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1 - SO01" sheetId="2" r:id="rId2"/>
    <sheet name="11 - PLYNOVÁ ZAŘÍZENÍ" sheetId="3" r:id="rId3"/>
    <sheet name="12 - VYTÁPĚNÍ" sheetId="4" r:id="rId4"/>
    <sheet name="13 - VZDUCHOTECHNIKA" sheetId="5" r:id="rId5"/>
    <sheet name="14 - ZDRAVOTNĚ TECHNICKÉ ..." sheetId="6" r:id="rId6"/>
    <sheet name="15 - Elektro" sheetId="7" r:id="rId7"/>
    <sheet name="16 - Vybavení dle návrhu ..." sheetId="8" r:id="rId8"/>
    <sheet name="55 - SO10" sheetId="9" r:id="rId9"/>
    <sheet name="57 - SO12" sheetId="10" r:id="rId10"/>
    <sheet name="9 - VRN" sheetId="11" r:id="rId11"/>
    <sheet name="Seznam figur" sheetId="12" r:id="rId12"/>
    <sheet name="Pokyny pro vyplnění" sheetId="13" r:id="rId13"/>
  </sheets>
  <definedNames>
    <definedName name="_xlnm.Print_Area" localSheetId="0">'Rekapitulace stavby'!$D$4:$AO$36,'Rekapitulace stavby'!$C$42:$AQ$66</definedName>
    <definedName name="_xlnm.Print_Titles" localSheetId="0">'Rekapitulace stavby'!$52:$52</definedName>
    <definedName name="_xlnm._FilterDatabase" localSheetId="1" hidden="1">'1 - SO01'!$C$159:$K$2039</definedName>
    <definedName name="_xlnm.Print_Area" localSheetId="1">'1 - SO01'!$C$4:$J$39,'1 - SO01'!$C$45:$J$141,'1 - SO01'!$C$147:$K$2039</definedName>
    <definedName name="_xlnm.Print_Titles" localSheetId="1">'1 - SO01'!$159:$159</definedName>
    <definedName name="_xlnm._FilterDatabase" localSheetId="2" hidden="1">'11 - PLYNOVÁ ZAŘÍZENÍ'!$C$87:$K$141</definedName>
    <definedName name="_xlnm.Print_Area" localSheetId="2">'11 - PLYNOVÁ ZAŘÍZENÍ'!$C$4:$J$41,'11 - PLYNOVÁ ZAŘÍZENÍ'!$C$47:$J$67,'11 - PLYNOVÁ ZAŘÍZENÍ'!$C$73:$K$141</definedName>
    <definedName name="_xlnm.Print_Titles" localSheetId="2">'11 - PLYNOVÁ ZAŘÍZENÍ'!$87:$87</definedName>
    <definedName name="_xlnm._FilterDatabase" localSheetId="3" hidden="1">'12 - VYTÁPĚNÍ'!$C$92:$K$221</definedName>
    <definedName name="_xlnm.Print_Area" localSheetId="3">'12 - VYTÁPĚNÍ'!$C$4:$J$41,'12 - VYTÁPĚNÍ'!$C$47:$J$72,'12 - VYTÁPĚNÍ'!$C$78:$K$221</definedName>
    <definedName name="_xlnm.Print_Titles" localSheetId="3">'12 - VYTÁPĚNÍ'!$92:$92</definedName>
    <definedName name="_xlnm._FilterDatabase" localSheetId="4" hidden="1">'13 - VZDUCHOTECHNIKA'!$C$89:$K$181</definedName>
    <definedName name="_xlnm.Print_Area" localSheetId="4">'13 - VZDUCHOTECHNIKA'!$C$4:$J$41,'13 - VZDUCHOTECHNIKA'!$C$47:$J$69,'13 - VZDUCHOTECHNIKA'!$C$75:$K$181</definedName>
    <definedName name="_xlnm.Print_Titles" localSheetId="4">'13 - VZDUCHOTECHNIKA'!$89:$89</definedName>
    <definedName name="_xlnm._FilterDatabase" localSheetId="5" hidden="1">'14 - ZDRAVOTNĚ TECHNICKÉ ...'!$C$95:$K$503</definedName>
    <definedName name="_xlnm.Print_Area" localSheetId="5">'14 - ZDRAVOTNĚ TECHNICKÉ ...'!$C$4:$J$41,'14 - ZDRAVOTNĚ TECHNICKÉ ...'!$C$47:$J$75,'14 - ZDRAVOTNĚ TECHNICKÉ ...'!$C$81:$K$503</definedName>
    <definedName name="_xlnm.Print_Titles" localSheetId="5">'14 - ZDRAVOTNĚ TECHNICKÉ ...'!$95:$95</definedName>
    <definedName name="_xlnm._FilterDatabase" localSheetId="6" hidden="1">'15 - Elektro'!$C$104:$K$354</definedName>
    <definedName name="_xlnm.Print_Area" localSheetId="6">'15 - Elektro'!$C$4:$J$41,'15 - Elektro'!$C$47:$J$84,'15 - Elektro'!$C$90:$K$354</definedName>
    <definedName name="_xlnm.Print_Titles" localSheetId="6">'15 - Elektro'!$104:$104</definedName>
    <definedName name="_xlnm._FilterDatabase" localSheetId="7" hidden="1">'16 - Vybavení dle návrhu ...'!$C$88:$K$128</definedName>
    <definedName name="_xlnm.Print_Area" localSheetId="7">'16 - Vybavení dle návrhu ...'!$C$4:$J$41,'16 - Vybavení dle návrhu ...'!$C$47:$J$68,'16 - Vybavení dle návrhu ...'!$C$74:$K$128</definedName>
    <definedName name="_xlnm.Print_Titles" localSheetId="7">'16 - Vybavení dle návrhu ...'!$88:$88</definedName>
    <definedName name="_xlnm._FilterDatabase" localSheetId="8" hidden="1">'55 - SO10'!$C$85:$K$168</definedName>
    <definedName name="_xlnm.Print_Area" localSheetId="8">'55 - SO10'!$C$4:$J$39,'55 - SO10'!$C$45:$J$67,'55 - SO10'!$C$73:$K$168</definedName>
    <definedName name="_xlnm.Print_Titles" localSheetId="8">'55 - SO10'!$85:$85</definedName>
    <definedName name="_xlnm._FilterDatabase" localSheetId="9" hidden="1">'57 - SO12'!$C$83:$K$138</definedName>
    <definedName name="_xlnm.Print_Area" localSheetId="9">'57 - SO12'!$C$4:$J$39,'57 - SO12'!$C$45:$J$65,'57 - SO12'!$C$71:$K$138</definedName>
    <definedName name="_xlnm.Print_Titles" localSheetId="9">'57 - SO12'!$83:$83</definedName>
    <definedName name="_xlnm._FilterDatabase" localSheetId="10" hidden="1">'9 - VRN'!$C$85:$K$128</definedName>
    <definedName name="_xlnm.Print_Area" localSheetId="10">'9 - VRN'!$C$4:$J$39,'9 - VRN'!$C$45:$J$67,'9 - VRN'!$C$73:$K$128</definedName>
    <definedName name="_xlnm.Print_Titles" localSheetId="10">'9 - VRN'!$85:$85</definedName>
    <definedName name="_xlnm.Print_Area" localSheetId="11">'Seznam figur'!$C$4:$G$908</definedName>
    <definedName name="_xlnm.Print_Titles" localSheetId="11">'Seznam figur'!$9:$9</definedName>
    <definedName name="_xlnm.Print_Area" localSheetId="12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2" l="1" r="D7"/>
  <c i="11" r="J37"/>
  <c r="J36"/>
  <c i="1" r="AY65"/>
  <c i="11" r="J35"/>
  <c i="1" r="AX65"/>
  <c i="11" r="BI127"/>
  <c r="BH127"/>
  <c r="BG127"/>
  <c r="BF127"/>
  <c r="T127"/>
  <c r="R127"/>
  <c r="P127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T118"/>
  <c r="R119"/>
  <c r="R118"/>
  <c r="P119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99"/>
  <c r="BH99"/>
  <c r="BG99"/>
  <c r="BF99"/>
  <c r="T99"/>
  <c r="T98"/>
  <c r="R99"/>
  <c r="R98"/>
  <c r="P99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89"/>
  <c r="BH89"/>
  <c r="BG89"/>
  <c r="BF89"/>
  <c r="T89"/>
  <c r="R89"/>
  <c r="P89"/>
  <c r="F80"/>
  <c r="E78"/>
  <c r="F52"/>
  <c r="E50"/>
  <c r="J24"/>
  <c r="E24"/>
  <c r="J83"/>
  <c r="J23"/>
  <c r="J21"/>
  <c r="E21"/>
  <c r="J54"/>
  <c r="J20"/>
  <c r="J18"/>
  <c r="E18"/>
  <c r="F83"/>
  <c r="J17"/>
  <c r="J15"/>
  <c r="E15"/>
  <c r="F54"/>
  <c r="J14"/>
  <c r="J12"/>
  <c r="J52"/>
  <c r="E7"/>
  <c r="E76"/>
  <c i="10" r="J37"/>
  <c r="J36"/>
  <c i="1" r="AY64"/>
  <c i="10" r="J35"/>
  <c i="1" r="AX64"/>
  <c i="10"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5"/>
  <c r="BH115"/>
  <c r="BG115"/>
  <c r="BF115"/>
  <c r="T115"/>
  <c r="T114"/>
  <c r="R115"/>
  <c r="R114"/>
  <c r="P115"/>
  <c r="P114"/>
  <c r="BI112"/>
  <c r="BH112"/>
  <c r="BG112"/>
  <c r="BF112"/>
  <c r="T112"/>
  <c r="R112"/>
  <c r="P112"/>
  <c r="BI109"/>
  <c r="BH109"/>
  <c r="BG109"/>
  <c r="BF109"/>
  <c r="T109"/>
  <c r="R109"/>
  <c r="P109"/>
  <c r="BI105"/>
  <c r="BH105"/>
  <c r="BG105"/>
  <c r="BF105"/>
  <c r="T105"/>
  <c r="R105"/>
  <c r="P105"/>
  <c r="BI102"/>
  <c r="BH102"/>
  <c r="BG102"/>
  <c r="BF102"/>
  <c r="T102"/>
  <c r="R102"/>
  <c r="P102"/>
  <c r="BI99"/>
  <c r="BH99"/>
  <c r="BG99"/>
  <c r="BF99"/>
  <c r="T99"/>
  <c r="R99"/>
  <c r="P99"/>
  <c r="BI96"/>
  <c r="BH96"/>
  <c r="BG96"/>
  <c r="BF96"/>
  <c r="T96"/>
  <c r="R96"/>
  <c r="P96"/>
  <c r="BI93"/>
  <c r="BH93"/>
  <c r="BG93"/>
  <c r="BF93"/>
  <c r="T93"/>
  <c r="R93"/>
  <c r="P93"/>
  <c r="BI90"/>
  <c r="BH90"/>
  <c r="BG90"/>
  <c r="BF90"/>
  <c r="T90"/>
  <c r="R90"/>
  <c r="P90"/>
  <c r="BI87"/>
  <c r="BH87"/>
  <c r="BG87"/>
  <c r="BF87"/>
  <c r="T87"/>
  <c r="R87"/>
  <c r="P87"/>
  <c r="J81"/>
  <c r="J80"/>
  <c r="F78"/>
  <c r="E76"/>
  <c r="J55"/>
  <c r="J54"/>
  <c r="F52"/>
  <c r="E50"/>
  <c r="J18"/>
  <c r="E18"/>
  <c r="F81"/>
  <c r="J17"/>
  <c r="J15"/>
  <c r="E15"/>
  <c r="F80"/>
  <c r="J14"/>
  <c r="J12"/>
  <c r="J52"/>
  <c r="E7"/>
  <c r="E74"/>
  <c i="9" r="J37"/>
  <c r="J36"/>
  <c i="1" r="AY63"/>
  <c i="9" r="J35"/>
  <c i="1" r="AX63"/>
  <c i="9" r="BI166"/>
  <c r="BH166"/>
  <c r="BG166"/>
  <c r="BF166"/>
  <c r="T166"/>
  <c r="T165"/>
  <c r="T164"/>
  <c r="R166"/>
  <c r="R165"/>
  <c r="R164"/>
  <c r="P166"/>
  <c r="P165"/>
  <c r="P164"/>
  <c r="BI162"/>
  <c r="BH162"/>
  <c r="BG162"/>
  <c r="BF162"/>
  <c r="T162"/>
  <c r="T161"/>
  <c r="R162"/>
  <c r="R161"/>
  <c r="P162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R152"/>
  <c r="P152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BI125"/>
  <c r="BH125"/>
  <c r="BG125"/>
  <c r="BF125"/>
  <c r="T125"/>
  <c r="R125"/>
  <c r="P125"/>
  <c r="BI124"/>
  <c r="BH124"/>
  <c r="BG124"/>
  <c r="BF124"/>
  <c r="T124"/>
  <c r="R124"/>
  <c r="P124"/>
  <c r="BI120"/>
  <c r="BH120"/>
  <c r="BG120"/>
  <c r="BF120"/>
  <c r="T120"/>
  <c r="T119"/>
  <c r="R120"/>
  <c r="R119"/>
  <c r="P120"/>
  <c r="P119"/>
  <c r="BI117"/>
  <c r="BH117"/>
  <c r="BG117"/>
  <c r="BF117"/>
  <c r="T117"/>
  <c r="R117"/>
  <c r="P117"/>
  <c r="BI114"/>
  <c r="BH114"/>
  <c r="BG114"/>
  <c r="BF114"/>
  <c r="T114"/>
  <c r="R114"/>
  <c r="P114"/>
  <c r="BI110"/>
  <c r="BH110"/>
  <c r="BG110"/>
  <c r="BF110"/>
  <c r="T110"/>
  <c r="R110"/>
  <c r="P110"/>
  <c r="BI107"/>
  <c r="BH107"/>
  <c r="BG107"/>
  <c r="BF107"/>
  <c r="T107"/>
  <c r="R107"/>
  <c r="P107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J83"/>
  <c r="J82"/>
  <c r="F80"/>
  <c r="E78"/>
  <c r="J55"/>
  <c r="J54"/>
  <c r="F52"/>
  <c r="E50"/>
  <c r="J18"/>
  <c r="E18"/>
  <c r="F55"/>
  <c r="J17"/>
  <c r="J15"/>
  <c r="E15"/>
  <c r="F82"/>
  <c r="J14"/>
  <c r="J12"/>
  <c r="J52"/>
  <c r="E7"/>
  <c r="E76"/>
  <c i="8" r="J39"/>
  <c r="J38"/>
  <c i="1" r="AY62"/>
  <c i="8" r="J37"/>
  <c i="1" r="AX62"/>
  <c i="8" r="BI128"/>
  <c r="BH128"/>
  <c r="BG128"/>
  <c r="BF128"/>
  <c r="T128"/>
  <c r="R128"/>
  <c r="P128"/>
  <c r="BI126"/>
  <c r="BH126"/>
  <c r="BG126"/>
  <c r="BF126"/>
  <c r="T126"/>
  <c r="R126"/>
  <c r="P126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J86"/>
  <c r="J85"/>
  <c r="F83"/>
  <c r="E81"/>
  <c r="J59"/>
  <c r="J58"/>
  <c r="F56"/>
  <c r="E54"/>
  <c r="J20"/>
  <c r="E20"/>
  <c r="F59"/>
  <c r="J19"/>
  <c r="J17"/>
  <c r="E17"/>
  <c r="F85"/>
  <c r="J16"/>
  <c r="J14"/>
  <c r="J56"/>
  <c r="E7"/>
  <c r="E77"/>
  <c i="7" r="J39"/>
  <c r="J38"/>
  <c i="1" r="AY61"/>
  <c i="7" r="J37"/>
  <c i="1" r="AX61"/>
  <c i="7" r="BI353"/>
  <c r="BH353"/>
  <c r="BG353"/>
  <c r="BF353"/>
  <c r="T353"/>
  <c r="R353"/>
  <c r="P353"/>
  <c r="BI352"/>
  <c r="BH352"/>
  <c r="BG352"/>
  <c r="BF352"/>
  <c r="T352"/>
  <c r="R352"/>
  <c r="P352"/>
  <c r="BI351"/>
  <c r="BH351"/>
  <c r="BG351"/>
  <c r="BF351"/>
  <c r="T351"/>
  <c r="R351"/>
  <c r="P351"/>
  <c r="BI350"/>
  <c r="BH350"/>
  <c r="BG350"/>
  <c r="BF350"/>
  <c r="T350"/>
  <c r="R350"/>
  <c r="P350"/>
  <c r="BI349"/>
  <c r="BH349"/>
  <c r="BG349"/>
  <c r="BF349"/>
  <c r="T349"/>
  <c r="R349"/>
  <c r="P349"/>
  <c r="BI348"/>
  <c r="BH348"/>
  <c r="BG348"/>
  <c r="BF348"/>
  <c r="T348"/>
  <c r="R348"/>
  <c r="P348"/>
  <c r="BI346"/>
  <c r="BH346"/>
  <c r="BG346"/>
  <c r="BF346"/>
  <c r="T346"/>
  <c r="R346"/>
  <c r="P346"/>
  <c r="BI345"/>
  <c r="BH345"/>
  <c r="BG345"/>
  <c r="BF345"/>
  <c r="T345"/>
  <c r="R345"/>
  <c r="P345"/>
  <c r="BI344"/>
  <c r="BH344"/>
  <c r="BG344"/>
  <c r="BF344"/>
  <c r="T344"/>
  <c r="R344"/>
  <c r="P344"/>
  <c r="BI343"/>
  <c r="BH343"/>
  <c r="BG343"/>
  <c r="BF343"/>
  <c r="T343"/>
  <c r="R343"/>
  <c r="P343"/>
  <c r="BI342"/>
  <c r="BH342"/>
  <c r="BG342"/>
  <c r="BF342"/>
  <c r="T342"/>
  <c r="R342"/>
  <c r="P342"/>
  <c r="BI341"/>
  <c r="BH341"/>
  <c r="BG341"/>
  <c r="BF341"/>
  <c r="T341"/>
  <c r="R341"/>
  <c r="P341"/>
  <c r="BI340"/>
  <c r="BH340"/>
  <c r="BG340"/>
  <c r="BF340"/>
  <c r="T340"/>
  <c r="R340"/>
  <c r="P340"/>
  <c r="BI339"/>
  <c r="BH339"/>
  <c r="BG339"/>
  <c r="BF339"/>
  <c r="T339"/>
  <c r="R339"/>
  <c r="P339"/>
  <c r="BI338"/>
  <c r="BH338"/>
  <c r="BG338"/>
  <c r="BF338"/>
  <c r="T338"/>
  <c r="R338"/>
  <c r="P338"/>
  <c r="BI337"/>
  <c r="BH337"/>
  <c r="BG337"/>
  <c r="BF337"/>
  <c r="T337"/>
  <c r="R337"/>
  <c r="P337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33"/>
  <c r="BH333"/>
  <c r="BG333"/>
  <c r="BF333"/>
  <c r="T333"/>
  <c r="R333"/>
  <c r="P333"/>
  <c r="BI332"/>
  <c r="BH332"/>
  <c r="BG332"/>
  <c r="BF332"/>
  <c r="T332"/>
  <c r="R332"/>
  <c r="P332"/>
  <c r="BI331"/>
  <c r="BH331"/>
  <c r="BG331"/>
  <c r="BF331"/>
  <c r="T331"/>
  <c r="R331"/>
  <c r="P331"/>
  <c r="BI329"/>
  <c r="BH329"/>
  <c r="BG329"/>
  <c r="BF329"/>
  <c r="T329"/>
  <c r="R329"/>
  <c r="P329"/>
  <c r="BI328"/>
  <c r="BH328"/>
  <c r="BG328"/>
  <c r="BF328"/>
  <c r="T328"/>
  <c r="R328"/>
  <c r="P328"/>
  <c r="BI327"/>
  <c r="BH327"/>
  <c r="BG327"/>
  <c r="BF327"/>
  <c r="T327"/>
  <c r="R327"/>
  <c r="P327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0"/>
  <c r="BH320"/>
  <c r="BG320"/>
  <c r="BF320"/>
  <c r="T320"/>
  <c r="R320"/>
  <c r="P320"/>
  <c r="BI319"/>
  <c r="BH319"/>
  <c r="BG319"/>
  <c r="BF319"/>
  <c r="T319"/>
  <c r="R319"/>
  <c r="P319"/>
  <c r="BI318"/>
  <c r="BH318"/>
  <c r="BG318"/>
  <c r="BF318"/>
  <c r="T318"/>
  <c r="R318"/>
  <c r="P318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5"/>
  <c r="BH305"/>
  <c r="BG305"/>
  <c r="BF305"/>
  <c r="T305"/>
  <c r="R305"/>
  <c r="P305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5"/>
  <c r="BH235"/>
  <c r="BG235"/>
  <c r="BF235"/>
  <c r="T235"/>
  <c r="R235"/>
  <c r="P235"/>
  <c r="BI232"/>
  <c r="BH232"/>
  <c r="BG232"/>
  <c r="BF232"/>
  <c r="T232"/>
  <c r="T231"/>
  <c r="T230"/>
  <c r="R232"/>
  <c r="R231"/>
  <c r="R230"/>
  <c r="P232"/>
  <c r="P231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J102"/>
  <c r="J101"/>
  <c r="F99"/>
  <c r="E97"/>
  <c r="J59"/>
  <c r="J58"/>
  <c r="F56"/>
  <c r="E54"/>
  <c r="J20"/>
  <c r="E20"/>
  <c r="F102"/>
  <c r="J19"/>
  <c r="J17"/>
  <c r="E17"/>
  <c r="F58"/>
  <c r="J16"/>
  <c r="J14"/>
  <c r="J56"/>
  <c r="E7"/>
  <c r="E93"/>
  <c i="6" r="J39"/>
  <c r="J38"/>
  <c i="1" r="AY60"/>
  <c i="6" r="J37"/>
  <c i="1" r="AX60"/>
  <c i="6" r="BI501"/>
  <c r="BH501"/>
  <c r="BG501"/>
  <c r="BF501"/>
  <c r="T501"/>
  <c r="T500"/>
  <c r="R501"/>
  <c r="R500"/>
  <c r="P501"/>
  <c r="P500"/>
  <c r="BI497"/>
  <c r="BH497"/>
  <c r="BG497"/>
  <c r="BF497"/>
  <c r="T497"/>
  <c r="T496"/>
  <c r="R497"/>
  <c r="R496"/>
  <c r="P497"/>
  <c r="P496"/>
  <c r="BI494"/>
  <c r="BH494"/>
  <c r="BG494"/>
  <c r="BF494"/>
  <c r="T494"/>
  <c r="R494"/>
  <c r="P494"/>
  <c r="BI492"/>
  <c r="BH492"/>
  <c r="BG492"/>
  <c r="BF492"/>
  <c r="T492"/>
  <c r="R492"/>
  <c r="P492"/>
  <c r="BI489"/>
  <c r="BH489"/>
  <c r="BG489"/>
  <c r="BF489"/>
  <c r="T489"/>
  <c r="R489"/>
  <c r="P489"/>
  <c r="BI486"/>
  <c r="BH486"/>
  <c r="BG486"/>
  <c r="BF486"/>
  <c r="T486"/>
  <c r="R486"/>
  <c r="P486"/>
  <c r="BI483"/>
  <c r="BH483"/>
  <c r="BG483"/>
  <c r="BF483"/>
  <c r="T483"/>
  <c r="R483"/>
  <c r="P483"/>
  <c r="BI480"/>
  <c r="BH480"/>
  <c r="BG480"/>
  <c r="BF480"/>
  <c r="T480"/>
  <c r="R480"/>
  <c r="P480"/>
  <c r="BI477"/>
  <c r="BH477"/>
  <c r="BG477"/>
  <c r="BF477"/>
  <c r="T477"/>
  <c r="R477"/>
  <c r="P477"/>
  <c r="BI474"/>
  <c r="BH474"/>
  <c r="BG474"/>
  <c r="BF474"/>
  <c r="T474"/>
  <c r="R474"/>
  <c r="P474"/>
  <c r="BI471"/>
  <c r="BH471"/>
  <c r="BG471"/>
  <c r="BF471"/>
  <c r="T471"/>
  <c r="R471"/>
  <c r="P471"/>
  <c r="BI469"/>
  <c r="BH469"/>
  <c r="BG469"/>
  <c r="BF469"/>
  <c r="T469"/>
  <c r="R469"/>
  <c r="P469"/>
  <c r="BI467"/>
  <c r="BH467"/>
  <c r="BG467"/>
  <c r="BF467"/>
  <c r="T467"/>
  <c r="R467"/>
  <c r="P467"/>
  <c r="BI465"/>
  <c r="BH465"/>
  <c r="BG465"/>
  <c r="BF465"/>
  <c r="T465"/>
  <c r="R465"/>
  <c r="P465"/>
  <c r="BI463"/>
  <c r="BH463"/>
  <c r="BG463"/>
  <c r="BF463"/>
  <c r="T463"/>
  <c r="R463"/>
  <c r="P463"/>
  <c r="BI461"/>
  <c r="BH461"/>
  <c r="BG461"/>
  <c r="BF461"/>
  <c r="T461"/>
  <c r="R461"/>
  <c r="P461"/>
  <c r="BI459"/>
  <c r="BH459"/>
  <c r="BG459"/>
  <c r="BF459"/>
  <c r="T459"/>
  <c r="R459"/>
  <c r="P459"/>
  <c r="BI457"/>
  <c r="BH457"/>
  <c r="BG457"/>
  <c r="BF457"/>
  <c r="T457"/>
  <c r="R457"/>
  <c r="P457"/>
  <c r="BI455"/>
  <c r="BH455"/>
  <c r="BG455"/>
  <c r="BF455"/>
  <c r="T455"/>
  <c r="R455"/>
  <c r="P455"/>
  <c r="BI453"/>
  <c r="BH453"/>
  <c r="BG453"/>
  <c r="BF453"/>
  <c r="T453"/>
  <c r="R453"/>
  <c r="P453"/>
  <c r="BI451"/>
  <c r="BH451"/>
  <c r="BG451"/>
  <c r="BF451"/>
  <c r="T451"/>
  <c r="R451"/>
  <c r="P451"/>
  <c r="BI449"/>
  <c r="BH449"/>
  <c r="BG449"/>
  <c r="BF449"/>
  <c r="T449"/>
  <c r="R449"/>
  <c r="P449"/>
  <c r="BI447"/>
  <c r="BH447"/>
  <c r="BG447"/>
  <c r="BF447"/>
  <c r="T447"/>
  <c r="R447"/>
  <c r="P447"/>
  <c r="BI445"/>
  <c r="BH445"/>
  <c r="BG445"/>
  <c r="BF445"/>
  <c r="T445"/>
  <c r="R445"/>
  <c r="P445"/>
  <c r="BI443"/>
  <c r="BH443"/>
  <c r="BG443"/>
  <c r="BF443"/>
  <c r="T443"/>
  <c r="R443"/>
  <c r="P443"/>
  <c r="BI441"/>
  <c r="BH441"/>
  <c r="BG441"/>
  <c r="BF441"/>
  <c r="T441"/>
  <c r="R441"/>
  <c r="P441"/>
  <c r="BI439"/>
  <c r="BH439"/>
  <c r="BG439"/>
  <c r="BF439"/>
  <c r="T439"/>
  <c r="R439"/>
  <c r="P439"/>
  <c r="BI436"/>
  <c r="BH436"/>
  <c r="BG436"/>
  <c r="BF436"/>
  <c r="T436"/>
  <c r="R436"/>
  <c r="P436"/>
  <c r="BI433"/>
  <c r="BH433"/>
  <c r="BG433"/>
  <c r="BF433"/>
  <c r="T433"/>
  <c r="R433"/>
  <c r="P433"/>
  <c r="BI430"/>
  <c r="BH430"/>
  <c r="BG430"/>
  <c r="BF430"/>
  <c r="T430"/>
  <c r="R430"/>
  <c r="P430"/>
  <c r="BI427"/>
  <c r="BH427"/>
  <c r="BG427"/>
  <c r="BF427"/>
  <c r="T427"/>
  <c r="R427"/>
  <c r="P427"/>
  <c r="BI424"/>
  <c r="BH424"/>
  <c r="BG424"/>
  <c r="BF424"/>
  <c r="T424"/>
  <c r="R424"/>
  <c r="P424"/>
  <c r="BI421"/>
  <c r="BH421"/>
  <c r="BG421"/>
  <c r="BF421"/>
  <c r="T421"/>
  <c r="R421"/>
  <c r="P421"/>
  <c r="BI414"/>
  <c r="BH414"/>
  <c r="BG414"/>
  <c r="BF414"/>
  <c r="T414"/>
  <c r="R414"/>
  <c r="P414"/>
  <c r="BI411"/>
  <c r="BH411"/>
  <c r="BG411"/>
  <c r="BF411"/>
  <c r="T411"/>
  <c r="R411"/>
  <c r="P411"/>
  <c r="BI408"/>
  <c r="BH408"/>
  <c r="BG408"/>
  <c r="BF408"/>
  <c r="T408"/>
  <c r="R408"/>
  <c r="P408"/>
  <c r="BI405"/>
  <c r="BH405"/>
  <c r="BG405"/>
  <c r="BF405"/>
  <c r="T405"/>
  <c r="R405"/>
  <c r="P405"/>
  <c r="BI402"/>
  <c r="BH402"/>
  <c r="BG402"/>
  <c r="BF402"/>
  <c r="T402"/>
  <c r="R402"/>
  <c r="P402"/>
  <c r="BI399"/>
  <c r="BH399"/>
  <c r="BG399"/>
  <c r="BF399"/>
  <c r="T399"/>
  <c r="R399"/>
  <c r="P399"/>
  <c r="BI395"/>
  <c r="BH395"/>
  <c r="BG395"/>
  <c r="BF395"/>
  <c r="T395"/>
  <c r="T394"/>
  <c r="R395"/>
  <c r="R394"/>
  <c r="P395"/>
  <c r="P394"/>
  <c r="BI392"/>
  <c r="BH392"/>
  <c r="BG392"/>
  <c r="BF392"/>
  <c r="T392"/>
  <c r="R392"/>
  <c r="P392"/>
  <c r="BI390"/>
  <c r="BH390"/>
  <c r="BG390"/>
  <c r="BF390"/>
  <c r="T390"/>
  <c r="R390"/>
  <c r="P390"/>
  <c r="BI386"/>
  <c r="BH386"/>
  <c r="BG386"/>
  <c r="BF386"/>
  <c r="T386"/>
  <c r="R386"/>
  <c r="P386"/>
  <c r="BI382"/>
  <c r="BH382"/>
  <c r="BG382"/>
  <c r="BF382"/>
  <c r="T382"/>
  <c r="R382"/>
  <c r="P382"/>
  <c r="BI381"/>
  <c r="BH381"/>
  <c r="BG381"/>
  <c r="BF381"/>
  <c r="T381"/>
  <c r="R381"/>
  <c r="P381"/>
  <c r="BI378"/>
  <c r="BH378"/>
  <c r="BG378"/>
  <c r="BF378"/>
  <c r="T378"/>
  <c r="R378"/>
  <c r="P378"/>
  <c r="BI376"/>
  <c r="BH376"/>
  <c r="BG376"/>
  <c r="BF376"/>
  <c r="T376"/>
  <c r="R376"/>
  <c r="P376"/>
  <c r="BI374"/>
  <c r="BH374"/>
  <c r="BG374"/>
  <c r="BF374"/>
  <c r="T374"/>
  <c r="R374"/>
  <c r="P374"/>
  <c r="BI370"/>
  <c r="BH370"/>
  <c r="BG370"/>
  <c r="BF370"/>
  <c r="T370"/>
  <c r="R370"/>
  <c r="P370"/>
  <c r="BI368"/>
  <c r="BH368"/>
  <c r="BG368"/>
  <c r="BF368"/>
  <c r="T368"/>
  <c r="R368"/>
  <c r="P368"/>
  <c r="BI366"/>
  <c r="BH366"/>
  <c r="BG366"/>
  <c r="BF366"/>
  <c r="T366"/>
  <c r="R366"/>
  <c r="P366"/>
  <c r="BI363"/>
  <c r="BH363"/>
  <c r="BG363"/>
  <c r="BF363"/>
  <c r="T363"/>
  <c r="R363"/>
  <c r="P363"/>
  <c r="BI360"/>
  <c r="BH360"/>
  <c r="BG360"/>
  <c r="BF360"/>
  <c r="T360"/>
  <c r="R360"/>
  <c r="P360"/>
  <c r="BI357"/>
  <c r="BH357"/>
  <c r="BG357"/>
  <c r="BF357"/>
  <c r="T357"/>
  <c r="R357"/>
  <c r="P357"/>
  <c r="BI354"/>
  <c r="BH354"/>
  <c r="BG354"/>
  <c r="BF354"/>
  <c r="T354"/>
  <c r="R354"/>
  <c r="P354"/>
  <c r="BI350"/>
  <c r="BH350"/>
  <c r="BG350"/>
  <c r="BF350"/>
  <c r="T350"/>
  <c r="R350"/>
  <c r="P350"/>
  <c r="BI347"/>
  <c r="BH347"/>
  <c r="BG347"/>
  <c r="BF347"/>
  <c r="T347"/>
  <c r="R347"/>
  <c r="P347"/>
  <c r="BI343"/>
  <c r="BH343"/>
  <c r="BG343"/>
  <c r="BF343"/>
  <c r="T343"/>
  <c r="R343"/>
  <c r="P343"/>
  <c r="BI340"/>
  <c r="BH340"/>
  <c r="BG340"/>
  <c r="BF340"/>
  <c r="T340"/>
  <c r="R340"/>
  <c r="P340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8"/>
  <c r="BH328"/>
  <c r="BG328"/>
  <c r="BF328"/>
  <c r="T328"/>
  <c r="R328"/>
  <c r="P328"/>
  <c r="BI324"/>
  <c r="BH324"/>
  <c r="BG324"/>
  <c r="BF324"/>
  <c r="T324"/>
  <c r="R324"/>
  <c r="P324"/>
  <c r="BI321"/>
  <c r="BH321"/>
  <c r="BG321"/>
  <c r="BF321"/>
  <c r="T321"/>
  <c r="R321"/>
  <c r="P321"/>
  <c r="BI310"/>
  <c r="BH310"/>
  <c r="BG310"/>
  <c r="BF310"/>
  <c r="T310"/>
  <c r="R310"/>
  <c r="P310"/>
  <c r="BI298"/>
  <c r="BH298"/>
  <c r="BG298"/>
  <c r="BF298"/>
  <c r="T298"/>
  <c r="R298"/>
  <c r="P298"/>
  <c r="BI293"/>
  <c r="BH293"/>
  <c r="BG293"/>
  <c r="BF293"/>
  <c r="T293"/>
  <c r="R293"/>
  <c r="P293"/>
  <c r="BI286"/>
  <c r="BH286"/>
  <c r="BG286"/>
  <c r="BF286"/>
  <c r="T286"/>
  <c r="R286"/>
  <c r="P286"/>
  <c r="BI281"/>
  <c r="BH281"/>
  <c r="BG281"/>
  <c r="BF281"/>
  <c r="T281"/>
  <c r="R281"/>
  <c r="P281"/>
  <c r="BI275"/>
  <c r="BH275"/>
  <c r="BG275"/>
  <c r="BF275"/>
  <c r="T275"/>
  <c r="R275"/>
  <c r="P275"/>
  <c r="BI270"/>
  <c r="BH270"/>
  <c r="BG270"/>
  <c r="BF270"/>
  <c r="T270"/>
  <c r="R270"/>
  <c r="P270"/>
  <c r="BI263"/>
  <c r="BH263"/>
  <c r="BG263"/>
  <c r="BF263"/>
  <c r="T263"/>
  <c r="R263"/>
  <c r="P263"/>
  <c r="BI258"/>
  <c r="BH258"/>
  <c r="BG258"/>
  <c r="BF258"/>
  <c r="T258"/>
  <c r="R258"/>
  <c r="P258"/>
  <c r="BI255"/>
  <c r="BH255"/>
  <c r="BG255"/>
  <c r="BF255"/>
  <c r="T255"/>
  <c r="R255"/>
  <c r="P255"/>
  <c r="BI252"/>
  <c r="BH252"/>
  <c r="BG252"/>
  <c r="BF252"/>
  <c r="T252"/>
  <c r="R252"/>
  <c r="P252"/>
  <c r="BI249"/>
  <c r="BH249"/>
  <c r="BG249"/>
  <c r="BF249"/>
  <c r="T249"/>
  <c r="R249"/>
  <c r="P249"/>
  <c r="BI246"/>
  <c r="BH246"/>
  <c r="BG246"/>
  <c r="BF246"/>
  <c r="T246"/>
  <c r="R246"/>
  <c r="P246"/>
  <c r="BI243"/>
  <c r="BH243"/>
  <c r="BG243"/>
  <c r="BF243"/>
  <c r="T243"/>
  <c r="R243"/>
  <c r="P243"/>
  <c r="BI239"/>
  <c r="BH239"/>
  <c r="BG239"/>
  <c r="BF239"/>
  <c r="T239"/>
  <c r="R239"/>
  <c r="P239"/>
  <c r="BI234"/>
  <c r="BH234"/>
  <c r="BG234"/>
  <c r="BF234"/>
  <c r="T234"/>
  <c r="R234"/>
  <c r="P234"/>
  <c r="BI231"/>
  <c r="BH231"/>
  <c r="BG231"/>
  <c r="BF231"/>
  <c r="T231"/>
  <c r="R231"/>
  <c r="P231"/>
  <c r="BI228"/>
  <c r="BH228"/>
  <c r="BG228"/>
  <c r="BF228"/>
  <c r="T228"/>
  <c r="R228"/>
  <c r="P228"/>
  <c r="BI225"/>
  <c r="BH225"/>
  <c r="BG225"/>
  <c r="BF225"/>
  <c r="T225"/>
  <c r="R225"/>
  <c r="P225"/>
  <c r="BI223"/>
  <c r="BH223"/>
  <c r="BG223"/>
  <c r="BF223"/>
  <c r="T223"/>
  <c r="R223"/>
  <c r="P223"/>
  <c r="BI219"/>
  <c r="BH219"/>
  <c r="BG219"/>
  <c r="BF219"/>
  <c r="T219"/>
  <c r="R219"/>
  <c r="P219"/>
  <c r="BI210"/>
  <c r="BH210"/>
  <c r="BG210"/>
  <c r="BF210"/>
  <c r="T210"/>
  <c r="R210"/>
  <c r="P210"/>
  <c r="BI207"/>
  <c r="BH207"/>
  <c r="BG207"/>
  <c r="BF207"/>
  <c r="T207"/>
  <c r="R207"/>
  <c r="P207"/>
  <c r="BI203"/>
  <c r="BH203"/>
  <c r="BG203"/>
  <c r="BF203"/>
  <c r="T203"/>
  <c r="R203"/>
  <c r="P203"/>
  <c r="BI200"/>
  <c r="BH200"/>
  <c r="BG200"/>
  <c r="BF200"/>
  <c r="T200"/>
  <c r="R200"/>
  <c r="P200"/>
  <c r="BI196"/>
  <c r="BH196"/>
  <c r="BG196"/>
  <c r="BF196"/>
  <c r="T196"/>
  <c r="R196"/>
  <c r="P196"/>
  <c r="BI189"/>
  <c r="BH189"/>
  <c r="BG189"/>
  <c r="BF189"/>
  <c r="T189"/>
  <c r="R189"/>
  <c r="P189"/>
  <c r="BI184"/>
  <c r="BH184"/>
  <c r="BG184"/>
  <c r="BF184"/>
  <c r="T184"/>
  <c r="R184"/>
  <c r="P184"/>
  <c r="BI178"/>
  <c r="BH178"/>
  <c r="BG178"/>
  <c r="BF178"/>
  <c r="T178"/>
  <c r="R178"/>
  <c r="P178"/>
  <c r="BI174"/>
  <c r="BH174"/>
  <c r="BG174"/>
  <c r="BF174"/>
  <c r="T174"/>
  <c r="R174"/>
  <c r="P174"/>
  <c r="BI170"/>
  <c r="BH170"/>
  <c r="BG170"/>
  <c r="BF170"/>
  <c r="T170"/>
  <c r="R170"/>
  <c r="P170"/>
  <c r="BI166"/>
  <c r="BH166"/>
  <c r="BG166"/>
  <c r="BF166"/>
  <c r="T166"/>
  <c r="R166"/>
  <c r="P166"/>
  <c r="BI162"/>
  <c r="BH162"/>
  <c r="BG162"/>
  <c r="BF162"/>
  <c r="T162"/>
  <c r="R162"/>
  <c r="P162"/>
  <c r="BI158"/>
  <c r="BH158"/>
  <c r="BG158"/>
  <c r="BF158"/>
  <c r="T158"/>
  <c r="R158"/>
  <c r="P158"/>
  <c r="BI154"/>
  <c r="BH154"/>
  <c r="BG154"/>
  <c r="BF154"/>
  <c r="T154"/>
  <c r="R154"/>
  <c r="P154"/>
  <c r="BI150"/>
  <c r="BH150"/>
  <c r="BG150"/>
  <c r="BF150"/>
  <c r="T150"/>
  <c r="R150"/>
  <c r="P150"/>
  <c r="BI146"/>
  <c r="BH146"/>
  <c r="BG146"/>
  <c r="BF146"/>
  <c r="T146"/>
  <c r="R146"/>
  <c r="P146"/>
  <c r="BI142"/>
  <c r="BH142"/>
  <c r="BG142"/>
  <c r="BF142"/>
  <c r="T142"/>
  <c r="R142"/>
  <c r="P142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27"/>
  <c r="BH127"/>
  <c r="BG127"/>
  <c r="BF127"/>
  <c r="T127"/>
  <c r="T126"/>
  <c r="R127"/>
  <c r="R126"/>
  <c r="P127"/>
  <c r="P126"/>
  <c r="BI124"/>
  <c r="BH124"/>
  <c r="BG124"/>
  <c r="BF124"/>
  <c r="T124"/>
  <c r="R124"/>
  <c r="P124"/>
  <c r="BI121"/>
  <c r="BH121"/>
  <c r="BG121"/>
  <c r="BF121"/>
  <c r="T121"/>
  <c r="R121"/>
  <c r="P121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5"/>
  <c r="BH105"/>
  <c r="BG105"/>
  <c r="BF105"/>
  <c r="T105"/>
  <c r="R105"/>
  <c r="P105"/>
  <c r="BI102"/>
  <c r="BH102"/>
  <c r="BG102"/>
  <c r="BF102"/>
  <c r="T102"/>
  <c r="R102"/>
  <c r="P102"/>
  <c r="BI99"/>
  <c r="BH99"/>
  <c r="BG99"/>
  <c r="BF99"/>
  <c r="T99"/>
  <c r="R99"/>
  <c r="P99"/>
  <c r="J93"/>
  <c r="J92"/>
  <c r="F90"/>
  <c r="E88"/>
  <c r="J59"/>
  <c r="J58"/>
  <c r="F56"/>
  <c r="E54"/>
  <c r="J20"/>
  <c r="E20"/>
  <c r="F59"/>
  <c r="J19"/>
  <c r="J17"/>
  <c r="E17"/>
  <c r="F92"/>
  <c r="J16"/>
  <c r="J14"/>
  <c r="J56"/>
  <c r="E7"/>
  <c r="E50"/>
  <c i="5" r="J39"/>
  <c r="J38"/>
  <c i="1" r="AY59"/>
  <c i="5" r="J37"/>
  <c i="1" r="AX59"/>
  <c i="5" r="BI180"/>
  <c r="BH180"/>
  <c r="BG180"/>
  <c r="BF180"/>
  <c r="T180"/>
  <c r="R180"/>
  <c r="P180"/>
  <c r="BI176"/>
  <c r="BH176"/>
  <c r="BG176"/>
  <c r="BF176"/>
  <c r="T176"/>
  <c r="R176"/>
  <c r="P176"/>
  <c r="BI170"/>
  <c r="BH170"/>
  <c r="BG170"/>
  <c r="BF170"/>
  <c r="T170"/>
  <c r="R170"/>
  <c r="P170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09"/>
  <c r="BH109"/>
  <c r="BG109"/>
  <c r="BF109"/>
  <c r="T109"/>
  <c r="R109"/>
  <c r="P109"/>
  <c r="BI106"/>
  <c r="BH106"/>
  <c r="BG106"/>
  <c r="BF106"/>
  <c r="T106"/>
  <c r="R106"/>
  <c r="P106"/>
  <c r="BI102"/>
  <c r="BH102"/>
  <c r="BG102"/>
  <c r="BF102"/>
  <c r="T102"/>
  <c r="R102"/>
  <c r="P102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J87"/>
  <c r="J86"/>
  <c r="F84"/>
  <c r="E82"/>
  <c r="J59"/>
  <c r="J58"/>
  <c r="F56"/>
  <c r="E54"/>
  <c r="J20"/>
  <c r="E20"/>
  <c r="F87"/>
  <c r="J19"/>
  <c r="J17"/>
  <c r="E17"/>
  <c r="F58"/>
  <c r="J16"/>
  <c r="J14"/>
  <c r="J84"/>
  <c r="E7"/>
  <c r="E78"/>
  <c i="4" r="J39"/>
  <c r="J38"/>
  <c i="1" r="AY58"/>
  <c i="4" r="J37"/>
  <c i="1" r="AX58"/>
  <c i="4" r="BI220"/>
  <c r="BH220"/>
  <c r="BG220"/>
  <c r="BF220"/>
  <c r="T220"/>
  <c r="R220"/>
  <c r="P220"/>
  <c r="BI218"/>
  <c r="BH218"/>
  <c r="BG218"/>
  <c r="BF218"/>
  <c r="T218"/>
  <c r="R218"/>
  <c r="P218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8"/>
  <c r="BH198"/>
  <c r="BG198"/>
  <c r="BF198"/>
  <c r="T198"/>
  <c r="R198"/>
  <c r="P198"/>
  <c r="BI195"/>
  <c r="BH195"/>
  <c r="BG195"/>
  <c r="BF195"/>
  <c r="T195"/>
  <c r="R195"/>
  <c r="P195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3"/>
  <c r="BH173"/>
  <c r="BG173"/>
  <c r="BF173"/>
  <c r="T173"/>
  <c r="R173"/>
  <c r="P173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6"/>
  <c r="BH96"/>
  <c r="BG96"/>
  <c r="BF96"/>
  <c r="T96"/>
  <c r="R96"/>
  <c r="P96"/>
  <c r="J90"/>
  <c r="J89"/>
  <c r="F87"/>
  <c r="E85"/>
  <c r="J59"/>
  <c r="J58"/>
  <c r="F56"/>
  <c r="E54"/>
  <c r="J20"/>
  <c r="E20"/>
  <c r="F59"/>
  <c r="J19"/>
  <c r="J17"/>
  <c r="E17"/>
  <c r="F89"/>
  <c r="J16"/>
  <c r="J14"/>
  <c r="J56"/>
  <c r="E7"/>
  <c r="E81"/>
  <c i="3" r="J39"/>
  <c r="J38"/>
  <c i="1" r="AY57"/>
  <c i="3" r="J37"/>
  <c i="1" r="AX57"/>
  <c i="3" r="BI139"/>
  <c r="BH139"/>
  <c r="BG139"/>
  <c r="BF139"/>
  <c r="T139"/>
  <c r="R139"/>
  <c r="P139"/>
  <c r="BI136"/>
  <c r="BH136"/>
  <c r="BG136"/>
  <c r="BF136"/>
  <c r="T136"/>
  <c r="R136"/>
  <c r="P136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6"/>
  <c r="BH126"/>
  <c r="BG126"/>
  <c r="BF126"/>
  <c r="T126"/>
  <c r="R126"/>
  <c r="P126"/>
  <c r="BI123"/>
  <c r="BH123"/>
  <c r="BG123"/>
  <c r="BF123"/>
  <c r="T123"/>
  <c r="R123"/>
  <c r="P123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0"/>
  <c r="BH100"/>
  <c r="BG100"/>
  <c r="BF100"/>
  <c r="T100"/>
  <c r="R100"/>
  <c r="P100"/>
  <c r="BI97"/>
  <c r="BH97"/>
  <c r="BG97"/>
  <c r="BF97"/>
  <c r="T97"/>
  <c r="R97"/>
  <c r="P97"/>
  <c r="BI94"/>
  <c r="BH94"/>
  <c r="BG94"/>
  <c r="BF94"/>
  <c r="T94"/>
  <c r="R94"/>
  <c r="P94"/>
  <c r="BI91"/>
  <c r="BH91"/>
  <c r="BG91"/>
  <c r="BF91"/>
  <c r="T91"/>
  <c r="R91"/>
  <c r="P91"/>
  <c r="J85"/>
  <c r="J84"/>
  <c r="F82"/>
  <c r="E80"/>
  <c r="J59"/>
  <c r="J58"/>
  <c r="F56"/>
  <c r="E54"/>
  <c r="J20"/>
  <c r="E20"/>
  <c r="F59"/>
  <c r="J19"/>
  <c r="J17"/>
  <c r="E17"/>
  <c r="F58"/>
  <c r="J16"/>
  <c r="J14"/>
  <c r="J82"/>
  <c r="E7"/>
  <c r="E76"/>
  <c i="2" r="J37"/>
  <c r="J36"/>
  <c i="1" r="AY56"/>
  <c i="2" r="J35"/>
  <c i="1" r="AX56"/>
  <c i="2" r="BI2038"/>
  <c r="BH2038"/>
  <c r="BG2038"/>
  <c r="BF2038"/>
  <c r="T2038"/>
  <c r="R2038"/>
  <c r="P2038"/>
  <c r="BI2036"/>
  <c r="BH2036"/>
  <c r="BG2036"/>
  <c r="BF2036"/>
  <c r="T2036"/>
  <c r="R2036"/>
  <c r="P2036"/>
  <c r="BI2034"/>
  <c r="BH2034"/>
  <c r="BG2034"/>
  <c r="BF2034"/>
  <c r="T2034"/>
  <c r="R2034"/>
  <c r="P2034"/>
  <c r="BI2029"/>
  <c r="BH2029"/>
  <c r="BG2029"/>
  <c r="BF2029"/>
  <c r="T2029"/>
  <c r="R2029"/>
  <c r="P2029"/>
  <c r="BI2028"/>
  <c r="BH2028"/>
  <c r="BG2028"/>
  <c r="BF2028"/>
  <c r="T2028"/>
  <c r="R2028"/>
  <c r="P2028"/>
  <c r="BI2024"/>
  <c r="BH2024"/>
  <c r="BG2024"/>
  <c r="BF2024"/>
  <c r="T2024"/>
  <c r="R2024"/>
  <c r="P2024"/>
  <c r="BI2023"/>
  <c r="BH2023"/>
  <c r="BG2023"/>
  <c r="BF2023"/>
  <c r="T2023"/>
  <c r="R2023"/>
  <c r="P2023"/>
  <c r="BI2016"/>
  <c r="BH2016"/>
  <c r="BG2016"/>
  <c r="BF2016"/>
  <c r="T2016"/>
  <c r="R2016"/>
  <c r="P2016"/>
  <c r="BI2015"/>
  <c r="BH2015"/>
  <c r="BG2015"/>
  <c r="BF2015"/>
  <c r="T2015"/>
  <c r="R2015"/>
  <c r="P2015"/>
  <c r="BI2011"/>
  <c r="BH2011"/>
  <c r="BG2011"/>
  <c r="BF2011"/>
  <c r="T2011"/>
  <c r="R2011"/>
  <c r="P2011"/>
  <c r="BI2005"/>
  <c r="BH2005"/>
  <c r="BG2005"/>
  <c r="BF2005"/>
  <c r="T2005"/>
  <c r="R2005"/>
  <c r="P2005"/>
  <c r="BI1998"/>
  <c r="BH1998"/>
  <c r="BG1998"/>
  <c r="BF1998"/>
  <c r="T1998"/>
  <c r="R1998"/>
  <c r="P1998"/>
  <c r="BI1992"/>
  <c r="BH1992"/>
  <c r="BG1992"/>
  <c r="BF1992"/>
  <c r="T1992"/>
  <c r="R1992"/>
  <c r="P1992"/>
  <c r="BI1985"/>
  <c r="BH1985"/>
  <c r="BG1985"/>
  <c r="BF1985"/>
  <c r="T1985"/>
  <c r="R1985"/>
  <c r="P1985"/>
  <c r="BI1979"/>
  <c r="BH1979"/>
  <c r="BG1979"/>
  <c r="BF1979"/>
  <c r="T1979"/>
  <c r="R1979"/>
  <c r="P1979"/>
  <c r="BI1972"/>
  <c r="BH1972"/>
  <c r="BG1972"/>
  <c r="BF1972"/>
  <c r="T1972"/>
  <c r="R1972"/>
  <c r="P1972"/>
  <c r="BI1969"/>
  <c r="BH1969"/>
  <c r="BG1969"/>
  <c r="BF1969"/>
  <c r="T1969"/>
  <c r="R1969"/>
  <c r="P1969"/>
  <c r="BI1962"/>
  <c r="BH1962"/>
  <c r="BG1962"/>
  <c r="BF1962"/>
  <c r="T1962"/>
  <c r="R1962"/>
  <c r="P1962"/>
  <c r="BI1960"/>
  <c r="BH1960"/>
  <c r="BG1960"/>
  <c r="BF1960"/>
  <c r="T1960"/>
  <c r="R1960"/>
  <c r="P1960"/>
  <c r="BI1957"/>
  <c r="BH1957"/>
  <c r="BG1957"/>
  <c r="BF1957"/>
  <c r="T1957"/>
  <c r="R1957"/>
  <c r="P1957"/>
  <c r="BI1955"/>
  <c r="BH1955"/>
  <c r="BG1955"/>
  <c r="BF1955"/>
  <c r="T1955"/>
  <c r="R1955"/>
  <c r="P1955"/>
  <c r="BI1952"/>
  <c r="BH1952"/>
  <c r="BG1952"/>
  <c r="BF1952"/>
  <c r="T1952"/>
  <c r="R1952"/>
  <c r="P1952"/>
  <c r="BI1946"/>
  <c r="BH1946"/>
  <c r="BG1946"/>
  <c r="BF1946"/>
  <c r="T1946"/>
  <c r="R1946"/>
  <c r="P1946"/>
  <c r="BI1944"/>
  <c r="BH1944"/>
  <c r="BG1944"/>
  <c r="BF1944"/>
  <c r="T1944"/>
  <c r="R1944"/>
  <c r="P1944"/>
  <c r="BI1942"/>
  <c r="BH1942"/>
  <c r="BG1942"/>
  <c r="BF1942"/>
  <c r="T1942"/>
  <c r="R1942"/>
  <c r="P1942"/>
  <c r="BI1937"/>
  <c r="BH1937"/>
  <c r="BG1937"/>
  <c r="BF1937"/>
  <c r="T1937"/>
  <c r="R1937"/>
  <c r="P1937"/>
  <c r="BI1934"/>
  <c r="BH1934"/>
  <c r="BG1934"/>
  <c r="BF1934"/>
  <c r="T1934"/>
  <c r="R1934"/>
  <c r="P1934"/>
  <c r="BI1931"/>
  <c r="BH1931"/>
  <c r="BG1931"/>
  <c r="BF1931"/>
  <c r="T1931"/>
  <c r="R1931"/>
  <c r="P1931"/>
  <c r="BI1929"/>
  <c r="BH1929"/>
  <c r="BG1929"/>
  <c r="BF1929"/>
  <c r="T1929"/>
  <c r="R1929"/>
  <c r="P1929"/>
  <c r="BI1924"/>
  <c r="BH1924"/>
  <c r="BG1924"/>
  <c r="BF1924"/>
  <c r="T1924"/>
  <c r="R1924"/>
  <c r="P1924"/>
  <c r="BI1920"/>
  <c r="BH1920"/>
  <c r="BG1920"/>
  <c r="BF1920"/>
  <c r="T1920"/>
  <c r="R1920"/>
  <c r="P1920"/>
  <c r="BI1916"/>
  <c r="BH1916"/>
  <c r="BG1916"/>
  <c r="BF1916"/>
  <c r="T1916"/>
  <c r="R1916"/>
  <c r="P1916"/>
  <c r="BI1913"/>
  <c r="BH1913"/>
  <c r="BG1913"/>
  <c r="BF1913"/>
  <c r="T1913"/>
  <c r="R1913"/>
  <c r="P1913"/>
  <c r="BI1911"/>
  <c r="BH1911"/>
  <c r="BG1911"/>
  <c r="BF1911"/>
  <c r="T1911"/>
  <c r="R1911"/>
  <c r="P1911"/>
  <c r="BI1905"/>
  <c r="BH1905"/>
  <c r="BG1905"/>
  <c r="BF1905"/>
  <c r="T1905"/>
  <c r="R1905"/>
  <c r="P1905"/>
  <c r="BI1902"/>
  <c r="BH1902"/>
  <c r="BG1902"/>
  <c r="BF1902"/>
  <c r="T1902"/>
  <c r="R1902"/>
  <c r="P1902"/>
  <c r="BI1897"/>
  <c r="BH1897"/>
  <c r="BG1897"/>
  <c r="BF1897"/>
  <c r="T1897"/>
  <c r="R1897"/>
  <c r="P1897"/>
  <c r="BI1890"/>
  <c r="BH1890"/>
  <c r="BG1890"/>
  <c r="BF1890"/>
  <c r="T1890"/>
  <c r="R1890"/>
  <c r="P1890"/>
  <c r="BI1888"/>
  <c r="BH1888"/>
  <c r="BG1888"/>
  <c r="BF1888"/>
  <c r="T1888"/>
  <c r="R1888"/>
  <c r="P1888"/>
  <c r="BI1882"/>
  <c r="BH1882"/>
  <c r="BG1882"/>
  <c r="BF1882"/>
  <c r="T1882"/>
  <c r="R1882"/>
  <c r="P1882"/>
  <c r="BI1880"/>
  <c r="BH1880"/>
  <c r="BG1880"/>
  <c r="BF1880"/>
  <c r="T1880"/>
  <c r="R1880"/>
  <c r="P1880"/>
  <c r="BI1878"/>
  <c r="BH1878"/>
  <c r="BG1878"/>
  <c r="BF1878"/>
  <c r="T1878"/>
  <c r="R1878"/>
  <c r="P1878"/>
  <c r="BI1875"/>
  <c r="BH1875"/>
  <c r="BG1875"/>
  <c r="BF1875"/>
  <c r="T1875"/>
  <c r="R1875"/>
  <c r="P1875"/>
  <c r="BI1872"/>
  <c r="BH1872"/>
  <c r="BG1872"/>
  <c r="BF1872"/>
  <c r="T1872"/>
  <c r="R1872"/>
  <c r="P1872"/>
  <c r="BI1870"/>
  <c r="BH1870"/>
  <c r="BG1870"/>
  <c r="BF1870"/>
  <c r="T1870"/>
  <c r="R1870"/>
  <c r="P1870"/>
  <c r="BI1867"/>
  <c r="BH1867"/>
  <c r="BG1867"/>
  <c r="BF1867"/>
  <c r="T1867"/>
  <c r="R1867"/>
  <c r="P1867"/>
  <c r="BI1864"/>
  <c r="BH1864"/>
  <c r="BG1864"/>
  <c r="BF1864"/>
  <c r="T1864"/>
  <c r="R1864"/>
  <c r="P1864"/>
  <c r="BI1861"/>
  <c r="BH1861"/>
  <c r="BG1861"/>
  <c r="BF1861"/>
  <c r="T1861"/>
  <c r="R1861"/>
  <c r="P1861"/>
  <c r="BI1859"/>
  <c r="BH1859"/>
  <c r="BG1859"/>
  <c r="BF1859"/>
  <c r="T1859"/>
  <c r="R1859"/>
  <c r="P1859"/>
  <c r="BI1857"/>
  <c r="BH1857"/>
  <c r="BG1857"/>
  <c r="BF1857"/>
  <c r="T1857"/>
  <c r="R1857"/>
  <c r="P1857"/>
  <c r="BI1855"/>
  <c r="BH1855"/>
  <c r="BG1855"/>
  <c r="BF1855"/>
  <c r="T1855"/>
  <c r="R1855"/>
  <c r="P1855"/>
  <c r="BI1852"/>
  <c r="BH1852"/>
  <c r="BG1852"/>
  <c r="BF1852"/>
  <c r="T1852"/>
  <c r="R1852"/>
  <c r="P1852"/>
  <c r="BI1849"/>
  <c r="BH1849"/>
  <c r="BG1849"/>
  <c r="BF1849"/>
  <c r="T1849"/>
  <c r="R1849"/>
  <c r="P1849"/>
  <c r="BI1847"/>
  <c r="BH1847"/>
  <c r="BG1847"/>
  <c r="BF1847"/>
  <c r="T1847"/>
  <c r="R1847"/>
  <c r="P1847"/>
  <c r="BI1846"/>
  <c r="BH1846"/>
  <c r="BG1846"/>
  <c r="BF1846"/>
  <c r="T1846"/>
  <c r="R1846"/>
  <c r="P1846"/>
  <c r="BI1842"/>
  <c r="BH1842"/>
  <c r="BG1842"/>
  <c r="BF1842"/>
  <c r="T1842"/>
  <c r="R1842"/>
  <c r="P1842"/>
  <c r="BI1839"/>
  <c r="BH1839"/>
  <c r="BG1839"/>
  <c r="BF1839"/>
  <c r="T1839"/>
  <c r="R1839"/>
  <c r="P1839"/>
  <c r="BI1834"/>
  <c r="BH1834"/>
  <c r="BG1834"/>
  <c r="BF1834"/>
  <c r="T1834"/>
  <c r="R1834"/>
  <c r="P1834"/>
  <c r="BI1831"/>
  <c r="BH1831"/>
  <c r="BG1831"/>
  <c r="BF1831"/>
  <c r="T1831"/>
  <c r="R1831"/>
  <c r="P1831"/>
  <c r="BI1829"/>
  <c r="BH1829"/>
  <c r="BG1829"/>
  <c r="BF1829"/>
  <c r="T1829"/>
  <c r="R1829"/>
  <c r="P1829"/>
  <c r="BI1826"/>
  <c r="BH1826"/>
  <c r="BG1826"/>
  <c r="BF1826"/>
  <c r="T1826"/>
  <c r="R1826"/>
  <c r="P1826"/>
  <c r="BI1822"/>
  <c r="BH1822"/>
  <c r="BG1822"/>
  <c r="BF1822"/>
  <c r="T1822"/>
  <c r="R1822"/>
  <c r="P1822"/>
  <c r="BI1819"/>
  <c r="BH1819"/>
  <c r="BG1819"/>
  <c r="BF1819"/>
  <c r="T1819"/>
  <c r="R1819"/>
  <c r="P1819"/>
  <c r="BI1816"/>
  <c r="BH1816"/>
  <c r="BG1816"/>
  <c r="BF1816"/>
  <c r="T1816"/>
  <c r="R1816"/>
  <c r="P1816"/>
  <c r="BI1809"/>
  <c r="BH1809"/>
  <c r="BG1809"/>
  <c r="BF1809"/>
  <c r="T1809"/>
  <c r="R1809"/>
  <c r="P1809"/>
  <c r="BI1806"/>
  <c r="BH1806"/>
  <c r="BG1806"/>
  <c r="BF1806"/>
  <c r="T1806"/>
  <c r="R1806"/>
  <c r="P1806"/>
  <c r="BI1785"/>
  <c r="BH1785"/>
  <c r="BG1785"/>
  <c r="BF1785"/>
  <c r="T1785"/>
  <c r="R1785"/>
  <c r="P1785"/>
  <c r="BI1782"/>
  <c r="BH1782"/>
  <c r="BG1782"/>
  <c r="BF1782"/>
  <c r="T1782"/>
  <c r="R1782"/>
  <c r="P1782"/>
  <c r="BI1780"/>
  <c r="BH1780"/>
  <c r="BG1780"/>
  <c r="BF1780"/>
  <c r="T1780"/>
  <c r="R1780"/>
  <c r="P1780"/>
  <c r="BI1778"/>
  <c r="BH1778"/>
  <c r="BG1778"/>
  <c r="BF1778"/>
  <c r="T1778"/>
  <c r="R1778"/>
  <c r="P1778"/>
  <c r="BI1776"/>
  <c r="BH1776"/>
  <c r="BG1776"/>
  <c r="BF1776"/>
  <c r="T1776"/>
  <c r="R1776"/>
  <c r="P1776"/>
  <c r="BI1774"/>
  <c r="BH1774"/>
  <c r="BG1774"/>
  <c r="BF1774"/>
  <c r="T1774"/>
  <c r="R1774"/>
  <c r="P1774"/>
  <c r="BI1760"/>
  <c r="BH1760"/>
  <c r="BG1760"/>
  <c r="BF1760"/>
  <c r="T1760"/>
  <c r="R1760"/>
  <c r="P1760"/>
  <c r="BI1758"/>
  <c r="BH1758"/>
  <c r="BG1758"/>
  <c r="BF1758"/>
  <c r="T1758"/>
  <c r="R1758"/>
  <c r="P1758"/>
  <c r="BI1752"/>
  <c r="BH1752"/>
  <c r="BG1752"/>
  <c r="BF1752"/>
  <c r="T1752"/>
  <c r="R1752"/>
  <c r="P1752"/>
  <c r="BI1750"/>
  <c r="BH1750"/>
  <c r="BG1750"/>
  <c r="BF1750"/>
  <c r="T1750"/>
  <c r="R1750"/>
  <c r="P1750"/>
  <c r="BI1748"/>
  <c r="BH1748"/>
  <c r="BG1748"/>
  <c r="BF1748"/>
  <c r="T1748"/>
  <c r="R1748"/>
  <c r="P1748"/>
  <c r="BI1746"/>
  <c r="BH1746"/>
  <c r="BG1746"/>
  <c r="BF1746"/>
  <c r="T1746"/>
  <c r="R1746"/>
  <c r="P1746"/>
  <c r="BI1740"/>
  <c r="BH1740"/>
  <c r="BG1740"/>
  <c r="BF1740"/>
  <c r="T1740"/>
  <c r="R1740"/>
  <c r="P1740"/>
  <c r="BI1733"/>
  <c r="BH1733"/>
  <c r="BG1733"/>
  <c r="BF1733"/>
  <c r="T1733"/>
  <c r="R1733"/>
  <c r="P1733"/>
  <c r="BI1731"/>
  <c r="BH1731"/>
  <c r="BG1731"/>
  <c r="BF1731"/>
  <c r="T1731"/>
  <c r="R1731"/>
  <c r="P1731"/>
  <c r="BI1729"/>
  <c r="BH1729"/>
  <c r="BG1729"/>
  <c r="BF1729"/>
  <c r="T1729"/>
  <c r="R1729"/>
  <c r="P1729"/>
  <c r="BI1727"/>
  <c r="BH1727"/>
  <c r="BG1727"/>
  <c r="BF1727"/>
  <c r="T1727"/>
  <c r="R1727"/>
  <c r="P1727"/>
  <c r="BI1725"/>
  <c r="BH1725"/>
  <c r="BG1725"/>
  <c r="BF1725"/>
  <c r="T1725"/>
  <c r="R1725"/>
  <c r="P1725"/>
  <c r="BI1723"/>
  <c r="BH1723"/>
  <c r="BG1723"/>
  <c r="BF1723"/>
  <c r="T1723"/>
  <c r="R1723"/>
  <c r="P1723"/>
  <c r="BI1721"/>
  <c r="BH1721"/>
  <c r="BG1721"/>
  <c r="BF1721"/>
  <c r="T1721"/>
  <c r="R1721"/>
  <c r="P1721"/>
  <c r="BI1716"/>
  <c r="BH1716"/>
  <c r="BG1716"/>
  <c r="BF1716"/>
  <c r="T1716"/>
  <c r="R1716"/>
  <c r="P1716"/>
  <c r="BI1711"/>
  <c r="BH1711"/>
  <c r="BG1711"/>
  <c r="BF1711"/>
  <c r="T1711"/>
  <c r="R1711"/>
  <c r="P1711"/>
  <c r="BI1710"/>
  <c r="BH1710"/>
  <c r="BG1710"/>
  <c r="BF1710"/>
  <c r="T1710"/>
  <c r="R1710"/>
  <c r="P1710"/>
  <c r="BI1704"/>
  <c r="BH1704"/>
  <c r="BG1704"/>
  <c r="BF1704"/>
  <c r="T1704"/>
  <c r="R1704"/>
  <c r="P1704"/>
  <c r="BI1701"/>
  <c r="BH1701"/>
  <c r="BG1701"/>
  <c r="BF1701"/>
  <c r="T1701"/>
  <c r="R1701"/>
  <c r="P1701"/>
  <c r="BI1698"/>
  <c r="BH1698"/>
  <c r="BG1698"/>
  <c r="BF1698"/>
  <c r="T1698"/>
  <c r="R1698"/>
  <c r="P1698"/>
  <c r="BI1696"/>
  <c r="BH1696"/>
  <c r="BG1696"/>
  <c r="BF1696"/>
  <c r="T1696"/>
  <c r="R1696"/>
  <c r="P1696"/>
  <c r="BI1690"/>
  <c r="BH1690"/>
  <c r="BG1690"/>
  <c r="BF1690"/>
  <c r="T1690"/>
  <c r="R1690"/>
  <c r="P1690"/>
  <c r="BI1688"/>
  <c r="BH1688"/>
  <c r="BG1688"/>
  <c r="BF1688"/>
  <c r="T1688"/>
  <c r="R1688"/>
  <c r="P1688"/>
  <c r="BI1684"/>
  <c r="BH1684"/>
  <c r="BG1684"/>
  <c r="BF1684"/>
  <c r="T1684"/>
  <c r="R1684"/>
  <c r="P1684"/>
  <c r="BI1682"/>
  <c r="BH1682"/>
  <c r="BG1682"/>
  <c r="BF1682"/>
  <c r="T1682"/>
  <c r="R1682"/>
  <c r="P1682"/>
  <c r="BI1677"/>
  <c r="BH1677"/>
  <c r="BG1677"/>
  <c r="BF1677"/>
  <c r="T1677"/>
  <c r="R1677"/>
  <c r="P1677"/>
  <c r="BI1676"/>
  <c r="BH1676"/>
  <c r="BG1676"/>
  <c r="BF1676"/>
  <c r="T1676"/>
  <c r="R1676"/>
  <c r="P1676"/>
  <c r="BI1671"/>
  <c r="BH1671"/>
  <c r="BG1671"/>
  <c r="BF1671"/>
  <c r="T1671"/>
  <c r="R1671"/>
  <c r="P1671"/>
  <c r="BI1666"/>
  <c r="BH1666"/>
  <c r="BG1666"/>
  <c r="BF1666"/>
  <c r="T1666"/>
  <c r="R1666"/>
  <c r="P1666"/>
  <c r="BI1665"/>
  <c r="BH1665"/>
  <c r="BG1665"/>
  <c r="BF1665"/>
  <c r="T1665"/>
  <c r="R1665"/>
  <c r="P1665"/>
  <c r="BI1660"/>
  <c r="BH1660"/>
  <c r="BG1660"/>
  <c r="BF1660"/>
  <c r="T1660"/>
  <c r="R1660"/>
  <c r="P1660"/>
  <c r="BI1659"/>
  <c r="BH1659"/>
  <c r="BG1659"/>
  <c r="BF1659"/>
  <c r="T1659"/>
  <c r="R1659"/>
  <c r="P1659"/>
  <c r="BI1656"/>
  <c r="BH1656"/>
  <c r="BG1656"/>
  <c r="BF1656"/>
  <c r="T1656"/>
  <c r="R1656"/>
  <c r="P1656"/>
  <c r="BI1653"/>
  <c r="BH1653"/>
  <c r="BG1653"/>
  <c r="BF1653"/>
  <c r="T1653"/>
  <c r="R1653"/>
  <c r="P1653"/>
  <c r="BI1651"/>
  <c r="BH1651"/>
  <c r="BG1651"/>
  <c r="BF1651"/>
  <c r="T1651"/>
  <c r="R1651"/>
  <c r="P1651"/>
  <c r="BI1648"/>
  <c r="BH1648"/>
  <c r="BG1648"/>
  <c r="BF1648"/>
  <c r="T1648"/>
  <c r="R1648"/>
  <c r="P1648"/>
  <c r="BI1646"/>
  <c r="BH1646"/>
  <c r="BG1646"/>
  <c r="BF1646"/>
  <c r="T1646"/>
  <c r="R1646"/>
  <c r="P1646"/>
  <c r="BI1643"/>
  <c r="BH1643"/>
  <c r="BG1643"/>
  <c r="BF1643"/>
  <c r="T1643"/>
  <c r="R1643"/>
  <c r="P1643"/>
  <c r="BI1642"/>
  <c r="BH1642"/>
  <c r="BG1642"/>
  <c r="BF1642"/>
  <c r="T1642"/>
  <c r="R1642"/>
  <c r="P1642"/>
  <c r="BI1640"/>
  <c r="BH1640"/>
  <c r="BG1640"/>
  <c r="BF1640"/>
  <c r="T1640"/>
  <c r="R1640"/>
  <c r="P1640"/>
  <c r="BI1635"/>
  <c r="BH1635"/>
  <c r="BG1635"/>
  <c r="BF1635"/>
  <c r="T1635"/>
  <c r="R1635"/>
  <c r="P1635"/>
  <c r="BI1634"/>
  <c r="BH1634"/>
  <c r="BG1634"/>
  <c r="BF1634"/>
  <c r="T1634"/>
  <c r="R1634"/>
  <c r="P1634"/>
  <c r="BI1630"/>
  <c r="BH1630"/>
  <c r="BG1630"/>
  <c r="BF1630"/>
  <c r="T1630"/>
  <c r="R1630"/>
  <c r="P1630"/>
  <c r="BI1629"/>
  <c r="BH1629"/>
  <c r="BG1629"/>
  <c r="BF1629"/>
  <c r="T1629"/>
  <c r="R1629"/>
  <c r="P1629"/>
  <c r="BI1627"/>
  <c r="BH1627"/>
  <c r="BG1627"/>
  <c r="BF1627"/>
  <c r="T1627"/>
  <c r="R1627"/>
  <c r="P1627"/>
  <c r="BI1626"/>
  <c r="BH1626"/>
  <c r="BG1626"/>
  <c r="BF1626"/>
  <c r="T1626"/>
  <c r="R1626"/>
  <c r="P1626"/>
  <c r="BI1625"/>
  <c r="BH1625"/>
  <c r="BG1625"/>
  <c r="BF1625"/>
  <c r="T1625"/>
  <c r="R1625"/>
  <c r="P1625"/>
  <c r="BI1624"/>
  <c r="BH1624"/>
  <c r="BG1624"/>
  <c r="BF1624"/>
  <c r="T1624"/>
  <c r="R1624"/>
  <c r="P1624"/>
  <c r="BI1623"/>
  <c r="BH1623"/>
  <c r="BG1623"/>
  <c r="BF1623"/>
  <c r="T1623"/>
  <c r="R1623"/>
  <c r="P1623"/>
  <c r="BI1622"/>
  <c r="BH1622"/>
  <c r="BG1622"/>
  <c r="BF1622"/>
  <c r="T1622"/>
  <c r="R1622"/>
  <c r="P1622"/>
  <c r="BI1619"/>
  <c r="BH1619"/>
  <c r="BG1619"/>
  <c r="BF1619"/>
  <c r="T1619"/>
  <c r="R1619"/>
  <c r="P1619"/>
  <c r="BI1617"/>
  <c r="BH1617"/>
  <c r="BG1617"/>
  <c r="BF1617"/>
  <c r="T1617"/>
  <c r="R1617"/>
  <c r="P1617"/>
  <c r="BI1616"/>
  <c r="BH1616"/>
  <c r="BG1616"/>
  <c r="BF1616"/>
  <c r="T1616"/>
  <c r="R1616"/>
  <c r="P1616"/>
  <c r="BI1615"/>
  <c r="BH1615"/>
  <c r="BG1615"/>
  <c r="BF1615"/>
  <c r="T1615"/>
  <c r="R1615"/>
  <c r="P1615"/>
  <c r="BI1613"/>
  <c r="BH1613"/>
  <c r="BG1613"/>
  <c r="BF1613"/>
  <c r="T1613"/>
  <c r="R1613"/>
  <c r="P1613"/>
  <c r="BI1612"/>
  <c r="BH1612"/>
  <c r="BG1612"/>
  <c r="BF1612"/>
  <c r="T1612"/>
  <c r="R1612"/>
  <c r="P1612"/>
  <c r="BI1610"/>
  <c r="BH1610"/>
  <c r="BG1610"/>
  <c r="BF1610"/>
  <c r="T1610"/>
  <c r="R1610"/>
  <c r="P1610"/>
  <c r="BI1609"/>
  <c r="BH1609"/>
  <c r="BG1609"/>
  <c r="BF1609"/>
  <c r="T1609"/>
  <c r="R1609"/>
  <c r="P1609"/>
  <c r="BI1606"/>
  <c r="BH1606"/>
  <c r="BG1606"/>
  <c r="BF1606"/>
  <c r="T1606"/>
  <c r="R1606"/>
  <c r="P1606"/>
  <c r="BI1605"/>
  <c r="BH1605"/>
  <c r="BG1605"/>
  <c r="BF1605"/>
  <c r="T1605"/>
  <c r="R1605"/>
  <c r="P1605"/>
  <c r="BI1603"/>
  <c r="BH1603"/>
  <c r="BG1603"/>
  <c r="BF1603"/>
  <c r="T1603"/>
  <c r="R1603"/>
  <c r="P1603"/>
  <c r="BI1602"/>
  <c r="BH1602"/>
  <c r="BG1602"/>
  <c r="BF1602"/>
  <c r="T1602"/>
  <c r="R1602"/>
  <c r="P1602"/>
  <c r="BI1601"/>
  <c r="BH1601"/>
  <c r="BG1601"/>
  <c r="BF1601"/>
  <c r="T1601"/>
  <c r="R1601"/>
  <c r="P1601"/>
  <c r="BI1600"/>
  <c r="BH1600"/>
  <c r="BG1600"/>
  <c r="BF1600"/>
  <c r="T1600"/>
  <c r="R1600"/>
  <c r="P1600"/>
  <c r="BI1598"/>
  <c r="BH1598"/>
  <c r="BG1598"/>
  <c r="BF1598"/>
  <c r="T1598"/>
  <c r="R1598"/>
  <c r="P1598"/>
  <c r="BI1597"/>
  <c r="BH1597"/>
  <c r="BG1597"/>
  <c r="BF1597"/>
  <c r="T1597"/>
  <c r="R1597"/>
  <c r="P1597"/>
  <c r="BI1595"/>
  <c r="BH1595"/>
  <c r="BG1595"/>
  <c r="BF1595"/>
  <c r="T1595"/>
  <c r="R1595"/>
  <c r="P1595"/>
  <c r="BI1593"/>
  <c r="BH1593"/>
  <c r="BG1593"/>
  <c r="BF1593"/>
  <c r="T1593"/>
  <c r="R1593"/>
  <c r="P1593"/>
  <c r="BI1590"/>
  <c r="BH1590"/>
  <c r="BG1590"/>
  <c r="BF1590"/>
  <c r="T1590"/>
  <c r="R1590"/>
  <c r="P1590"/>
  <c r="BI1589"/>
  <c r="BH1589"/>
  <c r="BG1589"/>
  <c r="BF1589"/>
  <c r="T1589"/>
  <c r="R1589"/>
  <c r="P1589"/>
  <c r="BI1587"/>
  <c r="BH1587"/>
  <c r="BG1587"/>
  <c r="BF1587"/>
  <c r="T1587"/>
  <c r="R1587"/>
  <c r="P1587"/>
  <c r="BI1586"/>
  <c r="BH1586"/>
  <c r="BG1586"/>
  <c r="BF1586"/>
  <c r="T1586"/>
  <c r="R1586"/>
  <c r="P1586"/>
  <c r="BI1582"/>
  <c r="BH1582"/>
  <c r="BG1582"/>
  <c r="BF1582"/>
  <c r="T1582"/>
  <c r="R1582"/>
  <c r="P1582"/>
  <c r="BI1581"/>
  <c r="BH1581"/>
  <c r="BG1581"/>
  <c r="BF1581"/>
  <c r="T1581"/>
  <c r="R1581"/>
  <c r="P1581"/>
  <c r="BI1578"/>
  <c r="BH1578"/>
  <c r="BG1578"/>
  <c r="BF1578"/>
  <c r="T1578"/>
  <c r="R1578"/>
  <c r="P1578"/>
  <c r="BI1572"/>
  <c r="BH1572"/>
  <c r="BG1572"/>
  <c r="BF1572"/>
  <c r="T1572"/>
  <c r="R1572"/>
  <c r="P1572"/>
  <c r="BI1570"/>
  <c r="BH1570"/>
  <c r="BG1570"/>
  <c r="BF1570"/>
  <c r="T1570"/>
  <c r="R1570"/>
  <c r="P1570"/>
  <c r="BI1564"/>
  <c r="BH1564"/>
  <c r="BG1564"/>
  <c r="BF1564"/>
  <c r="T1564"/>
  <c r="R1564"/>
  <c r="P1564"/>
  <c r="BI1562"/>
  <c r="BH1562"/>
  <c r="BG1562"/>
  <c r="BF1562"/>
  <c r="T1562"/>
  <c r="R1562"/>
  <c r="P1562"/>
  <c r="BI1560"/>
  <c r="BH1560"/>
  <c r="BG1560"/>
  <c r="BF1560"/>
  <c r="T1560"/>
  <c r="R1560"/>
  <c r="P1560"/>
  <c r="BI1558"/>
  <c r="BH1558"/>
  <c r="BG1558"/>
  <c r="BF1558"/>
  <c r="T1558"/>
  <c r="R1558"/>
  <c r="P1558"/>
  <c r="BI1557"/>
  <c r="BH1557"/>
  <c r="BG1557"/>
  <c r="BF1557"/>
  <c r="T1557"/>
  <c r="R1557"/>
  <c r="P1557"/>
  <c r="BI1554"/>
  <c r="BH1554"/>
  <c r="BG1554"/>
  <c r="BF1554"/>
  <c r="T1554"/>
  <c r="R1554"/>
  <c r="P1554"/>
  <c r="BI1553"/>
  <c r="BH1553"/>
  <c r="BG1553"/>
  <c r="BF1553"/>
  <c r="T1553"/>
  <c r="R1553"/>
  <c r="P1553"/>
  <c r="BI1550"/>
  <c r="BH1550"/>
  <c r="BG1550"/>
  <c r="BF1550"/>
  <c r="T1550"/>
  <c r="R1550"/>
  <c r="P1550"/>
  <c r="BI1549"/>
  <c r="BH1549"/>
  <c r="BG1549"/>
  <c r="BF1549"/>
  <c r="T1549"/>
  <c r="R1549"/>
  <c r="P1549"/>
  <c r="BI1545"/>
  <c r="BH1545"/>
  <c r="BG1545"/>
  <c r="BF1545"/>
  <c r="T1545"/>
  <c r="R1545"/>
  <c r="P1545"/>
  <c r="BI1542"/>
  <c r="BH1542"/>
  <c r="BG1542"/>
  <c r="BF1542"/>
  <c r="T1542"/>
  <c r="R1542"/>
  <c r="P1542"/>
  <c r="BI1538"/>
  <c r="BH1538"/>
  <c r="BG1538"/>
  <c r="BF1538"/>
  <c r="T1538"/>
  <c r="R1538"/>
  <c r="P1538"/>
  <c r="BI1532"/>
  <c r="BH1532"/>
  <c r="BG1532"/>
  <c r="BF1532"/>
  <c r="T1532"/>
  <c r="R1532"/>
  <c r="P1532"/>
  <c r="BI1529"/>
  <c r="BH1529"/>
  <c r="BG1529"/>
  <c r="BF1529"/>
  <c r="T1529"/>
  <c r="R1529"/>
  <c r="P1529"/>
  <c r="BI1526"/>
  <c r="BH1526"/>
  <c r="BG1526"/>
  <c r="BF1526"/>
  <c r="T1526"/>
  <c r="R1526"/>
  <c r="P1526"/>
  <c r="BI1522"/>
  <c r="BH1522"/>
  <c r="BG1522"/>
  <c r="BF1522"/>
  <c r="T1522"/>
  <c r="R1522"/>
  <c r="P1522"/>
  <c r="BI1519"/>
  <c r="BH1519"/>
  <c r="BG1519"/>
  <c r="BF1519"/>
  <c r="T1519"/>
  <c r="R1519"/>
  <c r="P1519"/>
  <c r="BI1516"/>
  <c r="BH1516"/>
  <c r="BG1516"/>
  <c r="BF1516"/>
  <c r="T1516"/>
  <c r="R1516"/>
  <c r="P1516"/>
  <c r="BI1512"/>
  <c r="BH1512"/>
  <c r="BG1512"/>
  <c r="BF1512"/>
  <c r="T1512"/>
  <c r="R1512"/>
  <c r="P1512"/>
  <c r="BI1510"/>
  <c r="BH1510"/>
  <c r="BG1510"/>
  <c r="BF1510"/>
  <c r="T1510"/>
  <c r="R1510"/>
  <c r="P1510"/>
  <c r="BI1507"/>
  <c r="BH1507"/>
  <c r="BG1507"/>
  <c r="BF1507"/>
  <c r="T1507"/>
  <c r="R1507"/>
  <c r="P1507"/>
  <c r="BI1504"/>
  <c r="BH1504"/>
  <c r="BG1504"/>
  <c r="BF1504"/>
  <c r="T1504"/>
  <c r="R1504"/>
  <c r="P1504"/>
  <c r="BI1497"/>
  <c r="BH1497"/>
  <c r="BG1497"/>
  <c r="BF1497"/>
  <c r="T1497"/>
  <c r="R1497"/>
  <c r="P1497"/>
  <c r="BI1493"/>
  <c r="BH1493"/>
  <c r="BG1493"/>
  <c r="BF1493"/>
  <c r="T1493"/>
  <c r="R1493"/>
  <c r="P1493"/>
  <c r="BI1491"/>
  <c r="BH1491"/>
  <c r="BG1491"/>
  <c r="BF1491"/>
  <c r="T1491"/>
  <c r="R1491"/>
  <c r="P1491"/>
  <c r="BI1488"/>
  <c r="BH1488"/>
  <c r="BG1488"/>
  <c r="BF1488"/>
  <c r="T1488"/>
  <c r="R1488"/>
  <c r="P1488"/>
  <c r="BI1484"/>
  <c r="BH1484"/>
  <c r="BG1484"/>
  <c r="BF1484"/>
  <c r="T1484"/>
  <c r="R1484"/>
  <c r="P1484"/>
  <c r="BI1481"/>
  <c r="BH1481"/>
  <c r="BG1481"/>
  <c r="BF1481"/>
  <c r="T1481"/>
  <c r="R1481"/>
  <c r="P1481"/>
  <c r="BI1478"/>
  <c r="BH1478"/>
  <c r="BG1478"/>
  <c r="BF1478"/>
  <c r="T1478"/>
  <c r="R1478"/>
  <c r="P1478"/>
  <c r="BI1474"/>
  <c r="BH1474"/>
  <c r="BG1474"/>
  <c r="BF1474"/>
  <c r="T1474"/>
  <c r="R1474"/>
  <c r="P1474"/>
  <c r="BI1471"/>
  <c r="BH1471"/>
  <c r="BG1471"/>
  <c r="BF1471"/>
  <c r="T1471"/>
  <c r="R1471"/>
  <c r="P1471"/>
  <c r="BI1468"/>
  <c r="BH1468"/>
  <c r="BG1468"/>
  <c r="BF1468"/>
  <c r="T1468"/>
  <c r="R1468"/>
  <c r="P1468"/>
  <c r="BI1465"/>
  <c r="BH1465"/>
  <c r="BG1465"/>
  <c r="BF1465"/>
  <c r="T1465"/>
  <c r="R1465"/>
  <c r="P1465"/>
  <c r="BI1463"/>
  <c r="BH1463"/>
  <c r="BG1463"/>
  <c r="BF1463"/>
  <c r="T1463"/>
  <c r="R1463"/>
  <c r="P1463"/>
  <c r="BI1460"/>
  <c r="BH1460"/>
  <c r="BG1460"/>
  <c r="BF1460"/>
  <c r="T1460"/>
  <c r="R1460"/>
  <c r="P1460"/>
  <c r="BI1458"/>
  <c r="BH1458"/>
  <c r="BG1458"/>
  <c r="BF1458"/>
  <c r="T1458"/>
  <c r="R1458"/>
  <c r="P1458"/>
  <c r="BI1454"/>
  <c r="BH1454"/>
  <c r="BG1454"/>
  <c r="BF1454"/>
  <c r="T1454"/>
  <c r="R1454"/>
  <c r="P1454"/>
  <c r="BI1451"/>
  <c r="BH1451"/>
  <c r="BG1451"/>
  <c r="BF1451"/>
  <c r="T1451"/>
  <c r="R1451"/>
  <c r="P1451"/>
  <c r="BI1448"/>
  <c r="BH1448"/>
  <c r="BG1448"/>
  <c r="BF1448"/>
  <c r="T1448"/>
  <c r="R1448"/>
  <c r="P1448"/>
  <c r="BI1445"/>
  <c r="BH1445"/>
  <c r="BG1445"/>
  <c r="BF1445"/>
  <c r="T1445"/>
  <c r="R1445"/>
  <c r="P1445"/>
  <c r="BI1438"/>
  <c r="BH1438"/>
  <c r="BG1438"/>
  <c r="BF1438"/>
  <c r="T1438"/>
  <c r="R1438"/>
  <c r="P1438"/>
  <c r="BI1435"/>
  <c r="BH1435"/>
  <c r="BG1435"/>
  <c r="BF1435"/>
  <c r="T1435"/>
  <c r="R1435"/>
  <c r="P1435"/>
  <c r="BI1433"/>
  <c r="BH1433"/>
  <c r="BG1433"/>
  <c r="BF1433"/>
  <c r="T1433"/>
  <c r="R1433"/>
  <c r="P1433"/>
  <c r="BI1428"/>
  <c r="BH1428"/>
  <c r="BG1428"/>
  <c r="BF1428"/>
  <c r="T1428"/>
  <c r="R1428"/>
  <c r="P1428"/>
  <c r="BI1425"/>
  <c r="BH1425"/>
  <c r="BG1425"/>
  <c r="BF1425"/>
  <c r="T1425"/>
  <c r="R1425"/>
  <c r="P1425"/>
  <c r="BI1421"/>
  <c r="BH1421"/>
  <c r="BG1421"/>
  <c r="BF1421"/>
  <c r="T1421"/>
  <c r="R1421"/>
  <c r="P1421"/>
  <c r="BI1418"/>
  <c r="BH1418"/>
  <c r="BG1418"/>
  <c r="BF1418"/>
  <c r="T1418"/>
  <c r="R1418"/>
  <c r="P1418"/>
  <c r="BI1413"/>
  <c r="BH1413"/>
  <c r="BG1413"/>
  <c r="BF1413"/>
  <c r="T1413"/>
  <c r="R1413"/>
  <c r="P1413"/>
  <c r="BI1410"/>
  <c r="BH1410"/>
  <c r="BG1410"/>
  <c r="BF1410"/>
  <c r="T1410"/>
  <c r="R1410"/>
  <c r="P1410"/>
  <c r="BI1408"/>
  <c r="BH1408"/>
  <c r="BG1408"/>
  <c r="BF1408"/>
  <c r="T1408"/>
  <c r="R1408"/>
  <c r="P1408"/>
  <c r="BI1406"/>
  <c r="BH1406"/>
  <c r="BG1406"/>
  <c r="BF1406"/>
  <c r="T1406"/>
  <c r="R1406"/>
  <c r="P1406"/>
  <c r="BI1401"/>
  <c r="BH1401"/>
  <c r="BG1401"/>
  <c r="BF1401"/>
  <c r="T1401"/>
  <c r="R1401"/>
  <c r="P1401"/>
  <c r="BI1397"/>
  <c r="BH1397"/>
  <c r="BG1397"/>
  <c r="BF1397"/>
  <c r="T1397"/>
  <c r="R1397"/>
  <c r="P1397"/>
  <c r="BI1393"/>
  <c r="BH1393"/>
  <c r="BG1393"/>
  <c r="BF1393"/>
  <c r="T1393"/>
  <c r="R1393"/>
  <c r="P1393"/>
  <c r="BI1390"/>
  <c r="BH1390"/>
  <c r="BG1390"/>
  <c r="BF1390"/>
  <c r="T1390"/>
  <c r="R1390"/>
  <c r="P1390"/>
  <c r="BI1386"/>
  <c r="BH1386"/>
  <c r="BG1386"/>
  <c r="BF1386"/>
  <c r="T1386"/>
  <c r="R1386"/>
  <c r="P1386"/>
  <c r="BI1383"/>
  <c r="BH1383"/>
  <c r="BG1383"/>
  <c r="BF1383"/>
  <c r="T1383"/>
  <c r="R1383"/>
  <c r="P1383"/>
  <c r="BI1379"/>
  <c r="BH1379"/>
  <c r="BG1379"/>
  <c r="BF1379"/>
  <c r="T1379"/>
  <c r="R1379"/>
  <c r="P1379"/>
  <c r="BI1374"/>
  <c r="BH1374"/>
  <c r="BG1374"/>
  <c r="BF1374"/>
  <c r="T1374"/>
  <c r="R1374"/>
  <c r="P1374"/>
  <c r="BI1371"/>
  <c r="BH1371"/>
  <c r="BG1371"/>
  <c r="BF1371"/>
  <c r="T1371"/>
  <c r="R1371"/>
  <c r="P1371"/>
  <c r="BI1365"/>
  <c r="BH1365"/>
  <c r="BG1365"/>
  <c r="BF1365"/>
  <c r="T1365"/>
  <c r="R1365"/>
  <c r="P1365"/>
  <c r="BI1363"/>
  <c r="BH1363"/>
  <c r="BG1363"/>
  <c r="BF1363"/>
  <c r="T1363"/>
  <c r="R1363"/>
  <c r="P1363"/>
  <c r="BI1360"/>
  <c r="BH1360"/>
  <c r="BG1360"/>
  <c r="BF1360"/>
  <c r="T1360"/>
  <c r="R1360"/>
  <c r="P1360"/>
  <c r="BI1358"/>
  <c r="BH1358"/>
  <c r="BG1358"/>
  <c r="BF1358"/>
  <c r="T1358"/>
  <c r="R1358"/>
  <c r="P1358"/>
  <c r="BI1354"/>
  <c r="BH1354"/>
  <c r="BG1354"/>
  <c r="BF1354"/>
  <c r="T1354"/>
  <c r="R1354"/>
  <c r="P1354"/>
  <c r="BI1351"/>
  <c r="BH1351"/>
  <c r="BG1351"/>
  <c r="BF1351"/>
  <c r="T1351"/>
  <c r="R1351"/>
  <c r="P1351"/>
  <c r="BI1349"/>
  <c r="BH1349"/>
  <c r="BG1349"/>
  <c r="BF1349"/>
  <c r="T1349"/>
  <c r="R1349"/>
  <c r="P1349"/>
  <c r="BI1346"/>
  <c r="BH1346"/>
  <c r="BG1346"/>
  <c r="BF1346"/>
  <c r="T1346"/>
  <c r="R1346"/>
  <c r="P1346"/>
  <c r="BI1343"/>
  <c r="BH1343"/>
  <c r="BG1343"/>
  <c r="BF1343"/>
  <c r="T1343"/>
  <c r="R1343"/>
  <c r="P1343"/>
  <c r="BI1337"/>
  <c r="BH1337"/>
  <c r="BG1337"/>
  <c r="BF1337"/>
  <c r="T1337"/>
  <c r="R1337"/>
  <c r="P1337"/>
  <c r="BI1331"/>
  <c r="BH1331"/>
  <c r="BG1331"/>
  <c r="BF1331"/>
  <c r="T1331"/>
  <c r="R1331"/>
  <c r="P1331"/>
  <c r="BI1328"/>
  <c r="BH1328"/>
  <c r="BG1328"/>
  <c r="BF1328"/>
  <c r="T1328"/>
  <c r="R1328"/>
  <c r="P1328"/>
  <c r="BI1326"/>
  <c r="BH1326"/>
  <c r="BG1326"/>
  <c r="BF1326"/>
  <c r="T1326"/>
  <c r="R1326"/>
  <c r="P1326"/>
  <c r="BI1324"/>
  <c r="BH1324"/>
  <c r="BG1324"/>
  <c r="BF1324"/>
  <c r="T1324"/>
  <c r="R1324"/>
  <c r="P1324"/>
  <c r="BI1322"/>
  <c r="BH1322"/>
  <c r="BG1322"/>
  <c r="BF1322"/>
  <c r="T1322"/>
  <c r="R1322"/>
  <c r="P1322"/>
  <c r="BI1317"/>
  <c r="BH1317"/>
  <c r="BG1317"/>
  <c r="BF1317"/>
  <c r="T1317"/>
  <c r="R1317"/>
  <c r="P1317"/>
  <c r="BI1314"/>
  <c r="BH1314"/>
  <c r="BG1314"/>
  <c r="BF1314"/>
  <c r="T1314"/>
  <c r="R1314"/>
  <c r="P1314"/>
  <c r="BI1311"/>
  <c r="BH1311"/>
  <c r="BG1311"/>
  <c r="BF1311"/>
  <c r="T1311"/>
  <c r="R1311"/>
  <c r="P1311"/>
  <c r="BI1308"/>
  <c r="BH1308"/>
  <c r="BG1308"/>
  <c r="BF1308"/>
  <c r="T1308"/>
  <c r="R1308"/>
  <c r="P1308"/>
  <c r="BI1304"/>
  <c r="BH1304"/>
  <c r="BG1304"/>
  <c r="BF1304"/>
  <c r="T1304"/>
  <c r="R1304"/>
  <c r="P1304"/>
  <c r="BI1298"/>
  <c r="BH1298"/>
  <c r="BG1298"/>
  <c r="BF1298"/>
  <c r="T1298"/>
  <c r="R1298"/>
  <c r="P1298"/>
  <c r="BI1293"/>
  <c r="BH1293"/>
  <c r="BG1293"/>
  <c r="BF1293"/>
  <c r="T1293"/>
  <c r="R1293"/>
  <c r="P1293"/>
  <c r="BI1288"/>
  <c r="BH1288"/>
  <c r="BG1288"/>
  <c r="BF1288"/>
  <c r="T1288"/>
  <c r="R1288"/>
  <c r="P1288"/>
  <c r="BI1281"/>
  <c r="BH1281"/>
  <c r="BG1281"/>
  <c r="BF1281"/>
  <c r="T1281"/>
  <c r="R1281"/>
  <c r="P1281"/>
  <c r="BI1279"/>
  <c r="BH1279"/>
  <c r="BG1279"/>
  <c r="BF1279"/>
  <c r="T1279"/>
  <c r="R1279"/>
  <c r="P1279"/>
  <c r="BI1276"/>
  <c r="BH1276"/>
  <c r="BG1276"/>
  <c r="BF1276"/>
  <c r="T1276"/>
  <c r="R1276"/>
  <c r="P1276"/>
  <c r="BI1272"/>
  <c r="BH1272"/>
  <c r="BG1272"/>
  <c r="BF1272"/>
  <c r="T1272"/>
  <c r="R1272"/>
  <c r="P1272"/>
  <c r="BI1264"/>
  <c r="BH1264"/>
  <c r="BG1264"/>
  <c r="BF1264"/>
  <c r="T1264"/>
  <c r="R1264"/>
  <c r="P1264"/>
  <c r="BI1256"/>
  <c r="BH1256"/>
  <c r="BG1256"/>
  <c r="BF1256"/>
  <c r="T1256"/>
  <c r="R1256"/>
  <c r="P1256"/>
  <c r="BI1254"/>
  <c r="BH1254"/>
  <c r="BG1254"/>
  <c r="BF1254"/>
  <c r="T1254"/>
  <c r="R1254"/>
  <c r="P1254"/>
  <c r="BI1249"/>
  <c r="BH1249"/>
  <c r="BG1249"/>
  <c r="BF1249"/>
  <c r="T1249"/>
  <c r="R1249"/>
  <c r="P1249"/>
  <c r="BI1240"/>
  <c r="BH1240"/>
  <c r="BG1240"/>
  <c r="BF1240"/>
  <c r="T1240"/>
  <c r="R1240"/>
  <c r="P1240"/>
  <c r="BI1229"/>
  <c r="BH1229"/>
  <c r="BG1229"/>
  <c r="BF1229"/>
  <c r="T1229"/>
  <c r="R1229"/>
  <c r="P1229"/>
  <c r="BI1227"/>
  <c r="BH1227"/>
  <c r="BG1227"/>
  <c r="BF1227"/>
  <c r="T1227"/>
  <c r="R1227"/>
  <c r="P1227"/>
  <c r="BI1224"/>
  <c r="BH1224"/>
  <c r="BG1224"/>
  <c r="BF1224"/>
  <c r="T1224"/>
  <c r="R1224"/>
  <c r="P1224"/>
  <c r="BI1222"/>
  <c r="BH1222"/>
  <c r="BG1222"/>
  <c r="BF1222"/>
  <c r="T1222"/>
  <c r="R1222"/>
  <c r="P1222"/>
  <c r="BI1218"/>
  <c r="BH1218"/>
  <c r="BG1218"/>
  <c r="BF1218"/>
  <c r="T1218"/>
  <c r="R1218"/>
  <c r="P1218"/>
  <c r="BI1215"/>
  <c r="BH1215"/>
  <c r="BG1215"/>
  <c r="BF1215"/>
  <c r="T1215"/>
  <c r="R1215"/>
  <c r="P1215"/>
  <c r="BI1213"/>
  <c r="BH1213"/>
  <c r="BG1213"/>
  <c r="BF1213"/>
  <c r="T1213"/>
  <c r="R1213"/>
  <c r="P1213"/>
  <c r="BI1209"/>
  <c r="BH1209"/>
  <c r="BG1209"/>
  <c r="BF1209"/>
  <c r="T1209"/>
  <c r="R1209"/>
  <c r="P1209"/>
  <c r="BI1204"/>
  <c r="BH1204"/>
  <c r="BG1204"/>
  <c r="BF1204"/>
  <c r="T1204"/>
  <c r="R1204"/>
  <c r="P1204"/>
  <c r="BI1203"/>
  <c r="BH1203"/>
  <c r="BG1203"/>
  <c r="BF1203"/>
  <c r="T1203"/>
  <c r="R1203"/>
  <c r="P1203"/>
  <c r="BI1201"/>
  <c r="BH1201"/>
  <c r="BG1201"/>
  <c r="BF1201"/>
  <c r="T1201"/>
  <c r="R1201"/>
  <c r="P1201"/>
  <c r="BI1199"/>
  <c r="BH1199"/>
  <c r="BG1199"/>
  <c r="BF1199"/>
  <c r="T1199"/>
  <c r="R1199"/>
  <c r="P1199"/>
  <c r="BI1194"/>
  <c r="BH1194"/>
  <c r="BG1194"/>
  <c r="BF1194"/>
  <c r="T1194"/>
  <c r="R1194"/>
  <c r="P1194"/>
  <c r="BI1191"/>
  <c r="BH1191"/>
  <c r="BG1191"/>
  <c r="BF1191"/>
  <c r="T1191"/>
  <c r="R1191"/>
  <c r="P1191"/>
  <c r="BI1187"/>
  <c r="BH1187"/>
  <c r="BG1187"/>
  <c r="BF1187"/>
  <c r="T1187"/>
  <c r="R1187"/>
  <c r="P1187"/>
  <c r="BI1185"/>
  <c r="BH1185"/>
  <c r="BG1185"/>
  <c r="BF1185"/>
  <c r="T1185"/>
  <c r="R1185"/>
  <c r="P1185"/>
  <c r="BI1182"/>
  <c r="BH1182"/>
  <c r="BG1182"/>
  <c r="BF1182"/>
  <c r="T1182"/>
  <c r="R1182"/>
  <c r="P1182"/>
  <c r="BI1179"/>
  <c r="BH1179"/>
  <c r="BG1179"/>
  <c r="BF1179"/>
  <c r="T1179"/>
  <c r="R1179"/>
  <c r="P1179"/>
  <c r="BI1176"/>
  <c r="BH1176"/>
  <c r="BG1176"/>
  <c r="BF1176"/>
  <c r="T1176"/>
  <c r="R1176"/>
  <c r="P1176"/>
  <c r="BI1173"/>
  <c r="BH1173"/>
  <c r="BG1173"/>
  <c r="BF1173"/>
  <c r="T1173"/>
  <c r="R1173"/>
  <c r="P1173"/>
  <c r="BI1169"/>
  <c r="BH1169"/>
  <c r="BG1169"/>
  <c r="BF1169"/>
  <c r="T1169"/>
  <c r="T1168"/>
  <c r="R1169"/>
  <c r="R1168"/>
  <c r="P1169"/>
  <c r="P1168"/>
  <c r="BI1165"/>
  <c r="BH1165"/>
  <c r="BG1165"/>
  <c r="BF1165"/>
  <c r="T1165"/>
  <c r="R1165"/>
  <c r="P1165"/>
  <c r="BI1162"/>
  <c r="BH1162"/>
  <c r="BG1162"/>
  <c r="BF1162"/>
  <c r="T1162"/>
  <c r="R1162"/>
  <c r="P1162"/>
  <c r="BI1159"/>
  <c r="BH1159"/>
  <c r="BG1159"/>
  <c r="BF1159"/>
  <c r="T1159"/>
  <c r="R1159"/>
  <c r="P1159"/>
  <c r="BI1155"/>
  <c r="BH1155"/>
  <c r="BG1155"/>
  <c r="BF1155"/>
  <c r="T1155"/>
  <c r="R1155"/>
  <c r="P1155"/>
  <c r="BI1152"/>
  <c r="BH1152"/>
  <c r="BG1152"/>
  <c r="BF1152"/>
  <c r="T1152"/>
  <c r="R1152"/>
  <c r="P1152"/>
  <c r="BI1149"/>
  <c r="BH1149"/>
  <c r="BG1149"/>
  <c r="BF1149"/>
  <c r="T1149"/>
  <c r="R1149"/>
  <c r="P1149"/>
  <c r="BI1146"/>
  <c r="BH1146"/>
  <c r="BG1146"/>
  <c r="BF1146"/>
  <c r="T1146"/>
  <c r="R1146"/>
  <c r="P1146"/>
  <c r="BI1141"/>
  <c r="BH1141"/>
  <c r="BG1141"/>
  <c r="BF1141"/>
  <c r="T1141"/>
  <c r="R1141"/>
  <c r="P1141"/>
  <c r="BI1137"/>
  <c r="BH1137"/>
  <c r="BG1137"/>
  <c r="BF1137"/>
  <c r="T1137"/>
  <c r="R1137"/>
  <c r="P1137"/>
  <c r="BI1129"/>
  <c r="BH1129"/>
  <c r="BG1129"/>
  <c r="BF1129"/>
  <c r="T1129"/>
  <c r="R1129"/>
  <c r="P1129"/>
  <c r="BI1128"/>
  <c r="BH1128"/>
  <c r="BG1128"/>
  <c r="BF1128"/>
  <c r="T1128"/>
  <c r="R1128"/>
  <c r="P1128"/>
  <c r="BI1126"/>
  <c r="BH1126"/>
  <c r="BG1126"/>
  <c r="BF1126"/>
  <c r="T1126"/>
  <c r="R1126"/>
  <c r="P1126"/>
  <c r="BI1125"/>
  <c r="BH1125"/>
  <c r="BG1125"/>
  <c r="BF1125"/>
  <c r="T1125"/>
  <c r="R1125"/>
  <c r="P1125"/>
  <c r="BI1123"/>
  <c r="BH1123"/>
  <c r="BG1123"/>
  <c r="BF1123"/>
  <c r="T1123"/>
  <c r="R1123"/>
  <c r="P1123"/>
  <c r="BI1120"/>
  <c r="BH1120"/>
  <c r="BG1120"/>
  <c r="BF1120"/>
  <c r="T1120"/>
  <c r="R1120"/>
  <c r="P1120"/>
  <c r="BI1109"/>
  <c r="BH1109"/>
  <c r="BG1109"/>
  <c r="BF1109"/>
  <c r="T1109"/>
  <c r="R1109"/>
  <c r="P1109"/>
  <c r="BI1108"/>
  <c r="BH1108"/>
  <c r="BG1108"/>
  <c r="BF1108"/>
  <c r="T1108"/>
  <c r="R1108"/>
  <c r="P1108"/>
  <c r="BI1105"/>
  <c r="BH1105"/>
  <c r="BG1105"/>
  <c r="BF1105"/>
  <c r="T1105"/>
  <c r="R1105"/>
  <c r="P1105"/>
  <c r="BI1103"/>
  <c r="BH1103"/>
  <c r="BG1103"/>
  <c r="BF1103"/>
  <c r="T1103"/>
  <c r="R1103"/>
  <c r="P1103"/>
  <c r="BI1101"/>
  <c r="BH1101"/>
  <c r="BG1101"/>
  <c r="BF1101"/>
  <c r="T1101"/>
  <c r="R1101"/>
  <c r="P1101"/>
  <c r="BI1099"/>
  <c r="BH1099"/>
  <c r="BG1099"/>
  <c r="BF1099"/>
  <c r="T1099"/>
  <c r="R1099"/>
  <c r="P1099"/>
  <c r="BI1096"/>
  <c r="BH1096"/>
  <c r="BG1096"/>
  <c r="BF1096"/>
  <c r="T1096"/>
  <c r="R1096"/>
  <c r="P1096"/>
  <c r="BI1093"/>
  <c r="BH1093"/>
  <c r="BG1093"/>
  <c r="BF1093"/>
  <c r="T1093"/>
  <c r="R1093"/>
  <c r="P1093"/>
  <c r="BI1091"/>
  <c r="BH1091"/>
  <c r="BG1091"/>
  <c r="BF1091"/>
  <c r="T1091"/>
  <c r="R1091"/>
  <c r="P1091"/>
  <c r="BI1089"/>
  <c r="BH1089"/>
  <c r="BG1089"/>
  <c r="BF1089"/>
  <c r="T1089"/>
  <c r="R1089"/>
  <c r="P1089"/>
  <c r="BI1087"/>
  <c r="BH1087"/>
  <c r="BG1087"/>
  <c r="BF1087"/>
  <c r="T1087"/>
  <c r="R1087"/>
  <c r="P1087"/>
  <c r="BI1085"/>
  <c r="BH1085"/>
  <c r="BG1085"/>
  <c r="BF1085"/>
  <c r="T1085"/>
  <c r="R1085"/>
  <c r="P1085"/>
  <c r="BI1083"/>
  <c r="BH1083"/>
  <c r="BG1083"/>
  <c r="BF1083"/>
  <c r="T1083"/>
  <c r="R1083"/>
  <c r="P1083"/>
  <c r="BI1080"/>
  <c r="BH1080"/>
  <c r="BG1080"/>
  <c r="BF1080"/>
  <c r="T1080"/>
  <c r="R1080"/>
  <c r="P1080"/>
  <c r="BI1076"/>
  <c r="BH1076"/>
  <c r="BG1076"/>
  <c r="BF1076"/>
  <c r="T1076"/>
  <c r="R1076"/>
  <c r="P1076"/>
  <c r="BI1070"/>
  <c r="BH1070"/>
  <c r="BG1070"/>
  <c r="BF1070"/>
  <c r="T1070"/>
  <c r="R1070"/>
  <c r="P1070"/>
  <c r="BI1066"/>
  <c r="BH1066"/>
  <c r="BG1066"/>
  <c r="BF1066"/>
  <c r="T1066"/>
  <c r="R1066"/>
  <c r="P1066"/>
  <c r="BI1064"/>
  <c r="BH1064"/>
  <c r="BG1064"/>
  <c r="BF1064"/>
  <c r="T1064"/>
  <c r="R1064"/>
  <c r="P1064"/>
  <c r="BI1061"/>
  <c r="BH1061"/>
  <c r="BG1061"/>
  <c r="BF1061"/>
  <c r="T1061"/>
  <c r="R1061"/>
  <c r="P1061"/>
  <c r="BI1055"/>
  <c r="BH1055"/>
  <c r="BG1055"/>
  <c r="BF1055"/>
  <c r="T1055"/>
  <c r="R1055"/>
  <c r="P1055"/>
  <c r="BI1052"/>
  <c r="BH1052"/>
  <c r="BG1052"/>
  <c r="BF1052"/>
  <c r="T1052"/>
  <c r="R1052"/>
  <c r="P1052"/>
  <c r="BI1047"/>
  <c r="BH1047"/>
  <c r="BG1047"/>
  <c r="BF1047"/>
  <c r="T1047"/>
  <c r="R1047"/>
  <c r="P1047"/>
  <c r="BI1044"/>
  <c r="BH1044"/>
  <c r="BG1044"/>
  <c r="BF1044"/>
  <c r="T1044"/>
  <c r="R1044"/>
  <c r="P1044"/>
  <c r="BI1040"/>
  <c r="BH1040"/>
  <c r="BG1040"/>
  <c r="BF1040"/>
  <c r="T1040"/>
  <c r="R1040"/>
  <c r="P1040"/>
  <c r="BI1038"/>
  <c r="BH1038"/>
  <c r="BG1038"/>
  <c r="BF1038"/>
  <c r="T1038"/>
  <c r="R1038"/>
  <c r="P1038"/>
  <c r="BI1032"/>
  <c r="BH1032"/>
  <c r="BG1032"/>
  <c r="BF1032"/>
  <c r="T1032"/>
  <c r="R1032"/>
  <c r="P1032"/>
  <c r="BI1028"/>
  <c r="BH1028"/>
  <c r="BG1028"/>
  <c r="BF1028"/>
  <c r="T1028"/>
  <c r="R1028"/>
  <c r="P1028"/>
  <c r="BI1026"/>
  <c r="BH1026"/>
  <c r="BG1026"/>
  <c r="BF1026"/>
  <c r="T1026"/>
  <c r="R1026"/>
  <c r="P1026"/>
  <c r="BI1022"/>
  <c r="BH1022"/>
  <c r="BG1022"/>
  <c r="BF1022"/>
  <c r="T1022"/>
  <c r="R1022"/>
  <c r="P1022"/>
  <c r="BI1015"/>
  <c r="BH1015"/>
  <c r="BG1015"/>
  <c r="BF1015"/>
  <c r="T1015"/>
  <c r="R1015"/>
  <c r="P1015"/>
  <c r="BI1009"/>
  <c r="BH1009"/>
  <c r="BG1009"/>
  <c r="BF1009"/>
  <c r="T1009"/>
  <c r="R1009"/>
  <c r="P1009"/>
  <c r="BI1002"/>
  <c r="BH1002"/>
  <c r="BG1002"/>
  <c r="BF1002"/>
  <c r="T1002"/>
  <c r="R1002"/>
  <c r="P1002"/>
  <c r="BI999"/>
  <c r="BH999"/>
  <c r="BG999"/>
  <c r="BF999"/>
  <c r="T999"/>
  <c r="R999"/>
  <c r="P999"/>
  <c r="BI996"/>
  <c r="BH996"/>
  <c r="BG996"/>
  <c r="BF996"/>
  <c r="T996"/>
  <c r="R996"/>
  <c r="P996"/>
  <c r="BI994"/>
  <c r="BH994"/>
  <c r="BG994"/>
  <c r="BF994"/>
  <c r="T994"/>
  <c r="R994"/>
  <c r="P994"/>
  <c r="BI991"/>
  <c r="BH991"/>
  <c r="BG991"/>
  <c r="BF991"/>
  <c r="T991"/>
  <c r="R991"/>
  <c r="P991"/>
  <c r="BI985"/>
  <c r="BH985"/>
  <c r="BG985"/>
  <c r="BF985"/>
  <c r="T985"/>
  <c r="R985"/>
  <c r="P985"/>
  <c r="BI969"/>
  <c r="BH969"/>
  <c r="BG969"/>
  <c r="BF969"/>
  <c r="T969"/>
  <c r="R969"/>
  <c r="P969"/>
  <c r="BI967"/>
  <c r="BH967"/>
  <c r="BG967"/>
  <c r="BF967"/>
  <c r="T967"/>
  <c r="R967"/>
  <c r="P967"/>
  <c r="BI961"/>
  <c r="BH961"/>
  <c r="BG961"/>
  <c r="BF961"/>
  <c r="T961"/>
  <c r="R961"/>
  <c r="P961"/>
  <c r="BI958"/>
  <c r="BH958"/>
  <c r="BG958"/>
  <c r="BF958"/>
  <c r="T958"/>
  <c r="R958"/>
  <c r="P958"/>
  <c r="BI953"/>
  <c r="BH953"/>
  <c r="BG953"/>
  <c r="BF953"/>
  <c r="T953"/>
  <c r="R953"/>
  <c r="P953"/>
  <c r="BI951"/>
  <c r="BH951"/>
  <c r="BG951"/>
  <c r="BF951"/>
  <c r="T951"/>
  <c r="R951"/>
  <c r="P951"/>
  <c r="BI948"/>
  <c r="BH948"/>
  <c r="BG948"/>
  <c r="BF948"/>
  <c r="T948"/>
  <c r="R948"/>
  <c r="P948"/>
  <c r="BI944"/>
  <c r="BH944"/>
  <c r="BG944"/>
  <c r="BF944"/>
  <c r="T944"/>
  <c r="R944"/>
  <c r="P944"/>
  <c r="BI942"/>
  <c r="BH942"/>
  <c r="BG942"/>
  <c r="BF942"/>
  <c r="T942"/>
  <c r="R942"/>
  <c r="P942"/>
  <c r="BI936"/>
  <c r="BH936"/>
  <c r="BG936"/>
  <c r="BF936"/>
  <c r="T936"/>
  <c r="R936"/>
  <c r="P936"/>
  <c r="BI927"/>
  <c r="BH927"/>
  <c r="BG927"/>
  <c r="BF927"/>
  <c r="T927"/>
  <c r="R927"/>
  <c r="P927"/>
  <c r="BI926"/>
  <c r="BH926"/>
  <c r="BG926"/>
  <c r="BF926"/>
  <c r="T926"/>
  <c r="R926"/>
  <c r="P926"/>
  <c r="BI922"/>
  <c r="BH922"/>
  <c r="BG922"/>
  <c r="BF922"/>
  <c r="T922"/>
  <c r="R922"/>
  <c r="P922"/>
  <c r="BI919"/>
  <c r="BH919"/>
  <c r="BG919"/>
  <c r="BF919"/>
  <c r="T919"/>
  <c r="R919"/>
  <c r="P919"/>
  <c r="BI917"/>
  <c r="BH917"/>
  <c r="BG917"/>
  <c r="BF917"/>
  <c r="T917"/>
  <c r="R917"/>
  <c r="P917"/>
  <c r="BI914"/>
  <c r="BH914"/>
  <c r="BG914"/>
  <c r="BF914"/>
  <c r="T914"/>
  <c r="R914"/>
  <c r="P914"/>
  <c r="BI912"/>
  <c r="BH912"/>
  <c r="BG912"/>
  <c r="BF912"/>
  <c r="T912"/>
  <c r="R912"/>
  <c r="P912"/>
  <c r="BI909"/>
  <c r="BH909"/>
  <c r="BG909"/>
  <c r="BF909"/>
  <c r="T909"/>
  <c r="R909"/>
  <c r="P909"/>
  <c r="BI905"/>
  <c r="BH905"/>
  <c r="BG905"/>
  <c r="BF905"/>
  <c r="T905"/>
  <c r="R905"/>
  <c r="P905"/>
  <c r="BI900"/>
  <c r="BH900"/>
  <c r="BG900"/>
  <c r="BF900"/>
  <c r="T900"/>
  <c r="R900"/>
  <c r="P900"/>
  <c r="BI895"/>
  <c r="BH895"/>
  <c r="BG895"/>
  <c r="BF895"/>
  <c r="T895"/>
  <c r="R895"/>
  <c r="P895"/>
  <c r="BI893"/>
  <c r="BH893"/>
  <c r="BG893"/>
  <c r="BF893"/>
  <c r="T893"/>
  <c r="R893"/>
  <c r="P893"/>
  <c r="BI891"/>
  <c r="BH891"/>
  <c r="BG891"/>
  <c r="BF891"/>
  <c r="T891"/>
  <c r="R891"/>
  <c r="P891"/>
  <c r="BI886"/>
  <c r="BH886"/>
  <c r="BG886"/>
  <c r="BF886"/>
  <c r="T886"/>
  <c r="R886"/>
  <c r="P886"/>
  <c r="BI882"/>
  <c r="BH882"/>
  <c r="BG882"/>
  <c r="BF882"/>
  <c r="T882"/>
  <c r="R882"/>
  <c r="P882"/>
  <c r="BI877"/>
  <c r="BH877"/>
  <c r="BG877"/>
  <c r="BF877"/>
  <c r="T877"/>
  <c r="R877"/>
  <c r="P877"/>
  <c r="BI870"/>
  <c r="BH870"/>
  <c r="BG870"/>
  <c r="BF870"/>
  <c r="T870"/>
  <c r="R870"/>
  <c r="P870"/>
  <c r="BI867"/>
  <c r="BH867"/>
  <c r="BG867"/>
  <c r="BF867"/>
  <c r="T867"/>
  <c r="R867"/>
  <c r="P867"/>
  <c r="BI863"/>
  <c r="BH863"/>
  <c r="BG863"/>
  <c r="BF863"/>
  <c r="T863"/>
  <c r="T862"/>
  <c r="R863"/>
  <c r="R862"/>
  <c r="P863"/>
  <c r="P862"/>
  <c r="BI859"/>
  <c r="BH859"/>
  <c r="BG859"/>
  <c r="BF859"/>
  <c r="T859"/>
  <c r="R859"/>
  <c r="P859"/>
  <c r="BI853"/>
  <c r="BH853"/>
  <c r="BG853"/>
  <c r="BF853"/>
  <c r="T853"/>
  <c r="R853"/>
  <c r="P853"/>
  <c r="BI845"/>
  <c r="BH845"/>
  <c r="BG845"/>
  <c r="BF845"/>
  <c r="T845"/>
  <c r="R845"/>
  <c r="P845"/>
  <c r="BI842"/>
  <c r="BH842"/>
  <c r="BG842"/>
  <c r="BF842"/>
  <c r="T842"/>
  <c r="R842"/>
  <c r="P842"/>
  <c r="BI840"/>
  <c r="BH840"/>
  <c r="BG840"/>
  <c r="BF840"/>
  <c r="T840"/>
  <c r="R840"/>
  <c r="P840"/>
  <c r="BI838"/>
  <c r="BH838"/>
  <c r="BG838"/>
  <c r="BF838"/>
  <c r="T838"/>
  <c r="R838"/>
  <c r="P838"/>
  <c r="BI833"/>
  <c r="BH833"/>
  <c r="BG833"/>
  <c r="BF833"/>
  <c r="T833"/>
  <c r="R833"/>
  <c r="P833"/>
  <c r="BI828"/>
  <c r="BH828"/>
  <c r="BG828"/>
  <c r="BF828"/>
  <c r="T828"/>
  <c r="R828"/>
  <c r="P828"/>
  <c r="BI824"/>
  <c r="BH824"/>
  <c r="BG824"/>
  <c r="BF824"/>
  <c r="T824"/>
  <c r="R824"/>
  <c r="P824"/>
  <c r="BI821"/>
  <c r="BH821"/>
  <c r="BG821"/>
  <c r="BF821"/>
  <c r="T821"/>
  <c r="R821"/>
  <c r="P821"/>
  <c r="BI819"/>
  <c r="BH819"/>
  <c r="BG819"/>
  <c r="BF819"/>
  <c r="T819"/>
  <c r="R819"/>
  <c r="P819"/>
  <c r="BI814"/>
  <c r="BH814"/>
  <c r="BG814"/>
  <c r="BF814"/>
  <c r="T814"/>
  <c r="R814"/>
  <c r="P814"/>
  <c r="BI812"/>
  <c r="BH812"/>
  <c r="BG812"/>
  <c r="BF812"/>
  <c r="T812"/>
  <c r="R812"/>
  <c r="P812"/>
  <c r="BI810"/>
  <c r="BH810"/>
  <c r="BG810"/>
  <c r="BF810"/>
  <c r="T810"/>
  <c r="R810"/>
  <c r="P810"/>
  <c r="BI805"/>
  <c r="BH805"/>
  <c r="BG805"/>
  <c r="BF805"/>
  <c r="T805"/>
  <c r="R805"/>
  <c r="P805"/>
  <c r="BI796"/>
  <c r="BH796"/>
  <c r="BG796"/>
  <c r="BF796"/>
  <c r="T796"/>
  <c r="R796"/>
  <c r="P796"/>
  <c r="BI794"/>
  <c r="BH794"/>
  <c r="BG794"/>
  <c r="BF794"/>
  <c r="T794"/>
  <c r="R794"/>
  <c r="P794"/>
  <c r="BI784"/>
  <c r="BH784"/>
  <c r="BG784"/>
  <c r="BF784"/>
  <c r="T784"/>
  <c r="R784"/>
  <c r="P784"/>
  <c r="BI782"/>
  <c r="BH782"/>
  <c r="BG782"/>
  <c r="BF782"/>
  <c r="T782"/>
  <c r="R782"/>
  <c r="P782"/>
  <c r="BI772"/>
  <c r="BH772"/>
  <c r="BG772"/>
  <c r="BF772"/>
  <c r="T772"/>
  <c r="R772"/>
  <c r="P772"/>
  <c r="BI766"/>
  <c r="BH766"/>
  <c r="BG766"/>
  <c r="BF766"/>
  <c r="T766"/>
  <c r="R766"/>
  <c r="P766"/>
  <c r="BI765"/>
  <c r="BH765"/>
  <c r="BG765"/>
  <c r="BF765"/>
  <c r="T765"/>
  <c r="R765"/>
  <c r="P765"/>
  <c r="BI763"/>
  <c r="BH763"/>
  <c r="BG763"/>
  <c r="BF763"/>
  <c r="T763"/>
  <c r="R763"/>
  <c r="P763"/>
  <c r="BI753"/>
  <c r="BH753"/>
  <c r="BG753"/>
  <c r="BF753"/>
  <c r="T753"/>
  <c r="R753"/>
  <c r="P753"/>
  <c r="BI751"/>
  <c r="BH751"/>
  <c r="BG751"/>
  <c r="BF751"/>
  <c r="T751"/>
  <c r="R751"/>
  <c r="P751"/>
  <c r="BI737"/>
  <c r="BH737"/>
  <c r="BG737"/>
  <c r="BF737"/>
  <c r="T737"/>
  <c r="R737"/>
  <c r="P737"/>
  <c r="BI733"/>
  <c r="BH733"/>
  <c r="BG733"/>
  <c r="BF733"/>
  <c r="T733"/>
  <c r="R733"/>
  <c r="P733"/>
  <c r="BI723"/>
  <c r="BH723"/>
  <c r="BG723"/>
  <c r="BF723"/>
  <c r="T723"/>
  <c r="R723"/>
  <c r="P723"/>
  <c r="BI718"/>
  <c r="BH718"/>
  <c r="BG718"/>
  <c r="BF718"/>
  <c r="T718"/>
  <c r="R718"/>
  <c r="P718"/>
  <c r="BI713"/>
  <c r="BH713"/>
  <c r="BG713"/>
  <c r="BF713"/>
  <c r="T713"/>
  <c r="R713"/>
  <c r="P713"/>
  <c r="BI711"/>
  <c r="BH711"/>
  <c r="BG711"/>
  <c r="BF711"/>
  <c r="T711"/>
  <c r="R711"/>
  <c r="P711"/>
  <c r="BI704"/>
  <c r="BH704"/>
  <c r="BG704"/>
  <c r="BF704"/>
  <c r="T704"/>
  <c r="R704"/>
  <c r="P704"/>
  <c r="BI696"/>
  <c r="BH696"/>
  <c r="BG696"/>
  <c r="BF696"/>
  <c r="T696"/>
  <c r="R696"/>
  <c r="P696"/>
  <c r="BI692"/>
  <c r="BH692"/>
  <c r="BG692"/>
  <c r="BF692"/>
  <c r="T692"/>
  <c r="R692"/>
  <c r="P692"/>
  <c r="BI685"/>
  <c r="BH685"/>
  <c r="BG685"/>
  <c r="BF685"/>
  <c r="T685"/>
  <c r="R685"/>
  <c r="P685"/>
  <c r="BI679"/>
  <c r="BH679"/>
  <c r="BG679"/>
  <c r="BF679"/>
  <c r="T679"/>
  <c r="R679"/>
  <c r="P679"/>
  <c r="BI674"/>
  <c r="BH674"/>
  <c r="BG674"/>
  <c r="BF674"/>
  <c r="T674"/>
  <c r="R674"/>
  <c r="P674"/>
  <c r="BI672"/>
  <c r="BH672"/>
  <c r="BG672"/>
  <c r="BF672"/>
  <c r="T672"/>
  <c r="R672"/>
  <c r="P672"/>
  <c r="BI669"/>
  <c r="BH669"/>
  <c r="BG669"/>
  <c r="BF669"/>
  <c r="T669"/>
  <c r="R669"/>
  <c r="P669"/>
  <c r="BI666"/>
  <c r="BH666"/>
  <c r="BG666"/>
  <c r="BF666"/>
  <c r="T666"/>
  <c r="R666"/>
  <c r="P666"/>
  <c r="BI659"/>
  <c r="BH659"/>
  <c r="BG659"/>
  <c r="BF659"/>
  <c r="T659"/>
  <c r="R659"/>
  <c r="P659"/>
  <c r="BI654"/>
  <c r="BH654"/>
  <c r="BG654"/>
  <c r="BF654"/>
  <c r="T654"/>
  <c r="R654"/>
  <c r="P654"/>
  <c r="BI652"/>
  <c r="BH652"/>
  <c r="BG652"/>
  <c r="BF652"/>
  <c r="T652"/>
  <c r="R652"/>
  <c r="P652"/>
  <c r="BI642"/>
  <c r="BH642"/>
  <c r="BG642"/>
  <c r="BF642"/>
  <c r="T642"/>
  <c r="R642"/>
  <c r="P642"/>
  <c r="BI633"/>
  <c r="BH633"/>
  <c r="BG633"/>
  <c r="BF633"/>
  <c r="T633"/>
  <c r="R633"/>
  <c r="P633"/>
  <c r="BI631"/>
  <c r="BH631"/>
  <c r="BG631"/>
  <c r="BF631"/>
  <c r="T631"/>
  <c r="R631"/>
  <c r="P631"/>
  <c r="BI625"/>
  <c r="BH625"/>
  <c r="BG625"/>
  <c r="BF625"/>
  <c r="T625"/>
  <c r="R625"/>
  <c r="P625"/>
  <c r="BI624"/>
  <c r="BH624"/>
  <c r="BG624"/>
  <c r="BF624"/>
  <c r="T624"/>
  <c r="R624"/>
  <c r="P624"/>
  <c r="BI621"/>
  <c r="BH621"/>
  <c r="BG621"/>
  <c r="BF621"/>
  <c r="T621"/>
  <c r="R621"/>
  <c r="P621"/>
  <c r="BI610"/>
  <c r="BH610"/>
  <c r="BG610"/>
  <c r="BF610"/>
  <c r="T610"/>
  <c r="R610"/>
  <c r="P610"/>
  <c r="BI600"/>
  <c r="BH600"/>
  <c r="BG600"/>
  <c r="BF600"/>
  <c r="T600"/>
  <c r="R600"/>
  <c r="P600"/>
  <c r="BI588"/>
  <c r="BH588"/>
  <c r="BG588"/>
  <c r="BF588"/>
  <c r="T588"/>
  <c r="R588"/>
  <c r="P588"/>
  <c r="BI557"/>
  <c r="BH557"/>
  <c r="BG557"/>
  <c r="BF557"/>
  <c r="T557"/>
  <c r="R557"/>
  <c r="P557"/>
  <c r="BI542"/>
  <c r="BH542"/>
  <c r="BG542"/>
  <c r="BF542"/>
  <c r="T542"/>
  <c r="R542"/>
  <c r="P542"/>
  <c r="BI539"/>
  <c r="BH539"/>
  <c r="BG539"/>
  <c r="BF539"/>
  <c r="T539"/>
  <c r="R539"/>
  <c r="P539"/>
  <c r="BI522"/>
  <c r="BH522"/>
  <c r="BG522"/>
  <c r="BF522"/>
  <c r="T522"/>
  <c r="R522"/>
  <c r="P522"/>
  <c r="BI504"/>
  <c r="BH504"/>
  <c r="BG504"/>
  <c r="BF504"/>
  <c r="T504"/>
  <c r="R504"/>
  <c r="P504"/>
  <c r="BI501"/>
  <c r="BH501"/>
  <c r="BG501"/>
  <c r="BF501"/>
  <c r="T501"/>
  <c r="R501"/>
  <c r="P501"/>
  <c r="BI498"/>
  <c r="BH498"/>
  <c r="BG498"/>
  <c r="BF498"/>
  <c r="T498"/>
  <c r="R498"/>
  <c r="P498"/>
  <c r="BI494"/>
  <c r="BH494"/>
  <c r="BG494"/>
  <c r="BF494"/>
  <c r="T494"/>
  <c r="R494"/>
  <c r="P494"/>
  <c r="BI493"/>
  <c r="BH493"/>
  <c r="BG493"/>
  <c r="BF493"/>
  <c r="T493"/>
  <c r="R493"/>
  <c r="P493"/>
  <c r="BI490"/>
  <c r="BH490"/>
  <c r="BG490"/>
  <c r="BF490"/>
  <c r="T490"/>
  <c r="R490"/>
  <c r="P490"/>
  <c r="BI487"/>
  <c r="BH487"/>
  <c r="BG487"/>
  <c r="BF487"/>
  <c r="T487"/>
  <c r="R487"/>
  <c r="P487"/>
  <c r="BI483"/>
  <c r="BH483"/>
  <c r="BG483"/>
  <c r="BF483"/>
  <c r="T483"/>
  <c r="R483"/>
  <c r="P483"/>
  <c r="BI478"/>
  <c r="BH478"/>
  <c r="BG478"/>
  <c r="BF478"/>
  <c r="T478"/>
  <c r="R478"/>
  <c r="P478"/>
  <c r="BI473"/>
  <c r="BH473"/>
  <c r="BG473"/>
  <c r="BF473"/>
  <c r="T473"/>
  <c r="R473"/>
  <c r="P473"/>
  <c r="BI470"/>
  <c r="BH470"/>
  <c r="BG470"/>
  <c r="BF470"/>
  <c r="T470"/>
  <c r="R470"/>
  <c r="P470"/>
  <c r="BI467"/>
  <c r="BH467"/>
  <c r="BG467"/>
  <c r="BF467"/>
  <c r="T467"/>
  <c r="R467"/>
  <c r="P467"/>
  <c r="BI458"/>
  <c r="BH458"/>
  <c r="BG458"/>
  <c r="BF458"/>
  <c r="T458"/>
  <c r="R458"/>
  <c r="P458"/>
  <c r="BI454"/>
  <c r="BH454"/>
  <c r="BG454"/>
  <c r="BF454"/>
  <c r="T454"/>
  <c r="R454"/>
  <c r="P454"/>
  <c r="BI449"/>
  <c r="BH449"/>
  <c r="BG449"/>
  <c r="BF449"/>
  <c r="T449"/>
  <c r="R449"/>
  <c r="P449"/>
  <c r="BI443"/>
  <c r="BH443"/>
  <c r="BG443"/>
  <c r="BF443"/>
  <c r="T443"/>
  <c r="R443"/>
  <c r="P443"/>
  <c r="BI418"/>
  <c r="BH418"/>
  <c r="BG418"/>
  <c r="BF418"/>
  <c r="T418"/>
  <c r="R418"/>
  <c r="P418"/>
  <c r="BI400"/>
  <c r="BH400"/>
  <c r="BG400"/>
  <c r="BF400"/>
  <c r="T400"/>
  <c r="R400"/>
  <c r="P400"/>
  <c r="BI387"/>
  <c r="BH387"/>
  <c r="BG387"/>
  <c r="BF387"/>
  <c r="T387"/>
  <c r="R387"/>
  <c r="P387"/>
  <c r="BI383"/>
  <c r="BH383"/>
  <c r="BG383"/>
  <c r="BF383"/>
  <c r="T383"/>
  <c r="R383"/>
  <c r="P383"/>
  <c r="BI380"/>
  <c r="BH380"/>
  <c r="BG380"/>
  <c r="BF380"/>
  <c r="T380"/>
  <c r="R380"/>
  <c r="P380"/>
  <c r="BI375"/>
  <c r="BH375"/>
  <c r="BG375"/>
  <c r="BF375"/>
  <c r="T375"/>
  <c r="R375"/>
  <c r="P375"/>
  <c r="BI373"/>
  <c r="BH373"/>
  <c r="BG373"/>
  <c r="BF373"/>
  <c r="T373"/>
  <c r="R373"/>
  <c r="P373"/>
  <c r="BI370"/>
  <c r="BH370"/>
  <c r="BG370"/>
  <c r="BF370"/>
  <c r="T370"/>
  <c r="R370"/>
  <c r="P370"/>
  <c r="BI367"/>
  <c r="BH367"/>
  <c r="BG367"/>
  <c r="BF367"/>
  <c r="T367"/>
  <c r="R367"/>
  <c r="P367"/>
  <c r="BI365"/>
  <c r="BH365"/>
  <c r="BG365"/>
  <c r="BF365"/>
  <c r="T365"/>
  <c r="R365"/>
  <c r="P365"/>
  <c r="BI363"/>
  <c r="BH363"/>
  <c r="BG363"/>
  <c r="BF363"/>
  <c r="T363"/>
  <c r="R363"/>
  <c r="P363"/>
  <c r="BI361"/>
  <c r="BH361"/>
  <c r="BG361"/>
  <c r="BF361"/>
  <c r="T361"/>
  <c r="R361"/>
  <c r="P361"/>
  <c r="BI359"/>
  <c r="BH359"/>
  <c r="BG359"/>
  <c r="BF359"/>
  <c r="T359"/>
  <c r="R359"/>
  <c r="P359"/>
  <c r="BI356"/>
  <c r="BH356"/>
  <c r="BG356"/>
  <c r="BF356"/>
  <c r="T356"/>
  <c r="R356"/>
  <c r="P356"/>
  <c r="BI353"/>
  <c r="BH353"/>
  <c r="BG353"/>
  <c r="BF353"/>
  <c r="T353"/>
  <c r="R353"/>
  <c r="P353"/>
  <c r="BI351"/>
  <c r="BH351"/>
  <c r="BG351"/>
  <c r="BF351"/>
  <c r="T351"/>
  <c r="R351"/>
  <c r="P351"/>
  <c r="BI348"/>
  <c r="BH348"/>
  <c r="BG348"/>
  <c r="BF348"/>
  <c r="T348"/>
  <c r="R348"/>
  <c r="P348"/>
  <c r="BI346"/>
  <c r="BH346"/>
  <c r="BG346"/>
  <c r="BF346"/>
  <c r="T346"/>
  <c r="R346"/>
  <c r="P346"/>
  <c r="BI342"/>
  <c r="BH342"/>
  <c r="BG342"/>
  <c r="BF342"/>
  <c r="T342"/>
  <c r="R342"/>
  <c r="P342"/>
  <c r="BI340"/>
  <c r="BH340"/>
  <c r="BG340"/>
  <c r="BF340"/>
  <c r="T340"/>
  <c r="R340"/>
  <c r="P340"/>
  <c r="BI339"/>
  <c r="BH339"/>
  <c r="BG339"/>
  <c r="BF339"/>
  <c r="T339"/>
  <c r="R339"/>
  <c r="P339"/>
  <c r="BI337"/>
  <c r="BH337"/>
  <c r="BG337"/>
  <c r="BF337"/>
  <c r="T337"/>
  <c r="R337"/>
  <c r="P337"/>
  <c r="BI332"/>
  <c r="BH332"/>
  <c r="BG332"/>
  <c r="BF332"/>
  <c r="T332"/>
  <c r="R332"/>
  <c r="P332"/>
  <c r="BI323"/>
  <c r="BH323"/>
  <c r="BG323"/>
  <c r="BF323"/>
  <c r="T323"/>
  <c r="R323"/>
  <c r="P323"/>
  <c r="BI321"/>
  <c r="BH321"/>
  <c r="BG321"/>
  <c r="BF321"/>
  <c r="T321"/>
  <c r="R321"/>
  <c r="P321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5"/>
  <c r="BH305"/>
  <c r="BG305"/>
  <c r="BF305"/>
  <c r="T305"/>
  <c r="R305"/>
  <c r="P305"/>
  <c r="BI303"/>
  <c r="BH303"/>
  <c r="BG303"/>
  <c r="BF303"/>
  <c r="T303"/>
  <c r="R303"/>
  <c r="P303"/>
  <c r="BI301"/>
  <c r="BH301"/>
  <c r="BG301"/>
  <c r="BF301"/>
  <c r="T301"/>
  <c r="R301"/>
  <c r="P301"/>
  <c r="BI297"/>
  <c r="BH297"/>
  <c r="BG297"/>
  <c r="BF297"/>
  <c r="T297"/>
  <c r="R297"/>
  <c r="P297"/>
  <c r="BI292"/>
  <c r="BH292"/>
  <c r="BG292"/>
  <c r="BF292"/>
  <c r="T292"/>
  <c r="R292"/>
  <c r="P292"/>
  <c r="BI290"/>
  <c r="BH290"/>
  <c r="BG290"/>
  <c r="BF290"/>
  <c r="T290"/>
  <c r="R290"/>
  <c r="P290"/>
  <c r="BI286"/>
  <c r="BH286"/>
  <c r="BG286"/>
  <c r="BF286"/>
  <c r="T286"/>
  <c r="R286"/>
  <c r="P286"/>
  <c r="BI282"/>
  <c r="BH282"/>
  <c r="BG282"/>
  <c r="BF282"/>
  <c r="T282"/>
  <c r="R282"/>
  <c r="P282"/>
  <c r="BI277"/>
  <c r="BH277"/>
  <c r="BG277"/>
  <c r="BF277"/>
  <c r="T277"/>
  <c r="R277"/>
  <c r="P277"/>
  <c r="BI271"/>
  <c r="BH271"/>
  <c r="BG271"/>
  <c r="BF271"/>
  <c r="T271"/>
  <c r="R271"/>
  <c r="P271"/>
  <c r="BI267"/>
  <c r="BH267"/>
  <c r="BG267"/>
  <c r="BF267"/>
  <c r="T267"/>
  <c r="R267"/>
  <c r="P267"/>
  <c r="BI262"/>
  <c r="BH262"/>
  <c r="BG262"/>
  <c r="BF262"/>
  <c r="T262"/>
  <c r="R262"/>
  <c r="P262"/>
  <c r="BI250"/>
  <c r="BH250"/>
  <c r="BG250"/>
  <c r="BF250"/>
  <c r="T250"/>
  <c r="R250"/>
  <c r="P250"/>
  <c r="BI248"/>
  <c r="BH248"/>
  <c r="BG248"/>
  <c r="BF248"/>
  <c r="T248"/>
  <c r="R248"/>
  <c r="P248"/>
  <c r="BI242"/>
  <c r="BH242"/>
  <c r="BG242"/>
  <c r="BF242"/>
  <c r="T242"/>
  <c r="R242"/>
  <c r="P242"/>
  <c r="BI239"/>
  <c r="BH239"/>
  <c r="BG239"/>
  <c r="BF239"/>
  <c r="T239"/>
  <c r="R239"/>
  <c r="P239"/>
  <c r="BI235"/>
  <c r="BH235"/>
  <c r="BG235"/>
  <c r="BF235"/>
  <c r="T235"/>
  <c r="R235"/>
  <c r="P235"/>
  <c r="BI230"/>
  <c r="BH230"/>
  <c r="BG230"/>
  <c r="BF230"/>
  <c r="T230"/>
  <c r="R230"/>
  <c r="P230"/>
  <c r="BI227"/>
  <c r="BH227"/>
  <c r="BG227"/>
  <c r="BF227"/>
  <c r="T227"/>
  <c r="R227"/>
  <c r="P227"/>
  <c r="BI220"/>
  <c r="BH220"/>
  <c r="BG220"/>
  <c r="BF220"/>
  <c r="T220"/>
  <c r="R220"/>
  <c r="P220"/>
  <c r="BI217"/>
  <c r="BH217"/>
  <c r="BG217"/>
  <c r="BF217"/>
  <c r="T217"/>
  <c r="R217"/>
  <c r="P217"/>
  <c r="BI215"/>
  <c r="BH215"/>
  <c r="BG215"/>
  <c r="BF215"/>
  <c r="T215"/>
  <c r="R215"/>
  <c r="P215"/>
  <c r="BI206"/>
  <c r="BH206"/>
  <c r="BG206"/>
  <c r="BF206"/>
  <c r="T206"/>
  <c r="R206"/>
  <c r="P206"/>
  <c r="BI202"/>
  <c r="BH202"/>
  <c r="BG202"/>
  <c r="BF202"/>
  <c r="T202"/>
  <c r="R202"/>
  <c r="P202"/>
  <c r="BI192"/>
  <c r="BH192"/>
  <c r="BG192"/>
  <c r="BF192"/>
  <c r="T192"/>
  <c r="R192"/>
  <c r="P192"/>
  <c r="BI188"/>
  <c r="BH188"/>
  <c r="BG188"/>
  <c r="BF188"/>
  <c r="T188"/>
  <c r="R188"/>
  <c r="P188"/>
  <c r="BI176"/>
  <c r="BH176"/>
  <c r="BG176"/>
  <c r="BF176"/>
  <c r="T176"/>
  <c r="R176"/>
  <c r="P176"/>
  <c r="BI173"/>
  <c r="BH173"/>
  <c r="BG173"/>
  <c r="BF173"/>
  <c r="T173"/>
  <c r="R173"/>
  <c r="P173"/>
  <c r="BI169"/>
  <c r="BH169"/>
  <c r="BG169"/>
  <c r="BF169"/>
  <c r="T169"/>
  <c r="R169"/>
  <c r="P169"/>
  <c r="BI167"/>
  <c r="BH167"/>
  <c r="BG167"/>
  <c r="BF167"/>
  <c r="T167"/>
  <c r="R167"/>
  <c r="P167"/>
  <c r="BI164"/>
  <c r="BH164"/>
  <c r="BG164"/>
  <c r="BF164"/>
  <c r="T164"/>
  <c r="R164"/>
  <c r="P164"/>
  <c r="F154"/>
  <c r="E152"/>
  <c r="F52"/>
  <c r="E50"/>
  <c r="J24"/>
  <c r="E24"/>
  <c r="J55"/>
  <c r="J23"/>
  <c r="J21"/>
  <c r="E21"/>
  <c r="J156"/>
  <c r="J20"/>
  <c r="J18"/>
  <c r="E18"/>
  <c r="F55"/>
  <c r="J17"/>
  <c r="J15"/>
  <c r="E15"/>
  <c r="F156"/>
  <c r="J14"/>
  <c r="J12"/>
  <c r="J52"/>
  <c r="E7"/>
  <c r="E48"/>
  <c i="1" r="L50"/>
  <c r="AM50"/>
  <c r="AM49"/>
  <c r="L49"/>
  <c r="AM47"/>
  <c r="L47"/>
  <c r="L45"/>
  <c r="L44"/>
  <c i="2" r="J1746"/>
  <c r="J1365"/>
  <c r="J944"/>
  <c r="BK1972"/>
  <c r="BK1704"/>
  <c r="BK1410"/>
  <c r="BK1159"/>
  <c r="J267"/>
  <c r="BK1690"/>
  <c r="BK1397"/>
  <c r="J1191"/>
  <c r="J828"/>
  <c r="BK1847"/>
  <c r="BK1698"/>
  <c r="J1032"/>
  <c r="J202"/>
  <c r="BK1740"/>
  <c r="BK1331"/>
  <c r="J1044"/>
  <c r="BK600"/>
  <c r="J1698"/>
  <c r="J1481"/>
  <c r="BK1162"/>
  <c r="BK301"/>
  <c r="BK1022"/>
  <c r="BK766"/>
  <c r="J1493"/>
  <c r="BK753"/>
  <c i="3" r="J131"/>
  <c i="4" r="J108"/>
  <c r="BK192"/>
  <c r="J143"/>
  <c r="BK207"/>
  <c i="5" r="J170"/>
  <c r="J96"/>
  <c i="6" r="J363"/>
  <c r="BK357"/>
  <c r="J492"/>
  <c r="BK184"/>
  <c r="BK99"/>
  <c r="BK483"/>
  <c i="7" r="BK353"/>
  <c r="BK171"/>
  <c r="BK271"/>
  <c r="J140"/>
  <c r="BK283"/>
  <c r="BK345"/>
  <c r="BK148"/>
  <c r="BK254"/>
  <c r="BK346"/>
  <c r="J224"/>
  <c r="J160"/>
  <c r="BK213"/>
  <c i="8" r="BK104"/>
  <c r="J121"/>
  <c i="9" r="BK162"/>
  <c r="J128"/>
  <c r="J95"/>
  <c i="10" r="BK124"/>
  <c r="J102"/>
  <c i="11" r="BK99"/>
  <c i="2" r="J1902"/>
  <c r="BK1418"/>
  <c r="J1089"/>
  <c r="J588"/>
  <c r="J167"/>
  <c r="BK1782"/>
  <c r="J1597"/>
  <c r="BK1298"/>
  <c r="BK919"/>
  <c r="BK504"/>
  <c r="BK1676"/>
  <c r="J1484"/>
  <c r="BK1304"/>
  <c r="J1229"/>
  <c r="BK886"/>
  <c r="J493"/>
  <c r="J282"/>
  <c r="J1913"/>
  <c r="J1704"/>
  <c r="J1109"/>
  <c r="BK882"/>
  <c r="J1721"/>
  <c r="J1532"/>
  <c r="BK1182"/>
  <c r="J782"/>
  <c r="BK164"/>
  <c r="J2023"/>
  <c r="BK1612"/>
  <c r="BK805"/>
  <c r="J1660"/>
  <c r="BK1408"/>
  <c r="J772"/>
  <c i="3" r="J133"/>
  <c r="BK106"/>
  <c i="4" r="BK141"/>
  <c r="J181"/>
  <c r="J128"/>
  <c r="BK149"/>
  <c i="5" r="J144"/>
  <c r="J180"/>
  <c r="J140"/>
  <c i="6" r="BK471"/>
  <c r="J471"/>
  <c r="BK494"/>
  <c r="BK142"/>
  <c r="J298"/>
  <c r="BK127"/>
  <c r="J200"/>
  <c r="J399"/>
  <c r="J105"/>
  <c i="7" r="BK349"/>
  <c r="J256"/>
  <c r="J134"/>
  <c r="BK265"/>
  <c r="BK137"/>
  <c r="BK318"/>
  <c r="BK193"/>
  <c r="BK314"/>
  <c r="J198"/>
  <c r="BK323"/>
  <c r="BK188"/>
  <c r="BK127"/>
  <c r="J228"/>
  <c r="BK161"/>
  <c r="BK205"/>
  <c i="8" r="BK125"/>
  <c i="9" r="BK89"/>
  <c r="BK139"/>
  <c i="11" r="BK119"/>
  <c i="2" r="J1882"/>
  <c r="J1363"/>
  <c r="BK900"/>
  <c r="J305"/>
  <c r="BK1857"/>
  <c r="BK1634"/>
  <c r="J1519"/>
  <c r="BK1213"/>
  <c r="BK1038"/>
  <c r="BK365"/>
  <c r="J1723"/>
  <c r="BK1343"/>
  <c r="BK654"/>
  <c r="BK1842"/>
  <c r="J1774"/>
  <c r="BK1337"/>
  <c r="BK821"/>
  <c r="BK351"/>
  <c r="J1640"/>
  <c r="J1386"/>
  <c r="J900"/>
  <c r="J361"/>
  <c r="J1716"/>
  <c r="J1425"/>
  <c r="BK1176"/>
  <c r="BK819"/>
  <c r="J1875"/>
  <c r="J1064"/>
  <c r="BK262"/>
  <c r="J1750"/>
  <c r="BK1379"/>
  <c r="J882"/>
  <c r="BK282"/>
  <c r="J1688"/>
  <c r="BK1433"/>
  <c r="J631"/>
  <c r="BK1957"/>
  <c r="J1091"/>
  <c r="J1612"/>
  <c r="J840"/>
  <c i="3" r="J139"/>
  <c i="4" r="J177"/>
  <c r="BK114"/>
  <c r="BK105"/>
  <c r="J139"/>
  <c r="BK185"/>
  <c i="5" r="BK98"/>
  <c r="J131"/>
  <c i="6" r="BK399"/>
  <c r="BK343"/>
  <c r="J252"/>
  <c r="BK170"/>
  <c r="J170"/>
  <c r="J196"/>
  <c r="BK228"/>
  <c i="7" r="J223"/>
  <c r="BK275"/>
  <c r="J146"/>
  <c r="J241"/>
  <c r="BK114"/>
  <c r="J245"/>
  <c r="J340"/>
  <c r="J120"/>
  <c r="J333"/>
  <c r="BK129"/>
  <c r="J194"/>
  <c i="8" r="BK106"/>
  <c i="9" r="J89"/>
  <c i="10" r="BK99"/>
  <c i="11" r="J125"/>
  <c i="2" r="BK1920"/>
  <c r="BK1401"/>
  <c r="J996"/>
  <c r="J353"/>
  <c r="J1855"/>
  <c r="BK1488"/>
  <c r="BK1179"/>
  <c r="BK723"/>
  <c r="J206"/>
  <c r="BK1710"/>
  <c r="J1451"/>
  <c r="BK1128"/>
  <c r="J733"/>
  <c r="BK2029"/>
  <c r="J1729"/>
  <c r="BK1123"/>
  <c r="J400"/>
  <c r="J1710"/>
  <c r="J1433"/>
  <c r="J1015"/>
  <c r="BK206"/>
  <c r="BK1493"/>
  <c r="BK1199"/>
  <c r="J292"/>
  <c r="J1635"/>
  <c r="BK713"/>
  <c r="J1497"/>
  <c r="J367"/>
  <c i="3" r="J108"/>
  <c i="4" r="BK183"/>
  <c r="J106"/>
  <c r="BK156"/>
  <c r="BK166"/>
  <c i="5" r="BK151"/>
  <c r="BK147"/>
  <c i="6" r="BK486"/>
  <c r="BK337"/>
  <c r="J162"/>
  <c r="BK334"/>
  <c r="BK347"/>
  <c r="J376"/>
  <c i="7" r="J278"/>
  <c r="J110"/>
  <c r="J268"/>
  <c r="BK119"/>
  <c r="J188"/>
  <c r="BK274"/>
  <c r="J171"/>
  <c r="J326"/>
  <c r="J183"/>
  <c r="BK316"/>
  <c r="BK201"/>
  <c r="J145"/>
  <c r="BK204"/>
  <c i="8" r="BK92"/>
  <c i="9" r="J149"/>
  <c r="J162"/>
  <c i="10" r="J127"/>
  <c r="J87"/>
  <c i="11" r="BK108"/>
  <c i="2" r="BK1624"/>
  <c r="BK1009"/>
  <c r="BK346"/>
  <c r="J1516"/>
  <c r="J1099"/>
  <c r="BK539"/>
  <c r="J1671"/>
  <c r="J1397"/>
  <c r="BK1129"/>
  <c r="J387"/>
  <c r="J1665"/>
  <c r="BK782"/>
  <c r="BK1593"/>
  <c r="J1066"/>
  <c i="3" r="J114"/>
  <c r="J91"/>
  <c i="4" r="BK213"/>
  <c r="J132"/>
  <c r="BK180"/>
  <c r="J209"/>
  <c i="5" r="BK116"/>
  <c r="BK158"/>
  <c i="6" r="BK368"/>
  <c r="J370"/>
  <c r="J483"/>
  <c r="BK219"/>
  <c r="J178"/>
  <c r="BK189"/>
  <c r="BK136"/>
  <c i="7" r="J209"/>
  <c r="J123"/>
  <c r="BK263"/>
  <c r="J342"/>
  <c r="J195"/>
  <c r="BK244"/>
  <c r="BK116"/>
  <c r="BK241"/>
  <c r="J332"/>
  <c r="J208"/>
  <c r="J153"/>
  <c r="BK184"/>
  <c i="8" r="BK121"/>
  <c i="9" r="J141"/>
  <c r="BK137"/>
  <c i="10" r="J109"/>
  <c r="BK109"/>
  <c i="11" r="J92"/>
  <c i="2" r="J1782"/>
  <c r="J1343"/>
  <c r="BK557"/>
  <c r="J1957"/>
  <c r="BK1626"/>
  <c r="BK1454"/>
  <c r="BK1105"/>
  <c r="BK621"/>
  <c r="J1727"/>
  <c r="J1445"/>
  <c r="J1096"/>
  <c r="BK794"/>
  <c r="BK230"/>
  <c r="J1120"/>
  <c r="J323"/>
  <c r="BK1752"/>
  <c r="J1406"/>
  <c r="BK917"/>
  <c r="J370"/>
  <c r="BK2023"/>
  <c r="J1651"/>
  <c r="J1383"/>
  <c r="J557"/>
  <c r="J1870"/>
  <c r="J1052"/>
  <c r="J610"/>
  <c r="J877"/>
  <c i="3" r="BK102"/>
  <c i="4" r="BK190"/>
  <c r="J113"/>
  <c r="BK124"/>
  <c r="BK137"/>
  <c i="5" r="BK165"/>
  <c r="J127"/>
  <c r="J165"/>
  <c i="6" r="J293"/>
  <c r="J154"/>
  <c r="BK461"/>
  <c r="BK321"/>
  <c r="J368"/>
  <c i="7" r="J348"/>
  <c r="BK183"/>
  <c i="2" r="BK1880"/>
  <c r="J1194"/>
  <c r="J621"/>
  <c r="J1849"/>
  <c r="BK1510"/>
  <c r="BK1201"/>
  <c r="BK895"/>
  <c r="J176"/>
  <c r="J1615"/>
  <c r="J1346"/>
  <c r="J1105"/>
  <c r="BK751"/>
  <c r="J239"/>
  <c r="BK1660"/>
  <c r="BK1096"/>
  <c r="J365"/>
  <c r="J1880"/>
  <c r="BK1458"/>
  <c r="J1137"/>
  <c r="J2024"/>
  <c r="BK1625"/>
  <c r="BK1254"/>
  <c r="BK487"/>
  <c r="BK1623"/>
  <c r="BK838"/>
  <c r="J1326"/>
  <c r="BK188"/>
  <c i="3" r="J97"/>
  <c i="4" r="BK128"/>
  <c r="BK171"/>
  <c r="J124"/>
  <c i="5" r="BK163"/>
  <c r="BK123"/>
  <c r="BK95"/>
  <c i="6" r="BK239"/>
  <c r="BK124"/>
  <c r="BK386"/>
  <c r="J467"/>
  <c r="BK203"/>
  <c r="J310"/>
  <c r="BK275"/>
  <c i="7" r="BK285"/>
  <c r="BK329"/>
  <c r="BK191"/>
  <c r="J314"/>
  <c r="BK120"/>
  <c r="BK249"/>
  <c r="J334"/>
  <c r="J186"/>
  <c r="BK210"/>
  <c r="BK177"/>
  <c r="J248"/>
  <c r="BK133"/>
  <c i="8" r="J123"/>
  <c i="9" r="BK114"/>
  <c r="BK98"/>
  <c i="10" r="J126"/>
  <c i="11" r="BK110"/>
  <c i="2" r="J1778"/>
  <c r="BK1311"/>
  <c r="J893"/>
  <c r="J314"/>
  <c r="BK1859"/>
  <c r="BK1553"/>
  <c r="J1360"/>
  <c r="J1108"/>
  <c r="BK737"/>
  <c r="BK235"/>
  <c r="BK1554"/>
  <c r="BK1354"/>
  <c r="J1123"/>
  <c r="J814"/>
  <c r="BK373"/>
  <c r="J1819"/>
  <c r="BK1682"/>
  <c r="J1162"/>
  <c r="J375"/>
  <c r="J1839"/>
  <c r="J1572"/>
  <c r="BK1264"/>
  <c r="BK859"/>
  <c r="J332"/>
  <c r="BK353"/>
  <c r="J1733"/>
  <c r="BK1028"/>
  <c r="J674"/>
  <c r="J1558"/>
  <c r="J1311"/>
  <c r="J351"/>
  <c i="3" r="J130"/>
  <c i="4" r="J99"/>
  <c r="J203"/>
  <c r="BK176"/>
  <c r="BK101"/>
  <c i="5" r="BK140"/>
  <c r="BK180"/>
  <c r="J119"/>
  <c r="J94"/>
  <c i="6" r="BK174"/>
  <c r="J424"/>
  <c r="BK154"/>
  <c r="J441"/>
  <c r="BK258"/>
  <c r="BK465"/>
  <c r="J234"/>
  <c r="BK455"/>
  <c r="BK324"/>
  <c r="BK200"/>
  <c i="7" r="BK282"/>
  <c r="J149"/>
  <c r="J276"/>
  <c r="BK207"/>
  <c r="BK331"/>
  <c r="BK245"/>
  <c r="J115"/>
  <c r="BK261"/>
  <c r="J129"/>
  <c r="J251"/>
  <c r="BK156"/>
  <c r="J274"/>
  <c r="J300"/>
  <c r="J131"/>
  <c r="J226"/>
  <c i="8" r="BK119"/>
  <c i="9" r="BK166"/>
  <c r="J157"/>
  <c i="10" r="J120"/>
  <c i="11" r="BK102"/>
  <c i="2" r="BK1725"/>
  <c r="BK1052"/>
  <c r="BK363"/>
  <c r="J652"/>
  <c r="J1752"/>
  <c r="BK1406"/>
  <c r="J1155"/>
  <c r="BK765"/>
  <c r="BK248"/>
  <c r="J1937"/>
  <c r="J1421"/>
  <c r="BK961"/>
  <c r="J380"/>
  <c r="BK1864"/>
  <c r="J1562"/>
  <c r="BK1203"/>
  <c r="J821"/>
  <c r="BK290"/>
  <c r="BK1666"/>
  <c r="J1379"/>
  <c r="BK1125"/>
  <c r="J926"/>
  <c r="BK383"/>
  <c r="J1826"/>
  <c r="J985"/>
  <c r="J1979"/>
  <c r="BK1581"/>
  <c r="BK1218"/>
  <c r="J766"/>
  <c r="J1998"/>
  <c r="J1478"/>
  <c r="J1126"/>
  <c r="J2036"/>
  <c r="BK1630"/>
  <c r="J763"/>
  <c r="BK1448"/>
  <c r="J373"/>
  <c i="3" r="BK128"/>
  <c i="4" r="J145"/>
  <c r="J182"/>
  <c r="J126"/>
  <c r="BK143"/>
  <c i="5" r="BK167"/>
  <c r="J142"/>
  <c i="6" r="J347"/>
  <c r="J231"/>
  <c r="J474"/>
  <c r="BK246"/>
  <c r="BK392"/>
  <c r="J411"/>
  <c r="BK402"/>
  <c i="7" r="J318"/>
  <c r="J341"/>
  <c r="J240"/>
  <c r="J346"/>
  <c r="BK190"/>
  <c r="J298"/>
  <c r="J166"/>
  <c r="BK286"/>
  <c r="BK169"/>
  <c r="J252"/>
  <c r="BK197"/>
  <c r="BK250"/>
  <c i="8" r="J102"/>
  <c r="BK128"/>
  <c i="9" r="J131"/>
  <c r="BK95"/>
  <c i="10" r="BK112"/>
  <c i="11" r="BK127"/>
  <c i="2" r="J1972"/>
  <c r="BK1463"/>
  <c r="BK912"/>
  <c r="J1942"/>
  <c r="J1629"/>
  <c r="J1435"/>
  <c r="J1070"/>
  <c r="BK467"/>
  <c r="J1859"/>
  <c r="J1602"/>
  <c r="BK1324"/>
  <c r="J867"/>
  <c r="BK348"/>
  <c r="J1905"/>
  <c r="BK1616"/>
  <c r="J490"/>
  <c r="BK2011"/>
  <c r="BK1602"/>
  <c r="J1093"/>
  <c r="BK498"/>
  <c r="J1626"/>
  <c r="BK1146"/>
  <c r="BK2016"/>
  <c r="J1600"/>
  <c r="J794"/>
  <c r="BK1572"/>
  <c r="J912"/>
  <c i="3" r="J103"/>
  <c i="4" r="BK173"/>
  <c r="J220"/>
  <c r="J149"/>
  <c r="J137"/>
  <c r="J107"/>
  <c i="5" r="J154"/>
  <c r="BK170"/>
  <c i="6" r="BK366"/>
  <c r="BK146"/>
  <c r="BK117"/>
  <c r="J210"/>
  <c r="J239"/>
  <c r="BK382"/>
  <c r="J430"/>
  <c i="7" r="J335"/>
  <c r="BK145"/>
  <c r="J279"/>
  <c r="J154"/>
  <c r="BK227"/>
  <c r="BK319"/>
  <c r="J229"/>
  <c r="J283"/>
  <c r="J164"/>
  <c r="BK264"/>
  <c r="J285"/>
  <c r="J258"/>
  <c r="BK115"/>
  <c i="8" r="J104"/>
  <c i="9" r="J110"/>
  <c r="BK92"/>
  <c i="10" r="BK105"/>
  <c i="11" r="BK125"/>
  <c i="2" r="J1690"/>
  <c r="BK1070"/>
  <c r="J2016"/>
  <c r="J1625"/>
  <c r="BK1390"/>
  <c r="BK1191"/>
  <c r="J737"/>
  <c r="BK169"/>
  <c r="J1586"/>
  <c r="BK1314"/>
  <c r="BK610"/>
  <c r="BK1809"/>
  <c r="J863"/>
  <c r="J1522"/>
  <c r="J951"/>
  <c i="3" r="BK133"/>
  <c r="BK123"/>
  <c i="4" r="BK112"/>
  <c r="BK163"/>
  <c r="BK132"/>
  <c r="BK220"/>
  <c i="5" r="BK161"/>
  <c r="J163"/>
  <c r="BK144"/>
  <c i="6" r="BK263"/>
  <c r="J275"/>
  <c r="BK447"/>
  <c r="BK108"/>
  <c r="J461"/>
  <c r="J334"/>
  <c r="BK298"/>
  <c i="7" r="BK328"/>
  <c r="J139"/>
  <c r="BK273"/>
  <c r="J147"/>
  <c r="BK284"/>
  <c r="J118"/>
  <c r="J212"/>
  <c r="BK341"/>
  <c r="J191"/>
  <c r="J304"/>
  <c r="J309"/>
  <c r="J259"/>
  <c r="J167"/>
  <c i="8" r="J106"/>
  <c i="9" r="J143"/>
  <c r="J147"/>
  <c i="10" r="BK126"/>
  <c i="11" r="J89"/>
  <c r="BK112"/>
  <c i="2" r="J1897"/>
  <c r="J1141"/>
  <c r="J692"/>
  <c r="J235"/>
  <c r="BK1819"/>
  <c r="BK1497"/>
  <c r="J1182"/>
  <c r="J713"/>
  <c r="J1842"/>
  <c r="BK1610"/>
  <c r="J1317"/>
  <c i="7" r="BK290"/>
  <c r="J119"/>
  <c r="J163"/>
  <c r="J159"/>
  <c r="J262"/>
  <c r="BK196"/>
  <c r="J196"/>
  <c i="8" r="J94"/>
  <c i="9" r="BK157"/>
  <c i="10" r="BK90"/>
  <c i="11" r="J104"/>
  <c i="2" r="J1776"/>
  <c r="J1240"/>
  <c r="BK631"/>
  <c r="J1861"/>
  <c r="J1557"/>
  <c r="BK1044"/>
  <c r="J356"/>
  <c r="J1725"/>
  <c r="BK1421"/>
  <c r="BK991"/>
  <c r="J340"/>
  <c r="J1852"/>
  <c r="BK1026"/>
  <c r="J250"/>
  <c r="J1554"/>
  <c r="BK1002"/>
  <c r="J297"/>
  <c r="BK1425"/>
  <c r="J454"/>
  <c r="J1666"/>
  <c r="BK733"/>
  <c r="BK1478"/>
  <c i="3" r="BK91"/>
  <c i="4" r="BK126"/>
  <c r="BK211"/>
  <c r="BK151"/>
  <c r="J198"/>
  <c i="5" r="J159"/>
  <c r="BK109"/>
  <c i="6" r="J203"/>
  <c r="BK207"/>
  <c r="BK121"/>
  <c r="J381"/>
  <c i="7" r="BK280"/>
  <c r="J124"/>
  <c r="BK260"/>
  <c r="BK350"/>
  <c r="BK112"/>
  <c r="BK251"/>
  <c r="BK109"/>
  <c r="BK236"/>
  <c r="J151"/>
  <c r="J272"/>
  <c r="J156"/>
  <c r="J181"/>
  <c i="8" r="BK100"/>
  <c i="9" r="BK107"/>
  <c i="10" r="J131"/>
  <c r="J125"/>
  <c i="11" r="BK104"/>
  <c i="6" r="BK433"/>
  <c i="7" r="BK277"/>
  <c r="J127"/>
  <c r="J344"/>
  <c r="J175"/>
  <c r="J275"/>
  <c r="BK149"/>
  <c r="BK276"/>
  <c r="BK240"/>
  <c i="8" r="BK123"/>
  <c i="9" r="BK125"/>
  <c i="10" r="BK135"/>
  <c r="BK129"/>
  <c i="11" r="BK92"/>
  <c r="BK96"/>
  <c i="2" r="J1512"/>
  <c r="J1125"/>
  <c r="BK323"/>
  <c r="J1622"/>
  <c r="BK1187"/>
  <c r="J696"/>
  <c r="BK1816"/>
  <c r="BK1590"/>
  <c r="BK1099"/>
  <c r="J805"/>
  <c r="BK1998"/>
  <c r="J1609"/>
  <c r="J478"/>
  <c r="BK1861"/>
  <c r="BK1512"/>
  <c r="J1103"/>
  <c r="J363"/>
  <c r="J1684"/>
  <c r="BK1349"/>
  <c r="J624"/>
  <c r="J1758"/>
  <c r="BK985"/>
  <c r="J262"/>
  <c r="J967"/>
  <c i="3" r="J120"/>
  <c i="4" r="J160"/>
  <c r="BK188"/>
  <c r="BK181"/>
  <c r="J105"/>
  <c i="5" r="BK154"/>
  <c r="BK176"/>
  <c r="BK149"/>
  <c i="6" r="J150"/>
  <c r="J132"/>
  <c r="J382"/>
  <c r="BK459"/>
  <c r="J166"/>
  <c i="7" r="BK238"/>
  <c r="J351"/>
  <c r="J232"/>
  <c r="BK118"/>
  <c r="BK225"/>
  <c r="J339"/>
  <c r="J200"/>
  <c r="BK336"/>
  <c r="BK181"/>
  <c r="J322"/>
  <c r="J312"/>
  <c r="BK108"/>
  <c r="BK155"/>
  <c i="8" r="BK102"/>
  <c i="9" r="BK149"/>
  <c r="BK145"/>
  <c i="10" r="J122"/>
  <c i="11" r="J106"/>
  <c i="7" r="BK178"/>
  <c r="J126"/>
  <c i="8" r="J113"/>
  <c i="9" r="BK143"/>
  <c i="10" r="J124"/>
  <c i="11" r="J112"/>
  <c i="2" r="J1962"/>
  <c r="BK1550"/>
  <c r="BK1272"/>
  <c r="J833"/>
  <c r="BK217"/>
  <c r="BK1924"/>
  <c r="BK1733"/>
  <c r="BK1558"/>
  <c r="J1460"/>
  <c r="BK1173"/>
  <c r="J824"/>
  <c r="J230"/>
  <c r="J1809"/>
  <c r="BK1578"/>
  <c r="BK1293"/>
  <c r="BK833"/>
  <c r="BK1979"/>
  <c r="J2038"/>
  <c r="BK1484"/>
  <c r="J1204"/>
  <c r="J886"/>
  <c r="J1929"/>
  <c r="BK1826"/>
  <c r="BK1522"/>
  <c r="J1281"/>
  <c r="BK1089"/>
  <c r="J522"/>
  <c r="BK1778"/>
  <c r="BK1532"/>
  <c r="J1254"/>
  <c r="J969"/>
  <c r="J642"/>
  <c r="BK215"/>
  <c r="J1748"/>
  <c r="J473"/>
  <c r="BK176"/>
  <c r="BK1615"/>
  <c r="J1465"/>
  <c r="J1085"/>
  <c r="J458"/>
  <c r="BK1867"/>
  <c r="BK1606"/>
  <c r="J1264"/>
  <c r="BK380"/>
  <c r="BK1671"/>
  <c r="BK810"/>
  <c r="BK1560"/>
  <c r="BK1085"/>
  <c r="BK310"/>
  <c i="3" r="BK108"/>
  <c i="4" r="J100"/>
  <c r="J158"/>
  <c r="J147"/>
  <c r="J215"/>
  <c i="5" r="J149"/>
  <c r="J145"/>
  <c r="J98"/>
  <c i="6" r="BK270"/>
  <c r="J501"/>
  <c r="BK390"/>
  <c r="J281"/>
  <c r="J443"/>
  <c r="J465"/>
  <c r="J340"/>
  <c r="BK340"/>
  <c i="7" r="J338"/>
  <c r="J136"/>
  <c r="J261"/>
  <c r="J113"/>
  <c r="BK150"/>
  <c r="J269"/>
  <c r="J150"/>
  <c r="BK302"/>
  <c r="J199"/>
  <c r="J280"/>
  <c r="J296"/>
  <c r="BK268"/>
  <c r="J122"/>
  <c i="8" r="J115"/>
  <c i="9" r="BK128"/>
  <c r="BK110"/>
  <c i="10" r="BK120"/>
  <c i="11" r="BK89"/>
  <c i="2" r="BK1846"/>
  <c r="J1152"/>
  <c r="BK669"/>
  <c r="J290"/>
  <c r="J1760"/>
  <c r="BK1529"/>
  <c r="J1218"/>
  <c r="J845"/>
  <c r="BK312"/>
  <c r="J1731"/>
  <c r="BK1516"/>
  <c r="J1215"/>
  <c r="J1076"/>
  <c r="BK674"/>
  <c r="BK1952"/>
  <c r="BK1600"/>
  <c r="J919"/>
  <c r="BK1897"/>
  <c r="J1510"/>
  <c r="J1209"/>
  <c r="BK679"/>
  <c r="J1888"/>
  <c r="BK1326"/>
  <c r="J470"/>
  <c r="BK1684"/>
  <c r="BK999"/>
  <c r="BK1617"/>
  <c r="BK1383"/>
  <c r="BK286"/>
  <c i="3" r="BK131"/>
  <c i="4" r="J156"/>
  <c r="BK179"/>
  <c r="BK106"/>
  <c r="BK107"/>
  <c i="5" r="BK145"/>
  <c r="BK93"/>
  <c i="6" r="J408"/>
  <c r="BK286"/>
  <c r="BK281"/>
  <c r="J395"/>
  <c r="J453"/>
  <c r="BK234"/>
  <c r="J102"/>
  <c i="7" r="J173"/>
  <c r="BK258"/>
  <c r="J352"/>
  <c r="J201"/>
  <c r="BK348"/>
  <c r="BK189"/>
  <c r="J349"/>
  <c r="BK224"/>
  <c r="BK136"/>
  <c r="BK242"/>
  <c r="BK195"/>
  <c r="J236"/>
  <c i="8" r="J119"/>
  <c i="9" r="J155"/>
  <c r="BK159"/>
  <c i="10" r="J96"/>
  <c r="BK123"/>
  <c i="2" r="BK1701"/>
  <c r="J1129"/>
  <c r="BK458"/>
  <c r="J1864"/>
  <c r="BK1564"/>
  <c r="J1304"/>
  <c r="BK828"/>
  <c r="BK305"/>
  <c r="J1610"/>
  <c r="BK1360"/>
  <c r="J666"/>
  <c r="J2034"/>
  <c r="J1595"/>
  <c r="BK239"/>
  <c r="J1354"/>
  <c r="BK824"/>
  <c i="3" r="J129"/>
  <c i="4" r="BK158"/>
  <c r="BK198"/>
  <c r="J157"/>
  <c i="5" r="J167"/>
  <c r="J136"/>
  <c r="BK131"/>
  <c i="6" r="BK480"/>
  <c r="J449"/>
  <c r="BK196"/>
  <c r="J146"/>
  <c r="J427"/>
  <c r="BK430"/>
  <c r="J463"/>
  <c r="J246"/>
  <c i="7" r="BK248"/>
  <c r="J286"/>
  <c r="BK180"/>
  <c r="BK309"/>
  <c r="J133"/>
  <c r="J254"/>
  <c r="J170"/>
  <c r="J328"/>
  <c r="J215"/>
  <c r="J130"/>
  <c r="J266"/>
  <c r="BK198"/>
  <c r="BK130"/>
  <c r="BK206"/>
  <c i="8" r="BK113"/>
  <c r="J126"/>
  <c i="9" r="BK141"/>
  <c i="10" r="J137"/>
  <c i="11" r="J122"/>
  <c i="2" r="J1946"/>
  <c r="J1504"/>
  <c r="J922"/>
  <c r="J342"/>
  <c r="BK1834"/>
  <c r="BK1542"/>
  <c r="BK1215"/>
  <c r="J999"/>
  <c r="BK303"/>
  <c r="BK1688"/>
  <c r="J1390"/>
  <c r="BK1149"/>
  <c r="J711"/>
  <c r="BK292"/>
  <c r="J1590"/>
  <c r="J418"/>
  <c r="BK1888"/>
  <c r="J1507"/>
  <c r="BK1120"/>
  <c r="J672"/>
  <c r="BK1831"/>
  <c r="J1526"/>
  <c r="BK659"/>
  <c r="J2029"/>
  <c r="J1646"/>
  <c r="J679"/>
  <c r="BK1589"/>
  <c r="BK1040"/>
  <c i="3" r="J126"/>
  <c r="BK111"/>
  <c i="4" r="J115"/>
  <c r="J195"/>
  <c r="J112"/>
  <c r="J183"/>
  <c i="5" r="J100"/>
  <c r="J161"/>
  <c i="6" r="J497"/>
  <c r="BK443"/>
  <c r="J111"/>
  <c r="BK449"/>
  <c r="BK105"/>
  <c r="J137"/>
  <c r="BK132"/>
  <c r="J366"/>
  <c i="7" r="J263"/>
  <c r="BK352"/>
  <c r="J264"/>
  <c r="BK157"/>
  <c r="J319"/>
  <c r="BK128"/>
  <c r="J213"/>
  <c r="J293"/>
  <c r="J185"/>
  <c r="J238"/>
  <c r="BK164"/>
  <c r="BK179"/>
  <c i="9" r="BK147"/>
  <c r="BK134"/>
  <c i="10" r="J121"/>
  <c r="BK127"/>
  <c i="11" r="J102"/>
  <c i="2" r="J1578"/>
  <c r="J1293"/>
  <c r="BK870"/>
  <c r="BK2005"/>
  <c r="J1656"/>
  <c r="J1358"/>
  <c r="BK763"/>
  <c r="J192"/>
  <c r="BK1549"/>
  <c r="BK1165"/>
  <c r="BK449"/>
  <c r="BK1890"/>
  <c r="BK1103"/>
  <c r="BK359"/>
  <c r="J1627"/>
  <c r="BK1279"/>
  <c r="BK814"/>
  <c r="BK2028"/>
  <c r="BK1640"/>
  <c r="J1149"/>
  <c r="BK1913"/>
  <c r="BK796"/>
  <c r="BK1597"/>
  <c r="BK1064"/>
  <c i="3" r="BK94"/>
  <c r="J94"/>
  <c i="4" r="J121"/>
  <c r="BK116"/>
  <c i="5" r="J158"/>
  <c r="J112"/>
  <c r="J129"/>
  <c i="6" r="J402"/>
  <c r="J321"/>
  <c r="J451"/>
  <c r="BK223"/>
  <c i="7" r="BK339"/>
  <c r="J174"/>
  <c r="J310"/>
  <c r="BK168"/>
  <c r="BK310"/>
  <c r="BK170"/>
  <c r="BK267"/>
  <c r="J176"/>
  <c r="BK308"/>
  <c r="J206"/>
  <c r="BK342"/>
  <c r="J219"/>
  <c r="J137"/>
  <c r="BK219"/>
  <c i="8" r="J117"/>
  <c i="9" r="J145"/>
  <c r="BK104"/>
  <c i="10" r="J115"/>
  <c r="BK115"/>
  <c i="11" r="J114"/>
  <c i="8" r="BK126"/>
  <c i="9" r="J166"/>
  <c i="10" r="BK131"/>
  <c r="BK119"/>
  <c i="11" r="BK116"/>
  <c i="2" r="J1564"/>
  <c r="BK1249"/>
  <c r="J853"/>
  <c r="BK1882"/>
  <c r="J1606"/>
  <c r="BK1308"/>
  <c r="J819"/>
  <c r="J164"/>
  <c r="J1560"/>
  <c r="J1224"/>
  <c r="BK853"/>
  <c r="BK418"/>
  <c r="J1931"/>
  <c r="BK944"/>
  <c r="BK1962"/>
  <c r="BK1622"/>
  <c r="J1314"/>
  <c r="BK845"/>
  <c r="J303"/>
  <c r="BK1696"/>
  <c r="J1276"/>
  <c r="BK337"/>
  <c r="J1185"/>
  <c r="J784"/>
  <c r="J1550"/>
  <c r="BK704"/>
  <c i="3" r="J100"/>
  <c i="4" r="BK195"/>
  <c r="BK177"/>
  <c r="J178"/>
  <c r="BK205"/>
  <c i="5" r="BK97"/>
  <c r="J138"/>
  <c i="6" r="BK427"/>
  <c r="J324"/>
  <c r="J189"/>
  <c r="J390"/>
  <c r="BK408"/>
  <c r="BK243"/>
  <c i="7" r="J302"/>
  <c r="J128"/>
  <c r="BK247"/>
  <c r="J182"/>
  <c r="BK335"/>
  <c r="BK154"/>
  <c r="BK270"/>
  <c r="J108"/>
  <c r="J216"/>
  <c r="J305"/>
  <c r="J292"/>
  <c r="BK262"/>
  <c i="8" r="BK117"/>
  <c r="BK108"/>
  <c i="9" r="J152"/>
  <c i="2" r="J2015"/>
  <c r="BK1451"/>
  <c r="J927"/>
  <c r="BK250"/>
  <c r="BK1748"/>
  <c r="J1428"/>
  <c r="BK948"/>
  <c r="BK1677"/>
  <c r="J1337"/>
  <c r="J905"/>
  <c r="J271"/>
  <c r="J1677"/>
  <c r="BK1934"/>
  <c r="BK1471"/>
  <c r="BK490"/>
  <c r="BK1985"/>
  <c r="J1598"/>
  <c r="BK1222"/>
  <c r="BK297"/>
  <c r="J1179"/>
  <c r="BK1557"/>
  <c r="BK784"/>
  <c i="3" r="BK139"/>
  <c r="BK117"/>
  <c i="4" r="J96"/>
  <c i="5" r="J109"/>
  <c r="BK138"/>
  <c i="6" r="BK331"/>
  <c r="J405"/>
  <c r="BK310"/>
  <c r="BK445"/>
  <c r="J357"/>
  <c i="7" r="BK147"/>
  <c r="BK272"/>
  <c r="BK152"/>
  <c r="BK288"/>
  <c r="BK131"/>
  <c r="J235"/>
  <c r="J169"/>
  <c r="BK289"/>
  <c r="J161"/>
  <c r="BK287"/>
  <c r="J205"/>
  <c r="BK187"/>
  <c r="J253"/>
  <c i="8" r="J111"/>
  <c i="9" r="J104"/>
  <c r="J137"/>
  <c i="10" r="J119"/>
  <c r="BK93"/>
  <c i="11" r="BK122"/>
  <c i="2" r="BK2036"/>
  <c r="J1529"/>
  <c r="BK1109"/>
  <c r="J301"/>
  <c r="BK1570"/>
  <c r="BK1288"/>
  <c r="J991"/>
  <c r="BK454"/>
  <c r="BK1746"/>
  <c r="J1468"/>
  <c r="J1047"/>
  <c r="J312"/>
  <c r="BK1723"/>
  <c r="J1581"/>
  <c r="J310"/>
  <c r="J1624"/>
  <c r="BK1281"/>
  <c r="BK842"/>
  <c r="J494"/>
  <c r="J1955"/>
  <c r="BK1582"/>
  <c r="BK1137"/>
  <c r="J1992"/>
  <c r="J1173"/>
  <c r="BK625"/>
  <c r="J1413"/>
  <c r="BK339"/>
  <c i="3" r="BK126"/>
  <c i="4" r="BK121"/>
  <c r="J135"/>
  <c r="BK160"/>
  <c r="J119"/>
  <c i="5" r="BK159"/>
  <c r="J93"/>
  <c r="BK114"/>
  <c i="6" r="J286"/>
  <c r="J184"/>
  <c r="BK457"/>
  <c r="BK477"/>
  <c r="BK252"/>
  <c r="J360"/>
  <c r="J392"/>
  <c i="7" r="J184"/>
  <c r="J282"/>
  <c r="J162"/>
  <c r="J329"/>
  <c r="J144"/>
  <c r="BK257"/>
  <c r="BK174"/>
  <c r="BK279"/>
  <c r="BK160"/>
  <c r="J289"/>
  <c r="J316"/>
  <c r="J109"/>
  <c r="J111"/>
  <c i="8" r="BK98"/>
  <c i="9" r="J98"/>
  <c r="BK152"/>
  <c i="10" r="J133"/>
  <c r="BK122"/>
  <c i="11" r="J108"/>
  <c i="2" r="BK1849"/>
  <c r="BK1491"/>
  <c r="BK1227"/>
  <c r="J796"/>
  <c r="BK367"/>
  <c r="BK1946"/>
  <c r="J1623"/>
  <c r="BK1413"/>
  <c r="J1169"/>
  <c r="J838"/>
  <c r="BK342"/>
  <c r="J1603"/>
  <c r="J1410"/>
  <c r="J1199"/>
  <c r="J1022"/>
  <c r="J704"/>
  <c r="J220"/>
  <c r="J1867"/>
  <c r="BK1646"/>
  <c r="J1040"/>
  <c r="BK1931"/>
  <c r="BK1609"/>
  <c r="J1371"/>
  <c r="J961"/>
  <c r="J659"/>
  <c r="BK1855"/>
  <c r="BK1852"/>
  <c r="BK1093"/>
  <c r="J765"/>
  <c r="BK1603"/>
  <c r="J1002"/>
  <c i="3" r="BK103"/>
  <c r="J128"/>
  <c i="4" r="J163"/>
  <c r="J116"/>
  <c r="BK139"/>
  <c r="BK178"/>
  <c r="J211"/>
  <c r="BK110"/>
  <c i="5" r="BK119"/>
  <c r="J156"/>
  <c i="6" r="J223"/>
  <c r="J331"/>
  <c r="BK363"/>
  <c r="J374"/>
  <c r="J350"/>
  <c r="J243"/>
  <c r="BK328"/>
  <c r="J439"/>
  <c r="J174"/>
  <c r="BK293"/>
  <c i="7" r="BK312"/>
  <c r="J180"/>
  <c r="BK320"/>
  <c r="J227"/>
  <c r="BK110"/>
  <c r="J210"/>
  <c r="BK126"/>
  <c r="J242"/>
  <c r="J155"/>
  <c r="J287"/>
  <c r="J165"/>
  <c r="J291"/>
  <c r="BK214"/>
  <c r="BK269"/>
  <c r="J178"/>
  <c i="8" r="BK111"/>
  <c i="9" r="J159"/>
  <c r="J154"/>
  <c i="10" r="J99"/>
  <c i="11" r="J127"/>
  <c i="2" r="J1822"/>
  <c r="J1324"/>
  <c r="BK711"/>
  <c r="J1349"/>
  <c r="BK718"/>
  <c r="J1872"/>
  <c r="BK1507"/>
  <c r="J1026"/>
  <c r="BK332"/>
  <c r="J1740"/>
  <c r="J1570"/>
  <c r="J1279"/>
  <c r="BK685"/>
  <c r="BK271"/>
  <c r="J1617"/>
  <c r="BK1351"/>
  <c r="BK1015"/>
  <c r="BK167"/>
  <c r="BK1619"/>
  <c r="J1222"/>
  <c r="J723"/>
  <c r="J286"/>
  <c r="BK1711"/>
  <c r="BK926"/>
  <c r="BK1878"/>
  <c r="BK1519"/>
  <c r="BK1126"/>
  <c r="J504"/>
  <c r="BK1937"/>
  <c r="J1542"/>
  <c r="BK1152"/>
  <c r="J1890"/>
  <c r="J1587"/>
  <c r="BK642"/>
  <c r="J1393"/>
  <c r="BK173"/>
  <c i="3" r="BK136"/>
  <c i="4" r="J218"/>
  <c r="BK130"/>
  <c r="J110"/>
  <c i="5" r="BK156"/>
  <c r="J99"/>
  <c r="J151"/>
  <c i="6" r="BK138"/>
  <c r="BK492"/>
  <c r="J124"/>
  <c r="J255"/>
  <c r="BK374"/>
  <c r="J457"/>
  <c i="7" r="J257"/>
  <c r="J117"/>
  <c r="BK208"/>
  <c r="J323"/>
  <c r="J202"/>
  <c r="BK340"/>
  <c r="BK186"/>
  <c r="BK252"/>
  <c r="BK140"/>
  <c r="BK232"/>
  <c r="J168"/>
  <c r="J177"/>
  <c i="8" r="BK94"/>
  <c i="9" r="BK120"/>
  <c r="J101"/>
  <c i="10" r="BK137"/>
  <c i="11" r="J119"/>
  <c i="2" r="BK1760"/>
  <c r="BK1346"/>
  <c r="BK812"/>
  <c r="BK192"/>
  <c r="J1696"/>
  <c r="BK1371"/>
  <c r="J1146"/>
  <c r="J633"/>
  <c r="BK1806"/>
  <c r="BK1562"/>
  <c r="BK1240"/>
  <c r="J942"/>
  <c r="BK483"/>
  <c r="J1857"/>
  <c r="BK1080"/>
  <c r="BK321"/>
  <c r="J1834"/>
  <c r="J1549"/>
  <c r="BK1276"/>
  <c r="BK863"/>
  <c r="BK1992"/>
  <c r="BK1386"/>
  <c r="BK588"/>
  <c r="BK1839"/>
  <c r="BK867"/>
  <c r="J1682"/>
  <c r="BK1438"/>
  <c r="BK202"/>
  <c i="3" r="BK97"/>
  <c i="4" r="J118"/>
  <c r="BK201"/>
  <c r="J153"/>
  <c r="BK203"/>
  <c i="5" r="J106"/>
  <c r="BK134"/>
  <c r="J123"/>
  <c i="6" r="J219"/>
  <c r="J117"/>
  <c r="J469"/>
  <c r="J455"/>
  <c r="J433"/>
  <c r="J127"/>
  <c r="J258"/>
  <c i="7" r="J247"/>
  <c r="BK343"/>
  <c r="J193"/>
  <c r="BK300"/>
  <c r="BK122"/>
  <c r="J250"/>
  <c r="BK153"/>
  <c r="BK259"/>
  <c r="J152"/>
  <c r="BK281"/>
  <c r="BK305"/>
  <c r="J270"/>
  <c r="J148"/>
  <c i="8" r="J108"/>
  <c i="9" r="BK155"/>
  <c r="J134"/>
  <c i="10" r="J135"/>
  <c i="11" r="J94"/>
  <c i="2" r="BK1601"/>
  <c r="J870"/>
  <c r="J1985"/>
  <c r="BK1598"/>
  <c r="J1249"/>
  <c r="BK1032"/>
  <c r="BK400"/>
  <c r="J1701"/>
  <c r="J1438"/>
  <c r="J1176"/>
  <c r="BK494"/>
  <c r="BK1875"/>
  <c r="J994"/>
  <c r="J1653"/>
  <c r="J359"/>
  <c i="3" r="J117"/>
  <c i="4" r="J117"/>
  <c r="BK96"/>
  <c r="J188"/>
  <c i="5" r="J134"/>
  <c r="J97"/>
  <c r="BK106"/>
  <c i="6" r="BK178"/>
  <c r="J136"/>
  <c r="BK360"/>
  <c r="J354"/>
  <c r="BK354"/>
  <c r="J378"/>
  <c i="7" r="J288"/>
  <c r="BK326"/>
  <c r="BK243"/>
  <c r="BK124"/>
  <c r="BK223"/>
  <c r="J325"/>
  <c r="J179"/>
  <c r="BK292"/>
  <c r="J157"/>
  <c r="BK235"/>
  <c i="2" r="J1643"/>
  <c r="BK501"/>
  <c r="BK2038"/>
  <c r="BK1595"/>
  <c r="J1203"/>
  <c r="J487"/>
  <c r="BK1902"/>
  <c r="J1616"/>
  <c r="BK1185"/>
  <c r="J483"/>
  <c r="BK1729"/>
  <c r="J842"/>
  <c r="BK1648"/>
  <c r="BK1317"/>
  <c r="J215"/>
  <c i="3" r="BK104"/>
  <c i="4" r="J207"/>
  <c r="J141"/>
  <c r="BK100"/>
  <c i="5" r="J152"/>
  <c r="BK94"/>
  <c r="BK99"/>
  <c i="6" r="BK249"/>
  <c r="J114"/>
  <c r="J337"/>
  <c r="J249"/>
  <c r="BK210"/>
  <c r="BK255"/>
  <c r="BK395"/>
  <c i="7" r="BK333"/>
  <c r="J158"/>
  <c r="BK322"/>
  <c r="BK216"/>
  <c r="J112"/>
  <c r="J197"/>
  <c r="BK253"/>
  <c r="BK134"/>
  <c r="J246"/>
  <c r="J336"/>
  <c r="BK332"/>
  <c r="BK146"/>
  <c i="8" r="J100"/>
  <c i="9" r="J117"/>
  <c r="J92"/>
  <c i="10" r="BK96"/>
  <c r="J93"/>
  <c i="11" r="J96"/>
  <c i="2" r="BK1870"/>
  <c r="J1331"/>
  <c r="BK772"/>
  <c r="J1920"/>
  <c r="J1272"/>
  <c r="BK877"/>
  <c r="BK314"/>
  <c r="BK1627"/>
  <c r="J1201"/>
  <c r="J600"/>
  <c r="BK1785"/>
  <c r="BK905"/>
  <c r="BK1731"/>
  <c r="J1374"/>
  <c r="J891"/>
  <c r="J1878"/>
  <c r="BK1538"/>
  <c r="BK1108"/>
  <c r="J2005"/>
  <c r="J1080"/>
  <c r="J1630"/>
  <c r="BK340"/>
  <c i="3" r="J102"/>
  <c i="4" r="BK157"/>
  <c r="BK117"/>
  <c r="BK115"/>
  <c i="2" r="J1806"/>
  <c r="J1308"/>
  <c r="BK840"/>
  <c r="BK370"/>
  <c r="BK1776"/>
  <c r="J1463"/>
  <c r="J1083"/>
  <c r="BK542"/>
  <c r="J1785"/>
  <c r="J1545"/>
  <c r="BK1224"/>
  <c r="J895"/>
  <c r="BK387"/>
  <c r="BK1629"/>
  <c r="BK958"/>
  <c r="BK2015"/>
  <c r="J1538"/>
  <c r="BK927"/>
  <c r="J348"/>
  <c r="BK1872"/>
  <c r="BK1322"/>
  <c r="J539"/>
  <c r="BK1727"/>
  <c r="J917"/>
  <c r="J1676"/>
  <c r="J1028"/>
  <c i="3" r="J104"/>
  <c i="4" r="BK168"/>
  <c r="BK209"/>
  <c r="BK108"/>
  <c r="BK99"/>
  <c i="5" r="BK125"/>
  <c r="J102"/>
  <c i="6" r="BK436"/>
  <c r="J445"/>
  <c r="BK162"/>
  <c r="J121"/>
  <c r="BK424"/>
  <c r="J386"/>
  <c r="BK421"/>
  <c i="7" r="J324"/>
  <c r="J353"/>
  <c r="J218"/>
  <c r="J114"/>
  <c r="J204"/>
  <c r="BK296"/>
  <c r="BK215"/>
  <c r="BK113"/>
  <c r="J217"/>
  <c r="BK138"/>
  <c r="J267"/>
  <c r="J284"/>
  <c r="J260"/>
  <c r="BK173"/>
  <c i="8" r="J92"/>
  <c i="9" r="J114"/>
  <c r="J124"/>
  <c i="10" r="BK125"/>
  <c r="BK87"/>
  <c i="11" r="J99"/>
  <c i="2" r="J2028"/>
  <c r="J1553"/>
  <c r="J1351"/>
  <c r="BK969"/>
  <c r="BK666"/>
  <c r="BK227"/>
  <c r="BK1716"/>
  <c r="BK1468"/>
  <c r="BK1204"/>
  <c r="BK1061"/>
  <c r="J654"/>
  <c i="1" r="AS55"/>
  <c i="2" r="J1960"/>
  <c r="BK1750"/>
  <c r="BK1613"/>
  <c r="BK967"/>
  <c r="BK277"/>
  <c r="J1634"/>
  <c r="BK1445"/>
  <c r="J1087"/>
  <c r="BK443"/>
  <c r="BK1960"/>
  <c r="J1916"/>
  <c r="J1659"/>
  <c r="BK922"/>
  <c r="J542"/>
  <c r="BK1481"/>
  <c r="BK942"/>
  <c r="BK220"/>
  <c i="3" r="BK129"/>
  <c i="4" r="J130"/>
  <c r="BK215"/>
  <c r="J192"/>
  <c r="J114"/>
  <c r="J201"/>
  <c i="5" r="BK96"/>
  <c r="J147"/>
  <c r="BK136"/>
  <c i="6" r="J228"/>
  <c r="J421"/>
  <c r="J134"/>
  <c r="J328"/>
  <c r="J480"/>
  <c r="J263"/>
  <c r="BK137"/>
  <c r="BK405"/>
  <c r="BK102"/>
  <c r="BK370"/>
  <c r="J414"/>
  <c i="7" r="J337"/>
  <c r="BK221"/>
  <c r="J350"/>
  <c r="BK256"/>
  <c r="BK159"/>
  <c r="J294"/>
  <c r="BK158"/>
  <c r="J273"/>
  <c r="BK182"/>
  <c r="BK337"/>
  <c r="BK209"/>
  <c r="BK338"/>
  <c r="BK246"/>
  <c r="J281"/>
  <c r="BK255"/>
  <c i="8" r="J128"/>
  <c r="J98"/>
  <c i="9" r="J125"/>
  <c i="10" r="J105"/>
  <c i="11" r="BK106"/>
  <c i="2" r="BK1428"/>
  <c r="J1128"/>
  <c r="BK493"/>
  <c r="BK1969"/>
  <c r="J1829"/>
  <c r="J1593"/>
  <c r="J1408"/>
  <c r="J1101"/>
  <c r="BK914"/>
  <c r="J339"/>
  <c r="BK1651"/>
  <c r="BK1209"/>
  <c r="J936"/>
  <c r="J443"/>
  <c r="J1911"/>
  <c r="BK1829"/>
  <c r="BK1083"/>
  <c r="J625"/>
  <c r="BK2034"/>
  <c r="BK1721"/>
  <c r="J1458"/>
  <c r="J1165"/>
  <c r="BK692"/>
  <c r="J1846"/>
  <c r="BK1586"/>
  <c r="J1328"/>
  <c r="BK1066"/>
  <c r="J467"/>
  <c r="J1934"/>
  <c r="BK1155"/>
  <c r="BK356"/>
  <c r="BK1643"/>
  <c r="J1288"/>
  <c r="J948"/>
  <c r="J337"/>
  <c r="J1642"/>
  <c r="BK1365"/>
  <c r="BK522"/>
  <c r="BK1774"/>
  <c r="J914"/>
  <c r="J173"/>
  <c r="BK996"/>
  <c i="3" r="BK120"/>
  <c i="4" r="BK147"/>
  <c r="J205"/>
  <c r="J180"/>
  <c r="J179"/>
  <c i="5" r="J114"/>
  <c r="J125"/>
  <c i="6" r="J486"/>
  <c r="BK439"/>
  <c r="BK150"/>
  <c r="BK453"/>
  <c r="BK469"/>
  <c r="J447"/>
  <c r="J108"/>
  <c r="BK114"/>
  <c i="7" r="BK162"/>
  <c r="J308"/>
  <c r="BK165"/>
  <c r="BK298"/>
  <c r="BK125"/>
  <c r="J207"/>
  <c r="BK123"/>
  <c r="J221"/>
  <c r="BK327"/>
  <c r="BK217"/>
  <c r="BK151"/>
  <c r="J222"/>
  <c i="8" r="BK96"/>
  <c i="9" r="BK131"/>
  <c i="10" r="J129"/>
  <c r="BK121"/>
  <c i="11" r="J116"/>
  <c i="2" r="BK1526"/>
  <c r="BK1256"/>
  <c r="BK470"/>
  <c r="BK1911"/>
  <c r="J1582"/>
  <c r="BK1328"/>
  <c r="J953"/>
  <c r="J346"/>
  <c r="BK1635"/>
  <c r="BK1393"/>
  <c r="J1187"/>
  <c r="J812"/>
  <c r="J242"/>
  <c r="J1816"/>
  <c r="BK994"/>
  <c r="J188"/>
  <c r="BK1642"/>
  <c r="J1322"/>
  <c r="BK909"/>
  <c r="BK361"/>
  <c r="J1448"/>
  <c r="BK1101"/>
  <c r="BK1905"/>
  <c r="BK1087"/>
  <c r="J669"/>
  <c r="J1055"/>
  <c i="3" r="BK130"/>
  <c r="BK114"/>
  <c i="4" r="BK119"/>
  <c r="J185"/>
  <c r="BK218"/>
  <c i="5" r="BK129"/>
  <c r="BK102"/>
  <c r="BK100"/>
  <c i="6" r="BK451"/>
  <c r="J270"/>
  <c r="BK414"/>
  <c r="BK134"/>
  <c r="BK166"/>
  <c r="BK474"/>
  <c r="BK225"/>
  <c i="7" r="J189"/>
  <c r="BK315"/>
  <c r="J225"/>
  <c r="BK325"/>
  <c r="BK166"/>
  <c r="J265"/>
  <c r="BK121"/>
  <c r="BK200"/>
  <c r="J345"/>
  <c r="BK222"/>
  <c r="BK163"/>
  <c r="BK176"/>
  <c i="8" r="J125"/>
  <c i="9" r="J139"/>
  <c r="BK101"/>
  <c i="10" r="J112"/>
  <c i="11" r="J110"/>
  <c i="2" r="BK1656"/>
  <c r="BK953"/>
  <c r="J217"/>
  <c r="BK1653"/>
  <c r="J1488"/>
  <c r="BK893"/>
  <c r="BK473"/>
  <c r="J1924"/>
  <c r="J1491"/>
  <c r="BK1229"/>
  <c r="BK1944"/>
  <c r="BK1076"/>
  <c r="BK672"/>
  <c r="BK1460"/>
  <c r="J277"/>
  <c i="3" r="J111"/>
  <c i="4" r="BK182"/>
  <c r="J166"/>
  <c r="BK113"/>
  <c r="BK145"/>
  <c i="5" r="J176"/>
  <c r="J95"/>
  <c i="6" r="J343"/>
  <c r="BK497"/>
  <c r="BK463"/>
  <c r="BK231"/>
  <c r="BK376"/>
  <c r="BK411"/>
  <c i="7" r="J343"/>
  <c r="BK172"/>
  <c r="BK344"/>
  <c r="J214"/>
  <c r="J320"/>
  <c r="BK167"/>
  <c r="BK291"/>
  <c r="BK143"/>
  <c r="BK278"/>
  <c r="BK175"/>
  <c r="J277"/>
  <c r="J172"/>
  <c r="BK228"/>
  <c r="J125"/>
  <c i="8" r="BK115"/>
  <c i="9" r="BK124"/>
  <c i="10" r="J123"/>
  <c r="BK102"/>
  <c i="11" r="BK94"/>
  <c i="2" r="J2011"/>
  <c r="BK1435"/>
  <c r="BK1055"/>
  <c r="BK375"/>
  <c r="J169"/>
  <c r="BK1665"/>
  <c r="BK1363"/>
  <c r="J909"/>
  <c r="J383"/>
  <c r="J1780"/>
  <c r="BK1504"/>
  <c r="BK1194"/>
  <c r="J958"/>
  <c r="J501"/>
  <c r="J1969"/>
  <c r="BK1047"/>
  <c r="J248"/>
  <c r="J1648"/>
  <c r="BK1545"/>
  <c r="J1061"/>
  <c r="J810"/>
  <c r="J227"/>
  <c r="J1454"/>
  <c r="J1159"/>
  <c r="BK1929"/>
  <c r="BK936"/>
  <c r="J1471"/>
  <c r="J321"/>
  <c i="3" r="J136"/>
  <c i="4" r="BK153"/>
  <c r="J151"/>
  <c r="J102"/>
  <c r="J176"/>
  <c r="BK135"/>
  <c i="5" r="BK152"/>
  <c r="BK127"/>
  <c r="J121"/>
  <c i="6" r="J494"/>
  <c r="J477"/>
  <c r="BK111"/>
  <c r="J436"/>
  <c r="J459"/>
  <c r="J99"/>
  <c r="BK158"/>
  <c i="7" r="BK229"/>
  <c r="BK226"/>
  <c r="BK304"/>
  <c r="BK194"/>
  <c r="J331"/>
  <c r="J116"/>
  <c r="BK218"/>
  <c r="BK111"/>
  <c r="BK144"/>
  <c i="9" r="J107"/>
  <c r="J120"/>
  <c i="10" r="BK133"/>
  <c i="2" r="BK1942"/>
  <c r="BK1374"/>
  <c r="J1009"/>
  <c r="J449"/>
  <c r="J1831"/>
  <c r="J1474"/>
  <c r="BK1141"/>
  <c r="BK478"/>
  <c r="BK1758"/>
  <c r="J1256"/>
  <c r="J718"/>
  <c r="J1944"/>
  <c r="BK1169"/>
  <c r="BK2024"/>
  <c r="J1605"/>
  <c r="J1213"/>
  <c r="J685"/>
  <c r="J1711"/>
  <c r="BK1465"/>
  <c r="J498"/>
  <c r="J1613"/>
  <c r="BK652"/>
  <c r="J1401"/>
  <c r="BK242"/>
  <c i="3" r="J106"/>
  <c i="4" r="BK102"/>
  <c r="J168"/>
  <c r="J101"/>
  <c i="2" r="J1952"/>
  <c r="BK1474"/>
  <c r="J1038"/>
  <c r="BK633"/>
  <c r="BK1916"/>
  <c r="J1619"/>
  <c r="BK1358"/>
  <c r="J751"/>
  <c r="J1847"/>
  <c r="BK1587"/>
  <c r="J1298"/>
  <c r="BK951"/>
  <c r="BK624"/>
  <c r="BK1780"/>
  <c r="BK1605"/>
  <c r="J859"/>
  <c r="BK1955"/>
  <c r="J1589"/>
  <c r="J1227"/>
  <c r="J753"/>
  <c r="BK267"/>
  <c r="BK1659"/>
  <c r="J1418"/>
  <c r="BK1091"/>
  <c r="BK1822"/>
  <c r="BK696"/>
  <c r="J1601"/>
  <c r="BK891"/>
  <c i="3" r="J123"/>
  <c r="BK100"/>
  <c i="4" r="J173"/>
  <c r="J171"/>
  <c r="BK118"/>
  <c r="J190"/>
  <c i="5" r="BK121"/>
  <c r="BK142"/>
  <c i="6" r="BK501"/>
  <c r="J142"/>
  <c r="BK489"/>
  <c r="J225"/>
  <c r="BK378"/>
  <c r="BK441"/>
  <c r="J158"/>
  <c r="J138"/>
  <c i="7" r="J244"/>
  <c r="J138"/>
  <c r="J255"/>
  <c r="BK351"/>
  <c r="BK185"/>
  <c r="J271"/>
  <c r="J190"/>
  <c r="BK294"/>
  <c r="BK202"/>
  <c r="BK324"/>
  <c r="J243"/>
  <c r="J143"/>
  <c r="J187"/>
  <c i="4" r="J213"/>
  <c i="5" r="BK112"/>
  <c r="J116"/>
  <c i="6" r="J489"/>
  <c r="BK467"/>
  <c r="BK350"/>
  <c r="J207"/>
  <c r="BK381"/>
  <c i="7" r="J315"/>
  <c r="BK334"/>
  <c r="BK212"/>
  <c r="J327"/>
  <c r="BK199"/>
  <c r="BK293"/>
  <c r="BK139"/>
  <c r="BK266"/>
  <c r="J121"/>
  <c r="J249"/>
  <c r="J290"/>
  <c r="BK117"/>
  <c i="8" r="J96"/>
  <c i="9" r="BK154"/>
  <c r="BK117"/>
  <c i="10" r="J90"/>
  <c i="11" r="BK114"/>
  <c i="2" l="1" r="BK175"/>
  <c r="J175"/>
  <c r="J63"/>
  <c r="T205"/>
  <c r="R234"/>
  <c r="R296"/>
  <c r="P341"/>
  <c r="BK442"/>
  <c r="J442"/>
  <c r="J75"/>
  <c r="T497"/>
  <c r="R623"/>
  <c r="BK665"/>
  <c r="J665"/>
  <c r="J82"/>
  <c r="R684"/>
  <c r="P771"/>
  <c r="R866"/>
  <c r="R827"/>
  <c r="P885"/>
  <c r="BK935"/>
  <c r="J935"/>
  <c r="J95"/>
  <c r="T957"/>
  <c r="T1031"/>
  <c r="T1043"/>
  <c r="R1054"/>
  <c r="BK1122"/>
  <c r="J1122"/>
  <c r="J103"/>
  <c r="T1122"/>
  <c r="T1178"/>
  <c r="T1172"/>
  <c r="P1208"/>
  <c r="BK1278"/>
  <c r="J1278"/>
  <c r="J112"/>
  <c r="T1310"/>
  <c r="BK1412"/>
  <c r="J1412"/>
  <c r="J118"/>
  <c r="BK1473"/>
  <c r="J1473"/>
  <c r="J121"/>
  <c r="BK1544"/>
  <c r="R1655"/>
  <c r="R1628"/>
  <c r="BK1784"/>
  <c r="J1784"/>
  <c r="J133"/>
  <c r="T1818"/>
  <c r="R1915"/>
  <c r="R1874"/>
  <c r="R1923"/>
  <c r="R1936"/>
  <c i="3" r="R90"/>
  <c i="4" r="T109"/>
  <c r="T123"/>
  <c r="R162"/>
  <c r="P187"/>
  <c i="5" r="BK92"/>
  <c r="R118"/>
  <c i="6" r="R227"/>
  <c r="P473"/>
  <c i="7" r="T107"/>
  <c r="R132"/>
  <c r="P135"/>
  <c r="BK192"/>
  <c r="J192"/>
  <c r="J70"/>
  <c r="BK234"/>
  <c r="J234"/>
  <c r="J77"/>
  <c r="T295"/>
  <c r="P313"/>
  <c r="BK330"/>
  <c r="J330"/>
  <c r="J83"/>
  <c i="8" r="BK110"/>
  <c r="J110"/>
  <c r="J66"/>
  <c r="R124"/>
  <c i="9" r="P88"/>
  <c i="2" r="T281"/>
  <c r="P331"/>
  <c r="BK369"/>
  <c r="J369"/>
  <c r="J73"/>
  <c r="R442"/>
  <c r="T453"/>
  <c r="T452"/>
  <c r="BK623"/>
  <c r="J623"/>
  <c r="J80"/>
  <c r="T623"/>
  <c r="P665"/>
  <c r="T684"/>
  <c r="T771"/>
  <c r="BK885"/>
  <c r="T908"/>
  <c r="T935"/>
  <c r="T990"/>
  <c r="P1063"/>
  <c r="T1136"/>
  <c r="P1226"/>
  <c r="P1217"/>
  <c r="P1278"/>
  <c r="R1357"/>
  <c r="T1382"/>
  <c r="BK1453"/>
  <c r="J1453"/>
  <c r="J119"/>
  <c r="T1473"/>
  <c r="P1506"/>
  <c r="T1544"/>
  <c r="R1618"/>
  <c r="P1784"/>
  <c r="BK1851"/>
  <c r="J1851"/>
  <c r="J135"/>
  <c r="BK1915"/>
  <c r="J1915"/>
  <c r="J137"/>
  <c r="P1971"/>
  <c i="3" r="BK135"/>
  <c r="J135"/>
  <c r="J66"/>
  <c i="4" r="T95"/>
  <c r="BK123"/>
  <c r="J123"/>
  <c r="J67"/>
  <c r="BK162"/>
  <c r="J162"/>
  <c r="J69"/>
  <c r="BK187"/>
  <c r="J187"/>
  <c r="J70"/>
  <c r="R187"/>
  <c i="5" r="P101"/>
  <c r="R101"/>
  <c r="BK113"/>
  <c r="J113"/>
  <c r="J67"/>
  <c r="R113"/>
  <c i="6" r="R131"/>
  <c r="BK398"/>
  <c r="J398"/>
  <c r="J71"/>
  <c i="7" r="R142"/>
  <c r="BK203"/>
  <c r="J203"/>
  <c r="J71"/>
  <c r="P234"/>
  <c r="P307"/>
  <c r="R313"/>
  <c r="P330"/>
  <c i="8" r="P91"/>
  <c i="9" r="R88"/>
  <c i="2" r="BK163"/>
  <c r="T163"/>
  <c r="R205"/>
  <c r="BK241"/>
  <c r="R241"/>
  <c r="P281"/>
  <c r="BK341"/>
  <c r="J341"/>
  <c r="J72"/>
  <c r="R369"/>
  <c r="R497"/>
  <c r="P623"/>
  <c r="BK684"/>
  <c r="J684"/>
  <c r="J83"/>
  <c r="R722"/>
  <c r="P809"/>
  <c r="P866"/>
  <c r="P827"/>
  <c r="T876"/>
  <c r="R908"/>
  <c r="R957"/>
  <c r="P1031"/>
  <c r="BK1043"/>
  <c r="J1043"/>
  <c r="J100"/>
  <c r="R1043"/>
  <c r="P1054"/>
  <c r="BK1136"/>
  <c r="J1136"/>
  <c r="J104"/>
  <c r="BK1226"/>
  <c r="J1226"/>
  <c r="J111"/>
  <c r="P1310"/>
  <c r="BK1382"/>
  <c r="J1382"/>
  <c r="J116"/>
  <c r="T1412"/>
  <c r="R1473"/>
  <c r="BK1506"/>
  <c r="J1506"/>
  <c r="J123"/>
  <c r="P1544"/>
  <c r="P1537"/>
  <c r="P1618"/>
  <c r="BK1720"/>
  <c r="J1720"/>
  <c r="J131"/>
  <c r="R1784"/>
  <c r="P1851"/>
  <c r="T1915"/>
  <c r="T1874"/>
  <c r="T1923"/>
  <c r="P1936"/>
  <c i="3" r="BK90"/>
  <c r="J90"/>
  <c r="J65"/>
  <c i="4" r="BK95"/>
  <c r="J95"/>
  <c r="J65"/>
  <c r="BK134"/>
  <c r="J134"/>
  <c r="J68"/>
  <c r="T162"/>
  <c r="T187"/>
  <c i="5" r="P92"/>
  <c r="T118"/>
  <c i="6" r="BK131"/>
  <c r="J131"/>
  <c r="J68"/>
  <c r="P398"/>
  <c i="7" r="P142"/>
  <c r="R234"/>
  <c r="BK307"/>
  <c r="J307"/>
  <c r="J79"/>
  <c r="BK313"/>
  <c r="J313"/>
  <c r="J80"/>
  <c r="R317"/>
  <c r="P321"/>
  <c i="8" r="BK91"/>
  <c r="R110"/>
  <c i="9" r="R123"/>
  <c i="2" r="T175"/>
  <c r="R219"/>
  <c r="T241"/>
  <c r="P957"/>
  <c r="BK1031"/>
  <c r="J1031"/>
  <c r="J99"/>
  <c r="R1063"/>
  <c r="P1122"/>
  <c r="BK1178"/>
  <c r="BK1172"/>
  <c r="R1226"/>
  <c r="R1217"/>
  <c r="R1278"/>
  <c r="P1357"/>
  <c r="P1412"/>
  <c r="P1473"/>
  <c r="T1496"/>
  <c r="BK1518"/>
  <c r="J1518"/>
  <c r="J125"/>
  <c r="R1518"/>
  <c r="R1515"/>
  <c r="T1655"/>
  <c r="T1628"/>
  <c r="R1720"/>
  <c r="R1818"/>
  <c r="BK1923"/>
  <c r="J1923"/>
  <c r="J138"/>
  <c r="BK1971"/>
  <c r="J1971"/>
  <c r="J140"/>
  <c i="3" r="P90"/>
  <c i="4" r="P109"/>
  <c r="P123"/>
  <c r="P162"/>
  <c r="T194"/>
  <c i="5" r="T92"/>
  <c i="6" r="P98"/>
  <c r="P97"/>
  <c r="P227"/>
  <c r="BK473"/>
  <c r="J473"/>
  <c r="J72"/>
  <c i="7" r="BK142"/>
  <c r="J142"/>
  <c r="J69"/>
  <c r="T192"/>
  <c r="P211"/>
  <c r="BK220"/>
  <c r="J220"/>
  <c r="J73"/>
  <c r="R220"/>
  <c r="R295"/>
  <c r="T307"/>
  <c r="R330"/>
  <c i="8" r="P110"/>
  <c r="T124"/>
  <c i="10" r="P86"/>
  <c r="P85"/>
  <c r="P128"/>
  <c r="P118"/>
  <c i="2" r="P175"/>
  <c r="BK219"/>
  <c r="J219"/>
  <c r="J65"/>
  <c r="P234"/>
  <c r="T234"/>
  <c r="P296"/>
  <c r="T331"/>
  <c r="T369"/>
  <c r="P497"/>
  <c r="T632"/>
  <c r="BK722"/>
  <c r="J722"/>
  <c r="J84"/>
  <c r="R771"/>
  <c r="T866"/>
  <c r="T827"/>
  <c r="BK908"/>
  <c r="J908"/>
  <c r="J94"/>
  <c r="R935"/>
  <c r="P990"/>
  <c r="T1063"/>
  <c r="R1122"/>
  <c r="P1178"/>
  <c r="P1172"/>
  <c r="T1226"/>
  <c r="T1278"/>
  <c r="BK1357"/>
  <c r="J1357"/>
  <c r="J115"/>
  <c r="P1382"/>
  <c r="R1453"/>
  <c r="R1496"/>
  <c r="R1544"/>
  <c r="R1537"/>
  <c r="BK1618"/>
  <c r="J1618"/>
  <c r="J128"/>
  <c r="T1618"/>
  <c r="P1720"/>
  <c r="BK1818"/>
  <c r="J1818"/>
  <c r="J134"/>
  <c r="T1851"/>
  <c r="P1923"/>
  <c r="T1971"/>
  <c i="3" r="T90"/>
  <c i="4" r="R95"/>
  <c r="P134"/>
  <c r="R194"/>
  <c i="5" r="R92"/>
  <c r="R91"/>
  <c r="R90"/>
  <c r="P118"/>
  <c i="6" r="T227"/>
  <c r="T473"/>
  <c i="7" r="BK107"/>
  <c r="J107"/>
  <c r="J65"/>
  <c r="T142"/>
  <c r="P203"/>
  <c r="BK211"/>
  <c r="J211"/>
  <c r="J72"/>
  <c r="R211"/>
  <c r="P220"/>
  <c r="BK295"/>
  <c r="J295"/>
  <c r="J78"/>
  <c r="BK317"/>
  <c r="J317"/>
  <c r="J81"/>
  <c r="T330"/>
  <c i="8" r="R91"/>
  <c r="R90"/>
  <c r="R89"/>
  <c r="P124"/>
  <c i="9" r="BK123"/>
  <c r="J123"/>
  <c r="J63"/>
  <c i="10" r="T128"/>
  <c r="T118"/>
  <c i="11" r="BK88"/>
  <c r="J88"/>
  <c r="J61"/>
  <c i="2" r="R163"/>
  <c r="P205"/>
  <c r="BK234"/>
  <c r="J234"/>
  <c r="J67"/>
  <c r="BK281"/>
  <c r="J281"/>
  <c r="J69"/>
  <c r="R281"/>
  <c r="BK331"/>
  <c r="J331"/>
  <c r="J71"/>
  <c r="T341"/>
  <c r="BK453"/>
  <c r="J453"/>
  <c r="J77"/>
  <c r="R453"/>
  <c r="R452"/>
  <c r="P632"/>
  <c r="R665"/>
  <c r="P722"/>
  <c r="R809"/>
  <c r="BK876"/>
  <c r="J876"/>
  <c r="J92"/>
  <c r="T885"/>
  <c r="R1412"/>
  <c r="R1396"/>
  <c r="T1453"/>
  <c r="P1496"/>
  <c r="T1506"/>
  <c r="T1518"/>
  <c r="T1515"/>
  <c r="P1655"/>
  <c r="P1628"/>
  <c r="T1784"/>
  <c r="T1739"/>
  <c r="R1851"/>
  <c r="P1915"/>
  <c r="P1874"/>
  <c r="R1971"/>
  <c i="3" r="R135"/>
  <c i="4" r="P95"/>
  <c r="R123"/>
  <c i="6" r="T98"/>
  <c r="T97"/>
  <c r="BK227"/>
  <c r="J227"/>
  <c r="J69"/>
  <c r="R473"/>
  <c i="7" r="R107"/>
  <c r="P132"/>
  <c r="BK135"/>
  <c r="J135"/>
  <c r="J67"/>
  <c r="T135"/>
  <c r="R192"/>
  <c r="T203"/>
  <c r="T211"/>
  <c r="T220"/>
  <c r="P295"/>
  <c r="T313"/>
  <c r="T317"/>
  <c r="R321"/>
  <c i="8" r="T110"/>
  <c i="9" r="T88"/>
  <c i="10" r="T86"/>
  <c r="T85"/>
  <c r="BK128"/>
  <c r="J128"/>
  <c r="J64"/>
  <c i="11" r="P88"/>
  <c r="P87"/>
  <c i="2" r="R175"/>
  <c r="P219"/>
  <c r="T296"/>
  <c r="R341"/>
  <c r="P442"/>
  <c r="P386"/>
  <c r="T442"/>
  <c r="T386"/>
  <c r="P453"/>
  <c r="P452"/>
  <c r="BK632"/>
  <c r="J632"/>
  <c r="J81"/>
  <c r="T665"/>
  <c r="T722"/>
  <c r="BK809"/>
  <c r="J809"/>
  <c r="J86"/>
  <c r="BK866"/>
  <c r="J866"/>
  <c r="J90"/>
  <c r="P876"/>
  <c r="R885"/>
  <c r="P935"/>
  <c r="BK990"/>
  <c r="J990"/>
  <c r="J97"/>
  <c r="R1031"/>
  <c r="R1001"/>
  <c r="P1043"/>
  <c r="BK1054"/>
  <c r="J1054"/>
  <c r="J101"/>
  <c r="T1054"/>
  <c r="P1136"/>
  <c r="BK1208"/>
  <c r="J1208"/>
  <c r="J109"/>
  <c r="T1208"/>
  <c r="R1310"/>
  <c i="3" r="P135"/>
  <c i="4" r="BK109"/>
  <c r="J109"/>
  <c r="J66"/>
  <c r="R134"/>
  <c r="BK194"/>
  <c r="J194"/>
  <c r="J71"/>
  <c i="5" r="BK118"/>
  <c r="J118"/>
  <c r="J68"/>
  <c i="6" r="R98"/>
  <c r="R97"/>
  <c r="P131"/>
  <c r="R398"/>
  <c i="7" r="T234"/>
  <c r="T233"/>
  <c r="R307"/>
  <c r="P317"/>
  <c r="BK321"/>
  <c r="J321"/>
  <c r="J82"/>
  <c r="T321"/>
  <c i="8" r="T91"/>
  <c r="T90"/>
  <c r="T89"/>
  <c r="BK124"/>
  <c r="J124"/>
  <c r="J67"/>
  <c i="9" r="T123"/>
  <c i="10" r="R86"/>
  <c r="R85"/>
  <c r="R128"/>
  <c r="R118"/>
  <c i="11" r="R88"/>
  <c r="R87"/>
  <c r="P111"/>
  <c i="2" r="P163"/>
  <c r="BK205"/>
  <c r="J205"/>
  <c r="J64"/>
  <c r="T219"/>
  <c r="P241"/>
  <c r="BK296"/>
  <c r="J296"/>
  <c r="J70"/>
  <c r="R331"/>
  <c r="P369"/>
  <c r="BK497"/>
  <c r="J497"/>
  <c r="J78"/>
  <c r="R632"/>
  <c r="P684"/>
  <c r="P609"/>
  <c r="BK771"/>
  <c r="J771"/>
  <c r="J85"/>
  <c r="T809"/>
  <c r="R876"/>
  <c r="P908"/>
  <c r="BK957"/>
  <c r="J957"/>
  <c r="J96"/>
  <c r="R990"/>
  <c r="BK1063"/>
  <c r="J1063"/>
  <c r="J102"/>
  <c r="R1136"/>
  <c r="R1178"/>
  <c r="R1172"/>
  <c r="R1208"/>
  <c r="BK1310"/>
  <c r="J1310"/>
  <c r="J114"/>
  <c r="T1357"/>
  <c r="R1382"/>
  <c r="P1453"/>
  <c r="BK1496"/>
  <c r="J1496"/>
  <c r="J122"/>
  <c r="R1506"/>
  <c r="P1518"/>
  <c r="P1515"/>
  <c r="BK1655"/>
  <c r="J1655"/>
  <c r="J130"/>
  <c r="T1720"/>
  <c r="P1818"/>
  <c r="BK1936"/>
  <c r="J1936"/>
  <c r="J139"/>
  <c r="T1936"/>
  <c i="3" r="T135"/>
  <c i="4" r="R109"/>
  <c r="T134"/>
  <c r="P194"/>
  <c i="5" r="BK101"/>
  <c r="J101"/>
  <c r="J66"/>
  <c r="T101"/>
  <c r="P113"/>
  <c r="T113"/>
  <c i="6" r="BK98"/>
  <c r="T131"/>
  <c r="T398"/>
  <c i="7" r="P107"/>
  <c r="P106"/>
  <c r="BK132"/>
  <c r="J132"/>
  <c r="J66"/>
  <c r="T132"/>
  <c r="R135"/>
  <c r="P192"/>
  <c r="R203"/>
  <c i="9" r="BK88"/>
  <c r="P123"/>
  <c i="10" r="BK86"/>
  <c i="11" r="T88"/>
  <c r="T87"/>
  <c r="BK111"/>
  <c r="J111"/>
  <c r="J64"/>
  <c r="R111"/>
  <c r="R101"/>
  <c r="T111"/>
  <c r="T101"/>
  <c r="BK121"/>
  <c r="J121"/>
  <c r="J66"/>
  <c r="P121"/>
  <c r="R121"/>
  <c r="T121"/>
  <c i="2" r="BK862"/>
  <c r="J862"/>
  <c r="J89"/>
  <c r="BK1168"/>
  <c r="J1168"/>
  <c r="J105"/>
  <c r="BK1874"/>
  <c r="J1874"/>
  <c r="J136"/>
  <c i="9" r="BK119"/>
  <c r="J119"/>
  <c r="J62"/>
  <c i="2" r="BK1303"/>
  <c r="J1303"/>
  <c r="J113"/>
  <c r="BK1628"/>
  <c r="J1628"/>
  <c r="J129"/>
  <c i="6" r="BK496"/>
  <c r="J496"/>
  <c r="J73"/>
  <c r="BK126"/>
  <c r="J126"/>
  <c r="J66"/>
  <c i="9" r="BK165"/>
  <c r="BK164"/>
  <c r="J164"/>
  <c r="J65"/>
  <c i="2" r="BK1739"/>
  <c r="J1739"/>
  <c r="J132"/>
  <c r="BK1001"/>
  <c r="J1001"/>
  <c r="J98"/>
  <c i="6" r="BK394"/>
  <c r="J394"/>
  <c r="J70"/>
  <c i="7" r="BK231"/>
  <c r="J231"/>
  <c r="J75"/>
  <c i="9" r="BK161"/>
  <c r="J161"/>
  <c r="J64"/>
  <c i="2" r="BK827"/>
  <c r="J827"/>
  <c r="J88"/>
  <c i="6" r="BK500"/>
  <c r="J500"/>
  <c r="J74"/>
  <c i="11" r="BK98"/>
  <c r="J98"/>
  <c r="J62"/>
  <c i="2" r="BK1396"/>
  <c r="J1396"/>
  <c r="J117"/>
  <c r="BK1515"/>
  <c r="J1515"/>
  <c r="J124"/>
  <c i="10" r="BK114"/>
  <c r="J114"/>
  <c r="BK118"/>
  <c r="J118"/>
  <c r="J63"/>
  <c i="11" r="BK118"/>
  <c r="J118"/>
  <c r="J65"/>
  <c i="10" r="J86"/>
  <c r="J61"/>
  <c r="J62"/>
  <c i="11" r="BE96"/>
  <c r="BE114"/>
  <c r="J55"/>
  <c r="J80"/>
  <c r="BE99"/>
  <c r="F55"/>
  <c r="F82"/>
  <c r="BE106"/>
  <c r="BE110"/>
  <c r="BE127"/>
  <c r="E48"/>
  <c r="BE89"/>
  <c r="BE92"/>
  <c r="BE94"/>
  <c r="BE112"/>
  <c r="J82"/>
  <c r="BE122"/>
  <c r="BE125"/>
  <c r="BE104"/>
  <c r="BE108"/>
  <c r="BE102"/>
  <c r="BE119"/>
  <c r="BE116"/>
  <c i="10" r="E48"/>
  <c r="BE87"/>
  <c r="F54"/>
  <c r="BE96"/>
  <c r="BE99"/>
  <c r="BE102"/>
  <c r="BE115"/>
  <c r="BE125"/>
  <c r="J78"/>
  <c r="BE137"/>
  <c r="F55"/>
  <c r="BE90"/>
  <c r="BE105"/>
  <c r="BE122"/>
  <c r="BE133"/>
  <c i="9" r="J88"/>
  <c r="J61"/>
  <c i="10" r="BE109"/>
  <c r="BE112"/>
  <c r="BE121"/>
  <c r="BE123"/>
  <c r="BE127"/>
  <c r="BE93"/>
  <c r="BE131"/>
  <c r="BE135"/>
  <c r="BE119"/>
  <c r="BE120"/>
  <c r="BE126"/>
  <c r="BE129"/>
  <c r="BE124"/>
  <c i="8" r="J91"/>
  <c r="J65"/>
  <c i="9" r="J80"/>
  <c r="BE131"/>
  <c r="F54"/>
  <c r="F83"/>
  <c r="BE141"/>
  <c r="BE110"/>
  <c r="BE128"/>
  <c r="BE147"/>
  <c r="BE117"/>
  <c r="BE134"/>
  <c r="BE137"/>
  <c r="BE145"/>
  <c r="BE157"/>
  <c r="BE159"/>
  <c r="BE166"/>
  <c r="BE101"/>
  <c r="BE114"/>
  <c r="BE120"/>
  <c r="BE124"/>
  <c r="BE149"/>
  <c r="BE162"/>
  <c r="E48"/>
  <c r="BE139"/>
  <c r="BE143"/>
  <c r="BE89"/>
  <c r="BE104"/>
  <c r="BE107"/>
  <c r="BE125"/>
  <c r="BE152"/>
  <c r="BE92"/>
  <c r="BE95"/>
  <c r="BE98"/>
  <c r="BE154"/>
  <c r="BE155"/>
  <c i="7" r="BK106"/>
  <c r="J106"/>
  <c r="J64"/>
  <c i="8" r="BE102"/>
  <c r="BE111"/>
  <c i="7" r="BK233"/>
  <c r="J233"/>
  <c r="J76"/>
  <c i="8" r="E50"/>
  <c r="F86"/>
  <c r="BE126"/>
  <c r="BE115"/>
  <c i="7" r="BK141"/>
  <c r="J141"/>
  <c r="J68"/>
  <c i="8" r="F58"/>
  <c r="J83"/>
  <c r="BE92"/>
  <c r="BE113"/>
  <c r="BE96"/>
  <c r="BE98"/>
  <c r="BE104"/>
  <c r="BE106"/>
  <c r="BE108"/>
  <c r="BE117"/>
  <c r="BE94"/>
  <c r="BE100"/>
  <c r="BE119"/>
  <c r="BE121"/>
  <c r="BE128"/>
  <c r="BE123"/>
  <c r="BE125"/>
  <c i="7" r="BE108"/>
  <c r="BE109"/>
  <c r="BE110"/>
  <c r="BE112"/>
  <c r="BE113"/>
  <c r="BE143"/>
  <c r="BE170"/>
  <c r="BE171"/>
  <c r="BE172"/>
  <c r="BE183"/>
  <c r="BE195"/>
  <c r="BE202"/>
  <c r="BE215"/>
  <c r="BE216"/>
  <c r="BE218"/>
  <c r="BE242"/>
  <c r="BE243"/>
  <c r="BE261"/>
  <c r="J99"/>
  <c r="BE136"/>
  <c r="BE140"/>
  <c r="BE176"/>
  <c r="BE191"/>
  <c r="BE194"/>
  <c r="BE278"/>
  <c r="BE279"/>
  <c r="BE280"/>
  <c r="BE298"/>
  <c r="BE302"/>
  <c r="BE304"/>
  <c r="BE331"/>
  <c r="BE343"/>
  <c r="BE204"/>
  <c r="BE207"/>
  <c r="BE209"/>
  <c r="BE241"/>
  <c r="BE256"/>
  <c r="BE257"/>
  <c r="BE258"/>
  <c r="BE271"/>
  <c r="BE273"/>
  <c r="BE315"/>
  <c r="BE320"/>
  <c r="BE326"/>
  <c r="BE329"/>
  <c r="BE333"/>
  <c r="F101"/>
  <c r="BE111"/>
  <c r="BE114"/>
  <c r="BE115"/>
  <c r="BE118"/>
  <c r="BE119"/>
  <c r="BE124"/>
  <c r="BE125"/>
  <c r="BE126"/>
  <c r="BE134"/>
  <c r="BE139"/>
  <c r="BE147"/>
  <c r="BE154"/>
  <c r="BE155"/>
  <c r="BE158"/>
  <c r="BE163"/>
  <c r="BE173"/>
  <c r="BE174"/>
  <c r="BE198"/>
  <c r="BE201"/>
  <c r="BE205"/>
  <c r="BE208"/>
  <c r="BE223"/>
  <c r="BE232"/>
  <c r="BE240"/>
  <c r="BE244"/>
  <c r="BE245"/>
  <c r="BE263"/>
  <c r="BE264"/>
  <c r="BE265"/>
  <c r="BE270"/>
  <c r="BE274"/>
  <c r="BE276"/>
  <c r="BE277"/>
  <c r="BE288"/>
  <c r="BE305"/>
  <c r="BE322"/>
  <c r="BE335"/>
  <c r="BE346"/>
  <c r="E50"/>
  <c r="BE128"/>
  <c r="BE133"/>
  <c r="BE138"/>
  <c r="BE145"/>
  <c r="BE146"/>
  <c r="BE152"/>
  <c r="BE157"/>
  <c r="BE159"/>
  <c r="BE160"/>
  <c r="BE162"/>
  <c r="BE184"/>
  <c r="BE197"/>
  <c r="BE199"/>
  <c r="BE206"/>
  <c r="BE225"/>
  <c r="BE226"/>
  <c r="BE227"/>
  <c r="BE228"/>
  <c r="BE247"/>
  <c r="BE248"/>
  <c r="BE260"/>
  <c r="BE266"/>
  <c r="BE268"/>
  <c r="BE272"/>
  <c r="BE275"/>
  <c r="BE283"/>
  <c r="BE294"/>
  <c r="BE308"/>
  <c r="BE323"/>
  <c r="BE324"/>
  <c r="BE328"/>
  <c r="BE350"/>
  <c i="6" r="J98"/>
  <c r="J65"/>
  <c i="7" r="F59"/>
  <c r="BE127"/>
  <c r="BE148"/>
  <c r="BE153"/>
  <c r="BE156"/>
  <c r="BE175"/>
  <c r="BE177"/>
  <c r="BE178"/>
  <c r="BE179"/>
  <c r="BE180"/>
  <c r="BE196"/>
  <c r="BE200"/>
  <c r="BE212"/>
  <c r="BE213"/>
  <c r="BE221"/>
  <c r="BE222"/>
  <c r="BE229"/>
  <c r="BE235"/>
  <c r="BE282"/>
  <c r="BE285"/>
  <c r="BE289"/>
  <c r="BE334"/>
  <c r="BE337"/>
  <c r="BE338"/>
  <c r="BE339"/>
  <c r="BE340"/>
  <c r="BE341"/>
  <c r="BE344"/>
  <c r="BE345"/>
  <c r="BE348"/>
  <c r="BE116"/>
  <c r="BE117"/>
  <c r="BE123"/>
  <c r="BE144"/>
  <c r="BE149"/>
  <c r="BE150"/>
  <c r="BE151"/>
  <c r="BE161"/>
  <c r="BE164"/>
  <c r="BE189"/>
  <c r="BE190"/>
  <c r="BE210"/>
  <c r="BE217"/>
  <c r="BE224"/>
  <c r="BE238"/>
  <c r="BE246"/>
  <c r="BE249"/>
  <c r="BE250"/>
  <c r="BE251"/>
  <c r="BE252"/>
  <c r="BE253"/>
  <c r="BE254"/>
  <c r="BE262"/>
  <c r="BE267"/>
  <c r="BE269"/>
  <c r="BE284"/>
  <c r="BE287"/>
  <c r="BE292"/>
  <c r="BE293"/>
  <c r="BE300"/>
  <c r="BE312"/>
  <c r="BE314"/>
  <c r="BE318"/>
  <c r="BE319"/>
  <c r="BE325"/>
  <c r="BE342"/>
  <c r="BE349"/>
  <c r="BE352"/>
  <c r="BE353"/>
  <c i="6" r="BK130"/>
  <c r="J130"/>
  <c r="J67"/>
  <c i="7" r="BE120"/>
  <c r="BE121"/>
  <c r="BE122"/>
  <c r="BE129"/>
  <c r="BE130"/>
  <c r="BE131"/>
  <c r="BE137"/>
  <c r="BE165"/>
  <c r="BE166"/>
  <c r="BE167"/>
  <c r="BE168"/>
  <c r="BE169"/>
  <c r="BE181"/>
  <c r="BE182"/>
  <c r="BE185"/>
  <c r="BE186"/>
  <c r="BE187"/>
  <c r="BE188"/>
  <c r="BE193"/>
  <c r="BE214"/>
  <c r="BE219"/>
  <c r="BE236"/>
  <c r="BE255"/>
  <c r="BE259"/>
  <c r="BE281"/>
  <c r="BE286"/>
  <c r="BE290"/>
  <c r="BE291"/>
  <c r="BE296"/>
  <c r="BE309"/>
  <c r="BE310"/>
  <c r="BE316"/>
  <c r="BE327"/>
  <c r="BE332"/>
  <c r="BE336"/>
  <c r="BE351"/>
  <c i="6" r="BE146"/>
  <c r="BE184"/>
  <c r="BE270"/>
  <c r="BE324"/>
  <c r="BE328"/>
  <c r="BE331"/>
  <c r="BE334"/>
  <c r="BE374"/>
  <c r="BE390"/>
  <c r="BE408"/>
  <c r="BE441"/>
  <c r="BE443"/>
  <c r="BE445"/>
  <c r="BE447"/>
  <c r="BE449"/>
  <c r="BE465"/>
  <c r="BE467"/>
  <c r="BE471"/>
  <c r="F58"/>
  <c r="BE134"/>
  <c r="BE162"/>
  <c r="BE231"/>
  <c r="BE258"/>
  <c r="BE281"/>
  <c r="BE286"/>
  <c r="BE298"/>
  <c r="BE321"/>
  <c r="BE363"/>
  <c r="BE424"/>
  <c i="5" r="J92"/>
  <c r="J65"/>
  <c i="6" r="BE105"/>
  <c r="BE223"/>
  <c r="BE293"/>
  <c r="BE337"/>
  <c r="BE366"/>
  <c r="BE376"/>
  <c r="BE402"/>
  <c r="BE411"/>
  <c r="BE451"/>
  <c r="BE457"/>
  <c r="E84"/>
  <c r="F93"/>
  <c r="BE111"/>
  <c r="BE124"/>
  <c r="BE142"/>
  <c r="BE150"/>
  <c r="BE154"/>
  <c r="BE158"/>
  <c r="BE196"/>
  <c r="BE225"/>
  <c r="BE228"/>
  <c r="BE234"/>
  <c r="BE357"/>
  <c r="BE360"/>
  <c r="BE386"/>
  <c r="BE395"/>
  <c r="BE399"/>
  <c r="BE459"/>
  <c r="BE474"/>
  <c r="J90"/>
  <c r="BE114"/>
  <c r="BE127"/>
  <c r="BE132"/>
  <c r="BE174"/>
  <c r="BE178"/>
  <c r="BE200"/>
  <c r="BE219"/>
  <c r="BE239"/>
  <c r="BE246"/>
  <c r="BE263"/>
  <c r="BE310"/>
  <c r="BE347"/>
  <c r="BE350"/>
  <c r="BE370"/>
  <c r="BE378"/>
  <c r="BE381"/>
  <c r="BE405"/>
  <c r="BE421"/>
  <c r="BE427"/>
  <c r="BE433"/>
  <c r="BE439"/>
  <c r="BE480"/>
  <c r="BE489"/>
  <c r="BE99"/>
  <c r="BE102"/>
  <c r="BE138"/>
  <c r="BE166"/>
  <c r="BE170"/>
  <c r="BE210"/>
  <c r="BE343"/>
  <c r="BE368"/>
  <c r="BE392"/>
  <c r="BE453"/>
  <c r="BE455"/>
  <c r="BE483"/>
  <c r="BE136"/>
  <c r="BE189"/>
  <c r="BE203"/>
  <c r="BE243"/>
  <c r="BE249"/>
  <c r="BE252"/>
  <c r="BE255"/>
  <c r="BE382"/>
  <c r="BE430"/>
  <c r="BE436"/>
  <c r="BE461"/>
  <c r="BE469"/>
  <c r="BE494"/>
  <c r="BE497"/>
  <c r="BE108"/>
  <c r="BE117"/>
  <c r="BE121"/>
  <c r="BE137"/>
  <c r="BE207"/>
  <c r="BE275"/>
  <c r="BE340"/>
  <c r="BE354"/>
  <c r="BE414"/>
  <c r="BE463"/>
  <c r="BE477"/>
  <c r="BE486"/>
  <c r="BE492"/>
  <c r="BE501"/>
  <c i="5" r="J56"/>
  <c r="BE95"/>
  <c r="BE96"/>
  <c r="BE112"/>
  <c r="BE119"/>
  <c r="BE125"/>
  <c r="BE131"/>
  <c r="BE134"/>
  <c r="E50"/>
  <c r="F86"/>
  <c r="BE100"/>
  <c r="BE102"/>
  <c r="BE144"/>
  <c r="BE145"/>
  <c r="BE99"/>
  <c r="BE106"/>
  <c r="BE109"/>
  <c r="BE127"/>
  <c r="BE159"/>
  <c r="BE97"/>
  <c r="BE98"/>
  <c r="BE116"/>
  <c r="BE123"/>
  <c r="BE129"/>
  <c r="BE140"/>
  <c r="BE149"/>
  <c r="BE151"/>
  <c r="BE165"/>
  <c r="BE114"/>
  <c r="BE121"/>
  <c r="BE138"/>
  <c r="BE147"/>
  <c r="BE152"/>
  <c r="BE154"/>
  <c r="BE163"/>
  <c r="BE176"/>
  <c r="F59"/>
  <c r="BE93"/>
  <c r="BE94"/>
  <c r="BE142"/>
  <c r="BE156"/>
  <c r="BE167"/>
  <c r="BE170"/>
  <c r="BE180"/>
  <c r="BE136"/>
  <c r="BE158"/>
  <c r="BE161"/>
  <c i="4" r="E50"/>
  <c r="J87"/>
  <c r="BE99"/>
  <c r="BE113"/>
  <c r="BE114"/>
  <c r="BE115"/>
  <c r="BE128"/>
  <c r="BE132"/>
  <c r="BE147"/>
  <c r="BE158"/>
  <c r="BE163"/>
  <c r="BE168"/>
  <c r="BE171"/>
  <c r="BE182"/>
  <c r="BE192"/>
  <c r="BE195"/>
  <c r="BE203"/>
  <c r="BE207"/>
  <c r="BE211"/>
  <c r="BE215"/>
  <c r="BE220"/>
  <c r="F90"/>
  <c r="BE102"/>
  <c r="BE106"/>
  <c r="BE108"/>
  <c r="BE112"/>
  <c r="BE130"/>
  <c r="BE135"/>
  <c r="BE141"/>
  <c r="BE143"/>
  <c r="BE153"/>
  <c r="BE177"/>
  <c r="BE185"/>
  <c r="BE105"/>
  <c r="BE121"/>
  <c r="BE124"/>
  <c r="BE145"/>
  <c r="BE149"/>
  <c r="BE173"/>
  <c r="BE179"/>
  <c r="BE183"/>
  <c r="BE190"/>
  <c i="3" r="BK89"/>
  <c r="J89"/>
  <c r="J64"/>
  <c i="4" r="BE107"/>
  <c r="BE151"/>
  <c r="BE156"/>
  <c r="BE157"/>
  <c r="BE160"/>
  <c r="BE166"/>
  <c r="BE176"/>
  <c r="BE178"/>
  <c r="BE180"/>
  <c r="BE198"/>
  <c r="BE201"/>
  <c r="BE205"/>
  <c r="BE209"/>
  <c r="BE213"/>
  <c r="BE218"/>
  <c r="F58"/>
  <c r="BE118"/>
  <c r="BE126"/>
  <c r="BE137"/>
  <c r="BE139"/>
  <c r="BE181"/>
  <c r="BE188"/>
  <c r="BE96"/>
  <c r="BE100"/>
  <c r="BE101"/>
  <c r="BE110"/>
  <c r="BE116"/>
  <c r="BE117"/>
  <c r="BE119"/>
  <c i="2" r="J885"/>
  <c r="J93"/>
  <c r="J1172"/>
  <c r="J107"/>
  <c r="J1544"/>
  <c r="J127"/>
  <c r="J163"/>
  <c r="J62"/>
  <c r="BK609"/>
  <c r="J609"/>
  <c r="J79"/>
  <c r="J1178"/>
  <c r="J108"/>
  <c i="3" r="BE103"/>
  <c r="BE104"/>
  <c r="BE102"/>
  <c r="BE126"/>
  <c r="BE129"/>
  <c r="BE131"/>
  <c i="2" r="BK1217"/>
  <c r="J1217"/>
  <c r="J110"/>
  <c i="3" r="J56"/>
  <c r="F85"/>
  <c r="BE120"/>
  <c r="BE130"/>
  <c r="BE139"/>
  <c i="2" r="J241"/>
  <c r="J68"/>
  <c r="BK1470"/>
  <c r="J1470"/>
  <c r="J120"/>
  <c i="3" r="E50"/>
  <c r="F84"/>
  <c r="BE94"/>
  <c r="BE128"/>
  <c r="BE133"/>
  <c r="BE117"/>
  <c r="BE123"/>
  <c r="BE91"/>
  <c r="BE97"/>
  <c r="BE100"/>
  <c r="BE106"/>
  <c r="BE108"/>
  <c r="BE111"/>
  <c r="BE114"/>
  <c r="BE136"/>
  <c i="2" r="F54"/>
  <c r="J157"/>
  <c r="BE167"/>
  <c r="BE169"/>
  <c r="BE239"/>
  <c r="BE282"/>
  <c r="BE297"/>
  <c r="BE301"/>
  <c r="BE303"/>
  <c r="BE305"/>
  <c r="BE356"/>
  <c r="BE363"/>
  <c r="BE733"/>
  <c r="BE751"/>
  <c r="BE782"/>
  <c r="BE819"/>
  <c r="BE821"/>
  <c r="BE886"/>
  <c r="BE936"/>
  <c r="BE953"/>
  <c r="BE961"/>
  <c r="BE994"/>
  <c r="BE1009"/>
  <c r="BE1015"/>
  <c r="BE1022"/>
  <c r="BE1038"/>
  <c r="BE1083"/>
  <c r="BE1276"/>
  <c r="BE1308"/>
  <c r="BE1314"/>
  <c r="BE1526"/>
  <c r="BE1529"/>
  <c r="BE1545"/>
  <c r="BE1549"/>
  <c r="BE1570"/>
  <c r="BE1587"/>
  <c r="BE1600"/>
  <c r="BE1642"/>
  <c r="BE1643"/>
  <c r="BE1646"/>
  <c r="BE1659"/>
  <c r="J54"/>
  <c r="J154"/>
  <c r="BE242"/>
  <c r="BE250"/>
  <c r="BE539"/>
  <c r="BE557"/>
  <c r="BE588"/>
  <c r="BE600"/>
  <c r="BE621"/>
  <c r="BE633"/>
  <c r="BE659"/>
  <c r="BE666"/>
  <c r="BE685"/>
  <c r="BE723"/>
  <c r="BE753"/>
  <c r="BE772"/>
  <c r="BE919"/>
  <c r="BE951"/>
  <c r="BE958"/>
  <c r="BE996"/>
  <c r="BE1066"/>
  <c r="BE1070"/>
  <c r="BE1089"/>
  <c r="BE1162"/>
  <c r="BE1165"/>
  <c r="BE1169"/>
  <c r="BE1194"/>
  <c r="BE1227"/>
  <c r="BE1229"/>
  <c r="BE1586"/>
  <c r="BE1610"/>
  <c r="BE1622"/>
  <c r="BE1625"/>
  <c r="BE1629"/>
  <c r="BE1660"/>
  <c r="BE1696"/>
  <c r="BE1752"/>
  <c r="BE1785"/>
  <c r="BE1806"/>
  <c r="BE1816"/>
  <c r="BE1826"/>
  <c r="BE1834"/>
  <c r="BE1888"/>
  <c r="BE1911"/>
  <c r="BE1920"/>
  <c r="BE1924"/>
  <c r="BE1931"/>
  <c r="BE1934"/>
  <c r="BE1937"/>
  <c r="BE1942"/>
  <c r="BE1998"/>
  <c r="BE2011"/>
  <c r="BE2015"/>
  <c r="BE2028"/>
  <c r="BE332"/>
  <c r="BE339"/>
  <c r="BE351"/>
  <c r="BE375"/>
  <c r="BE493"/>
  <c r="BE501"/>
  <c r="BE625"/>
  <c r="BE652"/>
  <c r="BE1123"/>
  <c r="BE1128"/>
  <c r="BE1182"/>
  <c r="BE1203"/>
  <c r="BE1215"/>
  <c r="BE1293"/>
  <c r="BE1298"/>
  <c r="BE1311"/>
  <c r="BE1363"/>
  <c r="BE1379"/>
  <c r="BE1393"/>
  <c r="BE1408"/>
  <c r="BE1410"/>
  <c r="BE1413"/>
  <c r="BE1435"/>
  <c r="BE1445"/>
  <c r="BE1519"/>
  <c r="BE1532"/>
  <c r="BE1597"/>
  <c r="BE1602"/>
  <c r="BE1603"/>
  <c r="BE1605"/>
  <c r="BE1609"/>
  <c r="BE1624"/>
  <c r="BE1635"/>
  <c r="BE1666"/>
  <c r="BE1704"/>
  <c r="BE1852"/>
  <c r="BE1861"/>
  <c r="BE1882"/>
  <c r="BE1929"/>
  <c r="BE1946"/>
  <c r="BE1952"/>
  <c r="BE1957"/>
  <c r="BE1962"/>
  <c r="BE1972"/>
  <c r="BE1979"/>
  <c r="BE2016"/>
  <c r="BE2038"/>
  <c r="E150"/>
  <c r="BE202"/>
  <c r="BE217"/>
  <c r="BE277"/>
  <c r="BE359"/>
  <c r="BE383"/>
  <c r="BE387"/>
  <c r="BE449"/>
  <c r="BE454"/>
  <c r="BE470"/>
  <c r="BE478"/>
  <c r="BE483"/>
  <c r="BE522"/>
  <c r="BE669"/>
  <c r="BE674"/>
  <c r="BE692"/>
  <c r="BE763"/>
  <c r="BE796"/>
  <c r="BE805"/>
  <c r="BE812"/>
  <c r="BE838"/>
  <c r="BE840"/>
  <c r="BE853"/>
  <c r="BE867"/>
  <c r="BE870"/>
  <c r="BE877"/>
  <c r="BE905"/>
  <c r="BE926"/>
  <c r="BE944"/>
  <c r="BE999"/>
  <c r="BE1096"/>
  <c r="BE1125"/>
  <c r="BE1129"/>
  <c r="BE1201"/>
  <c r="BE1204"/>
  <c r="BE1240"/>
  <c r="BE1254"/>
  <c r="BE1256"/>
  <c r="BE1272"/>
  <c r="BE1317"/>
  <c r="BE1326"/>
  <c r="BE1328"/>
  <c r="BE1354"/>
  <c r="BE1365"/>
  <c r="BE1397"/>
  <c r="BE1401"/>
  <c r="BE1418"/>
  <c r="BE1421"/>
  <c r="BE1425"/>
  <c r="BE1428"/>
  <c r="BE1438"/>
  <c r="BE1463"/>
  <c r="BE1468"/>
  <c r="BE1474"/>
  <c r="BE1478"/>
  <c r="BE1481"/>
  <c r="BE1484"/>
  <c r="BE1504"/>
  <c r="BE1542"/>
  <c r="BE1557"/>
  <c r="BE1558"/>
  <c r="BE1578"/>
  <c r="BE1606"/>
  <c r="BE1612"/>
  <c r="BE1619"/>
  <c r="BE1623"/>
  <c r="BE1656"/>
  <c r="BE1846"/>
  <c r="BE1847"/>
  <c r="BE1849"/>
  <c r="BE1857"/>
  <c r="BE1859"/>
  <c r="BE1875"/>
  <c r="BE2029"/>
  <c r="BE2034"/>
  <c r="BE2036"/>
  <c r="BE173"/>
  <c r="BE192"/>
  <c r="BE230"/>
  <c r="BE235"/>
  <c r="BE271"/>
  <c r="BE314"/>
  <c r="BE340"/>
  <c r="BE342"/>
  <c r="BE373"/>
  <c r="BE380"/>
  <c r="BE900"/>
  <c r="BE914"/>
  <c r="BE917"/>
  <c r="BE942"/>
  <c r="BE969"/>
  <c r="BE1076"/>
  <c r="BE1085"/>
  <c r="BE1087"/>
  <c r="BE1101"/>
  <c r="BE1105"/>
  <c r="BE1108"/>
  <c r="BE1152"/>
  <c r="BE1159"/>
  <c r="BE1179"/>
  <c r="BE1589"/>
  <c r="BE1595"/>
  <c r="BE1598"/>
  <c r="BE1615"/>
  <c r="BE1627"/>
  <c r="BE1671"/>
  <c r="BE1676"/>
  <c r="BE1688"/>
  <c r="BE1716"/>
  <c r="BE1733"/>
  <c r="BE1746"/>
  <c r="BE1782"/>
  <c r="BE1822"/>
  <c r="BE1829"/>
  <c r="BE1855"/>
  <c r="BE1870"/>
  <c r="BE1872"/>
  <c r="BE1902"/>
  <c r="BE1992"/>
  <c r="BE2023"/>
  <c r="F157"/>
  <c r="BE206"/>
  <c r="BE267"/>
  <c r="BE290"/>
  <c r="BE310"/>
  <c r="BE346"/>
  <c r="BE365"/>
  <c r="BE367"/>
  <c r="BE370"/>
  <c r="BE458"/>
  <c r="BE490"/>
  <c r="BE498"/>
  <c r="BE672"/>
  <c r="BE679"/>
  <c r="BE713"/>
  <c r="BE737"/>
  <c r="BE784"/>
  <c r="BE810"/>
  <c r="BE845"/>
  <c r="BE863"/>
  <c r="BE922"/>
  <c r="BE927"/>
  <c r="BE948"/>
  <c r="BE1061"/>
  <c r="BE1064"/>
  <c r="BE1091"/>
  <c r="BE1093"/>
  <c r="BE1103"/>
  <c r="BE1109"/>
  <c r="BE1120"/>
  <c r="BE1126"/>
  <c r="BE1141"/>
  <c r="BE1146"/>
  <c r="BE1173"/>
  <c r="BE1213"/>
  <c r="BE1224"/>
  <c r="BE1249"/>
  <c r="BE1331"/>
  <c r="BE1349"/>
  <c r="BE1351"/>
  <c r="BE1374"/>
  <c r="BE1386"/>
  <c r="BE1448"/>
  <c r="BE1454"/>
  <c r="BE1458"/>
  <c r="BE1488"/>
  <c r="BE1491"/>
  <c r="BE1493"/>
  <c r="BE1497"/>
  <c r="BE1512"/>
  <c r="BE1553"/>
  <c r="BE1581"/>
  <c r="BE1582"/>
  <c r="BE1593"/>
  <c r="BE1613"/>
  <c r="BE1617"/>
  <c r="BE1626"/>
  <c r="BE1634"/>
  <c r="BE1640"/>
  <c r="BE1648"/>
  <c r="BE1665"/>
  <c r="BE1684"/>
  <c r="BE1701"/>
  <c r="BE1711"/>
  <c r="BE1721"/>
  <c r="BE1729"/>
  <c r="BE1750"/>
  <c r="BE1760"/>
  <c r="BE1774"/>
  <c r="BE1776"/>
  <c r="BE1819"/>
  <c r="BE1839"/>
  <c r="BE227"/>
  <c r="BE262"/>
  <c r="BE323"/>
  <c r="BE348"/>
  <c r="BE353"/>
  <c r="BE400"/>
  <c r="BE418"/>
  <c r="BE443"/>
  <c r="BE473"/>
  <c r="BE494"/>
  <c r="BE610"/>
  <c r="BE624"/>
  <c r="BE631"/>
  <c r="BE642"/>
  <c r="BE711"/>
  <c r="BE765"/>
  <c r="BE766"/>
  <c r="BE814"/>
  <c r="BE833"/>
  <c r="BE842"/>
  <c r="BE891"/>
  <c r="BE893"/>
  <c r="BE912"/>
  <c r="BE985"/>
  <c r="BE1002"/>
  <c r="BE1032"/>
  <c r="BE1040"/>
  <c r="BE1052"/>
  <c r="BE1055"/>
  <c r="BE1137"/>
  <c r="BE1155"/>
  <c r="BE1176"/>
  <c r="BE1185"/>
  <c r="BE1199"/>
  <c r="BE1209"/>
  <c r="BE1222"/>
  <c r="BE1264"/>
  <c r="BE1279"/>
  <c r="BE1324"/>
  <c r="BE1337"/>
  <c r="BE1343"/>
  <c r="BE1346"/>
  <c r="BE1358"/>
  <c r="BE1383"/>
  <c r="BE1406"/>
  <c r="BE1433"/>
  <c r="BE1451"/>
  <c r="BE1465"/>
  <c r="BE1471"/>
  <c r="BE1507"/>
  <c r="BE1516"/>
  <c r="BE1538"/>
  <c r="BE1550"/>
  <c r="BE1560"/>
  <c r="BE1564"/>
  <c r="BE1572"/>
  <c r="BE1590"/>
  <c r="BE1601"/>
  <c r="BE1616"/>
  <c r="BE1630"/>
  <c r="BE1651"/>
  <c r="BE1653"/>
  <c r="BE1677"/>
  <c r="BE1682"/>
  <c r="BE1690"/>
  <c r="BE1698"/>
  <c r="BE1710"/>
  <c r="BE1723"/>
  <c r="BE1725"/>
  <c r="BE1727"/>
  <c r="BE1731"/>
  <c r="BE1740"/>
  <c r="BE1758"/>
  <c r="BE1778"/>
  <c r="BE1809"/>
  <c r="BE1880"/>
  <c r="BE1890"/>
  <c r="BE1897"/>
  <c r="BE1905"/>
  <c r="BE1944"/>
  <c r="BE1960"/>
  <c r="BE2024"/>
  <c r="BE164"/>
  <c r="BE176"/>
  <c r="BE188"/>
  <c r="BE215"/>
  <c r="BE220"/>
  <c r="BE248"/>
  <c r="BE286"/>
  <c r="BE292"/>
  <c r="BE312"/>
  <c r="BE321"/>
  <c r="BE337"/>
  <c r="BE361"/>
  <c r="BE467"/>
  <c r="BE487"/>
  <c r="BE504"/>
  <c r="BE542"/>
  <c r="BE654"/>
  <c r="BE696"/>
  <c r="BE704"/>
  <c r="BE718"/>
  <c r="BE794"/>
  <c r="BE824"/>
  <c r="BE828"/>
  <c r="BE859"/>
  <c r="BE882"/>
  <c r="BE895"/>
  <c r="BE909"/>
  <c r="BE967"/>
  <c r="BE991"/>
  <c r="BE1026"/>
  <c r="BE1028"/>
  <c r="BE1044"/>
  <c r="BE1047"/>
  <c r="BE1080"/>
  <c r="BE1099"/>
  <c r="BE1149"/>
  <c r="BE1187"/>
  <c r="BE1191"/>
  <c r="BE1218"/>
  <c r="BE1281"/>
  <c r="BE1288"/>
  <c r="BE1304"/>
  <c r="BE1322"/>
  <c r="BE1360"/>
  <c r="BE1371"/>
  <c r="BE1390"/>
  <c r="BE1460"/>
  <c r="BE1510"/>
  <c r="BE1522"/>
  <c r="BE1554"/>
  <c r="BE1562"/>
  <c r="BE1748"/>
  <c r="BE1780"/>
  <c r="BE1831"/>
  <c r="BE1842"/>
  <c r="BE1864"/>
  <c r="BE1867"/>
  <c r="BE1878"/>
  <c r="BE1913"/>
  <c r="BE1916"/>
  <c r="BE1955"/>
  <c r="BE1969"/>
  <c r="BE1985"/>
  <c r="BE2005"/>
  <c i="5" r="F36"/>
  <c i="1" r="BA59"/>
  <c i="10" r="F35"/>
  <c i="1" r="BB64"/>
  <c i="11" r="F35"/>
  <c i="1" r="BB65"/>
  <c i="7" r="F37"/>
  <c i="1" r="BB61"/>
  <c i="3" r="F38"/>
  <c i="1" r="BC57"/>
  <c i="3" r="F39"/>
  <c i="1" r="BD57"/>
  <c i="4" r="F38"/>
  <c i="1" r="BC58"/>
  <c i="5" r="J36"/>
  <c i="1" r="AW59"/>
  <c i="6" r="F37"/>
  <c i="1" r="BB60"/>
  <c i="10" r="F37"/>
  <c i="1" r="BD64"/>
  <c i="11" r="F37"/>
  <c i="1" r="BD65"/>
  <c i="7" r="F39"/>
  <c i="1" r="BD61"/>
  <c i="11" r="F34"/>
  <c i="1" r="BA65"/>
  <c i="2" r="F37"/>
  <c i="1" r="BD56"/>
  <c i="5" r="F38"/>
  <c i="1" r="BC59"/>
  <c i="9" r="F37"/>
  <c i="1" r="BD63"/>
  <c i="2" r="F36"/>
  <c i="1" r="BC56"/>
  <c i="10" r="F34"/>
  <c i="1" r="BA64"/>
  <c i="7" r="J36"/>
  <c i="1" r="AW61"/>
  <c i="9" r="J34"/>
  <c i="1" r="AW63"/>
  <c r="AS54"/>
  <c i="3" r="J36"/>
  <c i="1" r="AW57"/>
  <c i="4" r="J36"/>
  <c i="1" r="AW58"/>
  <c i="5" r="F37"/>
  <c i="1" r="BB59"/>
  <c i="6" r="F39"/>
  <c i="1" r="BD60"/>
  <c i="7" r="F38"/>
  <c i="1" r="BC61"/>
  <c i="11" r="J34"/>
  <c i="1" r="AW65"/>
  <c i="2" r="J34"/>
  <c i="1" r="AW56"/>
  <c i="6" r="F36"/>
  <c i="1" r="BA60"/>
  <c i="7" r="F36"/>
  <c i="1" r="BA61"/>
  <c i="10" r="J34"/>
  <c i="1" r="AW64"/>
  <c i="11" r="F36"/>
  <c i="1" r="BC65"/>
  <c i="3" r="F37"/>
  <c i="1" r="BB57"/>
  <c i="10" r="F36"/>
  <c i="1" r="BC64"/>
  <c i="4" r="F37"/>
  <c i="1" r="BB58"/>
  <c i="5" r="F39"/>
  <c i="1" r="BD59"/>
  <c i="6" r="J36"/>
  <c i="1" r="AW60"/>
  <c i="8" r="F36"/>
  <c i="1" r="BA62"/>
  <c i="8" r="J36"/>
  <c i="1" r="AW62"/>
  <c i="8" r="F37"/>
  <c i="1" r="BB62"/>
  <c i="9" r="F35"/>
  <c i="1" r="BB63"/>
  <c i="2" r="F35"/>
  <c i="1" r="BB56"/>
  <c i="6" r="F38"/>
  <c i="1" r="BC60"/>
  <c i="9" r="F34"/>
  <c i="1" r="BA63"/>
  <c i="3" r="F36"/>
  <c i="1" r="BA57"/>
  <c i="4" r="F36"/>
  <c i="1" r="BA58"/>
  <c i="4" r="F39"/>
  <c i="1" r="BD58"/>
  <c i="8" r="F38"/>
  <c i="1" r="BC62"/>
  <c i="8" r="F39"/>
  <c i="1" r="BD62"/>
  <c i="9" r="F36"/>
  <c i="1" r="BC63"/>
  <c i="2" r="F34"/>
  <c i="1" r="BA56"/>
  <c i="2" l="1" r="P1396"/>
  <c r="R1739"/>
  <c r="P162"/>
  <c i="10" r="T84"/>
  <c i="2" r="T1001"/>
  <c r="T1396"/>
  <c r="P1739"/>
  <c i="11" r="P101"/>
  <c i="2" r="T1217"/>
  <c r="R386"/>
  <c r="P1001"/>
  <c i="6" r="T130"/>
  <c r="T96"/>
  <c i="10" r="P84"/>
  <c i="1" r="AU64"/>
  <c i="2" r="T162"/>
  <c r="T609"/>
  <c r="P875"/>
  <c r="P826"/>
  <c i="3" r="T89"/>
  <c r="T88"/>
  <c i="7" r="R233"/>
  <c i="4" r="T94"/>
  <c r="T93"/>
  <c i="2" r="T875"/>
  <c r="T826"/>
  <c i="4" r="R94"/>
  <c r="R93"/>
  <c i="2" r="T1470"/>
  <c r="BK875"/>
  <c r="J875"/>
  <c r="J91"/>
  <c i="5" r="BK91"/>
  <c r="J91"/>
  <c r="J64"/>
  <c i="11" r="T86"/>
  <c i="10" r="BK85"/>
  <c r="J85"/>
  <c r="J60"/>
  <c i="2" r="R875"/>
  <c r="R826"/>
  <c i="8" r="BK90"/>
  <c r="J90"/>
  <c r="J64"/>
  <c i="2" r="P1303"/>
  <c r="P1171"/>
  <c i="9" r="P87"/>
  <c r="P86"/>
  <c i="1" r="AU63"/>
  <c i="7" r="T106"/>
  <c i="3" r="R89"/>
  <c r="R88"/>
  <c i="2" r="P1470"/>
  <c i="7" r="P141"/>
  <c i="5" r="P91"/>
  <c r="P90"/>
  <c i="1" r="AU59"/>
  <c i="2" r="BK162"/>
  <c r="J162"/>
  <c r="J61"/>
  <c i="8" r="P90"/>
  <c r="P89"/>
  <c i="1" r="AU62"/>
  <c i="2" r="T1537"/>
  <c r="BK1537"/>
  <c r="J1537"/>
  <c r="J126"/>
  <c i="6" r="BK97"/>
  <c r="J97"/>
  <c r="J64"/>
  <c i="10" r="R84"/>
  <c i="2" r="R1303"/>
  <c i="4" r="P94"/>
  <c r="P93"/>
  <c i="1" r="AU58"/>
  <c i="7" r="T141"/>
  <c i="6" r="P130"/>
  <c r="P96"/>
  <c i="1" r="AU60"/>
  <c i="2" r="R1470"/>
  <c i="7" r="P233"/>
  <c i="6" r="R130"/>
  <c r="R96"/>
  <c i="2" r="T1303"/>
  <c r="T1171"/>
  <c i="9" r="BK87"/>
  <c r="J87"/>
  <c r="J60"/>
  <c i="11" r="R86"/>
  <c r="P86"/>
  <c i="1" r="AU65"/>
  <c i="7" r="R106"/>
  <c i="2" r="R162"/>
  <c r="P233"/>
  <c r="P161"/>
  <c r="P160"/>
  <c i="1" r="AU56"/>
  <c i="5" r="T91"/>
  <c r="T90"/>
  <c i="2" r="BK233"/>
  <c r="J233"/>
  <c r="J66"/>
  <c i="7" r="R141"/>
  <c i="2" r="R609"/>
  <c r="R161"/>
  <c i="9" r="T87"/>
  <c r="T86"/>
  <c i="2" r="T233"/>
  <c i="3" r="P89"/>
  <c r="P88"/>
  <c i="1" r="AU57"/>
  <c i="9" r="R87"/>
  <c r="R86"/>
  <c i="2" r="R233"/>
  <c i="9" r="J165"/>
  <c r="J66"/>
  <c i="11" r="BK101"/>
  <c r="J101"/>
  <c r="J63"/>
  <c i="4" r="BK94"/>
  <c r="J94"/>
  <c r="J64"/>
  <c i="2" r="BK452"/>
  <c r="J452"/>
  <c r="J76"/>
  <c i="7" r="BK230"/>
  <c r="J230"/>
  <c r="J74"/>
  <c i="11" r="BK87"/>
  <c r="J87"/>
  <c r="J60"/>
  <c i="7" r="BK105"/>
  <c r="J105"/>
  <c r="J63"/>
  <c i="6" r="BK96"/>
  <c r="J96"/>
  <c r="J63"/>
  <c i="3" r="BK88"/>
  <c r="J88"/>
  <c i="2" r="BK1171"/>
  <c r="J1171"/>
  <c r="J106"/>
  <c i="8" r="J35"/>
  <c i="1" r="AV62"/>
  <c r="AT62"/>
  <c i="6" r="F35"/>
  <c i="1" r="AZ60"/>
  <c i="10" r="F33"/>
  <c i="1" r="AZ64"/>
  <c i="4" r="J35"/>
  <c i="1" r="AV58"/>
  <c r="AT58"/>
  <c i="5" r="F35"/>
  <c i="1" r="AZ59"/>
  <c i="5" r="J35"/>
  <c i="1" r="AV59"/>
  <c r="AT59"/>
  <c r="BC55"/>
  <c i="2" r="F33"/>
  <c i="1" r="AZ56"/>
  <c i="10" r="J33"/>
  <c i="1" r="AV64"/>
  <c r="AT64"/>
  <c i="8" r="F35"/>
  <c i="1" r="AZ62"/>
  <c i="3" r="J35"/>
  <c i="1" r="AV57"/>
  <c r="AT57"/>
  <c i="9" r="J33"/>
  <c i="1" r="AV63"/>
  <c r="AT63"/>
  <c i="3" r="F35"/>
  <c i="1" r="AZ57"/>
  <c i="7" r="J35"/>
  <c i="1" r="AV61"/>
  <c r="AT61"/>
  <c r="BD55"/>
  <c i="4" r="F35"/>
  <c i="1" r="AZ58"/>
  <c i="7" r="F35"/>
  <c i="1" r="AZ61"/>
  <c i="11" r="F33"/>
  <c i="1" r="AZ65"/>
  <c r="BB55"/>
  <c r="AX55"/>
  <c i="9" r="F33"/>
  <c i="1" r="AZ63"/>
  <c r="BA55"/>
  <c i="2" r="J33"/>
  <c i="1" r="AV56"/>
  <c r="AT56"/>
  <c i="6" r="J35"/>
  <c i="1" r="AV60"/>
  <c r="AT60"/>
  <c i="11" r="J33"/>
  <c i="1" r="AV65"/>
  <c r="AT65"/>
  <c i="3" r="J32"/>
  <c i="1" r="AG57"/>
  <c i="7" l="1" r="R105"/>
  <c i="2" r="R1171"/>
  <c r="R160"/>
  <c i="7" r="P105"/>
  <c i="1" r="AU61"/>
  <c i="7" r="T105"/>
  <c i="2" r="T161"/>
  <c r="T160"/>
  <c r="BK386"/>
  <c r="J386"/>
  <c r="J74"/>
  <c i="4" r="BK93"/>
  <c r="J93"/>
  <c r="J63"/>
  <c i="11" r="BK86"/>
  <c r="J86"/>
  <c r="J59"/>
  <c i="10" r="BK84"/>
  <c r="J84"/>
  <c i="2" r="BK826"/>
  <c r="J826"/>
  <c r="J87"/>
  <c i="8" r="BK89"/>
  <c r="J89"/>
  <c i="5" r="BK90"/>
  <c r="J90"/>
  <c r="J63"/>
  <c i="9" r="BK86"/>
  <c r="J86"/>
  <c i="1" r="AN57"/>
  <c i="3" r="J63"/>
  <c r="J41"/>
  <c i="1" r="AU55"/>
  <c r="AU54"/>
  <c i="8" r="J32"/>
  <c i="1" r="AG62"/>
  <c r="BB54"/>
  <c r="AX54"/>
  <c r="AZ55"/>
  <c r="AV55"/>
  <c r="BA54"/>
  <c r="AW54"/>
  <c r="AK30"/>
  <c r="BD54"/>
  <c r="W33"/>
  <c r="AW55"/>
  <c i="6" r="J32"/>
  <c i="1" r="AG60"/>
  <c r="AN60"/>
  <c r="BC54"/>
  <c r="W32"/>
  <c r="AY55"/>
  <c i="7" r="J32"/>
  <c i="1" r="AG61"/>
  <c r="AN61"/>
  <c i="9" r="J30"/>
  <c i="1" r="AG63"/>
  <c i="10" r="J30"/>
  <c i="1" r="AG64"/>
  <c i="9" l="1" r="J39"/>
  <c i="8" r="J41"/>
  <c i="10" r="J39"/>
  <c i="8" r="J63"/>
  <c i="2" r="BK161"/>
  <c r="J161"/>
  <c r="J60"/>
  <c i="10" r="J59"/>
  <c i="9" r="J59"/>
  <c i="7" r="J41"/>
  <c i="6" r="J41"/>
  <c i="1" r="AN62"/>
  <c r="AN64"/>
  <c r="AN63"/>
  <c i="5" r="J32"/>
  <c i="1" r="AG59"/>
  <c r="AN59"/>
  <c i="4" r="J32"/>
  <c i="1" r="AG58"/>
  <c r="W31"/>
  <c r="AY54"/>
  <c i="11" r="J30"/>
  <c i="1" r="AG65"/>
  <c r="AZ54"/>
  <c r="AV54"/>
  <c r="AK29"/>
  <c r="AT55"/>
  <c r="W30"/>
  <c i="11" l="1" r="J39"/>
  <c i="2" r="BK160"/>
  <c r="J160"/>
  <c i="5" r="J41"/>
  <c i="4" r="J41"/>
  <c i="1" r="AN58"/>
  <c r="AN65"/>
  <c r="W29"/>
  <c i="2" r="J30"/>
  <c i="1" r="AG56"/>
  <c r="AN56"/>
  <c r="AT54"/>
  <c i="2" l="1" r="J39"/>
  <c r="J59"/>
  <c i="1" r="AG55"/>
  <c r="AG54"/>
  <c r="AK26"/>
  <c l="1" r="AN54"/>
  <c r="AN55"/>
  <c r="AK35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<sst xmlns="http://schemas.openxmlformats.org/spreadsheetml/2006/main">
  <si>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</si>
  <si>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</si>
  <si>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</si>
  <si>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/>
  </si>
  <si>
    <t>False</t>
  </si>
  <si>
    <t>{31c061a5-a981-4046-b0c4-01cf59ff6aec}</t>
  </si>
  <si>
    <t xml:space="preserve">&gt;&gt;  skryté sloupce  &lt;&lt;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</si>
  <si>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</si>
  <si>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</si>
  <si>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</si>
  <si>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</si>
  <si>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</si>
  <si>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</si>
  <si>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</si>
  <si>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</si>
  <si>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R001-xx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</si>
  <si>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</si>
  <si>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</si>
  <si>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Obecní dům Rudíkov - smlouva č. 1 - SO01, 10, 12</t>
  </si>
  <si>
    <t>KSO:</t>
  </si>
  <si>
    <t>CC-CZ:</t>
  </si>
  <si>
    <t>Místo:</t>
  </si>
  <si>
    <t>p.č. 2250/4, 2221, ST.2208/9 k.ú. Rudíkov</t>
  </si>
  <si>
    <t>Datum:</t>
  </si>
  <si>
    <t>10. 1. 2024</t>
  </si>
  <si>
    <t>Zadavatel:</t>
  </si>
  <si>
    <t>IČ:</t>
  </si>
  <si>
    <t xml:space="preserve"> </t>
  </si>
  <si>
    <t>DIČ:</t>
  </si>
  <si>
    <t>Účastník:</t>
  </si>
  <si>
    <t>Vyplň údaj</t>
  </si>
  <si>
    <t>Projektant:</t>
  </si>
  <si>
    <t xml:space="preserve">BS projekt s.r.o. </t>
  </si>
  <si>
    <t>True</t>
  </si>
  <si>
    <t>Zpracovatel:</t>
  </si>
  <si>
    <t>Ing. Tomáš Hrdlička, Jan Hajný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</si>
  <si>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</si>
  <si>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</si>
  <si>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</si>
  <si>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</si>
  <si>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</si>
  <si>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</si>
  <si>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</si>
  <si>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</si>
  <si>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</si>
  <si>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</si>
  <si>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</si>
  <si>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</si>
  <si>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</si>
  <si>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</si>
  <si>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</si>
  <si>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</si>
  <si>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</si>
  <si>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</si>
  <si>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</si>
  <si>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</si>
  <si>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</si>
  <si>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</si>
  <si>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</si>
  <si>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</si>
  <si>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</si>
  <si>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</si>
  <si>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</si>
  <si>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</si>
  <si>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</si>
  <si>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</si>
  <si>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</si>
  <si>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</si>
  <si>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</si>
  <si>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</si>
  <si>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</si>
  <si>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</si>
  <si>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</si>
  <si>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</si>
  <si>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</si>
  <si>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</si>
  <si>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1</t>
  </si>
  <si>
    <t>SO01</t>
  </si>
  <si>
    <t>STA</t>
  </si>
  <si>
    <t>{86daf9f2-3e22-467b-8420-259e47022dcd}</t>
  </si>
  <si>
    <t>2</t>
  </si>
  <si>
    <t>/</t>
  </si>
  <si>
    <t>Soupis</t>
  </si>
  <si>
    <t>###NOINSERT###</t>
  </si>
  <si>
    <t>11</t>
  </si>
  <si>
    <t>PLYNOVÁ ZAŘÍZENÍ</t>
  </si>
  <si>
    <t>{0d88663d-c230-4590-bd4b-ee8083fe089d}</t>
  </si>
  <si>
    <t>VYTÁPĚNÍ</t>
  </si>
  <si>
    <t>{f2b2e889-9a4e-43ab-bdbd-2db0ba0efc9c}</t>
  </si>
  <si>
    <t>13</t>
  </si>
  <si>
    <t>VZDUCHOTECHNIKA</t>
  </si>
  <si>
    <t>{95cd0eb5-15d1-4a04-9ad0-cbbf39114928}</t>
  </si>
  <si>
    <t>14</t>
  </si>
  <si>
    <t>ZDRAVOTNĚ TECHNICKÉ INSTALACE</t>
  </si>
  <si>
    <t>{86e904f7-e814-472c-b8d9-ba3e18cc2189}</t>
  </si>
  <si>
    <t>15</t>
  </si>
  <si>
    <t>Elektro</t>
  </si>
  <si>
    <t>{f98dd1c0-4434-4492-b9db-e960870dd5e1}</t>
  </si>
  <si>
    <t>16</t>
  </si>
  <si>
    <t>Vybavení dle návrhu interieru, pevně spojené se stavbou</t>
  </si>
  <si>
    <t>{08a6f69d-7724-4d00-a5aa-911a3f8e1777}</t>
  </si>
  <si>
    <t>55</t>
  </si>
  <si>
    <t>SO10</t>
  </si>
  <si>
    <t>{2ef5240e-cac4-46f4-b200-466c8552c790}</t>
  </si>
  <si>
    <t>57</t>
  </si>
  <si>
    <t>SO12</t>
  </si>
  <si>
    <t>{3b625afa-88c7-4303-bd65-84dbdbba4c79}</t>
  </si>
  <si>
    <t>9</t>
  </si>
  <si>
    <t>VRN</t>
  </si>
  <si>
    <t>{fe724c63-3895-465a-9cb5-469e2602b08e}</t>
  </si>
  <si>
    <t>drenáž</t>
  </si>
  <si>
    <t>Délka drenáže vč. náběhů u zlomů vedení</t>
  </si>
  <si>
    <t>bm</t>
  </si>
  <si>
    <t>35</t>
  </si>
  <si>
    <t>3</t>
  </si>
  <si>
    <t>DVEŘE0</t>
  </si>
  <si>
    <t>SOUČTOVÁ dveře ve vnitřních stěnách 1 PP</t>
  </si>
  <si>
    <t>m2</t>
  </si>
  <si>
    <t>26,97</t>
  </si>
  <si>
    <t>KRYCÍ LIST SOUPISU PRACÍ</t>
  </si>
  <si>
    <t>dveře01</t>
  </si>
  <si>
    <t>Otvory ve vnitřních nosných stěnách 1 PP</t>
  </si>
  <si>
    <t>3,84</t>
  </si>
  <si>
    <t>dveře02</t>
  </si>
  <si>
    <t xml:space="preserve">Otvory v příčkách 140 mm 1 PP </t>
  </si>
  <si>
    <t>19,48</t>
  </si>
  <si>
    <t>dveře03</t>
  </si>
  <si>
    <t xml:space="preserve">Otvory v příčkách 115 mm 1 PP </t>
  </si>
  <si>
    <t>4,8</t>
  </si>
  <si>
    <t>DVEŘE1</t>
  </si>
  <si>
    <t>SOUČTOVÁ dveře ve vnitřních stěnách 1 NP</t>
  </si>
  <si>
    <t>19,58</t>
  </si>
  <si>
    <t>Objekt:</t>
  </si>
  <si>
    <t>dveře11</t>
  </si>
  <si>
    <t>Otvory ve vnitřních nosných stěnách 1 NP</t>
  </si>
  <si>
    <t>8,41</t>
  </si>
  <si>
    <t>1 - SO01</t>
  </si>
  <si>
    <t>dveře12</t>
  </si>
  <si>
    <t xml:space="preserve">Otvory v příčkách 140 mm 1 NP </t>
  </si>
  <si>
    <t>11,17</t>
  </si>
  <si>
    <t>dveře2</t>
  </si>
  <si>
    <t>SOUČTOVÁ dveře ve vnitřních stěnach 2 NP</t>
  </si>
  <si>
    <t>8,28</t>
  </si>
  <si>
    <t>dveře21</t>
  </si>
  <si>
    <t>Otvory ve vnitřních nosných stěnách 2 NP</t>
  </si>
  <si>
    <t>2,3</t>
  </si>
  <si>
    <t>dveře22</t>
  </si>
  <si>
    <t xml:space="preserve">Otvory ve vnitřních příčkách 115 mm 2 NP </t>
  </si>
  <si>
    <t>5,98</t>
  </si>
  <si>
    <t>F00</t>
  </si>
  <si>
    <t>Plochy místností 1 PP</t>
  </si>
  <si>
    <t>121,12</t>
  </si>
  <si>
    <t>F00_1</t>
  </si>
  <si>
    <t>SOUČTOVÁ Plocha podlah 1 PP vč. plochy mezi dveřmi a u fr. oken</t>
  </si>
  <si>
    <t>124,391</t>
  </si>
  <si>
    <t>F001</t>
  </si>
  <si>
    <t>Plochy místností 1 PP - dlažba, vč. prostoru mezi dveřmi</t>
  </si>
  <si>
    <t>63,871</t>
  </si>
  <si>
    <t>F002</t>
  </si>
  <si>
    <t>Plochy místností 1 PP - vinyl, vč. prostoru mezi dveřmi</t>
  </si>
  <si>
    <t>60,52</t>
  </si>
  <si>
    <t>F01</t>
  </si>
  <si>
    <t>Plochy místností 1 NP</t>
  </si>
  <si>
    <t>170,55</t>
  </si>
  <si>
    <t>F01_1</t>
  </si>
  <si>
    <t>SOUČTOVÁ Plocha podlah 1 NP vč. plochy mezi dveřmi a u fr. oken</t>
  </si>
  <si>
    <t>176,04</t>
  </si>
  <si>
    <t>F011</t>
  </si>
  <si>
    <t>Plochy místností 1 NP - dlažba, vč. prostoru mezi dveřmi</t>
  </si>
  <si>
    <t>61,354</t>
  </si>
  <si>
    <t>F012</t>
  </si>
  <si>
    <t>Plochy místností 1 NP - vinyl, vč. prostoru mezi dveřmi</t>
  </si>
  <si>
    <t>114,686</t>
  </si>
  <si>
    <t>F02</t>
  </si>
  <si>
    <t>Plochy místností 2 NP</t>
  </si>
  <si>
    <t>105,01</t>
  </si>
  <si>
    <t>F02_1</t>
  </si>
  <si>
    <t xml:space="preserve">SOUČTOVÁ  Plocha podlah 2 NP vč. plochy mezi dveřmi a u fr. oken</t>
  </si>
  <si>
    <t>105,609</t>
  </si>
  <si>
    <t>F021</t>
  </si>
  <si>
    <t>Plochy místností 2 NP - dlažba, vč. prostoru mezi dveřmi</t>
  </si>
  <si>
    <t>61,599</t>
  </si>
  <si>
    <t>F022</t>
  </si>
  <si>
    <t>Plochy místností 2 NP - vinyl, vč. prostoru mezi dveřmi</t>
  </si>
  <si>
    <t>44,01</t>
  </si>
  <si>
    <t>fasáda</t>
  </si>
  <si>
    <t>Plocha fasády bez oken a soklu</t>
  </si>
  <si>
    <t>297,316</t>
  </si>
  <si>
    <t>fasáda11</t>
  </si>
  <si>
    <t>Podhled v rámci ETICS</t>
  </si>
  <si>
    <t>13,453</t>
  </si>
  <si>
    <t>fasáda2</t>
  </si>
  <si>
    <t>Plocha fasády u vstupu - omítka</t>
  </si>
  <si>
    <t>17,083</t>
  </si>
  <si>
    <t>hrana</t>
  </si>
  <si>
    <t>Schodištová hrana - délka</t>
  </si>
  <si>
    <t>40</t>
  </si>
  <si>
    <t>hřeben</t>
  </si>
  <si>
    <t>Délka hřebene</t>
  </si>
  <si>
    <t>24,35</t>
  </si>
  <si>
    <t>hydro1</t>
  </si>
  <si>
    <t>Vodorovná hydroizolace (plocha podklaního betonu)</t>
  </si>
  <si>
    <t>205,97</t>
  </si>
  <si>
    <t>hydro2</t>
  </si>
  <si>
    <t>Obvod hydroizolace (alt. podkladního betonu)</t>
  </si>
  <si>
    <t>65,1</t>
  </si>
  <si>
    <t>hydro3</t>
  </si>
  <si>
    <t>PLOCHA svislé hydroizolace</t>
  </si>
  <si>
    <t>134,467</t>
  </si>
  <si>
    <t>lešení</t>
  </si>
  <si>
    <t>Plocha lešení</t>
  </si>
  <si>
    <t>486,196</t>
  </si>
  <si>
    <t>nadpraží0</t>
  </si>
  <si>
    <t>Nadpraží otvorů 1 PP</t>
  </si>
  <si>
    <t>7,43</t>
  </si>
  <si>
    <t>nadpraží1</t>
  </si>
  <si>
    <t xml:space="preserve">Nadpraží otvorů 1 NP </t>
  </si>
  <si>
    <t>16,234</t>
  </si>
  <si>
    <t>obklad</t>
  </si>
  <si>
    <t>Plocha ker. obkladu 1 PP+1+2 NP</t>
  </si>
  <si>
    <t>185,707</t>
  </si>
  <si>
    <t>Obklad00</t>
  </si>
  <si>
    <t>Keramický obklad 1 PP, obvod</t>
  </si>
  <si>
    <t>20,17</t>
  </si>
  <si>
    <t>Obklad01</t>
  </si>
  <si>
    <t>Keramický obklad 1 NP, obvod</t>
  </si>
  <si>
    <t>47,96</t>
  </si>
  <si>
    <t>Obklad02</t>
  </si>
  <si>
    <t>Keramický obklad 2 NP, obvod</t>
  </si>
  <si>
    <t>12,17</t>
  </si>
  <si>
    <t>Obvod00</t>
  </si>
  <si>
    <t>SOUČTOVÁ Obvody místností 1 PP</t>
  </si>
  <si>
    <t>128,96</t>
  </si>
  <si>
    <t>Obvod001</t>
  </si>
  <si>
    <t>Obvod místností 1 PP - soklík dlažby</t>
  </si>
  <si>
    <t>72,39</t>
  </si>
  <si>
    <t>Obvod01</t>
  </si>
  <si>
    <t xml:space="preserve">SOUČTOVÁ Obvody místností 1 NP </t>
  </si>
  <si>
    <t>144,378</t>
  </si>
  <si>
    <t>Obvod011</t>
  </si>
  <si>
    <t>Obvod místností 1 NP - soklík dlažby</t>
  </si>
  <si>
    <t>22,898</t>
  </si>
  <si>
    <t>Obvod02</t>
  </si>
  <si>
    <t>SOUČTOVÁ Obvody místností 2 NP</t>
  </si>
  <si>
    <t>75,26</t>
  </si>
  <si>
    <t>REKAPITULACE ČLENĚNÍ SOUPISU PRACÍ</t>
  </si>
  <si>
    <t>Obvod021</t>
  </si>
  <si>
    <t>Obvod místností 2 NP - soklík dlažby</t>
  </si>
  <si>
    <t>36,61</t>
  </si>
  <si>
    <t>okapový</t>
  </si>
  <si>
    <t>Plocha okapového chodníku</t>
  </si>
  <si>
    <t>9,25</t>
  </si>
  <si>
    <t>okno0</t>
  </si>
  <si>
    <t>Otvory v obvodové stěně 1 PP</t>
  </si>
  <si>
    <t>18,325</t>
  </si>
  <si>
    <t>okno1</t>
  </si>
  <si>
    <t xml:space="preserve">Otvory v obvodové stěně 1 NP </t>
  </si>
  <si>
    <t>39,742</t>
  </si>
  <si>
    <t>okno2</t>
  </si>
  <si>
    <t>Otvory v obvodové stěně 2 NP</t>
  </si>
  <si>
    <t>omítka</t>
  </si>
  <si>
    <t>Plocha omítky</t>
  </si>
  <si>
    <t>940,901</t>
  </si>
  <si>
    <t>ornice</t>
  </si>
  <si>
    <t>Plocha ornice</t>
  </si>
  <si>
    <t>289,85</t>
  </si>
  <si>
    <t>ostění0</t>
  </si>
  <si>
    <t>Ostění otvorů 1 PP</t>
  </si>
  <si>
    <t>14,5</t>
  </si>
  <si>
    <t>ostění1</t>
  </si>
  <si>
    <t xml:space="preserve">Ostění otvorů 1 NP </t>
  </si>
  <si>
    <t>31,8</t>
  </si>
  <si>
    <t>ostění2</t>
  </si>
  <si>
    <t>Ostění otvorů 2 NP</t>
  </si>
  <si>
    <t>parapet0</t>
  </si>
  <si>
    <t>Délka parapetu 1 PP</t>
  </si>
  <si>
    <t>5,5</t>
  </si>
  <si>
    <t>parapet1</t>
  </si>
  <si>
    <t>Délka parapetu 1 NP</t>
  </si>
  <si>
    <t>12,5</t>
  </si>
  <si>
    <t>Kód dílu - Popis</t>
  </si>
  <si>
    <t>Cena celkem [CZK]</t>
  </si>
  <si>
    <t>podhled1</t>
  </si>
  <si>
    <t>Plocha podhledu nad vstupem - dutina</t>
  </si>
  <si>
    <t>radon</t>
  </si>
  <si>
    <t>Délka radonového potrubí</t>
  </si>
  <si>
    <t>75,9</t>
  </si>
  <si>
    <t>-1</t>
  </si>
  <si>
    <t>SDK</t>
  </si>
  <si>
    <t>Plocha podhledu ze sádrokartonu, vč. navazujících vrstev</t>
  </si>
  <si>
    <t>215,55</t>
  </si>
  <si>
    <t>HSV - Práce a dodávky HSV</t>
  </si>
  <si>
    <t>SDK2</t>
  </si>
  <si>
    <t>Plocha SDK podhledu např. impregnované desky, vč. navazujících vrstev</t>
  </si>
  <si>
    <t>5,863</t>
  </si>
  <si>
    <t xml:space="preserve">    1 - Zemní práce</t>
  </si>
  <si>
    <t>SDK3</t>
  </si>
  <si>
    <t>Plocha SDK podhledu, bez zateplení</t>
  </si>
  <si>
    <t>181,825</t>
  </si>
  <si>
    <t xml:space="preserve">      11 - Zemní práce - přípravné a přidružené práce</t>
  </si>
  <si>
    <t>SDK4</t>
  </si>
  <si>
    <t>Plocha SDK podhledu, např. impregnované bez zateplení</t>
  </si>
  <si>
    <t>29,64</t>
  </si>
  <si>
    <t xml:space="preserve">      12 - Zemní práce - odkopávky a prokopávky</t>
  </si>
  <si>
    <t>sokl</t>
  </si>
  <si>
    <t xml:space="preserve">Plocha soklu </t>
  </si>
  <si>
    <t>40,02</t>
  </si>
  <si>
    <t xml:space="preserve">      13 - Zemní práce -zásypy</t>
  </si>
  <si>
    <t>šikmá1</t>
  </si>
  <si>
    <t>Plocha šikmé střechy</t>
  </si>
  <si>
    <t>278,105</t>
  </si>
  <si>
    <t xml:space="preserve">      15 - Zemní práce - odvoz zeminy</t>
  </si>
  <si>
    <t>šikmá11</t>
  </si>
  <si>
    <t>Okapová hrana šikmé střechy</t>
  </si>
  <si>
    <t>48,7</t>
  </si>
  <si>
    <t xml:space="preserve">    2 - Zakládání</t>
  </si>
  <si>
    <t>štítová</t>
  </si>
  <si>
    <t>Délka štítové hrany</t>
  </si>
  <si>
    <t>22,842</t>
  </si>
  <si>
    <t xml:space="preserve">      21.1 - Podkladní vrstvy</t>
  </si>
  <si>
    <t xml:space="preserve">      22 - Základové pasy</t>
  </si>
  <si>
    <t xml:space="preserve">      23 - Zakládové desky</t>
  </si>
  <si>
    <t xml:space="preserve">      24 - Podkladní beton</t>
  </si>
  <si>
    <t xml:space="preserve">      25 - Zakládání - ostatní</t>
  </si>
  <si>
    <t xml:space="preserve">      26 - Zakládání - drenáže</t>
  </si>
  <si>
    <t xml:space="preserve">      27 - Zakládání - radon</t>
  </si>
  <si>
    <t xml:space="preserve">    3 - Svislé a kompletní konstrukce</t>
  </si>
  <si>
    <t xml:space="preserve">      311 - ŽB stěny</t>
  </si>
  <si>
    <t xml:space="preserve">      32 - Překlady</t>
  </si>
  <si>
    <t xml:space="preserve">        32-1 - Překlady systémové</t>
  </si>
  <si>
    <t xml:space="preserve">      33 - Příčky</t>
  </si>
  <si>
    <t xml:space="preserve">    4 - Vodorovné konstrukce</t>
  </si>
  <si>
    <t xml:space="preserve">      40-0 - Ocelové nosníky</t>
  </si>
  <si>
    <t xml:space="preserve">      40-1 - Věnce pod panel</t>
  </si>
  <si>
    <t xml:space="preserve">      40-11 - Věnce 2 NP</t>
  </si>
  <si>
    <t xml:space="preserve">      41-1 - Prefa stropy</t>
  </si>
  <si>
    <t xml:space="preserve">      41-2 - Monolitické stropy</t>
  </si>
  <si>
    <t xml:space="preserve">      42 - Nosníky</t>
  </si>
  <si>
    <t xml:space="preserve">      43-3 - Prefa schodiště</t>
  </si>
  <si>
    <t xml:space="preserve">    6 - Úpravy povrchů, podlahy a osazování výplní</t>
  </si>
  <si>
    <t xml:space="preserve">      61 - Úprava povrchů vnitřních</t>
  </si>
  <si>
    <t xml:space="preserve">        61-1 - Jádrová omítka</t>
  </si>
  <si>
    <t xml:space="preserve">        61-2 - Sádrová omítka</t>
  </si>
  <si>
    <t xml:space="preserve">      62 - Úprava povrchů vnějších</t>
  </si>
  <si>
    <t xml:space="preserve">        621 - Příprava podkladů</t>
  </si>
  <si>
    <t xml:space="preserve">        622 - Lištový systém</t>
  </si>
  <si>
    <t xml:space="preserve">        62-1 - ETICS - eps</t>
  </si>
  <si>
    <t xml:space="preserve">        6222 - Ostění, nadpraží  a parapety</t>
  </si>
  <si>
    <t xml:space="preserve">        62-3 - Sokl a nadstřešní část, markýza</t>
  </si>
  <si>
    <t xml:space="preserve">        62-4 - Finální omítka</t>
  </si>
  <si>
    <t xml:space="preserve">      63 - Podlahy a podlahové konstrukce</t>
  </si>
  <si>
    <t xml:space="preserve">        63-1 - Betonové podlahy</t>
  </si>
  <si>
    <t xml:space="preserve">        63-5 - Okapový chodník</t>
  </si>
  <si>
    <t xml:space="preserve">        63-4 - Samonivelační stěrka</t>
  </si>
  <si>
    <t xml:space="preserve">      64 - Osazování výplní otvorů</t>
  </si>
  <si>
    <t xml:space="preserve">    9 - Ostatní konstrukce a práce, bourání</t>
  </si>
  <si>
    <t xml:space="preserve">    94 - Lešení a stavební výtahy</t>
  </si>
  <si>
    <t xml:space="preserve">    998 - Přesun hmot</t>
  </si>
  <si>
    <t>PSV - Práce a dodávky PSV</t>
  </si>
  <si>
    <t xml:space="preserve">    711 - Izolace proti vodě, vlhkosti a plynům</t>
  </si>
  <si>
    <t xml:space="preserve">      711-1 - Asfaltový pas</t>
  </si>
  <si>
    <t xml:space="preserve">    712 - Povlakové krytiny</t>
  </si>
  <si>
    <t xml:space="preserve">    713 - Izolace tepelné</t>
  </si>
  <si>
    <t xml:space="preserve">      713-1 - Podlahy</t>
  </si>
  <si>
    <t xml:space="preserve">      713-3 - Podhled/strop </t>
  </si>
  <si>
    <t xml:space="preserve">    762 - Konstrukce tesařské</t>
  </si>
  <si>
    <t xml:space="preserve">      762-1 - Krov</t>
  </si>
  <si>
    <t xml:space="preserve">      762-2 - Latě a bednění</t>
  </si>
  <si>
    <t xml:space="preserve">      762-7 - Podhledy - mimo střešních</t>
  </si>
  <si>
    <t xml:space="preserve">    763 - Konstrukce suché výstavby</t>
  </si>
  <si>
    <t xml:space="preserve">      763-1 - Podhledy</t>
  </si>
  <si>
    <t xml:space="preserve">      763-4 - Parozábrana</t>
  </si>
  <si>
    <t xml:space="preserve">    764 - Konstrukce klempířské</t>
  </si>
  <si>
    <t xml:space="preserve">      764-1 - Krytina</t>
  </si>
  <si>
    <t xml:space="preserve">      764-2 - Ostatní klemp. prvky</t>
  </si>
  <si>
    <t xml:space="preserve">      764-3 - Okap</t>
  </si>
  <si>
    <t xml:space="preserve">    765 - Krytina skládaná</t>
  </si>
  <si>
    <t xml:space="preserve">      765-1 - DHV</t>
  </si>
  <si>
    <t xml:space="preserve">    766 - Konstrukce truhlářské</t>
  </si>
  <si>
    <t xml:space="preserve">      766-1 - Výplně otvorů vnitřních</t>
  </si>
  <si>
    <t xml:space="preserve">      766-4 - Střešní okna</t>
  </si>
  <si>
    <t xml:space="preserve">    767 - Konstrukce zámečnické</t>
  </si>
  <si>
    <t xml:space="preserve">      767-0 - dřevo-hliníkové a hliníkové otvorové výplně</t>
  </si>
  <si>
    <t xml:space="preserve">    767-1 - Atypické konstrukce</t>
  </si>
  <si>
    <t xml:space="preserve">    771 - Podlahy z dlaždic</t>
  </si>
  <si>
    <t xml:space="preserve">      771-1 - Hydroizolace pod dlažbu</t>
  </si>
  <si>
    <t xml:space="preserve">      771-2 - Obklad schodiště</t>
  </si>
  <si>
    <t xml:space="preserve">    776 - Podlahy povlakové</t>
  </si>
  <si>
    <t xml:space="preserve">    781 - Dokončovací práce - obklady</t>
  </si>
  <si>
    <t xml:space="preserve">      781-1 - Hydroizolace pod obklad</t>
  </si>
  <si>
    <t xml:space="preserve">    782 - Dokončovací práce - obklady z kamene nebo cihl. pásků</t>
  </si>
  <si>
    <t xml:space="preserve">    784 - Dokončovací práce - malby a tapety</t>
  </si>
  <si>
    <t xml:space="preserve">    786 - Dokončovací práce - čalounické úpravy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</si>
  <si>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</si>
  <si>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</si>
  <si>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</si>
  <si>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</si>
  <si>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</si>
  <si>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</si>
  <si>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</si>
  <si>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</si>
  <si>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</si>
  <si>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</si>
  <si>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</si>
  <si>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</si>
  <si>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</si>
  <si>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</si>
  <si>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</si>
  <si>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</si>
  <si>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</si>
  <si>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Zemní práce - přípravné a přidružené práce</t>
  </si>
  <si>
    <t>K</t>
  </si>
  <si>
    <t>121151103</t>
  </si>
  <si>
    <t>Sejmutí ornice strojně při souvislé ploše do 100 m2, tl. vrstvy do 200 mm</t>
  </si>
  <si>
    <t>CS ÚRS 2024 02</t>
  </si>
  <si>
    <t>4</t>
  </si>
  <si>
    <t>953261673</t>
  </si>
  <si>
    <t>Online PSC</t>
  </si>
  <si>
    <t>https://podminky.urs.cz/item/CS_URS_2024_02/121151103</t>
  </si>
  <si>
    <t>VV</t>
  </si>
  <si>
    <t>181351003</t>
  </si>
  <si>
    <t>Rozprostření a urovnání ornice v rovině nebo ve svahu sklonu do 1:5 strojně při souvislé ploše do 100 m2, tl. vrstvy do 200 mm</t>
  </si>
  <si>
    <t>1659572517</t>
  </si>
  <si>
    <t>https://podminky.urs.cz/item/CS_URS_2024_02/181351003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</si>
  <si>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</si>
  <si>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</si>
  <si>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m3</t>
  </si>
  <si>
    <t>1785216727</t>
  </si>
  <si>
    <t>https://podminky.urs.cz/item/CS_URS_2024_02/162251102</t>
  </si>
  <si>
    <t>P</t>
  </si>
  <si>
    <t>Poznámka k položce:_x000d_
dovoz ornice k použití</t>
  </si>
  <si>
    <t>ornice*0,2</t>
  </si>
  <si>
    <t>167151111</t>
  </si>
  <si>
    <t>Nakládání, skládání a překládání neulehlého výkopku nebo sypaniny strojně nakládání, množství přes 100 m3, z hornin třídy těžitelnosti I, skupiny 1 až 3</t>
  </si>
  <si>
    <t>-396182258</t>
  </si>
  <si>
    <t>https://podminky.urs.cz/item/CS_URS_2024_02/167151111</t>
  </si>
  <si>
    <t>Zemní práce - odkopávky a prokopávky</t>
  </si>
  <si>
    <t>5</t>
  </si>
  <si>
    <t>131251105</t>
  </si>
  <si>
    <t>Hloubení nezapažených jam a zářezů strojně s urovnáním dna do předepsaného profilu a spádu v hornině třídy těžitelnosti I skupiny 3 přes 500 do 1 000 m3</t>
  </si>
  <si>
    <t>1735316292</t>
  </si>
  <si>
    <t>https://podminky.urs.cz/item/CS_URS_2024_02/131251105</t>
  </si>
  <si>
    <t xml:space="preserve">"nepodsklepená část </t>
  </si>
  <si>
    <t>0,5*((9+0,5*2)*(7,2+0,5))</t>
  </si>
  <si>
    <t xml:space="preserve">"podsklepená část </t>
  </si>
  <si>
    <t>(0,5+17,5+0,5)*(0,5+9+0,5)*(4,078-((0,378+3,29)/2))</t>
  </si>
  <si>
    <t>"svahování</t>
  </si>
  <si>
    <t>(3,978-0,9)*7,2*9*0,5</t>
  </si>
  <si>
    <t>3,5*17,5*2*0,5</t>
  </si>
  <si>
    <t>1,8*17,5*1,5*0,5</t>
  </si>
  <si>
    <t>0,5*0,6*9*0,5</t>
  </si>
  <si>
    <t>Součet</t>
  </si>
  <si>
    <t>6</t>
  </si>
  <si>
    <t>132212131</t>
  </si>
  <si>
    <t>Hloubení nezapažených rýh šířky do 800 mm ručně s urovnáním dna do předepsaného profilu a spádu v hornině třídy těžitelnosti I skupiny 3 soudržných</t>
  </si>
  <si>
    <t>-1846974474</t>
  </si>
  <si>
    <t>https://podminky.urs.cz/item/CS_URS_2024_02/132212131</t>
  </si>
  <si>
    <t>"dočištění a drobné odkopávky" 2</t>
  </si>
  <si>
    <t>7</t>
  </si>
  <si>
    <t>132251101</t>
  </si>
  <si>
    <t>Hloubení nezapažených rýh šířky do 800 mm strojně s urovnáním dna do předepsaného profilu a spádu v hornině třídy těžitelnosti I skupiny 3 do 20 m3</t>
  </si>
  <si>
    <t>1815817629</t>
  </si>
  <si>
    <t>https://podminky.urs.cz/item/CS_URS_2024_02/132251101</t>
  </si>
  <si>
    <t>"úroveň 1 PP</t>
  </si>
  <si>
    <t>0,7*0,2*(11,7+0,2)</t>
  </si>
  <si>
    <t>0,7*(4,778-4,078)*(3+8,5+9,5+5,2+0,)</t>
  </si>
  <si>
    <t xml:space="preserve">"úroveň 1 NP" </t>
  </si>
  <si>
    <t>0,8*0,6*(6,26*2+7,4+0,2*2)</t>
  </si>
  <si>
    <t>"výškové skoky"</t>
  </si>
  <si>
    <t>1*0,5*0,6*4</t>
  </si>
  <si>
    <t>8</t>
  </si>
  <si>
    <t>132251251</t>
  </si>
  <si>
    <t>Hloubení nezapažených rýh šířky přes 800 do 2 000 mm strojně s urovnáním dna do předepsaného profilu a spádu v hornině třídy těžitelnosti I skupiny 3 do 20 m3</t>
  </si>
  <si>
    <t>-628927713</t>
  </si>
  <si>
    <t>https://podminky.urs.cz/item/CS_URS_2024_02/132251251</t>
  </si>
  <si>
    <t>2,5*(4,278-4,078)*(9)</t>
  </si>
  <si>
    <t>Zemní práce -zásypy</t>
  </si>
  <si>
    <t>174111101</t>
  </si>
  <si>
    <t>Zásyp sypaninou z jakékoliv horniny ručně s uložením výkopku ve vrstvách se zhutněním jam, šachet, rýh nebo kolem objektů v těchto vykopávkách</t>
  </si>
  <si>
    <t>-1571492645</t>
  </si>
  <si>
    <t>https://podminky.urs.cz/item/CS_URS_2024_02/174111101</t>
  </si>
  <si>
    <t>"dorovnání kolem objektu"15</t>
  </si>
  <si>
    <t>10</t>
  </si>
  <si>
    <t>-1106677424</t>
  </si>
  <si>
    <t>-1345080622</t>
  </si>
  <si>
    <t>Zemní práce - odvoz zeminy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</si>
  <si>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</si>
  <si>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</si>
  <si>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1244670538</t>
  </si>
  <si>
    <t>https://podminky.urs.cz/item/CS_URS_2024_02/162751117</t>
  </si>
  <si>
    <t>"nakypření se neuvažuje</t>
  </si>
  <si>
    <t xml:space="preserve">"bilance výkopových prací </t>
  </si>
  <si>
    <t>"výkop"+(639,592+2+25,458+4,5)</t>
  </si>
  <si>
    <t>"zásyp"-200,952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</si>
  <si>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</si>
  <si>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</si>
  <si>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761211874</t>
  </si>
  <si>
    <t>https://podminky.urs.cz/item/CS_URS_2024_02/162751119</t>
  </si>
  <si>
    <t>470,598*5 'Přepočtené koeficientem množství</t>
  </si>
  <si>
    <t>997013873</t>
  </si>
  <si>
    <t>Poplatek za uložení stavebního odpadu na recyklační skládce (skládkovné) zeminy a kamení zatříděného do Katalogu odpadů pod kódem 17 05 04</t>
  </si>
  <si>
    <t>t</t>
  </si>
  <si>
    <t>317623593</t>
  </si>
  <si>
    <t>https://podminky.urs.cz/item/CS_URS_2024_02/997013873</t>
  </si>
  <si>
    <t>470,598*1,8 'Přepočtené koeficientem množství</t>
  </si>
  <si>
    <t>Zakládání</t>
  </si>
  <si>
    <t>21.1</t>
  </si>
  <si>
    <t>Podkladní vrstvy</t>
  </si>
  <si>
    <t>213141111</t>
  </si>
  <si>
    <t>Zřízení vrstvy z geotextilie filtrační, separační, odvodňovací, ochranné, výztužné nebo protierozní v rovině nebo ve sklonu do 1:5, šířky do 3 m</t>
  </si>
  <si>
    <t>-995133098</t>
  </si>
  <si>
    <t>https://podminky.urs.cz/item/CS_URS_2024_02/213141111</t>
  </si>
  <si>
    <t>Poznámka k položce:_x000d_
slouží jako separační vrstva štěrkového lože</t>
  </si>
  <si>
    <t>M</t>
  </si>
  <si>
    <t>69311068</t>
  </si>
  <si>
    <t>geotextilie netkaná separační, ochranná, filtrační, drenážní PP 300g/m2</t>
  </si>
  <si>
    <t>-776174013</t>
  </si>
  <si>
    <t>205,97*1,1845 'Přepočtené koeficientem množství</t>
  </si>
  <si>
    <t>22</t>
  </si>
  <si>
    <t>Základové pasy</t>
  </si>
  <si>
    <t>17</t>
  </si>
  <si>
    <t>274351121</t>
  </si>
  <si>
    <t>Bednění základů pasů rovné zřízení</t>
  </si>
  <si>
    <t>-721416321</t>
  </si>
  <si>
    <t>https://podminky.urs.cz/item/CS_URS_2024_02/274351121</t>
  </si>
  <si>
    <t xml:space="preserve">"předpoklad do rýhy, u mělkých pasů lokálně pro dodržení tvaru </t>
  </si>
  <si>
    <t>20</t>
  </si>
  <si>
    <t>"výškové skoky"0,6*1*4</t>
  </si>
  <si>
    <t>18</t>
  </si>
  <si>
    <t>274351122</t>
  </si>
  <si>
    <t>Bednění základů pasů rovné odstranění</t>
  </si>
  <si>
    <t>-665923396</t>
  </si>
  <si>
    <t>https://podminky.urs.cz/item/CS_URS_2024_02/274351122</t>
  </si>
  <si>
    <t>19</t>
  </si>
  <si>
    <t>274313711</t>
  </si>
  <si>
    <t>Základy z betonu prostého pasy betonu kamenem neprokládaného tř. C 20/25</t>
  </si>
  <si>
    <t>497975696</t>
  </si>
  <si>
    <t>https://podminky.urs.cz/item/CS_URS_2024_02/274313711</t>
  </si>
  <si>
    <t>29,958*1,05 'Přepočtené koeficientem množství</t>
  </si>
  <si>
    <t>279113144</t>
  </si>
  <si>
    <t>Základové zdi z tvárnic ztraceného bednění včetně výplně z betonu bez zvláštních nároků na vliv prostředí třídy C 20/25, tloušťky zdiva přes 250 do 300 mm</t>
  </si>
  <si>
    <t>-218754770</t>
  </si>
  <si>
    <t>https://podminky.urs.cz/item/CS_URS_2024_02/279113144</t>
  </si>
  <si>
    <t>0,5*((6,25+0,15)*2+8,6)</t>
  </si>
  <si>
    <t>"výškové skoky"1*2,5*2+1*2*2</t>
  </si>
  <si>
    <t>279113145</t>
  </si>
  <si>
    <t>Základové zdi z tvárnic ztraceného bednění včetně výplně z betonu bez zvláštních nároků na vliv prostředí třídy C 20/25, tloušťky zdiva přes 300 do 400 mm</t>
  </si>
  <si>
    <t>-1476076189</t>
  </si>
  <si>
    <t>https://podminky.urs.cz/item/CS_URS_2024_02/279113145</t>
  </si>
  <si>
    <t>"stěna pro vynešení 1 NP"</t>
  </si>
  <si>
    <t>(3,97-0,4+0,1)*8,6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</si>
  <si>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</si>
  <si>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</si>
  <si>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346071180</t>
  </si>
  <si>
    <t>https://podminky.urs.cz/item/CS_URS_2024_02/279361821</t>
  </si>
  <si>
    <t>"rozpočtový předpoklad 80 kg/m3</t>
  </si>
  <si>
    <t>19,7*0,3*0,08</t>
  </si>
  <si>
    <t>31,532*0,4*0,08</t>
  </si>
  <si>
    <t>23</t>
  </si>
  <si>
    <t>953961113</t>
  </si>
  <si>
    <t>Kotva chemická s vyvrtáním otvoru do betonu, železobetonu nebo tvrdého kamene tmel, velikost M 12, hloubka 110 mm</t>
  </si>
  <si>
    <t>kus</t>
  </si>
  <si>
    <t>-54849906</t>
  </si>
  <si>
    <t>https://podminky.urs.cz/item/CS_URS_2024_02/953961113</t>
  </si>
  <si>
    <t>"svislá výztuž</t>
  </si>
  <si>
    <t>"upřesní se"500</t>
  </si>
  <si>
    <t>Zakládové desky</t>
  </si>
  <si>
    <t>24</t>
  </si>
  <si>
    <t>273321511</t>
  </si>
  <si>
    <t>Základy z betonu železového (bez výztuže) desky z betonu bez zvláštních nároků na prostředí tř. C 25/30</t>
  </si>
  <si>
    <t>-1831760092</t>
  </si>
  <si>
    <t>https://podminky.urs.cz/item/CS_URS_2024_02/273321511</t>
  </si>
  <si>
    <t xml:space="preserve">"úroveň 1 PP </t>
  </si>
  <si>
    <t>16,8*8,5*0,25</t>
  </si>
  <si>
    <t>25</t>
  </si>
  <si>
    <t>273351121</t>
  </si>
  <si>
    <t>Bednění základů desek zřízení</t>
  </si>
  <si>
    <t>-336287801</t>
  </si>
  <si>
    <t>https://podminky.urs.cz/item/CS_URS_2024_02/273351121</t>
  </si>
  <si>
    <t>(16,8+8,5)*0,3*2</t>
  </si>
  <si>
    <t>26</t>
  </si>
  <si>
    <t>273351122</t>
  </si>
  <si>
    <t>Bednění základů desek odstranění</t>
  </si>
  <si>
    <t>1233487833</t>
  </si>
  <si>
    <t>https://podminky.urs.cz/item/CS_URS_2024_02/273351122</t>
  </si>
  <si>
    <t>27</t>
  </si>
  <si>
    <t>273361821</t>
  </si>
  <si>
    <t>Výztuž základů desek z betonářské oceli 10 505 (R) nebo BSt 500</t>
  </si>
  <si>
    <t>-1498599703</t>
  </si>
  <si>
    <t>https://podminky.urs.cz/item/CS_URS_2024_02/273361821</t>
  </si>
  <si>
    <t>"rozpočtový předpoklad</t>
  </si>
  <si>
    <t>35,7*0,08</t>
  </si>
  <si>
    <t>Podkladní beton</t>
  </si>
  <si>
    <t>28</t>
  </si>
  <si>
    <t>631311126</t>
  </si>
  <si>
    <t>Mazanina z betonu prostého bez zvýšených nároků na prostředí tl. přes 80 do 120 mm tř. C 25/30</t>
  </si>
  <si>
    <t>-1243617788</t>
  </si>
  <si>
    <t>https://podminky.urs.cz/item/CS_URS_2024_02/631311126</t>
  </si>
  <si>
    <t>18,1*9*0,1</t>
  </si>
  <si>
    <t>29</t>
  </si>
  <si>
    <t>631319022</t>
  </si>
  <si>
    <t>Příplatek k cenám mazanin za úpravu povrchu mazaniny přehlazením s poprášením cementem pro konečnou úpravu, mazanina tl. přes 80 do 120 mm (20 kg/m3)</t>
  </si>
  <si>
    <t>-1206601430</t>
  </si>
  <si>
    <t>https://podminky.urs.cz/item/CS_URS_2024_02/631319022</t>
  </si>
  <si>
    <t>30</t>
  </si>
  <si>
    <t>631319173</t>
  </si>
  <si>
    <t>Příplatek k cenám mazanin za stržení povrchu spodní vrstvy mazaniny latí před vložením výztuže nebo pletiva pro tl. obou vrstev mazaniny přes 80 do 120 mm</t>
  </si>
  <si>
    <t>-216359987</t>
  </si>
  <si>
    <t>https://podminky.urs.cz/item/CS_URS_2024_02/631319173</t>
  </si>
  <si>
    <t>31</t>
  </si>
  <si>
    <t>631311135</t>
  </si>
  <si>
    <t>Mazanina z betonu prostého bez zvýšených nároků na prostředí tl. přes 120 do 240 mm tř. C 20/25</t>
  </si>
  <si>
    <t>-684775783</t>
  </si>
  <si>
    <t>https://podminky.urs.cz/item/CS_URS_2024_02/631311135</t>
  </si>
  <si>
    <t>((7,05+0,1)*(8,6))*0,15</t>
  </si>
  <si>
    <t>8,6*0,4*0,1</t>
  </si>
  <si>
    <t>32</t>
  </si>
  <si>
    <t>631319013</t>
  </si>
  <si>
    <t>Příplatek k cenám mazanin za úpravu povrchu mazaniny přehlazením, mazanina tl. přes 120 do 240 mm</t>
  </si>
  <si>
    <t>1695021845</t>
  </si>
  <si>
    <t>https://podminky.urs.cz/item/CS_URS_2024_02/631319013</t>
  </si>
  <si>
    <t>33</t>
  </si>
  <si>
    <t>631319175</t>
  </si>
  <si>
    <t>Příplatek k cenám mazanin za stržení povrchu spodní vrstvy mazaniny latí před vložením výztuže nebo pletiva pro tl. obou vrstev mazaniny přes 120 do 240 mm</t>
  </si>
  <si>
    <t>-38047861</t>
  </si>
  <si>
    <t>https://podminky.urs.cz/item/CS_URS_2024_02/631319175</t>
  </si>
  <si>
    <t>34</t>
  </si>
  <si>
    <t>631351101</t>
  </si>
  <si>
    <t>Bednění v podlahách rýh a hran zřízení</t>
  </si>
  <si>
    <t>-784597022</t>
  </si>
  <si>
    <t>https://podminky.urs.cz/item/CS_URS_2024_02/631351101</t>
  </si>
  <si>
    <t>(18,1+9)*2*0,5</t>
  </si>
  <si>
    <t>"úroveň 1 NP</t>
  </si>
  <si>
    <t>((7,05+0,1)*2+(8,6)*2)*0,5</t>
  </si>
  <si>
    <t>631351102</t>
  </si>
  <si>
    <t>Bednění v podlahách rýh a hran odstranění</t>
  </si>
  <si>
    <t>1413896243</t>
  </si>
  <si>
    <t>https://podminky.urs.cz/item/CS_URS_2024_02/631351102</t>
  </si>
  <si>
    <t>36</t>
  </si>
  <si>
    <t>631362021.2</t>
  </si>
  <si>
    <t>Výztuž mazanin ze svařovaných sítí z drátů typu KARI</t>
  </si>
  <si>
    <t>-614235255</t>
  </si>
  <si>
    <t>https://podminky.urs.cz/item/CS_URS_2024_02/631362021.2</t>
  </si>
  <si>
    <t xml:space="preserve">"15 % na přesahy </t>
  </si>
  <si>
    <t>((7,05+0,1)*(8,6))*(3,03/1000)*1,15*2</t>
  </si>
  <si>
    <t>18,1*9*(3,03/1000)*1,15*2</t>
  </si>
  <si>
    <t>Zakládání - ostatní</t>
  </si>
  <si>
    <t>37</t>
  </si>
  <si>
    <t>741410021</t>
  </si>
  <si>
    <t>Montáž uzemňovacího vedení s upevněním, propojením a připojením pomocí svorek v zemi s izolací spojů pásku průřezu do 120 mm2 v městské zástavbě</t>
  </si>
  <si>
    <t>m</t>
  </si>
  <si>
    <t>-547521876</t>
  </si>
  <si>
    <t>https://podminky.urs.cz/item/CS_URS_2024_02/741410021</t>
  </si>
  <si>
    <t>(24,4+9)*2</t>
  </si>
  <si>
    <t>6*2</t>
  </si>
  <si>
    <t>38</t>
  </si>
  <si>
    <t>35442062</t>
  </si>
  <si>
    <t>pás zemnící 30x4mm FeZn</t>
  </si>
  <si>
    <t>kg</t>
  </si>
  <si>
    <t>1642427690</t>
  </si>
  <si>
    <t>78,8*0,95 'Přepočtené koeficientem množství</t>
  </si>
  <si>
    <t>39</t>
  </si>
  <si>
    <t>prostup</t>
  </si>
  <si>
    <t>Provedení prostupu základovým pasasem/zdí do průřezu 0,04 m2</t>
  </si>
  <si>
    <t>ks</t>
  </si>
  <si>
    <t xml:space="preserve">vlastní </t>
  </si>
  <si>
    <t>-1076120236</t>
  </si>
  <si>
    <t>prostup1</t>
  </si>
  <si>
    <t>Provedení prostupu základovým pasasem/zdí do průřezu 0,09 m2</t>
  </si>
  <si>
    <t>-1211461894</t>
  </si>
  <si>
    <t>Zakládání - drenáže</t>
  </si>
  <si>
    <t>41</t>
  </si>
  <si>
    <t>175111101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</si>
  <si>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</si>
  <si>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-1863995718</t>
  </si>
  <si>
    <t>https://podminky.urs.cz/item/CS_URS_2024_02/175111101</t>
  </si>
  <si>
    <t>"obsyp trubky - vytvoření drenu cca 500*400</t>
  </si>
  <si>
    <t>drenáž*0,5*0,4</t>
  </si>
  <si>
    <t>42</t>
  </si>
  <si>
    <t>58343930</t>
  </si>
  <si>
    <t>kamenivo drcené hrubé frakce 16/32</t>
  </si>
  <si>
    <t>-910296524</t>
  </si>
  <si>
    <t>7*1,6 'Přepočtené koeficientem množství</t>
  </si>
  <si>
    <t>43</t>
  </si>
  <si>
    <t>211971121</t>
  </si>
  <si>
    <t>Zřízení opláštění výplně z geotextilie odvodňovacích žeber nebo trativodů v rýze nebo zářezu se stěnami svislými nebo šikmými o sklonu přes 1:2 při rozvinuté šířce opláštění do 2,5 m</t>
  </si>
  <si>
    <t>-1594308034</t>
  </si>
  <si>
    <t>https://podminky.urs.cz/item/CS_URS_2024_02/211971121</t>
  </si>
  <si>
    <t>drenáž*2</t>
  </si>
  <si>
    <t>44</t>
  </si>
  <si>
    <t>1592563622</t>
  </si>
  <si>
    <t>70*1,1845 'Přepočtené koeficientem množství</t>
  </si>
  <si>
    <t>45</t>
  </si>
  <si>
    <t>212312111</t>
  </si>
  <si>
    <t>Lože pro trativody z betonu prostého</t>
  </si>
  <si>
    <t>-514261699</t>
  </si>
  <si>
    <t>https://podminky.urs.cz/item/CS_URS_2024_02/212312111</t>
  </si>
  <si>
    <t>drenáž*0,15*0,6</t>
  </si>
  <si>
    <t>46</t>
  </si>
  <si>
    <t>212755214</t>
  </si>
  <si>
    <t>Trativody bez lože z drenážních trubek plastových flexibilních D 100 mm</t>
  </si>
  <si>
    <t>323410847</t>
  </si>
  <si>
    <t>https://podminky.urs.cz/item/CS_URS_2024_02/212755214</t>
  </si>
  <si>
    <t>47</t>
  </si>
  <si>
    <t>894812155</t>
  </si>
  <si>
    <t>Revizní a čistící šachta z polypropylenu PP pro hladké trouby DN 315 poklop plastový pachotěsný s madlem</t>
  </si>
  <si>
    <t>-408824396</t>
  </si>
  <si>
    <t>https://podminky.urs.cz/item/CS_URS_2024_02/894812155</t>
  </si>
  <si>
    <t>48</t>
  </si>
  <si>
    <t>895270001</t>
  </si>
  <si>
    <t>Proplachovací a kontrolní šachta z PVC-U pro drenáže budov vnějšího průměru 315 mm pro napojení potrubí DN 200 s lapačem písku užitné výšky 350 mm</t>
  </si>
  <si>
    <t>1951930491</t>
  </si>
  <si>
    <t>https://podminky.urs.cz/item/CS_URS_2024_02/895270001</t>
  </si>
  <si>
    <t>49</t>
  </si>
  <si>
    <t>895270021</t>
  </si>
  <si>
    <t>Proplachovací a kontrolní šachta z PVC-U pro drenáže budov vnějšího průměru 315 mm šachtové prodloužení světlé hloubky 800 mm</t>
  </si>
  <si>
    <t>-189605283</t>
  </si>
  <si>
    <t>https://podminky.urs.cz/item/CS_URS_2024_02/895270021</t>
  </si>
  <si>
    <t>50</t>
  </si>
  <si>
    <t>895270031</t>
  </si>
  <si>
    <t>Proplachovací a kontrolní šachta z PVC-U pro drenáže budov vnějšího průměru 315 mm redukce DN 200/100-150</t>
  </si>
  <si>
    <t>-1731421828</t>
  </si>
  <si>
    <t>https://podminky.urs.cz/item/CS_URS_2024_02/895270031</t>
  </si>
  <si>
    <t>51</t>
  </si>
  <si>
    <t>895270067</t>
  </si>
  <si>
    <t>Proplachovací a kontrolní šachta z PVC-U pro drenáže budov vnějšího průměru 315 mm Příplatek k ceně -0021 za uříznutí šachtového prodloužení</t>
  </si>
  <si>
    <t>-1763164252</t>
  </si>
  <si>
    <t>https://podminky.urs.cz/item/CS_URS_2024_02/895270067</t>
  </si>
  <si>
    <t>Zakládání - radon</t>
  </si>
  <si>
    <t>52</t>
  </si>
  <si>
    <t>-2077493711</t>
  </si>
  <si>
    <t>radon*0,15*0,15</t>
  </si>
  <si>
    <t>53</t>
  </si>
  <si>
    <t>58343920</t>
  </si>
  <si>
    <t>kamenivo drcené hrubé frakce 16/22</t>
  </si>
  <si>
    <t>-767546426</t>
  </si>
  <si>
    <t>1,708*1,6 'Přepočtené koeficientem množství</t>
  </si>
  <si>
    <t>54</t>
  </si>
  <si>
    <t>218111112</t>
  </si>
  <si>
    <t>Odvětrání radonu vodorovné kladené do štěrkového podsypu drenážní z plastových perforovaných trubek, vnitřní průměr přes 60 do 80 mm</t>
  </si>
  <si>
    <t>1690659641</t>
  </si>
  <si>
    <t>https://podminky.urs.cz/item/CS_URS_2024_02/218111112</t>
  </si>
  <si>
    <t>6,7*3</t>
  </si>
  <si>
    <t>6,8*5</t>
  </si>
  <si>
    <t>218111121</t>
  </si>
  <si>
    <t>Odvětrání radonu vodorovné kladené do štěrkového podsypu sběrné z plastových trubek, vnitřní průměr přes 80 do 110 mm</t>
  </si>
  <si>
    <t>673067970</t>
  </si>
  <si>
    <t>https://podminky.urs.cz/item/CS_URS_2024_02/218111121</t>
  </si>
  <si>
    <t>radon-54,1</t>
  </si>
  <si>
    <t>56</t>
  </si>
  <si>
    <t>218121111</t>
  </si>
  <si>
    <t>Odvětrání radonu svislé z plastových trubek, vnitřní průměr přes 80 do 110 mm</t>
  </si>
  <si>
    <t>610232876</t>
  </si>
  <si>
    <t>https://podminky.urs.cz/item/CS_URS_2024_02/218121111</t>
  </si>
  <si>
    <t>Svislé a kompletní konstrukce</t>
  </si>
  <si>
    <t>311235151</t>
  </si>
  <si>
    <t>Zdivo jednovrstvé z cihel děrovaných broušených na celoplošnou tenkovrstvou maltu, pevnost cihel do P10, tl. zdiva 300 mm</t>
  </si>
  <si>
    <t>-472223362</t>
  </si>
  <si>
    <t>https://podminky.urs.cz/item/CS_URS_2024_02/311235151</t>
  </si>
  <si>
    <t>"1 NP</t>
  </si>
  <si>
    <t>(0,25+2,83)*(8,6+6,85*2)+(0,15+2,83)*(0,3+2,1+0,3+6,3+0,3+7,2+0,3+8+7,8+3+0,723+3,734+0,261+1,4+7,493-0,3)</t>
  </si>
  <si>
    <t>-okno1</t>
  </si>
  <si>
    <t>"odpočet prostoru v podlaze vnější otvorů"-0,25*(2)-0,15*(4,5+2+3,734)</t>
  </si>
  <si>
    <t>"odpočet překladů"-0,25*(0,25+2+0,25+0,25+2+0,25+0,25+1+0,25+0,25+1+0,25+0,25+4,5+0,25+0,25+2+0,25)</t>
  </si>
  <si>
    <t>Mezisoučet</t>
  </si>
  <si>
    <t>"2 NP</t>
  </si>
  <si>
    <t>(0,5)*(23,95*2+8*2)</t>
  </si>
  <si>
    <t>"štíty"(7,835-0,25-3,35-0,5-0,25)*(8)/2*2</t>
  </si>
  <si>
    <t>58</t>
  </si>
  <si>
    <t>311236141</t>
  </si>
  <si>
    <t>Zdivo jednovrstvé zvukově izolační z cihel děrovaných spojených na pero a drážku na maltu cementovou M10, pevnost cihel do P15, tl. zdiva 300 mm</t>
  </si>
  <si>
    <t>1017378771</t>
  </si>
  <si>
    <t>https://podminky.urs.cz/item/CS_URS_2024_02/311236141</t>
  </si>
  <si>
    <t>"1 PP"</t>
  </si>
  <si>
    <t>(3,72-0,4-0,3)*(0,14+4,36+0,4+0,14+3,41)</t>
  </si>
  <si>
    <t>-dveře01</t>
  </si>
  <si>
    <t>"odpočet překladů"-0,238*(0,125+0,9+0,125+0,125+0,7+0,125)</t>
  </si>
  <si>
    <t>(0,15+2,83)*(8+2,25+1+0,14+0,8+8)</t>
  </si>
  <si>
    <t>-dveře11</t>
  </si>
  <si>
    <t>"odpočet překladů"-0,238*(0,125+0,9+0,125+0,125+0,7+0,125+0,125+1,9+0,125)</t>
  </si>
  <si>
    <t>(0,5)*(8*2)</t>
  </si>
  <si>
    <t>"šikmé"(7,835-0,25-3,35-0,5)*(8)/2*2</t>
  </si>
  <si>
    <t>-dveře21</t>
  </si>
  <si>
    <t>"odpočet překladů"-0,238*(0,125+1+0,125)</t>
  </si>
  <si>
    <t>59</t>
  </si>
  <si>
    <t>311238937</t>
  </si>
  <si>
    <t>Založení zdiva z broušených cihel na zakládací maltu, tlouštky zdiva přes 250 do 300 mm</t>
  </si>
  <si>
    <t>-1632940227</t>
  </si>
  <si>
    <t>https://podminky.urs.cz/item/CS_URS_2024_02/311238937</t>
  </si>
  <si>
    <t>"300 mm vnější"</t>
  </si>
  <si>
    <t>(8,6+6,85*2)+(0,3+2,1+0,3+6,3+0,3+7,2+0,3+8+7,8+3+0,723+3,734+0,261+1,4+7,493-0,3)</t>
  </si>
  <si>
    <t>"odpočet otvorů"-(3,734+2+4,5+2)</t>
  </si>
  <si>
    <t>(23,95*2+8*2)</t>
  </si>
  <si>
    <t>"na štítech"(8)*2</t>
  </si>
  <si>
    <t>"300 mm vnitřní aku"</t>
  </si>
  <si>
    <t>(0,14+4,36+0,4+0,14+3,41)</t>
  </si>
  <si>
    <t>"odpočet otvorů"-(0,9+0,7)</t>
  </si>
  <si>
    <t>(8+2,25+1+0,14+0,8+8)</t>
  </si>
  <si>
    <t>"odpočet otvorů"-(0,9+0,7+1,9)</t>
  </si>
  <si>
    <t>(8*2)</t>
  </si>
  <si>
    <t>"odpočet otvorů"-(1)</t>
  </si>
  <si>
    <t>311</t>
  </si>
  <si>
    <t>ŽB stěny</t>
  </si>
  <si>
    <t>60</t>
  </si>
  <si>
    <t>311113144</t>
  </si>
  <si>
    <t>Nadzákladové zdi z betonových tvárnic ztraceného bednění hladkých, včetně výplně z betonu třídy C 20/25, tloušťky zdiva přes 250 do 300 mm</t>
  </si>
  <si>
    <t>1892715039</t>
  </si>
  <si>
    <t>https://podminky.urs.cz/item/CS_URS_2024_02/311113144</t>
  </si>
  <si>
    <t>"1PP"</t>
  </si>
  <si>
    <t>"vnější zeď"(0,25+2,75)*(16,8*2+8*2)</t>
  </si>
  <si>
    <t>"odpočet otvorů"-okno0</t>
  </si>
  <si>
    <t>61</t>
  </si>
  <si>
    <t>311361821</t>
  </si>
  <si>
    <t>Výztuž nadzákladových zdí nosných svislých nebo odkloněných od svislice, rovných nebo oblých z betonářské oceli 10 505 (R) nebo BSt 500</t>
  </si>
  <si>
    <t>1676152708</t>
  </si>
  <si>
    <t>https://podminky.urs.cz/item/CS_URS_2024_02/311361821</t>
  </si>
  <si>
    <t>"odhad 120 kg/m3"130,4*0,3*0,07</t>
  </si>
  <si>
    <t>Překlady</t>
  </si>
  <si>
    <t>32-1</t>
  </si>
  <si>
    <t>Překlady systémové</t>
  </si>
  <si>
    <t>62</t>
  </si>
  <si>
    <t>317168051</t>
  </si>
  <si>
    <t>Překlady keramické vysoké osazené do maltového lože, šířky překladu 70 mm výšky 238 mm, délky 1000 mm</t>
  </si>
  <si>
    <t>1699311949</t>
  </si>
  <si>
    <t>https://podminky.urs.cz/item/CS_URS_2024_02/317168051</t>
  </si>
  <si>
    <t>"06</t>
  </si>
  <si>
    <t>4+4</t>
  </si>
  <si>
    <t>63</t>
  </si>
  <si>
    <t>317168052</t>
  </si>
  <si>
    <t>Překlady keramické vysoké osazené do maltového lože, šířky překladu 70 mm výšky 238 mm, délky 1250 mm</t>
  </si>
  <si>
    <t>-271378536</t>
  </si>
  <si>
    <t>https://podminky.urs.cz/item/CS_URS_2024_02/317168052</t>
  </si>
  <si>
    <t>"01</t>
  </si>
  <si>
    <t>2*2+2*6</t>
  </si>
  <si>
    <t>"03</t>
  </si>
  <si>
    <t>4+4+4</t>
  </si>
  <si>
    <t>"013</t>
  </si>
  <si>
    <t>3*2</t>
  </si>
  <si>
    <t>64</t>
  </si>
  <si>
    <t>317168053</t>
  </si>
  <si>
    <t>Překlady keramické vysoké osazené do maltového lože, šířky překladu 70 mm výšky 238 mm, délky 1500 mm</t>
  </si>
  <si>
    <t>-1609639196</t>
  </si>
  <si>
    <t>https://podminky.urs.cz/item/CS_URS_2024_02/317168053</t>
  </si>
  <si>
    <t>"07"2</t>
  </si>
  <si>
    <t>65</t>
  </si>
  <si>
    <t>317168054</t>
  </si>
  <si>
    <t>Překlady keramické vysoké osazené do maltového lože, šířky překladu 70 mm výšky 238 mm, délky 1750 mm</t>
  </si>
  <si>
    <t>-1071658943</t>
  </si>
  <si>
    <t>https://podminky.urs.cz/item/CS_URS_2024_02/317168054</t>
  </si>
  <si>
    <t>"08"2</t>
  </si>
  <si>
    <t>66</t>
  </si>
  <si>
    <t>317168057</t>
  </si>
  <si>
    <t>Překlady keramické vysoké osazené do maltového lože, šířky překladu 70 mm výšky 238 mm, délky 2500 mm</t>
  </si>
  <si>
    <t>1003468641</t>
  </si>
  <si>
    <t>https://podminky.urs.cz/item/CS_URS_2024_02/317168057</t>
  </si>
  <si>
    <t>"10"4*2</t>
  </si>
  <si>
    <t>"12"3*3</t>
  </si>
  <si>
    <t>67</t>
  </si>
  <si>
    <t>317168055</t>
  </si>
  <si>
    <t>Překlady keramické vysoké osazené do maltového lože, šířky překladu 70 mm výšky 238 mm, délky 2000 mm</t>
  </si>
  <si>
    <t>1000478802</t>
  </si>
  <si>
    <t>https://podminky.urs.cz/item/CS_URS_2024_02/317168055</t>
  </si>
  <si>
    <t>"04</t>
  </si>
  <si>
    <t>68</t>
  </si>
  <si>
    <t>317168056</t>
  </si>
  <si>
    <t>Překlady keramické vysoké osazené do maltového lože, šířky překladu 70 mm výšky 238 mm, délky 2250 mm</t>
  </si>
  <si>
    <t>1339181216</t>
  </si>
  <si>
    <t>https://podminky.urs.cz/item/CS_URS_2024_02/317168056</t>
  </si>
  <si>
    <t>"02</t>
  </si>
  <si>
    <t>69</t>
  </si>
  <si>
    <t>317998132</t>
  </si>
  <si>
    <t>Izolace tepelná mezi překlady z extrudovaného polystyrenu výšky 24 cm, tloušťky přes 50 do 70 mm</t>
  </si>
  <si>
    <t>-1792446922</t>
  </si>
  <si>
    <t>https://podminky.urs.cz/item/CS_URS_2024_02/317998132</t>
  </si>
  <si>
    <t>2,3*3+1,3*2</t>
  </si>
  <si>
    <t>70</t>
  </si>
  <si>
    <t>317941121</t>
  </si>
  <si>
    <t>Osazování ocelových válcovaných nosníků na zdivu I nebo IE nebo U nebo UE nebo L do č. 12 nebo výšky do 120 mm</t>
  </si>
  <si>
    <t>899449849</t>
  </si>
  <si>
    <t>https://podminky.urs.cz/item/CS_URS_2024_02/317941121</t>
  </si>
  <si>
    <t>"05"(14,4/1000)*3,115</t>
  </si>
  <si>
    <t>71</t>
  </si>
  <si>
    <t>13010716</t>
  </si>
  <si>
    <t>ocel profilová jakost S235JR (11 375) průřez I (IPN) 140</t>
  </si>
  <si>
    <t>-1877305099</t>
  </si>
  <si>
    <t>72</t>
  </si>
  <si>
    <t>346244381</t>
  </si>
  <si>
    <t>Plentování ocelových válcovaných nosníků jednostranné cihlami na maltu, výška stojiny do 200 mm</t>
  </si>
  <si>
    <t>210802966</t>
  </si>
  <si>
    <t>https://podminky.urs.cz/item/CS_URS_2024_02/346244381</t>
  </si>
  <si>
    <t>3,15*0,14*2</t>
  </si>
  <si>
    <t>Příčky</t>
  </si>
  <si>
    <t>73</t>
  </si>
  <si>
    <t>317168012</t>
  </si>
  <si>
    <t>Překlady keramické ploché osazené do maltového lože, výšky překladu 71 mm šířky 115 mm, délky 1250 mm</t>
  </si>
  <si>
    <t>1457186340</t>
  </si>
  <si>
    <t>https://podminky.urs.cz/item/CS_URS_2024_02/317168012</t>
  </si>
  <si>
    <t>"11"3</t>
  </si>
  <si>
    <t>74</t>
  </si>
  <si>
    <t>317168028</t>
  </si>
  <si>
    <t>Překlady keramické ploché osazené do maltového lože, výšky překladu 71 mm šířky 145 mm, délky 2750 mm</t>
  </si>
  <si>
    <t>-1518028994</t>
  </si>
  <si>
    <t>https://podminky.urs.cz/item/CS_URS_2024_02/317168028</t>
  </si>
  <si>
    <t>"09"1</t>
  </si>
  <si>
    <t>75</t>
  </si>
  <si>
    <t>342244201</t>
  </si>
  <si>
    <t>Příčky jednoduché z cihel děrovaných broušených, na tenkovrstvou maltu, pevnost cihel do P15, tl. příčky 80 mm</t>
  </si>
  <si>
    <t>166561671</t>
  </si>
  <si>
    <t>https://podminky.urs.cz/item/CS_URS_2024_02/342244201</t>
  </si>
  <si>
    <t>"společné"</t>
  </si>
  <si>
    <t>"010"(0,25+2,8+0,27)*(0,8)</t>
  </si>
  <si>
    <t>"pošta"</t>
  </si>
  <si>
    <t>"003"(0,25+2,8+0,27)*(0,9)</t>
  </si>
  <si>
    <t>"knihovna"</t>
  </si>
  <si>
    <t>"007"(0,25+2,8+0,27)*(0,8+0,2)</t>
  </si>
  <si>
    <t>"1 NP"</t>
  </si>
  <si>
    <t>"101"(0,15+2,83+0,27)*(0,888)</t>
  </si>
  <si>
    <t>"106"(0,15+2,83+0,27)*(1,9)</t>
  </si>
  <si>
    <t>"108"(0,15+2,83+0,27)*(1,9)</t>
  </si>
  <si>
    <t>"109"(0,15+2,83+0,27)*(0,8)</t>
  </si>
  <si>
    <t>76</t>
  </si>
  <si>
    <t>342244211</t>
  </si>
  <si>
    <t>Příčky jednoduché z cihel děrovaných broušených, na tenkovrstvou maltu, pevnost cihel do P15, tl. příčky 115 mm</t>
  </si>
  <si>
    <t>-1324469514</t>
  </si>
  <si>
    <t>https://podminky.urs.cz/item/CS_URS_2024_02/342244211</t>
  </si>
  <si>
    <t>"006/007"(0,25+2,8+0,27)*(2,36+0,115+1,285+1,835)</t>
  </si>
  <si>
    <t>-dveře03</t>
  </si>
  <si>
    <t>"2 NP - výšky odměřeny"</t>
  </si>
  <si>
    <t>1,45*(5,435*2+0,115*2+1,485+0,115+2,1+6,3*2)+1,75*(1,485+0,115)</t>
  </si>
  <si>
    <t>"za 205 - plocha odměřena z řezu"4,3</t>
  </si>
  <si>
    <t>"203 - plocha odměřena z řezu"78</t>
  </si>
  <si>
    <t>"u schodiště s 204/205 - plocha odměřena z řezu"39,2</t>
  </si>
  <si>
    <t>"204/205 - výška odměřena"3,15*1,8</t>
  </si>
  <si>
    <t>"204/201"4*1,485</t>
  </si>
  <si>
    <t>-dveře22</t>
  </si>
  <si>
    <t>77</t>
  </si>
  <si>
    <t>342272225</t>
  </si>
  <si>
    <t>Příčky z pórobetonových tvárnic hladkých na tenké maltové lože objemová hmotnost do 500 kg/m3, tloušťka příčky 100 mm</t>
  </si>
  <si>
    <t>-959167191</t>
  </si>
  <si>
    <t>https://podminky.urs.cz/item/CS_URS_2024_02/342272225</t>
  </si>
  <si>
    <t>"pod schody"3+1,3*1</t>
  </si>
  <si>
    <t>78</t>
  </si>
  <si>
    <t>342244221</t>
  </si>
  <si>
    <t>Příčky jednoduché z cihel děrovaných broušených, na tenkovrstvou maltu, pevnost cihel do P15, tl. příčky 140 mm</t>
  </si>
  <si>
    <t>-2029307284</t>
  </si>
  <si>
    <t>https://podminky.urs.cz/item/CS_URS_2024_02/342244221</t>
  </si>
  <si>
    <t>(0,25+2,8+0,27)*(3,41+3,15+4,05+4,85+0,14+4,8+3,01+3,01+1+1,8+2,1+0,05+1,2+0,11)</t>
  </si>
  <si>
    <t>-dveře02-(1,585-0,7)*(0,25+2,21)</t>
  </si>
  <si>
    <t>"odpočet okýnka 002"-1*1,15</t>
  </si>
  <si>
    <t>"109"(0,15+2,83+0,27)*(6,85+8,7-2,1-0,3+8,7-2,1-0,3+2,01*2+1,9+2,1)</t>
  </si>
  <si>
    <t>-dveře12</t>
  </si>
  <si>
    <t>"2 NP"</t>
  </si>
  <si>
    <t>"za schodištěm"1,7*2,1</t>
  </si>
  <si>
    <t>79</t>
  </si>
  <si>
    <t>342291112</t>
  </si>
  <si>
    <t>Ukotvení příček polyuretanovou pěnou, tl. příčky přes 100 mm</t>
  </si>
  <si>
    <t>-22487043</t>
  </si>
  <si>
    <t>https://podminky.urs.cz/item/CS_URS_2024_02/342291112</t>
  </si>
  <si>
    <t>"80 mm"</t>
  </si>
  <si>
    <t>"010"(0,8)</t>
  </si>
  <si>
    <t>"003"(0,9)</t>
  </si>
  <si>
    <t>"007"(0,8+0,2)</t>
  </si>
  <si>
    <t>"101"(0,888)</t>
  </si>
  <si>
    <t>"106"(1,9)</t>
  </si>
  <si>
    <t>"108"(1,9)</t>
  </si>
  <si>
    <t>"109"(0,8)</t>
  </si>
  <si>
    <t>"115 mm"</t>
  </si>
  <si>
    <t>"006/007"(2,36+0,115+1,285+1,835)</t>
  </si>
  <si>
    <t>"140 mm"</t>
  </si>
  <si>
    <t>(3,41+3,15+4,05+4,85+0,14+4,8+3,01+3,01+1+1,8+2,1+0,05+1,2+0,11)</t>
  </si>
  <si>
    <t>(6,85+8,7-2,1-0,3+8,7-2,1-0,3+2,01*2+1,9+2,1)</t>
  </si>
  <si>
    <t>80</t>
  </si>
  <si>
    <t>342291121</t>
  </si>
  <si>
    <t>Ukotvení příček plochými kotvami, do konstrukce cihelné</t>
  </si>
  <si>
    <t>1081347731</t>
  </si>
  <si>
    <t>https://podminky.urs.cz/item/CS_URS_2024_02/342291121</t>
  </si>
  <si>
    <t>(0,25+2,8+0,27)*13</t>
  </si>
  <si>
    <t>(0,15+2,83+0,27)*11</t>
  </si>
  <si>
    <t>1,75*1+1,45*7</t>
  </si>
  <si>
    <t>81</t>
  </si>
  <si>
    <t>346272256</t>
  </si>
  <si>
    <t>Přizdívky z pórobetonových tvárnic objemová hmotnost do 500 kg/m3, na tenké maltové lože, tloušťka přizdívky 150 mm</t>
  </si>
  <si>
    <t>1113013308</t>
  </si>
  <si>
    <t>https://podminky.urs.cz/item/CS_URS_2024_02/346272256</t>
  </si>
  <si>
    <t>"101 trojúhelníková"3*0,5</t>
  </si>
  <si>
    <t>"003"0,9*1,3</t>
  </si>
  <si>
    <t>"007"1*1,25</t>
  </si>
  <si>
    <t>"106"0,98*1,3</t>
  </si>
  <si>
    <t>"108"(0,94*2)*1,3</t>
  </si>
  <si>
    <t>"205"1,485*1,3</t>
  </si>
  <si>
    <t>Vodorovné konstrukce</t>
  </si>
  <si>
    <t>82</t>
  </si>
  <si>
    <t>713131151</t>
  </si>
  <si>
    <t>Montáž tepelné izolace stěn rohožemi, pásy, deskami, dílci, bloky (izolační materiál ve specifikaci) vložením jednovrstvě</t>
  </si>
  <si>
    <t>-334316122</t>
  </si>
  <si>
    <t>https://podminky.urs.cz/item/CS_URS_2024_02/713131151</t>
  </si>
  <si>
    <t xml:space="preserve">"do bednění </t>
  </si>
  <si>
    <t>0,25*((24,35-0,2*2+8)*2+8*2)</t>
  </si>
  <si>
    <t>0,25*(8+0,3*2+6,85*2+0,3*2+2,1*2+6,3*2+0,3*2)</t>
  </si>
  <si>
    <t>"v místě sálu rozšíření"</t>
  </si>
  <si>
    <t>0,25*(7,2*2+8+0,3*2)</t>
  </si>
  <si>
    <t>"1 PP</t>
  </si>
  <si>
    <t>0,5*((0,3+2,1+0,3+6,3+0,3+7,2+0,3+8)*2+8)</t>
  </si>
  <si>
    <t>83</t>
  </si>
  <si>
    <t>28376417</t>
  </si>
  <si>
    <t>deska XPS hrana polodrážková a hladký povrch 300kPA λ=0,035 tl 50mm</t>
  </si>
  <si>
    <t>623893998</t>
  </si>
  <si>
    <t>64,6*1,05 'Přepočtené koeficientem množství</t>
  </si>
  <si>
    <t>40-0</t>
  </si>
  <si>
    <t>Ocelové nosníky</t>
  </si>
  <si>
    <t>84</t>
  </si>
  <si>
    <t>K009</t>
  </si>
  <si>
    <t>Lože z bet. mazaniny 300x300x60 pro usazení ocel. nosníku</t>
  </si>
  <si>
    <t>-1880679119</t>
  </si>
  <si>
    <t>85</t>
  </si>
  <si>
    <t>413941135</t>
  </si>
  <si>
    <t>Osazování ocelových válcovaných nosníků ve stropech HE-A nebo HE-B, výšky přes 220 mm</t>
  </si>
  <si>
    <t>913266869</t>
  </si>
  <si>
    <t>https://podminky.urs.cz/item/CS_URS_2024_02/413941135</t>
  </si>
  <si>
    <t>"ve stropě HEB 240</t>
  </si>
  <si>
    <t>(85/1000)*(8,3*2+3,7+0,3*2+4)</t>
  </si>
  <si>
    <t>(85/1000)*(0,3+3,5+0,3)</t>
  </si>
  <si>
    <t>86</t>
  </si>
  <si>
    <t>13010984</t>
  </si>
  <si>
    <t>ocel profilová jakost S235JR (11 375) průřez HEB 240</t>
  </si>
  <si>
    <t>-1578163158</t>
  </si>
  <si>
    <t>40-1</t>
  </si>
  <si>
    <t>Věnce pod panel</t>
  </si>
  <si>
    <t>87</t>
  </si>
  <si>
    <t>417321515</t>
  </si>
  <si>
    <t>Ztužující pásy a věnce z betonu železového (bez výztuže) tř. C 25/30</t>
  </si>
  <si>
    <t>-753091960</t>
  </si>
  <si>
    <t>https://podminky.urs.cz/item/CS_URS_2024_02/417321515</t>
  </si>
  <si>
    <t>0,25*0,25*((24,35-0,2*2+8)*2+8*2)</t>
  </si>
  <si>
    <t>0,25*0,25*(7,2*2+8+0,3*2-5)</t>
  </si>
  <si>
    <t>0,25*0,25*((0,3+2,1+0,3+6,3+0,3+7,2+0,3+8)*2+8-5)</t>
  </si>
  <si>
    <t>88</t>
  </si>
  <si>
    <t>417351115</t>
  </si>
  <si>
    <t>Bednění bočnic ztužujících pásů a věnců včetně vzpěr zřízení</t>
  </si>
  <si>
    <t>-1109509860</t>
  </si>
  <si>
    <t>https://podminky.urs.cz/item/CS_URS_2024_02/417351115</t>
  </si>
  <si>
    <t>0,5*2*((24,35-0,2*2+8)*2+8*2-5)</t>
  </si>
  <si>
    <t>0,5*2*(7,2*2+8+0,3*2-5)</t>
  </si>
  <si>
    <t>0,5*2*((0,3+2,1+0,3+6,3+0,3+7,2+0,3+8)*2+8-5)</t>
  </si>
  <si>
    <t>89</t>
  </si>
  <si>
    <t>417351116</t>
  </si>
  <si>
    <t>Bednění bočnic ztužujících pásů a věnců včetně vzpěr odstranění</t>
  </si>
  <si>
    <t>-151901066</t>
  </si>
  <si>
    <t>https://podminky.urs.cz/item/CS_URS_2024_02/417351116</t>
  </si>
  <si>
    <t>90</t>
  </si>
  <si>
    <t>417361821</t>
  </si>
  <si>
    <t>Výztuž ztužujících pásů a věnců z betonářské oceli 10 505 (R) nebo BSt 500</t>
  </si>
  <si>
    <t>606630094</t>
  </si>
  <si>
    <t>https://podminky.urs.cz/item/CS_URS_2024_02/417361821</t>
  </si>
  <si>
    <t>9,4*0,15</t>
  </si>
  <si>
    <t>1,41*1,1 'Přepočtené koeficientem množství</t>
  </si>
  <si>
    <t>91</t>
  </si>
  <si>
    <t>953331112</t>
  </si>
  <si>
    <t>Vložky svislé do dilatačních spár z lepenky kladené volně, včetně dodání a osazení, v jakémkoliv zdivu, pískované</t>
  </si>
  <si>
    <t>-1672153097</t>
  </si>
  <si>
    <t>https://podminky.urs.cz/item/CS_URS_2024_02/953331112</t>
  </si>
  <si>
    <t>Poznámka k položce:_x000d_
separace děrovaného zdiva</t>
  </si>
  <si>
    <t>0,3*((24,35-0,2*2+8)*2+8*2-5)</t>
  </si>
  <si>
    <t>40-11</t>
  </si>
  <si>
    <t>Věnce 2 NP</t>
  </si>
  <si>
    <t>92</t>
  </si>
  <si>
    <t>-713972814</t>
  </si>
  <si>
    <t>0,3*0,25*(24,35-0,2*2+8)*2</t>
  </si>
  <si>
    <t>93</t>
  </si>
  <si>
    <t>-1379098236</t>
  </si>
  <si>
    <t>0,5*2*(24,35-0,2*2+8)*2</t>
  </si>
  <si>
    <t>94</t>
  </si>
  <si>
    <t>1460997803</t>
  </si>
  <si>
    <t>95</t>
  </si>
  <si>
    <t>1633408113</t>
  </si>
  <si>
    <t>4,793*0,1</t>
  </si>
  <si>
    <t>0,479*1,1 'Přepočtené koeficientem množství</t>
  </si>
  <si>
    <t>96</t>
  </si>
  <si>
    <t>-1343286789</t>
  </si>
  <si>
    <t>"separace</t>
  </si>
  <si>
    <t>0,3*(24,35-0,2*2+8)*2</t>
  </si>
  <si>
    <t>41-1</t>
  </si>
  <si>
    <t>Prefa stropy</t>
  </si>
  <si>
    <t>97</t>
  </si>
  <si>
    <t>411133903</t>
  </si>
  <si>
    <t>Montáž stropních panelů z předpjatého betonu bez závěsných háků, v budovách výšky do 18 m, hmotnosti přes 3 do 5 t</t>
  </si>
  <si>
    <t>1031518197</t>
  </si>
  <si>
    <t>https://podminky.urs.cz/item/CS_URS_2024_02/411133903</t>
  </si>
  <si>
    <t>98</t>
  </si>
  <si>
    <t>59346862</t>
  </si>
  <si>
    <t>panel stropní předpjatý š 1190mm v 250mm, počet lan 8 + 2</t>
  </si>
  <si>
    <t>-706825911</t>
  </si>
  <si>
    <t>11*(8+0,25*2)</t>
  </si>
  <si>
    <t>12*(8+0,25*2)</t>
  </si>
  <si>
    <t>99</t>
  </si>
  <si>
    <t>389381001</t>
  </si>
  <si>
    <t>Dobetonování prefabrikovaných konstrukcí</t>
  </si>
  <si>
    <t>1148989737</t>
  </si>
  <si>
    <t>https://podminky.urs.cz/item/CS_URS_2024_02/389381001</t>
  </si>
  <si>
    <t>"po obvodu 1 PP</t>
  </si>
  <si>
    <t>0,25*0,25*(0,3+2,1+0,3+6,3+0,3+7,2+0,3+8)*2</t>
  </si>
  <si>
    <t>"po obvodu 1 NP</t>
  </si>
  <si>
    <t>0,25*0,25*(8+0,3+6,85+0,3+2,1+0,3+6,3+0,3)*2</t>
  </si>
  <si>
    <t>"lokálně" 0,5</t>
  </si>
  <si>
    <t>100</t>
  </si>
  <si>
    <t>411351011</t>
  </si>
  <si>
    <t>Bednění stropních konstrukcí - bez podpěrné konstrukce desek tloušťky stropní desky přes 5 do 25 cm zřízení</t>
  </si>
  <si>
    <t>-1157237913</t>
  </si>
  <si>
    <t>https://podminky.urs.cz/item/CS_URS_2024_02/411351011</t>
  </si>
  <si>
    <t xml:space="preserve">"1 PP dobednění </t>
  </si>
  <si>
    <t>0,5*(0,3+2,1+0,3+6,3+0,3+7,2+0,3+8)*2</t>
  </si>
  <si>
    <t xml:space="preserve">"1 NP dobednění </t>
  </si>
  <si>
    <t>0,5*(8+2*(0,3+6,85+0,3+8,7+0,3))</t>
  </si>
  <si>
    <t>101</t>
  </si>
  <si>
    <t>411351012</t>
  </si>
  <si>
    <t>Bednění stropních konstrukcí - bez podpěrné konstrukce desek tloušťky stropní desky přes 5 do 25 cm odstranění</t>
  </si>
  <si>
    <t>-1776097055</t>
  </si>
  <si>
    <t>https://podminky.urs.cz/item/CS_URS_2024_02/411351012</t>
  </si>
  <si>
    <t>102</t>
  </si>
  <si>
    <t>-1953633999</t>
  </si>
  <si>
    <t>6,6*0,08</t>
  </si>
  <si>
    <t>0,528*1,1 'Přepočtené koeficientem množství</t>
  </si>
  <si>
    <t>103</t>
  </si>
  <si>
    <t>953312112</t>
  </si>
  <si>
    <t>Vložky svislé do dilatačních spár z polystyrenových desek fasádních včetně dodání a osazení, v jakémkoliv zdivu přes 10 do 20 mm</t>
  </si>
  <si>
    <t>973890960</t>
  </si>
  <si>
    <t>https://podminky.urs.cz/item/CS_URS_2024_02/953312112</t>
  </si>
  <si>
    <t>"dilagtace panel vs. věnec</t>
  </si>
  <si>
    <t>8*2*2</t>
  </si>
  <si>
    <t>41-2</t>
  </si>
  <si>
    <t>Monolitické stropy</t>
  </si>
  <si>
    <t>104</t>
  </si>
  <si>
    <t>411321414</t>
  </si>
  <si>
    <t>Stropy z betonu železového (bez výztuže) stropů deskových, plochých střech, desek balkonových, desek hřibových stropů včetně hlavic hřibových sloupů tř. C 25/30</t>
  </si>
  <si>
    <t>-1511003291</t>
  </si>
  <si>
    <t>https://podminky.urs.cz/item/CS_URS_2024_02/411321414</t>
  </si>
  <si>
    <t>"přesah nad vchod 1 PP"0,53*2,4*0,16</t>
  </si>
  <si>
    <t>"přesah nad vchod 1 NP"</t>
  </si>
  <si>
    <t>0,53*(0,2+2,9+0,723+3,7+0,262+0,953)*0,16</t>
  </si>
  <si>
    <t>"1 PP u schodiště"</t>
  </si>
  <si>
    <t>0,25*((2,64+0,3)*(3,454+0,3*2)+(2,64+0,3*2)*0,95)</t>
  </si>
  <si>
    <t>" 1 NP u schodiště</t>
  </si>
  <si>
    <t>0,25*(((0,3+2,1+0,3)*(0,74+0,2+0,3+0,9+2,4)))</t>
  </si>
  <si>
    <t>105</t>
  </si>
  <si>
    <t>411361821.1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</si>
  <si>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</si>
  <si>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1877965056</t>
  </si>
  <si>
    <t>https://podminky.urs.cz/item/CS_URS_2024_02/411361821.1</t>
  </si>
  <si>
    <t>7,759*0,15</t>
  </si>
  <si>
    <t>106</t>
  </si>
  <si>
    <t>321877920</t>
  </si>
  <si>
    <t>"přesah nad vchod 1 PP"0,53*2,4</t>
  </si>
  <si>
    <t>"čelo"0,2*(2,4+0,53*2)</t>
  </si>
  <si>
    <t>0,53*(0,2+2,9+0,723+3,7+0,262+0,953)</t>
  </si>
  <si>
    <t>"čelo"(0,2+2,9+0,723+3,7+0,262+0,953+0,53*2)</t>
  </si>
  <si>
    <t>((2,64+0,3)*(3,454+0,3*2)+(2,64+0,3*2)*0,95)</t>
  </si>
  <si>
    <t>"čelo"0,5*(2,4+0,9+0,3+2,1*2)</t>
  </si>
  <si>
    <t>(((0,3+2,1+0,3)*(0,74+0,2+0,3+0,9+2,4)))</t>
  </si>
  <si>
    <t>"čelo"0,5*(3,54*2+2,1*2)</t>
  </si>
  <si>
    <t>107</t>
  </si>
  <si>
    <t>684757093</t>
  </si>
  <si>
    <t>108</t>
  </si>
  <si>
    <t>411354313</t>
  </si>
  <si>
    <t>Podpěrná konstrukce stropů - desek, kleneb a skořepin výška podepření do 4 m tloušťka stropu přes 15 do 25 cm zřízení</t>
  </si>
  <si>
    <t>1866638018</t>
  </si>
  <si>
    <t>https://podminky.urs.cz/item/CS_URS_2024_02/411354313</t>
  </si>
  <si>
    <t>((2,64)*(3,454)+(2,64)*0,95)</t>
  </si>
  <si>
    <t>(((2,1)*(0,74+0,2+0,3+0,9+2,4)))</t>
  </si>
  <si>
    <t>109</t>
  </si>
  <si>
    <t>411354314</t>
  </si>
  <si>
    <t>Podpěrná konstrukce stropů - desek, kleneb a skořepin výška podepření do 4 m tloušťka stropu přes 15 do 25 cm odstranění</t>
  </si>
  <si>
    <t>1146075922</t>
  </si>
  <si>
    <t>https://podminky.urs.cz/item/CS_URS_2024_02/411354314</t>
  </si>
  <si>
    <t>110</t>
  </si>
  <si>
    <t>prostup3</t>
  </si>
  <si>
    <t>Provedení prostupu stropní konstrukcí do průřezu 0,04 m2</t>
  </si>
  <si>
    <t>2118288770</t>
  </si>
  <si>
    <t>111</t>
  </si>
  <si>
    <t>953511111</t>
  </si>
  <si>
    <t>Nosný tepelně-izolační prvek pro přerušení tepelných mostů pro betonové balkónové desky tloušťky 160, 180 nebo 200 mm, délka 1 m volně vyložené, se smykovou výztuží D8, počet prutů 4 x D8</t>
  </si>
  <si>
    <t>877148284</t>
  </si>
  <si>
    <t>https://podminky.urs.cz/item/CS_URS_2024_02/953511111</t>
  </si>
  <si>
    <t>"1PP"3</t>
  </si>
  <si>
    <t>"1NP"9</t>
  </si>
  <si>
    <t>Nosníky</t>
  </si>
  <si>
    <t>112</t>
  </si>
  <si>
    <t>413351111</t>
  </si>
  <si>
    <t>Bednění nosníků a průvlaků - bez podpěrné konstrukce výška nosníku po spodní líc stropní desky do 100 cm zřízení</t>
  </si>
  <si>
    <t>264368982</t>
  </si>
  <si>
    <t>https://podminky.urs.cz/item/CS_URS_2024_02/413351111</t>
  </si>
  <si>
    <t>"průvlak P1"</t>
  </si>
  <si>
    <t>5*((0,72-0,4)*2+0,25)</t>
  </si>
  <si>
    <t>"průvlak P2"</t>
  </si>
  <si>
    <t>5*((3,35-2,6)*2+0,25)</t>
  </si>
  <si>
    <t>"nad vstup, obetonování HEB</t>
  </si>
  <si>
    <t>0,25*3*4,2</t>
  </si>
  <si>
    <t>" v místě vstupu"0,3*(4,5)</t>
  </si>
  <si>
    <t>113</t>
  </si>
  <si>
    <t>413351112</t>
  </si>
  <si>
    <t>Bednění nosníků a průvlaků - bez podpěrné konstrukce výška nosníku po spodní líc stropní desky do 100 cm odstranění</t>
  </si>
  <si>
    <t>-1278893734</t>
  </si>
  <si>
    <t>https://podminky.urs.cz/item/CS_URS_2024_02/413351112</t>
  </si>
  <si>
    <t>114</t>
  </si>
  <si>
    <t>413352111</t>
  </si>
  <si>
    <t>Podpěrná konstrukce nosníků a průvlaků výšky podepření do 4 m výšky nosníku (po spodní hranu stropní desky) do 100 cm zřízení</t>
  </si>
  <si>
    <t>-1080284969</t>
  </si>
  <si>
    <t>https://podminky.urs.cz/item/CS_URS_2024_02/413352111</t>
  </si>
  <si>
    <t>0,25*4,5</t>
  </si>
  <si>
    <t>0,25*3,7</t>
  </si>
  <si>
    <t>115</t>
  </si>
  <si>
    <t>413352112</t>
  </si>
  <si>
    <t>Podpěrná konstrukce nosníků a průvlaků výšky podepření do 4 m výšky nosníku (po spodní hranu stropní desky) do 100 cm odstranění</t>
  </si>
  <si>
    <t>-1633876942</t>
  </si>
  <si>
    <t>https://podminky.urs.cz/item/CS_URS_2024_02/413352112</t>
  </si>
  <si>
    <t>116</t>
  </si>
  <si>
    <t>413321414</t>
  </si>
  <si>
    <t>Nosníky z betonu železového (bez výztuže) včetně stěnových i jeřábových drah, volných trámů, průvlaků, rámových příčlí, ztužidel, konzol, vodorovných táhel apod., tyčových konstrukcí tř. C 25/30</t>
  </si>
  <si>
    <t>1906935937</t>
  </si>
  <si>
    <t>https://podminky.urs.cz/item/CS_URS_2024_02/413321414</t>
  </si>
  <si>
    <t>5*(0,97-0,4)*0,25</t>
  </si>
  <si>
    <t>5*(3,35-2,6)*0,25</t>
  </si>
  <si>
    <t>0,25*0,25*4,2</t>
  </si>
  <si>
    <t>117</t>
  </si>
  <si>
    <t>413361821</t>
  </si>
  <si>
    <t>Výztuž nosníků včetně stěnových i jeřábových drah, volných trámů, průvlaků, rámových příčlí, ztužidel, konzol, vodorovných táhel apod. tyčových konstrukcí lemujících nebo vyztužujících stropní a podobné střešní konstrukce z betonářské oceli 10 505 (R) nebo BSt 500</t>
  </si>
  <si>
    <t>-796227869</t>
  </si>
  <si>
    <t>https://podminky.urs.cz/item/CS_URS_2024_02/413361821</t>
  </si>
  <si>
    <t>0,1*1,9</t>
  </si>
  <si>
    <t>43-3</t>
  </si>
  <si>
    <t>Prefa schodiště</t>
  </si>
  <si>
    <t>118</t>
  </si>
  <si>
    <t>431124111</t>
  </si>
  <si>
    <t>Montáž podestových panelů s nesvařovanými spoji, hmotnosti do 1,5 t, v budovách výšky do 12 m</t>
  </si>
  <si>
    <t>-273281597</t>
  </si>
  <si>
    <t>https://podminky.urs.cz/item/CS_URS_2024_02/431124111</t>
  </si>
  <si>
    <t>119</t>
  </si>
  <si>
    <t>435124311</t>
  </si>
  <si>
    <t>Montáž schodišťových konstrukcí ramen s podestou s nesvařovanými spoji, vcelku hmotnosti do 3,0 t, v budovách výšky do 12 m</t>
  </si>
  <si>
    <t>114677395</t>
  </si>
  <si>
    <t>https://podminky.urs.cz/item/CS_URS_2024_02/435124311</t>
  </si>
  <si>
    <t>120</t>
  </si>
  <si>
    <t>59372191</t>
  </si>
  <si>
    <t>schodiště ŽB včetně výztuže do 120kg/m3 objem prefabrikátu do 1m3</t>
  </si>
  <si>
    <t>-1439963015</t>
  </si>
  <si>
    <t>"rameno"</t>
  </si>
  <si>
    <t>(3,5*0,15*1+0,35*1*0,3+10*1*(0,175*0,25)*0,5)*4</t>
  </si>
  <si>
    <t>"podesta"2,35*1*0,15*2</t>
  </si>
  <si>
    <t>121</t>
  </si>
  <si>
    <t>953611141</t>
  </si>
  <si>
    <t>Schodišťový prvek pro útlum kročejového hluku nosný a zvukově izolační mezi prefabrikovaným ramenem a podestou délky 1,2 m</t>
  </si>
  <si>
    <t>1772788410</t>
  </si>
  <si>
    <t>https://podminky.urs.cz/item/CS_URS_2024_02/953611141</t>
  </si>
  <si>
    <t>122</t>
  </si>
  <si>
    <t>953611211</t>
  </si>
  <si>
    <t>Schodišťový prvek pro útlum kročejového hluku zvukově izolační mezi schody a stěnou - dilatační spárová deska, dl. 1 m</t>
  </si>
  <si>
    <t>-563505244</t>
  </si>
  <si>
    <t>https://podminky.urs.cz/item/CS_URS_2024_02/953611211</t>
  </si>
  <si>
    <t>3,2*4</t>
  </si>
  <si>
    <t>123</t>
  </si>
  <si>
    <t>953611151</t>
  </si>
  <si>
    <t>Schodišťový prvek pro útlum kročejového hluku nosný a zvukově izolační pro podepření ramene na základové desce délky 1,2 m</t>
  </si>
  <si>
    <t>1180776159</t>
  </si>
  <si>
    <t>https://podminky.urs.cz/item/CS_URS_2024_02/953611151</t>
  </si>
  <si>
    <t>Úpravy povrchů, podlahy a osazování výplní</t>
  </si>
  <si>
    <t>Úprava povrchů vnitřních</t>
  </si>
  <si>
    <t>124</t>
  </si>
  <si>
    <t>629991012</t>
  </si>
  <si>
    <t>Zakrytí vnějších ploch před znečištěním včetně pozdějšího odkrytí výplní otvorů a svislých ploch fólií přilepenou na začišťovací lištu</t>
  </si>
  <si>
    <t>2092051590</t>
  </si>
  <si>
    <t>https://podminky.urs.cz/item/CS_URS_2024_02/629991012</t>
  </si>
  <si>
    <t>125</t>
  </si>
  <si>
    <t>622143004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</si>
  <si>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</si>
  <si>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74967425</t>
  </si>
  <si>
    <t>https://podminky.urs.cz/item/CS_URS_2024_02/622143004</t>
  </si>
  <si>
    <t>ostění0+ostění1</t>
  </si>
  <si>
    <t>nadpraží0+nadpraží1</t>
  </si>
  <si>
    <t>126</t>
  </si>
  <si>
    <t>59051516</t>
  </si>
  <si>
    <t>profil začišťovací PVC pro ostění vnitřních omítek</t>
  </si>
  <si>
    <t>387835609</t>
  </si>
  <si>
    <t>69,964*1,1 'Přepočtené koeficientem množství</t>
  </si>
  <si>
    <t>127</t>
  </si>
  <si>
    <t>622143005</t>
  </si>
  <si>
    <t>Montáž omítkových profilů plastových, pozinkovaných nebo dřevěných upevněných vtlačením do podkladní vrstvy nebo přibitím omítníků</t>
  </si>
  <si>
    <t>1641171081</t>
  </si>
  <si>
    <t>https://podminky.urs.cz/item/CS_URS_2024_02/622143005</t>
  </si>
  <si>
    <t>128</t>
  </si>
  <si>
    <t>56284233</t>
  </si>
  <si>
    <t>omítník PVC pro omítky tl 10mm</t>
  </si>
  <si>
    <t>-1558243605</t>
  </si>
  <si>
    <t>"1,2 bm/m2 omtíky"omítka*1,2</t>
  </si>
  <si>
    <t>1129,081*1,1 'Přepočtené koeficientem množství</t>
  </si>
  <si>
    <t>129</t>
  </si>
  <si>
    <t>55343021</t>
  </si>
  <si>
    <t>profil rohový Pz s kulatou hlavou pro vnitřní omítky tl 12mm</t>
  </si>
  <si>
    <t>-1541157540</t>
  </si>
  <si>
    <t>ostění0+ostění1+ostění2</t>
  </si>
  <si>
    <t>nadpraží0+nadpraží1+0</t>
  </si>
  <si>
    <t>"1 PP"(0,25+2,8+0,27)*6</t>
  </si>
  <si>
    <t>"1 NP"(0,15+2,83+0,27)*2</t>
  </si>
  <si>
    <t>"2 NP - roh u schodiště"4,1</t>
  </si>
  <si>
    <t>100,484*1,1 'Přepočtené koeficientem množství</t>
  </si>
  <si>
    <t>130</t>
  </si>
  <si>
    <t>612142001</t>
  </si>
  <si>
    <t>Pletivo vnitřních ploch v ploše nebo pruzích, na plném podkladu sklovláknité vtlačené do tmelu včetně tmelu stěn</t>
  </si>
  <si>
    <t>-300132870</t>
  </si>
  <si>
    <t>https://podminky.urs.cz/item/CS_URS_2024_02/612142001</t>
  </si>
  <si>
    <t xml:space="preserve">"pro zvýšení vzduchotěsnosti" </t>
  </si>
  <si>
    <t xml:space="preserve">0,25*(ostění0+nadpraží0+ostění1+nadpraží1+ostění2+0) </t>
  </si>
  <si>
    <t>"detaily"15</t>
  </si>
  <si>
    <t>131</t>
  </si>
  <si>
    <t>632450121</t>
  </si>
  <si>
    <t>Potěr cementový vyrovnávací ze suchých směsí v pásu o průměrné (střední) tl. od 10 do 20 mm</t>
  </si>
  <si>
    <t>-102890923</t>
  </si>
  <si>
    <t>https://podminky.urs.cz/item/CS_URS_2024_02/632450121</t>
  </si>
  <si>
    <t>"vnitřní parapet"(parapet0+parapet1+0)*0,25</t>
  </si>
  <si>
    <t>61-1</t>
  </si>
  <si>
    <t>Jádrová omítka</t>
  </si>
  <si>
    <t>132</t>
  </si>
  <si>
    <t>612331321</t>
  </si>
  <si>
    <t>Omítka cementová vnitřních ploch nanášená strojně jednovrstvá, tloušťky do 10 mm hladká svislých konstrukcí stěn</t>
  </si>
  <si>
    <t>2146526753</t>
  </si>
  <si>
    <t>https://podminky.urs.cz/item/CS_URS_2024_02/612331321</t>
  </si>
  <si>
    <t>61-2</t>
  </si>
  <si>
    <t>Sádrová omítka</t>
  </si>
  <si>
    <t>133</t>
  </si>
  <si>
    <t>611341325</t>
  </si>
  <si>
    <t>Omítka sádrová nebo vápenosádrová vnitřních ploch nanášená strojně jednovrstvá, tloušťky do 10 mm hladká schodišťových konstrukcí stropů, stěn, ramen nebo nosníků</t>
  </si>
  <si>
    <t>1913293524</t>
  </si>
  <si>
    <t>https://podminky.urs.cz/item/CS_URS_2024_02/611341325</t>
  </si>
  <si>
    <t>"schodišťové desky"2,1*1*2+(2,25*1)/cos(35)*4</t>
  </si>
  <si>
    <t>134</t>
  </si>
  <si>
    <t>612341321</t>
  </si>
  <si>
    <t>Omítka sádrová nebo vápenosádrová vnitřních ploch nanášená strojně jednovrstvá, tloušťky do 10 mm hladká svislých konstrukcí stěn</t>
  </si>
  <si>
    <t>113429925</t>
  </si>
  <si>
    <t>https://podminky.urs.cz/item/CS_URS_2024_02/612341321</t>
  </si>
  <si>
    <t>-obklad</t>
  </si>
  <si>
    <t>Úprava povrchů vnějších</t>
  </si>
  <si>
    <t>621</t>
  </si>
  <si>
    <t>Příprava podkladů</t>
  </si>
  <si>
    <t>135</t>
  </si>
  <si>
    <t>-56340790</t>
  </si>
  <si>
    <t>136</t>
  </si>
  <si>
    <t>629991011</t>
  </si>
  <si>
    <t>Zakrytí vnějších ploch před znečištěním včetně pozdějšího odkrytí výplní otvorů a svislých ploch fólií přilepenou lepící páskou</t>
  </si>
  <si>
    <t>-1619643794</t>
  </si>
  <si>
    <t>https://podminky.urs.cz/item/CS_URS_2024_02/629991011</t>
  </si>
  <si>
    <t>"ochrana vestavěných částí stavby"fasáda*0,05</t>
  </si>
  <si>
    <t>622</t>
  </si>
  <si>
    <t>Lištový systém</t>
  </si>
  <si>
    <t>137</t>
  </si>
  <si>
    <t>115465453</t>
  </si>
  <si>
    <t>138</t>
  </si>
  <si>
    <t>28342205</t>
  </si>
  <si>
    <t>profil začišťovací PVC 6mm s výztužnou tkaninou pro ostění ETICS</t>
  </si>
  <si>
    <t>2082677040</t>
  </si>
  <si>
    <t>139</t>
  </si>
  <si>
    <t>622252002</t>
  </si>
  <si>
    <t>Montáž profilů kontaktního zateplení ostatních stěnových, dilatačních apod. lepených do tmelu</t>
  </si>
  <si>
    <t>864174761</t>
  </si>
  <si>
    <t>https://podminky.urs.cz/item/CS_URS_2024_02/622252002</t>
  </si>
  <si>
    <t>140</t>
  </si>
  <si>
    <t>63127464</t>
  </si>
  <si>
    <t>profil rohový Al 15x15mm s výztužnou tkaninou š 100mm pro ETICS</t>
  </si>
  <si>
    <t>-1655680438</t>
  </si>
  <si>
    <t>"nároží stavby"(4,319+3,873+4,319+2,97+4,319+0,9++4,319)</t>
  </si>
  <si>
    <t>71,319*1,1 'Přepočtené koeficientem množství</t>
  </si>
  <si>
    <t>141</t>
  </si>
  <si>
    <t>59051510</t>
  </si>
  <si>
    <t>profil začišťovací s okapnicí PVC s výztužnou tkaninou pro nadpraží ETICS</t>
  </si>
  <si>
    <t>-160124200</t>
  </si>
  <si>
    <t>"nad vchod"(0,3+0,953+2,85+2,986+0,5+0,3)</t>
  </si>
  <si>
    <t>31,553*1,1 'Přepočtené koeficientem množství</t>
  </si>
  <si>
    <t>142</t>
  </si>
  <si>
    <t>59051512</t>
  </si>
  <si>
    <t>profil začišťovací s okapnicí PVC s výztužnou tkaninou pro parapet ETICS</t>
  </si>
  <si>
    <t>950360850</t>
  </si>
  <si>
    <t>parapet0+parapet1+0</t>
  </si>
  <si>
    <t>18*1,1 'Přepočtené koeficientem množství</t>
  </si>
  <si>
    <t>62-1</t>
  </si>
  <si>
    <t>ETICS - eps</t>
  </si>
  <si>
    <t>143</t>
  </si>
  <si>
    <t>621211001</t>
  </si>
  <si>
    <t>Montáž kontaktního zateplení lepením a mechanickým kotvením z polystyrenových desek (dodávka ve specifikaci) na vnější podhledy, na podklad betonový nebo z lehčeného betonu, z tvárnic keramických nebo vápenopískových, tloušťky desek do 40 mm</t>
  </si>
  <si>
    <t>-1495775530</t>
  </si>
  <si>
    <t>https://podminky.urs.cz/item/CS_URS_2024_02/621211001</t>
  </si>
  <si>
    <t>144</t>
  </si>
  <si>
    <t>28375932</t>
  </si>
  <si>
    <t>deska EPS 70 fasádní λ=0,039 tl 40mm</t>
  </si>
  <si>
    <t>-2041266824</t>
  </si>
  <si>
    <t>13,453*1,05 'Přepočtené koeficientem množství</t>
  </si>
  <si>
    <t>145</t>
  </si>
  <si>
    <t>622211041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</si>
  <si>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160 do 200 mm</t>
  </si>
  <si>
    <t>537932945</t>
  </si>
  <si>
    <t>https://podminky.urs.cz/item/CS_URS_2024_02/622211041</t>
  </si>
  <si>
    <t>146</t>
  </si>
  <si>
    <t>28375986</t>
  </si>
  <si>
    <t>deska EPS 100 fasádní λ=0,037 tl 180mm</t>
  </si>
  <si>
    <t>832357441</t>
  </si>
  <si>
    <t>297,316*1,05 'Přepočtené koeficientem množství</t>
  </si>
  <si>
    <t>147</t>
  </si>
  <si>
    <t>622251101</t>
  </si>
  <si>
    <t>Montáž kontaktního zateplení lepením a mechanickým kotvením Příplatek k cenám za zápustnou montáž kotev s použitím tepelněizolačních zátek na vnější stěny z polystyrenu</t>
  </si>
  <si>
    <t>1098324150</t>
  </si>
  <si>
    <t>https://podminky.urs.cz/item/CS_URS_2024_02/622251101</t>
  </si>
  <si>
    <t>148</t>
  </si>
  <si>
    <t>622251221</t>
  </si>
  <si>
    <t>Montáž kontaktního zateplení lepením a mechanickým kotvením montáž každé další kotvy přes 8 ks/m2 vnějších stěn povrchové kotvení</t>
  </si>
  <si>
    <t>834455645</t>
  </si>
  <si>
    <t>https://podminky.urs.cz/item/CS_URS_2024_02/622251221</t>
  </si>
  <si>
    <t xml:space="preserve">"kotvení pro kamen. obklad" </t>
  </si>
  <si>
    <t>(fasáda-fasáda2+sokl)*4</t>
  </si>
  <si>
    <t>149</t>
  </si>
  <si>
    <t>59051216</t>
  </si>
  <si>
    <t>hmoždinka ETA univerzální šroubovací fasádní s kovovým trnem pro montáž TI 8x60x255mm</t>
  </si>
  <si>
    <t>-1800531864</t>
  </si>
  <si>
    <t>150</t>
  </si>
  <si>
    <t>622251209</t>
  </si>
  <si>
    <t>Montáž kontaktního zateplení lepením a mechanickým kotvením Příplatek k cenám za použití pancéřového sklovláknitého pletiva pro namáhané oblasti soklů, pod keramický obklad apod.</t>
  </si>
  <si>
    <t>-1869175949</t>
  </si>
  <si>
    <t>https://podminky.urs.cz/item/CS_URS_2024_02/622251209</t>
  </si>
  <si>
    <t>0,2*(ostění1+ostění2+ostění0+nadpraží0+nadpraží1)</t>
  </si>
  <si>
    <t>6222</t>
  </si>
  <si>
    <t xml:space="preserve">Ostění, nadpraží  a parapety</t>
  </si>
  <si>
    <t>151</t>
  </si>
  <si>
    <t>622212001</t>
  </si>
  <si>
    <t>Montáž kontaktního zateplení vnějšího ostění, nadpraží nebo parapetu lepením z polystyrenových desek (dodávka ve specifikaci) hloubky špalet do 200 mm, tloušťky desek do 40 mm</t>
  </si>
  <si>
    <t>525151733</t>
  </si>
  <si>
    <t>https://podminky.urs.cz/item/CS_URS_2024_02/622212001</t>
  </si>
  <si>
    <t xml:space="preserve">"nad dveře + ostění </t>
  </si>
  <si>
    <t>1,93+2,5</t>
  </si>
  <si>
    <t>3,6+2,85*2</t>
  </si>
  <si>
    <t>152</t>
  </si>
  <si>
    <t>28376416</t>
  </si>
  <si>
    <t>deska XPS hrana polodrážková a hladký povrch 300kPA λ=0,035 tl 40mm</t>
  </si>
  <si>
    <t>-1659929795</t>
  </si>
  <si>
    <t>13,73*0,4 'Přepočtené koeficientem množství</t>
  </si>
  <si>
    <t>153</t>
  </si>
  <si>
    <t>382399772</t>
  </si>
  <si>
    <t>(ostění0+ostění1+nadpraží0+nadpraží1)</t>
  </si>
  <si>
    <t>154</t>
  </si>
  <si>
    <t>-1793988400</t>
  </si>
  <si>
    <t>155</t>
  </si>
  <si>
    <t>28376415</t>
  </si>
  <si>
    <t>deska XPS hrana polodrážková a hladký povrch 300kPA λ=0,035 tl 30mm</t>
  </si>
  <si>
    <t>-905023631</t>
  </si>
  <si>
    <t>18*0,2 'Přepočtené koeficientem množství</t>
  </si>
  <si>
    <t>156</t>
  </si>
  <si>
    <t>622251211</t>
  </si>
  <si>
    <t>Montáž kontaktního zateplení lepením a mechanickým kotvením Příplatek k cenám za zesílené vyztužení druhou vrstvou sklovláknitého pletiva vnějších stěn</t>
  </si>
  <si>
    <t>1797359689</t>
  </si>
  <si>
    <t>https://podminky.urs.cz/item/CS_URS_2024_02/622251211</t>
  </si>
  <si>
    <t>"řešení detailů v místě přechodů mateirálu, u kastlíků aj."</t>
  </si>
  <si>
    <t>fasáda*0,05</t>
  </si>
  <si>
    <t>62-3</t>
  </si>
  <si>
    <t>Sokl a nadstřešní část, markýza</t>
  </si>
  <si>
    <t>157</t>
  </si>
  <si>
    <t>621142001</t>
  </si>
  <si>
    <t>Pletivo vnějších ploch v ploše nebo pruzích, na plném podkladu sklovláknité vtlačené do tmelu podhledů</t>
  </si>
  <si>
    <t>-822110919</t>
  </si>
  <si>
    <t>https://podminky.urs.cz/item/CS_URS_2024_02/621142001</t>
  </si>
  <si>
    <t>158</t>
  </si>
  <si>
    <t>622142001</t>
  </si>
  <si>
    <t>Pletivo vnějších ploch v ploše nebo pruzích, na plném podkladu sklovláknité vtlačené do tmelu stěn</t>
  </si>
  <si>
    <t>352614165</t>
  </si>
  <si>
    <t>https://podminky.urs.cz/item/CS_URS_2024_02/622142001</t>
  </si>
  <si>
    <t xml:space="preserve">sokl </t>
  </si>
  <si>
    <t>"dvojitá vrstva perlinky</t>
  </si>
  <si>
    <t>fasáda-fasáda2</t>
  </si>
  <si>
    <t>159</t>
  </si>
  <si>
    <t>713131145</t>
  </si>
  <si>
    <t>Montáž tepelné izolace stěn rohožemi, pásy, deskami, dílci, bloky (izolační materiál ve specifikaci) lepením bodově bez mechanického kotvení</t>
  </si>
  <si>
    <t>-1242820399</t>
  </si>
  <si>
    <t>https://podminky.urs.cz/item/CS_URS_2024_02/713131145</t>
  </si>
  <si>
    <t>160</t>
  </si>
  <si>
    <t>28376450</t>
  </si>
  <si>
    <t>deska XPS hrana polodrážková a hladký povrch 300kPA λ=0,035 tl 180mm</t>
  </si>
  <si>
    <t>316045537</t>
  </si>
  <si>
    <t xml:space="preserve">"SZ pohled" </t>
  </si>
  <si>
    <t>(3,97+0,3-0,3)*(16,8)</t>
  </si>
  <si>
    <t>0,5*(24,35-0,2*2-16,8)</t>
  </si>
  <si>
    <t>-(7,8*2)*0,5</t>
  </si>
  <si>
    <t xml:space="preserve">"JV pohled </t>
  </si>
  <si>
    <t>((0,5+2)/2)*(16,8)</t>
  </si>
  <si>
    <t>-0,3*16,8</t>
  </si>
  <si>
    <t xml:space="preserve">"JZ pohled </t>
  </si>
  <si>
    <t>0,3*8,6</t>
  </si>
  <si>
    <t>"ZV pohled</t>
  </si>
  <si>
    <t>127,186*1,05 'Přepočtené koeficientem množství</t>
  </si>
  <si>
    <t>161</t>
  </si>
  <si>
    <t>28376423</t>
  </si>
  <si>
    <t>deska XPS hrana polodrážková a hladký povrch 300kPA λ=0,035 tl 120mm</t>
  </si>
  <si>
    <t>1255203348</t>
  </si>
  <si>
    <t>"výškový skok</t>
  </si>
  <si>
    <t>(3,978-0,25)*8,6</t>
  </si>
  <si>
    <t>32,061*1,05 'Přepočtené koeficientem množství</t>
  </si>
  <si>
    <t>62-4</t>
  </si>
  <si>
    <t>Finální omítka</t>
  </si>
  <si>
    <t>162</t>
  </si>
  <si>
    <t>621151001</t>
  </si>
  <si>
    <t>Penetrační nátěr vnějších pastovitých tenkovrstvých omítek akrylátový podhledů</t>
  </si>
  <si>
    <t>-1802326414</t>
  </si>
  <si>
    <t>https://podminky.urs.cz/item/CS_URS_2024_02/621151001</t>
  </si>
  <si>
    <t>163</t>
  </si>
  <si>
    <t>621531012</t>
  </si>
  <si>
    <t>Omítka tenkovrstvá silikonová vnějších ploch probarvená bez penetrace zatíraná (škrábaná), zrnitost 1,5 mm podhledů</t>
  </si>
  <si>
    <t>663188670</t>
  </si>
  <si>
    <t>https://podminky.urs.cz/item/CS_URS_2024_02/621531012</t>
  </si>
  <si>
    <t>164</t>
  </si>
  <si>
    <t>622151001</t>
  </si>
  <si>
    <t>Penetrační nátěr vnějších pastovitých tenkovrstvých omítek akrylátový stěn</t>
  </si>
  <si>
    <t>-2084511465</t>
  </si>
  <si>
    <t>https://podminky.urs.cz/item/CS_URS_2024_02/622151001</t>
  </si>
  <si>
    <t>165</t>
  </si>
  <si>
    <t>622531012</t>
  </si>
  <si>
    <t>Omítka tenkovrstvá silikonová vnějších ploch probarvená bez penetrace zatíraná (škrábaná), zrnitost 1,5 mm stěn</t>
  </si>
  <si>
    <t>-1194760633</t>
  </si>
  <si>
    <t>https://podminky.urs.cz/item/CS_URS_2024_02/622531012</t>
  </si>
  <si>
    <t>Podlahy a podlahové konstrukce</t>
  </si>
  <si>
    <t>166</t>
  </si>
  <si>
    <t>632481213</t>
  </si>
  <si>
    <t>Separační vrstva k oddělení podlahových vrstev z polyetylénové fólie</t>
  </si>
  <si>
    <t>-755578386</t>
  </si>
  <si>
    <t>https://podminky.urs.cz/item/CS_URS_2024_02/632481213</t>
  </si>
  <si>
    <t>"skladby P1/P2/P3</t>
  </si>
  <si>
    <t>167</t>
  </si>
  <si>
    <t>634112113</t>
  </si>
  <si>
    <t>Obvodová dilatace mezi stěnou a mazaninou nebo potěrem podlahovým páskem z pěnového PE tl. do 10 mm, výšky 80 mm</t>
  </si>
  <si>
    <t>-1782807810</t>
  </si>
  <si>
    <t>https://podminky.urs.cz/item/CS_URS_2024_02/634112113</t>
  </si>
  <si>
    <t>168</t>
  </si>
  <si>
    <t>634113113</t>
  </si>
  <si>
    <t>Výplň dilatačních spár mazanin plastovým profilem výšky 40 mm</t>
  </si>
  <si>
    <t>-1509856419</t>
  </si>
  <si>
    <t>https://podminky.urs.cz/item/CS_URS_2024_02/634113113</t>
  </si>
  <si>
    <t xml:space="preserve">"upřesní dodavatel podlah" </t>
  </si>
  <si>
    <t>"1 PP"2,76+4,55*2+3,01+1,55</t>
  </si>
  <si>
    <t>"1 NP"3,8+4,06+3,01*2</t>
  </si>
  <si>
    <t>"2 NP"3,925+3,28</t>
  </si>
  <si>
    <t>169</t>
  </si>
  <si>
    <t>631351111</t>
  </si>
  <si>
    <t>Bednění v podlahách otvorů a prostupů zřízení</t>
  </si>
  <si>
    <t>1855316694</t>
  </si>
  <si>
    <t>https://podminky.urs.cz/item/CS_URS_2024_02/631351111</t>
  </si>
  <si>
    <t>"u schodiště"(1+1)*0,5</t>
  </si>
  <si>
    <t>170</t>
  </si>
  <si>
    <t>631351112</t>
  </si>
  <si>
    <t>Bednění v podlahách otvorů a prostupů odstranění</t>
  </si>
  <si>
    <t>1071491649</t>
  </si>
  <si>
    <t>https://podminky.urs.cz/item/CS_URS_2024_02/631351112</t>
  </si>
  <si>
    <t>171</t>
  </si>
  <si>
    <t>635111311</t>
  </si>
  <si>
    <t>Násyp ze štěrkopísku, písku nebo kameniva pod podlahy pod plovoucí nebo tepelně izolační vrstvy podlah o tl. do 20 mm (lože) z písku prosátého</t>
  </si>
  <si>
    <t>-2033080402</t>
  </si>
  <si>
    <t>https://podminky.urs.cz/item/CS_URS_2024_02/635111311</t>
  </si>
  <si>
    <t>63-1</t>
  </si>
  <si>
    <t>Betonové podlahy</t>
  </si>
  <si>
    <t>172</t>
  </si>
  <si>
    <t>631311115</t>
  </si>
  <si>
    <t>Mazanina z betonu prostého bez zvýšených nároků na prostředí tl. přes 50 do 80 mm tř. C 20/25</t>
  </si>
  <si>
    <t>1976863375</t>
  </si>
  <si>
    <t>https://podminky.urs.cz/item/CS_URS_2024_02/631311115</t>
  </si>
  <si>
    <t>F00_1*(0,055+0,065)/2</t>
  </si>
  <si>
    <t>F01_1*(0,057+0,067)/2</t>
  </si>
  <si>
    <t>F02_1*(0,055+0,065)/2</t>
  </si>
  <si>
    <t>173</t>
  </si>
  <si>
    <t>631319011</t>
  </si>
  <si>
    <t>Příplatek k cenám mazanin za úpravu povrchu mazaniny přehlazením, mazanina tl. přes 50 do 80 mm</t>
  </si>
  <si>
    <t>356931583</t>
  </si>
  <si>
    <t>https://podminky.urs.cz/item/CS_URS_2024_02/631319011</t>
  </si>
  <si>
    <t>174</t>
  </si>
  <si>
    <t>631319204</t>
  </si>
  <si>
    <t>Příplatek k cenám betonových mazanin za vyztužení ocelovými vlákny (drátkobeton) objemové vyztužení 30 kg/m3</t>
  </si>
  <si>
    <t>1792634172</t>
  </si>
  <si>
    <t>https://podminky.urs.cz/item/CS_URS_2024_02/631319204</t>
  </si>
  <si>
    <t>24,714</t>
  </si>
  <si>
    <t>63-5</t>
  </si>
  <si>
    <t>Okapový chodník</t>
  </si>
  <si>
    <t>175</t>
  </si>
  <si>
    <t>637121113</t>
  </si>
  <si>
    <t>Okapový chodník z kameniva s udusáním a urovnáním povrchu z kačírku tl. 200 mm</t>
  </si>
  <si>
    <t>782003464</t>
  </si>
  <si>
    <t>https://podminky.urs.cz/item/CS_URS_2024_02/637121113</t>
  </si>
  <si>
    <t>176</t>
  </si>
  <si>
    <t>637311131</t>
  </si>
  <si>
    <t>Okapový chodník z obrubníků betonových zahradních, se zalitím spár cementovou maltou do lože z betonu prostého</t>
  </si>
  <si>
    <t>560721027</t>
  </si>
  <si>
    <t>https://podminky.urs.cz/item/CS_URS_2024_02/637311131</t>
  </si>
  <si>
    <t>1,5+0,5*2</t>
  </si>
  <si>
    <t>17+0,5*2</t>
  </si>
  <si>
    <t>177</t>
  </si>
  <si>
    <t>632481215</t>
  </si>
  <si>
    <t>Separační vrstva k oddělení podlahových vrstev z geotextilie</t>
  </si>
  <si>
    <t>1688085863</t>
  </si>
  <si>
    <t>https://podminky.urs.cz/item/CS_URS_2024_02/632481215</t>
  </si>
  <si>
    <t>63-4</t>
  </si>
  <si>
    <t>Samonivelační stěrka</t>
  </si>
  <si>
    <t>178</t>
  </si>
  <si>
    <t>632451101</t>
  </si>
  <si>
    <t>Potěr cementový samonivelační ze suchých směsí tloušťky přes 2 do 5 mm</t>
  </si>
  <si>
    <t>80923253</t>
  </si>
  <si>
    <t>https://podminky.urs.cz/item/CS_URS_2024_02/632451101</t>
  </si>
  <si>
    <t>179</t>
  </si>
  <si>
    <t>771121011</t>
  </si>
  <si>
    <t>Příprava podkladu před provedením dlažby nátěr penetrační na podlahu</t>
  </si>
  <si>
    <t>-680814268</t>
  </si>
  <si>
    <t>https://podminky.urs.cz/item/CS_URS_2024_02/771121011</t>
  </si>
  <si>
    <t>Osazování výplní otvorů</t>
  </si>
  <si>
    <t>180</t>
  </si>
  <si>
    <t>642942111</t>
  </si>
  <si>
    <t>Osazování zárubní nebo rámů kovových dveřních lisovaných nebo z úhelníků bez dveřních křídel na cementovou maltu, plochy otvoru do 2,5 m2</t>
  </si>
  <si>
    <t>802892221</t>
  </si>
  <si>
    <t>https://podminky.urs.cz/item/CS_URS_2024_02/642942111</t>
  </si>
  <si>
    <t>181</t>
  </si>
  <si>
    <t>55331488</t>
  </si>
  <si>
    <t>zárubeň jednokřídlá ocelová pro zdění tl stěny 110-150mm rozměru 900/1970, 2100mm</t>
  </si>
  <si>
    <t>2089990915</t>
  </si>
  <si>
    <t>"T12</t>
  </si>
  <si>
    <t>182</t>
  </si>
  <si>
    <t>55331488R</t>
  </si>
  <si>
    <t>zárubeň jednokřídlá ocelová pro zdění tl stěny 110-150mm rozměru 900/2500 mm</t>
  </si>
  <si>
    <t>vlastní</t>
  </si>
  <si>
    <t>-1838484406</t>
  </si>
  <si>
    <t>"T10</t>
  </si>
  <si>
    <t>"T07</t>
  </si>
  <si>
    <t>183</t>
  </si>
  <si>
    <t>55331487</t>
  </si>
  <si>
    <t>zárubeň jednokřídlá ocelová pro zdění tl stěny 110-150mm rozměru 800/1970, 2100mm</t>
  </si>
  <si>
    <t>2074762905</t>
  </si>
  <si>
    <t>"T01</t>
  </si>
  <si>
    <t>4-1</t>
  </si>
  <si>
    <t>184</t>
  </si>
  <si>
    <t>55331487R</t>
  </si>
  <si>
    <t>zárubeň jednokřídlá ocelová pro zdění tl stěny 110-150mm rozměru 800/2500 mm</t>
  </si>
  <si>
    <t>1244442976</t>
  </si>
  <si>
    <t>"T08</t>
  </si>
  <si>
    <t>185</t>
  </si>
  <si>
    <t>55331486</t>
  </si>
  <si>
    <t>zárubeň jednokřídlá ocelová pro zdění tl stěny 110-150mm rozměru 700/1970, 2100mm</t>
  </si>
  <si>
    <t>-1952678562</t>
  </si>
  <si>
    <t>"T13"2</t>
  </si>
  <si>
    <t>186</t>
  </si>
  <si>
    <t>55331550</t>
  </si>
  <si>
    <t>zárubeň jednokřídlá ocelová pro zdění tl stěny 260-300mm rozměru 600/1970, 2100mm</t>
  </si>
  <si>
    <t>-643407441</t>
  </si>
  <si>
    <t>"T05"2</t>
  </si>
  <si>
    <t>187</t>
  </si>
  <si>
    <t>55331553</t>
  </si>
  <si>
    <t>zárubeň jednokřídlá ocelová pro zdění tl stěny 260-300mm rozměru 900/1970, 2100mm</t>
  </si>
  <si>
    <t>-201876737</t>
  </si>
  <si>
    <t>"T14"1</t>
  </si>
  <si>
    <t>188</t>
  </si>
  <si>
    <t>55331562</t>
  </si>
  <si>
    <t>zárubeň jednokřídlá ocelová pro zdění s protipožární úpravou tl stěny 110-150mm rozměru 800/1970, 2100mm</t>
  </si>
  <si>
    <t>323149185</t>
  </si>
  <si>
    <t>"T01"1</t>
  </si>
  <si>
    <t>189</t>
  </si>
  <si>
    <t>55331564R</t>
  </si>
  <si>
    <t>zárubeň jednokřídlá ocelová pro zdění s protipožární úpravou tl stěny 110-150mm rozměru 1000/1970, 2100mm</t>
  </si>
  <si>
    <t>649275401</t>
  </si>
  <si>
    <t>"T06"1</t>
  </si>
  <si>
    <t>190</t>
  </si>
  <si>
    <t>55331552</t>
  </si>
  <si>
    <t>zárubeň jednokřídlá ocelová pro zdění tl stěny 260-300mm rozměru 800/1970, 2100mm</t>
  </si>
  <si>
    <t>1947917778</t>
  </si>
  <si>
    <t>"T02"1</t>
  </si>
  <si>
    <t>191</t>
  </si>
  <si>
    <t>55331552R</t>
  </si>
  <si>
    <t>zárubeň jednokřídlá ocelová pro zdění tl stěny 260-300mm rozměru 800/2500 mm</t>
  </si>
  <si>
    <t>-1548765969</t>
  </si>
  <si>
    <t>"T09"1</t>
  </si>
  <si>
    <t>192</t>
  </si>
  <si>
    <t>642942221</t>
  </si>
  <si>
    <t>Osazování zárubní nebo rámů kovových dveřních lisovaných nebo z úhelníků bez dveřních křídel na cementovou maltu, plochy otvoru přes 2,5 do 4,5 m2</t>
  </si>
  <si>
    <t>-395604402</t>
  </si>
  <si>
    <t>https://podminky.urs.cz/item/CS_URS_2024_02/642942221</t>
  </si>
  <si>
    <t>193</t>
  </si>
  <si>
    <t>55331772</t>
  </si>
  <si>
    <t>zárubeň dvoukřídlá ocelová pro zdění s protipožární úpravou tl stěny 260-300mm rozměru 1600/1970, 2100mm</t>
  </si>
  <si>
    <t>356642380</t>
  </si>
  <si>
    <t>"T4"1</t>
  </si>
  <si>
    <t>194</t>
  </si>
  <si>
    <t>55331757R</t>
  </si>
  <si>
    <t>zárubeň dvoukřídlá ocelová pro zdění tl stěny 260-300mm rozměru 1800/2500 mm</t>
  </si>
  <si>
    <t>1546594935</t>
  </si>
  <si>
    <t>"T11"1</t>
  </si>
  <si>
    <t>195</t>
  </si>
  <si>
    <t>642946111</t>
  </si>
  <si>
    <t>Osazení stavebního pouzdra posuvných dveří do zděné příčky s jednou kapsou pro jedno dveřní křídlo průchozí šířky do 800 mm</t>
  </si>
  <si>
    <t>200032369</t>
  </si>
  <si>
    <t>https://podminky.urs.cz/item/CS_URS_2024_02/642946111</t>
  </si>
  <si>
    <t>"004 - T03"1</t>
  </si>
  <si>
    <t>196</t>
  </si>
  <si>
    <t>55331611</t>
  </si>
  <si>
    <t>pouzdro stavební posuvných dveří jednopouzdrové 700mm standardní rozměr</t>
  </si>
  <si>
    <t>-266494473</t>
  </si>
  <si>
    <t>197</t>
  </si>
  <si>
    <t>783314101.1</t>
  </si>
  <si>
    <t>Základní nátěr zámečnických konstrukcí jednonásobný syntetický</t>
  </si>
  <si>
    <t>-708459823</t>
  </si>
  <si>
    <t>https://podminky.urs.cz/item/CS_URS_2024_02/783314101.1</t>
  </si>
  <si>
    <t>0,2*(0,9+2,1*2)*4</t>
  </si>
  <si>
    <t>0,35*(0,9+2,1*2)*1</t>
  </si>
  <si>
    <t>0,2*(0,8+2,1*2)*6</t>
  </si>
  <si>
    <t>0,2*(0,8+2,1*2)*1</t>
  </si>
  <si>
    <t>0,35*(0,8+2,1*2)*2</t>
  </si>
  <si>
    <t>0,2*(0,7+2,1*2)*2</t>
  </si>
  <si>
    <t>0,35*(0,6+2,1*2)*2</t>
  </si>
  <si>
    <t>0,2*(1+2,1*2)</t>
  </si>
  <si>
    <t>198</t>
  </si>
  <si>
    <t>783317101.1</t>
  </si>
  <si>
    <t>Krycí nátěr (email) zámečnických konstrukcí jednonásobný syntetický standardní</t>
  </si>
  <si>
    <t>1374433114</t>
  </si>
  <si>
    <t>https://podminky.urs.cz/item/CS_URS_2024_02/783317101.1</t>
  </si>
  <si>
    <t>Ostatní konstrukce a práce, bourání</t>
  </si>
  <si>
    <t>199</t>
  </si>
  <si>
    <t>751614121R</t>
  </si>
  <si>
    <t>Montáž monitorovacího, řídícího a ovládacího zařízení čidla CO2</t>
  </si>
  <si>
    <t>1033260865</t>
  </si>
  <si>
    <t>https://podminky.urs.cz/item/CS_URS_2024_02/751614121R</t>
  </si>
  <si>
    <t>200</t>
  </si>
  <si>
    <t>RMAT0004</t>
  </si>
  <si>
    <t xml:space="preserve">čidlo kouřové </t>
  </si>
  <si>
    <t>-220542015</t>
  </si>
  <si>
    <t>201</t>
  </si>
  <si>
    <t>953943211</t>
  </si>
  <si>
    <t>Osazování drobných kovových předmětů kotvených do stěny hasicího přístroje</t>
  </si>
  <si>
    <t>-2101065626</t>
  </si>
  <si>
    <t>https://podminky.urs.cz/item/CS_URS_2024_02/953943211</t>
  </si>
  <si>
    <t>202</t>
  </si>
  <si>
    <t>44932114</t>
  </si>
  <si>
    <t>přístroj hasicí ruční práškový PG 6 LE</t>
  </si>
  <si>
    <t>103564017</t>
  </si>
  <si>
    <t>203</t>
  </si>
  <si>
    <t>952901111</t>
  </si>
  <si>
    <t>Vyčištění budov nebo objektů před předáním do užívání budov bytové nebo občanské výstavby, světlé výšky podlaží do 4 m</t>
  </si>
  <si>
    <t>-228930124</t>
  </si>
  <si>
    <t>https://podminky.urs.cz/item/CS_URS_2024_02/952901111</t>
  </si>
  <si>
    <t>"plocha z vnějších rozměrů</t>
  </si>
  <si>
    <t>23,95*9*2</t>
  </si>
  <si>
    <t>17,5*9</t>
  </si>
  <si>
    <t>-7,7*9</t>
  </si>
  <si>
    <t>Lešení a stavební výtahy</t>
  </si>
  <si>
    <t>204</t>
  </si>
  <si>
    <t>941111111</t>
  </si>
  <si>
    <t>Lešení řadové trubkové lehké pracovní s podlahami s provozním zatížením tř. 3 do 200 kg/m2 šířky tř. W06 od 0,6 do 0,9 m výšky do 10 m montáž</t>
  </si>
  <si>
    <t>796393824</t>
  </si>
  <si>
    <t>https://podminky.urs.cz/item/CS_URS_2024_02/941111111</t>
  </si>
  <si>
    <t>205</t>
  </si>
  <si>
    <t>941111211</t>
  </si>
  <si>
    <t>Lešení řadové trubkové lehké pracovní s podlahami s provozním zatížením tř. 3 do 200 kg/m2 šířky tř. W06 od 0,6 do 0,9 m výšky do 10 m příplatek k ceně za každý den použití</t>
  </si>
  <si>
    <t>-344395680</t>
  </si>
  <si>
    <t>https://podminky.urs.cz/item/CS_URS_2024_02/941111211</t>
  </si>
  <si>
    <t>Poznámka k položce:_x000d_
upřesní se dle hmg stavby, uvažováno také pro třechu aj. výškové práce</t>
  </si>
  <si>
    <t>486,196*90 'Přepočtené koeficientem množství</t>
  </si>
  <si>
    <t>206</t>
  </si>
  <si>
    <t>941111811</t>
  </si>
  <si>
    <t>Lešení řadové trubkové lehké pracovní s podlahami s provozním zatížením tř. 3 do 200 kg/m2 šířky tř. W06 od 0,6 do 0,9 m výšky do 10 m demontáž</t>
  </si>
  <si>
    <t>805793313</t>
  </si>
  <si>
    <t>https://podminky.urs.cz/item/CS_URS_2024_02/941111811</t>
  </si>
  <si>
    <t>207</t>
  </si>
  <si>
    <t>949101111</t>
  </si>
  <si>
    <t>Lešení pomocné pracovní pro objekty pozemních staveb pro zatížení do 150 kg/m2, o výšce lešeňové podlahy do 1,9 m</t>
  </si>
  <si>
    <t>-582766777</t>
  </si>
  <si>
    <t>https://podminky.urs.cz/item/CS_URS_2024_02/949101111</t>
  </si>
  <si>
    <t>F01+F02+F00</t>
  </si>
  <si>
    <t>208</t>
  </si>
  <si>
    <t>944511111</t>
  </si>
  <si>
    <t>Síť ochranná zavěšená na konstrukci lešení z textilie z umělých vláken montáž</t>
  </si>
  <si>
    <t>1605918730</t>
  </si>
  <si>
    <t>https://podminky.urs.cz/item/CS_URS_2024_02/944511111</t>
  </si>
  <si>
    <t>209</t>
  </si>
  <si>
    <t>944511211</t>
  </si>
  <si>
    <t>Síť ochranná zavěšená na konstrukci lešení z textilie z umělých vláken příplatek k ceně za každý den použití</t>
  </si>
  <si>
    <t>1271732991</t>
  </si>
  <si>
    <t>https://podminky.urs.cz/item/CS_URS_2024_02/944511211</t>
  </si>
  <si>
    <t>486,196*60 'Přepočtené koeficientem množství</t>
  </si>
  <si>
    <t>210</t>
  </si>
  <si>
    <t>944511811</t>
  </si>
  <si>
    <t>Síť ochranná zavěšená na konstrukci lešení z textilie z umělých vláken demontáž</t>
  </si>
  <si>
    <t>309428238</t>
  </si>
  <si>
    <t>https://podminky.urs.cz/item/CS_URS_2024_02/944511811</t>
  </si>
  <si>
    <t>211</t>
  </si>
  <si>
    <t>993111111</t>
  </si>
  <si>
    <t>Dovoz a odvoz lešení včetně naložení a složení řadového, na vzdálenost do 10 km</t>
  </si>
  <si>
    <t>-147504625</t>
  </si>
  <si>
    <t>https://podminky.urs.cz/item/CS_URS_2024_02/993111111</t>
  </si>
  <si>
    <t>212</t>
  </si>
  <si>
    <t>993111119</t>
  </si>
  <si>
    <t>Dovoz a odvoz lešení včetně naložení a složení řadového, na vzdálenost Příplatek k ceně za každých dalších i započatých 10 km přes 10 km</t>
  </si>
  <si>
    <t>-351582714</t>
  </si>
  <si>
    <t>https://podminky.urs.cz/item/CS_URS_2024_02/993111119</t>
  </si>
  <si>
    <t>998</t>
  </si>
  <si>
    <t>Přesun hmot</t>
  </si>
  <si>
    <t>213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</si>
  <si>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</si>
  <si>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</si>
  <si>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-423094064</t>
  </si>
  <si>
    <t>https://podminky.urs.cz/item/CS_URS_2024_02/998011002</t>
  </si>
  <si>
    <t>PSV</t>
  </si>
  <si>
    <t>Práce a dodávky PSV</t>
  </si>
  <si>
    <t>711</t>
  </si>
  <si>
    <t>Izolace proti vodě, vlhkosti a plynům</t>
  </si>
  <si>
    <t>214</t>
  </si>
  <si>
    <t>711161212</t>
  </si>
  <si>
    <t>Izolace proti zemní vlhkosti a beztlakové vodě nopovými fóliemi na ploše svislé S vrstva ochranná, odvětrávací a drenážní výška nopku 8,0 mm, tl. fólie do 0,6 mm</t>
  </si>
  <si>
    <t>-2020514972</t>
  </si>
  <si>
    <t>https://podminky.urs.cz/item/CS_URS_2024_02/711161212</t>
  </si>
  <si>
    <t>215</t>
  </si>
  <si>
    <t>998711102</t>
  </si>
  <si>
    <t>Přesun hmot pro izolace proti vodě, vlhkosti a plynům stanovený z hmotnosti přesunovaného materiálu vodorovná dopravní vzdálenost do 50 m základní v objektech výšky přes 6 do 12 m</t>
  </si>
  <si>
    <t>442451628</t>
  </si>
  <si>
    <t>https://podminky.urs.cz/item/CS_URS_2024_02/998711102</t>
  </si>
  <si>
    <t>711-1</t>
  </si>
  <si>
    <t>Asfaltový pas</t>
  </si>
  <si>
    <t>216</t>
  </si>
  <si>
    <t>711111001</t>
  </si>
  <si>
    <t>Provedení izolace proti zemní vlhkosti natěradly a tmely za studena na ploše vodorovné V nátěrem penetračním</t>
  </si>
  <si>
    <t>-389517092</t>
  </si>
  <si>
    <t>https://podminky.urs.cz/item/CS_URS_2024_02/711111001</t>
  </si>
  <si>
    <t>217</t>
  </si>
  <si>
    <t>711112001</t>
  </si>
  <si>
    <t>Provedení izolace proti zemní vlhkosti natěradly a tmely za studena na ploše svislé S nátěrem penetračním</t>
  </si>
  <si>
    <t>-888421328</t>
  </si>
  <si>
    <t>https://podminky.urs.cz/item/CS_URS_2024_02/711112001</t>
  </si>
  <si>
    <t>218</t>
  </si>
  <si>
    <t>11163153</t>
  </si>
  <si>
    <t>emulze asfaltová penetrační</t>
  </si>
  <si>
    <t>litr</t>
  </si>
  <si>
    <t>1975157210</t>
  </si>
  <si>
    <t>340,437*0,6 'Přepočtené koeficientem množství</t>
  </si>
  <si>
    <t>219</t>
  </si>
  <si>
    <t>711141559</t>
  </si>
  <si>
    <t>Provedení izolace proti zemní vlhkosti pásy přitavením NAIP na ploše vodorovné V</t>
  </si>
  <si>
    <t>1845146412</t>
  </si>
  <si>
    <t>https://podminky.urs.cz/item/CS_URS_2024_02/711141559</t>
  </si>
  <si>
    <t>hydro1*2</t>
  </si>
  <si>
    <t>220</t>
  </si>
  <si>
    <t>711142559</t>
  </si>
  <si>
    <t>Provedení izolace proti zemní vlhkosti pásy přitavením NAIP na ploše svislé S</t>
  </si>
  <si>
    <t>-2018350186</t>
  </si>
  <si>
    <t>https://podminky.urs.cz/item/CS_URS_2024_02/711142559</t>
  </si>
  <si>
    <t>hydro3*2</t>
  </si>
  <si>
    <t>221</t>
  </si>
  <si>
    <t>62853003</t>
  </si>
  <si>
    <t>pás asfaltový natavitelný modifikovaný SBS s vložkou ze skleněné tkaniny a spalitelnou PE fólií nebo jemnozrnným minerálním posypem na horním povrchu tl 3,5mm</t>
  </si>
  <si>
    <t>-1451029262</t>
  </si>
  <si>
    <t>340,437*1,165 'Přepočtené koeficientem množství</t>
  </si>
  <si>
    <t>222</t>
  </si>
  <si>
    <t>62856010</t>
  </si>
  <si>
    <t>pás asfaltový natavitelný modifikovaný SBS s vložkou z hliníkové fólie s textilií a spalitelnou PE fólií nebo jemnozrnným minerálním posypem na horním povrchu tl 3,5mm</t>
  </si>
  <si>
    <t>397829417</t>
  </si>
  <si>
    <t>223</t>
  </si>
  <si>
    <t>711747067</t>
  </si>
  <si>
    <t>Provedení detailů pásy přitavením opracování trubních prostupů pod těsnící objímkou, průměru do 300 mm, NAIP</t>
  </si>
  <si>
    <t>-1333243822</t>
  </si>
  <si>
    <t>https://podminky.urs.cz/item/CS_URS_2024_02/711747067</t>
  </si>
  <si>
    <t>224</t>
  </si>
  <si>
    <t>62851015</t>
  </si>
  <si>
    <t>manžeta těsnící pro prostupy hydroizolací z asfaltového pásu uzavřená kruhová 100-125</t>
  </si>
  <si>
    <t>634337250</t>
  </si>
  <si>
    <t>225</t>
  </si>
  <si>
    <t>711745567</t>
  </si>
  <si>
    <t>Provedení detailů pásy přitavením spojů obrácených nebo zpětných se zesílením rš 500 mm NAIP</t>
  </si>
  <si>
    <t>-730257038</t>
  </si>
  <si>
    <t>https://podminky.urs.cz/item/CS_URS_2024_02/711745567</t>
  </si>
  <si>
    <t>"napojení vodorovná/svislá" hydro2+8,6*2</t>
  </si>
  <si>
    <t>712</t>
  </si>
  <si>
    <t>Povlakové krytiny</t>
  </si>
  <si>
    <t>226</t>
  </si>
  <si>
    <t>712331111</t>
  </si>
  <si>
    <t>Provedení povlakové krytiny střech plochých do 10° pásy na sucho podkladní samolepící asfaltový pás</t>
  </si>
  <si>
    <t>-1011396748</t>
  </si>
  <si>
    <t>https://podminky.urs.cz/item/CS_URS_2024_02/712331111</t>
  </si>
  <si>
    <t>"K8</t>
  </si>
  <si>
    <t>0,51*9,2</t>
  </si>
  <si>
    <t>227</t>
  </si>
  <si>
    <t>62866281</t>
  </si>
  <si>
    <t>pás asfaltový samolepicí modifikovaný SBS s vložkou ze skleněné tkaniny se spalitelnou fólií nebo jemnozrnným minerálním posypem nebo textilií na horním povrchu tl 3,0mm</t>
  </si>
  <si>
    <t>-804797439</t>
  </si>
  <si>
    <t>4,692*1,1655 'Přepočtené koeficientem množství</t>
  </si>
  <si>
    <t>228</t>
  </si>
  <si>
    <t>998712102</t>
  </si>
  <si>
    <t>Přesun hmot pro povlakové krytiny stanovený z hmotnosti přesunovaného materiálu vodorovná dopravní vzdálenost do 50 m základní v objektech výšky přes 6 do 12 m</t>
  </si>
  <si>
    <t>-1063960609</t>
  </si>
  <si>
    <t>https://podminky.urs.cz/item/CS_URS_2024_02/998712102</t>
  </si>
  <si>
    <t>713</t>
  </si>
  <si>
    <t>Izolace tepelné</t>
  </si>
  <si>
    <t>229</t>
  </si>
  <si>
    <t>713141336</t>
  </si>
  <si>
    <t>Montáž tepelné izolace střech plochých spádovými klíny v ploše přilepenými za studena nízkoexpanzní (PUR) pěnou</t>
  </si>
  <si>
    <t>1354464977</t>
  </si>
  <si>
    <t>https://podminky.urs.cz/item/CS_URS_2024_02/713141336</t>
  </si>
  <si>
    <t>230</t>
  </si>
  <si>
    <t>28376141</t>
  </si>
  <si>
    <t>klín izolační spád do 5% EPS 100</t>
  </si>
  <si>
    <t>1437876080</t>
  </si>
  <si>
    <t>4,692*0,05 'Přepočtené koeficientem množství</t>
  </si>
  <si>
    <t>231</t>
  </si>
  <si>
    <t>998713102</t>
  </si>
  <si>
    <t>Přesun hmot pro izolace tepelné stanovený z hmotnosti přesunovaného materiálu vodorovná dopravní vzdálenost do 50 m s užitím mechanizace v objektech výšky přes 6 m do 12 m</t>
  </si>
  <si>
    <t>-2004432827</t>
  </si>
  <si>
    <t>https://podminky.urs.cz/item/CS_URS_2024_02/998713102</t>
  </si>
  <si>
    <t>713-1</t>
  </si>
  <si>
    <t>Podlahy</t>
  </si>
  <si>
    <t>232</t>
  </si>
  <si>
    <t>713121111</t>
  </si>
  <si>
    <t>Montáž tepelné izolace podlah rohožemi, pásy, deskami, dílci, bloky (izolační materiál ve specifikaci) kladenými volně jednovrstvá</t>
  </si>
  <si>
    <t>666310577</t>
  </si>
  <si>
    <t>https://podminky.urs.cz/item/CS_URS_2024_02/713121111</t>
  </si>
  <si>
    <t>233</t>
  </si>
  <si>
    <t>28375914</t>
  </si>
  <si>
    <t>deska EPS 150 pro konstrukce s vysokým zatížením λ=0,035 tl 100mm</t>
  </si>
  <si>
    <t>1115745398</t>
  </si>
  <si>
    <t>"P1/P3</t>
  </si>
  <si>
    <t>"102"26,03+0,9*0,14+2*0,3</t>
  </si>
  <si>
    <t>"103"27,81</t>
  </si>
  <si>
    <t xml:space="preserve">"TI pro prostor za příčkou </t>
  </si>
  <si>
    <t>0,415*(5,4+2,1+1,485+5,4)</t>
  </si>
  <si>
    <t>1*1,485</t>
  </si>
  <si>
    <t>0,8*2,1</t>
  </si>
  <si>
    <t>188,092*1,05 'Přepočtené koeficientem množství</t>
  </si>
  <si>
    <t>234</t>
  </si>
  <si>
    <t>28375910</t>
  </si>
  <si>
    <t>deska EPS 150 pro konstrukce s vysokým zatížením λ=0,035 tl 60mm</t>
  </si>
  <si>
    <t>1231362267</t>
  </si>
  <si>
    <t>"P1</t>
  </si>
  <si>
    <t>133,526*1,05 'Přepočtené koeficientem množství</t>
  </si>
  <si>
    <t>235</t>
  </si>
  <si>
    <t>28375909</t>
  </si>
  <si>
    <t>deska EPS 150 pro konstrukce s vysokým zatížením λ=0,035 tl 50mm</t>
  </si>
  <si>
    <t>734778844</t>
  </si>
  <si>
    <t>"P3</t>
  </si>
  <si>
    <t>236</t>
  </si>
  <si>
    <t>1004712860</t>
  </si>
  <si>
    <t>237</t>
  </si>
  <si>
    <t>28376553</t>
  </si>
  <si>
    <t>deska polystyrénová pro snížení kročejového hluku (max. zatížení 4 kN/m2) tl 30mm</t>
  </si>
  <si>
    <t>-809437711</t>
  </si>
  <si>
    <t>"P2</t>
  </si>
  <si>
    <t>F01_1+F02_1</t>
  </si>
  <si>
    <t>"odpočet části P3"</t>
  </si>
  <si>
    <t>"102"-(26,03+0,9*0,14+2*0,3)</t>
  </si>
  <si>
    <t>"103"-(27,81)</t>
  </si>
  <si>
    <t>227,083*1,05 'Přepočtené koeficientem množství</t>
  </si>
  <si>
    <t>238</t>
  </si>
  <si>
    <t>28375907</t>
  </si>
  <si>
    <t>deska EPS 150 pro konstrukce s vysokým zatížením λ=0,035 tl 30mm</t>
  </si>
  <si>
    <t>-257428538</t>
  </si>
  <si>
    <t>239</t>
  </si>
  <si>
    <t>713211181</t>
  </si>
  <si>
    <t>Montáž tepelné izolace chlazených a temperovaných místností deskami (desky ve specifikaci) přilepenými zplna asfaltovým tmelem s vytmelením spár první vrstva podlah</t>
  </si>
  <si>
    <t>-129820462</t>
  </si>
  <si>
    <t>https://podminky.urs.cz/item/CS_URS_2024_02/713211181</t>
  </si>
  <si>
    <t>"vstup 1 PP</t>
  </si>
  <si>
    <t>2*(0,5*2+0,2*2)</t>
  </si>
  <si>
    <t>240</t>
  </si>
  <si>
    <t>63482280</t>
  </si>
  <si>
    <t>deska tepelně izolační z pěnového skla s kašírovanou fólií se skelným vláknem podlahová λ=0,045-0,048 tl 100mm</t>
  </si>
  <si>
    <t>1287565205</t>
  </si>
  <si>
    <t>2,8*1,2 'Přepočtené koeficientem množství</t>
  </si>
  <si>
    <t>713-3</t>
  </si>
  <si>
    <t xml:space="preserve">Podhled/strop </t>
  </si>
  <si>
    <t>241</t>
  </si>
  <si>
    <t>713111121</t>
  </si>
  <si>
    <t>Montáž tepelné izolace stropů rohožemi, pásy, dílci, deskami, bloky (izolační materiál ve specifikaci) rovných spodem s uchycením (drátem, páskou apod.)</t>
  </si>
  <si>
    <t>887772458</t>
  </si>
  <si>
    <t>https://podminky.urs.cz/item/CS_URS_2024_02/713111121</t>
  </si>
  <si>
    <t>242</t>
  </si>
  <si>
    <t>63152106</t>
  </si>
  <si>
    <t>pás tepelně izolační univerzální λ=0,032-0,033 tl 180mm</t>
  </si>
  <si>
    <t>-1065735473</t>
  </si>
  <si>
    <t>sdk2</t>
  </si>
  <si>
    <t>"vytáhnout až na vnější okraj stěny "(23,95-0,3*2)*2*0,3</t>
  </si>
  <si>
    <t>podhled1*2</t>
  </si>
  <si>
    <t>241,423*1,05 'Přepočtené koeficientem množství</t>
  </si>
  <si>
    <t>243</t>
  </si>
  <si>
    <t>63152102</t>
  </si>
  <si>
    <t>pás tepelně izolační univerzální λ=0,032-0,033 tl 140mm</t>
  </si>
  <si>
    <t>-833030289</t>
  </si>
  <si>
    <t>sdk</t>
  </si>
  <si>
    <t>221,413*1,05 'Přepočtené koeficientem množství</t>
  </si>
  <si>
    <t>244</t>
  </si>
  <si>
    <t>63152104</t>
  </si>
  <si>
    <t>pás tepelně izolační univerzální λ=0,032-0,033 tl 160mm</t>
  </si>
  <si>
    <t>-848458824</t>
  </si>
  <si>
    <t>245</t>
  </si>
  <si>
    <t>63150929</t>
  </si>
  <si>
    <t>deska speciální akustická ze skleněných vláken jednostranně kašírovaná černou netkanou textílií tl 40mm</t>
  </si>
  <si>
    <t>-634501436</t>
  </si>
  <si>
    <t>"skladba S2</t>
  </si>
  <si>
    <t>"110"8*7,2/cos(38)</t>
  </si>
  <si>
    <t>73,095*1,05 'Přepočtené koeficientem množství</t>
  </si>
  <si>
    <t>762</t>
  </si>
  <si>
    <t>Konstrukce tesařské</t>
  </si>
  <si>
    <t>246</t>
  </si>
  <si>
    <t>762361311</t>
  </si>
  <si>
    <t>Konstrukční vrstva pod klempířské prvky pro oplechování horních ploch zdí a nadezdívek (atik) z desek dřevoštěpkových šroubovaných do podkladu, tloušťky desky 18 mm</t>
  </si>
  <si>
    <t>1836134284</t>
  </si>
  <si>
    <t>https://podminky.urs.cz/item/CS_URS_2024_02/762361311</t>
  </si>
  <si>
    <t>247</t>
  </si>
  <si>
    <t>998762102</t>
  </si>
  <si>
    <t>Přesun hmot pro konstrukce tesařské stanovený z hmotnosti přesunovaného materiálu vodorovná dopravní vzdálenost do 50 m základní v objektech výšky přes 6 do 12 m</t>
  </si>
  <si>
    <t>-96140208</t>
  </si>
  <si>
    <t>https://podminky.urs.cz/item/CS_URS_2024_02/998762102</t>
  </si>
  <si>
    <t>762-1</t>
  </si>
  <si>
    <t>Krov</t>
  </si>
  <si>
    <t>248</t>
  </si>
  <si>
    <t>762082120</t>
  </si>
  <si>
    <t>Profilování zhlaví trámů a ozdobných konců jednoduché seříznutí jedním řezem, plochy do 160 cm2</t>
  </si>
  <si>
    <t>-615875107</t>
  </si>
  <si>
    <t>https://podminky.urs.cz/item/CS_URS_2024_02/762082120</t>
  </si>
  <si>
    <t>"kleština"18*2</t>
  </si>
  <si>
    <t>249</t>
  </si>
  <si>
    <t>762082220</t>
  </si>
  <si>
    <t>Profilování zhlaví trámů a ozdobných konců jednoduché seříznutí dvěma řezy, plochy do 160 cm2</t>
  </si>
  <si>
    <t>1100292435</t>
  </si>
  <si>
    <t>https://podminky.urs.cz/item/CS_URS_2024_02/762082220</t>
  </si>
  <si>
    <t>"krokve" 29*2</t>
  </si>
  <si>
    <t>250</t>
  </si>
  <si>
    <t>762085112</t>
  </si>
  <si>
    <t>Montáž ocelových spojovacích prostředků (materiál ve specifikaci) svorníků nebo šroubů délky přes 150 do 300 mm</t>
  </si>
  <si>
    <t>550697794</t>
  </si>
  <si>
    <t>https://podminky.urs.cz/item/CS_URS_2024_02/762085112</t>
  </si>
  <si>
    <t>"vrchol krokve"29</t>
  </si>
  <si>
    <t>"kleštiny"18*2*2</t>
  </si>
  <si>
    <t>251</t>
  </si>
  <si>
    <t>31197004</t>
  </si>
  <si>
    <t>tyč závitová Pz 4.6 M12</t>
  </si>
  <si>
    <t>840297725</t>
  </si>
  <si>
    <t>101*0,4 'Přepočtené koeficientem množství</t>
  </si>
  <si>
    <t>252</t>
  </si>
  <si>
    <t>31111006</t>
  </si>
  <si>
    <t>matice přesná šestihranná Pz DIN 934-8 M12</t>
  </si>
  <si>
    <t>100 kus</t>
  </si>
  <si>
    <t>453973293</t>
  </si>
  <si>
    <t>101*0,02 'Přepočtené koeficientem množství</t>
  </si>
  <si>
    <t>253</t>
  </si>
  <si>
    <t>31120006</t>
  </si>
  <si>
    <t>podložka DIN 125-A ZB D 12mm</t>
  </si>
  <si>
    <t>577882449</t>
  </si>
  <si>
    <t>254</t>
  </si>
  <si>
    <t>762332131</t>
  </si>
  <si>
    <t>Montáž vázaných konstrukcí krovů střech pultových, sedlových, valbových, stanových čtvercového nebo obdélníkového půdorysu z řeziva hraněného průřezové plochy přes 50 do 120 cm2</t>
  </si>
  <si>
    <t>-69179488</t>
  </si>
  <si>
    <t>https://podminky.urs.cz/item/CS_URS_2024_02/762332131</t>
  </si>
  <si>
    <t>"kleština"18*5*2</t>
  </si>
  <si>
    <t>255</t>
  </si>
  <si>
    <t>762332132</t>
  </si>
  <si>
    <t>Montáž vázaných konstrukcí krovů střech pultových, sedlových, valbových, stanových čtvercového nebo obdélníkového půdorysu z řeziva hraněného průřezové plochy přes 120 do 224 cm2</t>
  </si>
  <si>
    <t>-1567240604</t>
  </si>
  <si>
    <t>https://podminky.urs.cz/item/CS_URS_2024_02/762332132</t>
  </si>
  <si>
    <t>"pozednice"23,95*2</t>
  </si>
  <si>
    <t>"krokev"(8,6/cos(38))*29</t>
  </si>
  <si>
    <t>"výměna u střešního okna"16*0,9*2</t>
  </si>
  <si>
    <t>256</t>
  </si>
  <si>
    <t>60512130</t>
  </si>
  <si>
    <t>hranol stavební řezivo průřezu do 224cm2 do dl 6m</t>
  </si>
  <si>
    <t>-87367040</t>
  </si>
  <si>
    <t>"pozednice"23,95*2*0,14*0,16</t>
  </si>
  <si>
    <t>"krokev"(8,6/cos(38))*29*0,1*0,18</t>
  </si>
  <si>
    <t>"výměna u střešního okna"16*0,9*2*0,1*0,18</t>
  </si>
  <si>
    <t>7,288*1,1 'Přepočtené koeficientem množství</t>
  </si>
  <si>
    <t>257</t>
  </si>
  <si>
    <t>60512125</t>
  </si>
  <si>
    <t>hranol stavební řezivo průřezu do 120cm2 do dl 6m</t>
  </si>
  <si>
    <t>1368954509</t>
  </si>
  <si>
    <t>"kleština"18*5*2*0,06*0,16</t>
  </si>
  <si>
    <t>1,728*1,1 'Přepočtené koeficientem množství</t>
  </si>
  <si>
    <t>258</t>
  </si>
  <si>
    <t>762395000</t>
  </si>
  <si>
    <t>Spojovací prostředky krovů, bednění a laťování, nadstřešních konstrukcí svorníky, prkna, hřebíky, pásová ocel, vruty</t>
  </si>
  <si>
    <t>1137604325</t>
  </si>
  <si>
    <t>https://podminky.urs.cz/item/CS_URS_2024_02/762395000</t>
  </si>
  <si>
    <t>8,017+1,901</t>
  </si>
  <si>
    <t>259</t>
  </si>
  <si>
    <t>762083111</t>
  </si>
  <si>
    <t>Impregnace řeziva máčením proti dřevokaznému hmyzu a houbám, třída ohrožení 1 a 2 (dřevo v interiéru)</t>
  </si>
  <si>
    <t>-1456880041</t>
  </si>
  <si>
    <t>https://podminky.urs.cz/item/CS_URS_2024_02/762083111</t>
  </si>
  <si>
    <t>260</t>
  </si>
  <si>
    <t>992195230</t>
  </si>
  <si>
    <t>16*2</t>
  </si>
  <si>
    <t>261</t>
  </si>
  <si>
    <t>762081150</t>
  </si>
  <si>
    <t>Hoblování hraněného řeziva přímo na staveništi ve staveništní dílně</t>
  </si>
  <si>
    <t>-1933214851</t>
  </si>
  <si>
    <t>https://podminky.urs.cz/item/CS_URS_2024_02/762081150</t>
  </si>
  <si>
    <t>762-2</t>
  </si>
  <si>
    <t>Latě a bednění</t>
  </si>
  <si>
    <t>262</t>
  </si>
  <si>
    <t>762341275</t>
  </si>
  <si>
    <t>Montáž bednění střech rovných a šikmých sklonu do 60° s vyřezáním otvorů z desek dřevotřískových nebo dřevoštěpkových na pero a drážku</t>
  </si>
  <si>
    <t>-711164916</t>
  </si>
  <si>
    <t>https://podminky.urs.cz/item/CS_URS_2024_02/762341275</t>
  </si>
  <si>
    <t>263</t>
  </si>
  <si>
    <t>60726278</t>
  </si>
  <si>
    <t>deska dřevoštěpková OSB 3 P+D nebroušená tl 22mm</t>
  </si>
  <si>
    <t>1899960228</t>
  </si>
  <si>
    <t>278,105*1,1 'Přepočtené koeficientem množství</t>
  </si>
  <si>
    <t>264</t>
  </si>
  <si>
    <t>60726274</t>
  </si>
  <si>
    <t>deska dřevoštěpková OSB 3 P+D nebroušená tl 18mm</t>
  </si>
  <si>
    <t>-28148972</t>
  </si>
  <si>
    <t>265</t>
  </si>
  <si>
    <t>762342511</t>
  </si>
  <si>
    <t>Montáž laťování montáž kontralatí na podklad bez tepelné izolace</t>
  </si>
  <si>
    <t>-628464021</t>
  </si>
  <si>
    <t>https://podminky.urs.cz/item/CS_URS_2024_02/762342511</t>
  </si>
  <si>
    <t>"cca 1,1 bm/m2</t>
  </si>
  <si>
    <t>šikmá1*1,1</t>
  </si>
  <si>
    <t>266</t>
  </si>
  <si>
    <t>60514114</t>
  </si>
  <si>
    <t>řezivo jehličnaté lať impregnovaná dl 4 m</t>
  </si>
  <si>
    <t>-1933326159</t>
  </si>
  <si>
    <t xml:space="preserve">Poznámka k položce:_x000d_
lať 40/60_x000d_
</t>
  </si>
  <si>
    <t>330,266*0,0027 'Přepočtené koeficientem množství</t>
  </si>
  <si>
    <t>267</t>
  </si>
  <si>
    <t>-449167068</t>
  </si>
  <si>
    <t>"kontralať"0,892</t>
  </si>
  <si>
    <t>"bednění"šikmá1*(0,022+0,018)</t>
  </si>
  <si>
    <t>268</t>
  </si>
  <si>
    <t>762431023</t>
  </si>
  <si>
    <t>Obložení stěn z dřevoštěpkových desek OSB přibíjených na pero a drážku nebroušených, tloušťky desky 15 mm</t>
  </si>
  <si>
    <t>690952348</t>
  </si>
  <si>
    <t>https://podminky.urs.cz/item/CS_URS_2024_02/762431023</t>
  </si>
  <si>
    <t>"u pozednice"23,95*0,5*2</t>
  </si>
  <si>
    <t>762-7</t>
  </si>
  <si>
    <t>Podhledy - mimo střešních</t>
  </si>
  <si>
    <t>269</t>
  </si>
  <si>
    <t>762429001</t>
  </si>
  <si>
    <t>Obložení stropů nebo střešních podhledů montáž roštu podkladového</t>
  </si>
  <si>
    <t>-1732918527</t>
  </si>
  <si>
    <t>https://podminky.urs.cz/item/CS_URS_2024_02/762429001</t>
  </si>
  <si>
    <t>270</t>
  </si>
  <si>
    <t>61223260</t>
  </si>
  <si>
    <t>hranol konstrukční KVH lepený průřezu 40x60-280mm nepohledový</t>
  </si>
  <si>
    <t>-1660256894</t>
  </si>
  <si>
    <t xml:space="preserve">Poznámka k položce:_x000d_
lať kvh 40/60_x000d_
</t>
  </si>
  <si>
    <t>podhled1*1,2</t>
  </si>
  <si>
    <t>3,6*0,0026 'Přepočtené koeficientem množství</t>
  </si>
  <si>
    <t>271</t>
  </si>
  <si>
    <t>762495000</t>
  </si>
  <si>
    <t>Spojovací prostředky olištování spár, obložení stropů, střešních podhledů a stěn hřebíky, vruty</t>
  </si>
  <si>
    <t>1671811286</t>
  </si>
  <si>
    <t>https://podminky.urs.cz/item/CS_URS_2024_02/762495000</t>
  </si>
  <si>
    <t>272</t>
  </si>
  <si>
    <t>762421024</t>
  </si>
  <si>
    <t>Obložení stropů nebo střešních podhledů z dřevoštěpkových desek OSB šroubovaných na pero a drážku nebroušených, tloušťky desky 18 mm</t>
  </si>
  <si>
    <t>-1513922479</t>
  </si>
  <si>
    <t>https://podminky.urs.cz/item/CS_URS_2024_02/762421024</t>
  </si>
  <si>
    <t>763</t>
  </si>
  <si>
    <t>Konstrukce suché výstavby</t>
  </si>
  <si>
    <t>273</t>
  </si>
  <si>
    <t>763164716</t>
  </si>
  <si>
    <t>Obklad konstrukcí sádrokartonovými deskami včetně ochranných úhelníků uzavřeného tvaru rozvinuté šíře do 0,8 m, opláštěný deskou protipožární DF, tl. 15 mm</t>
  </si>
  <si>
    <t>1036846419</t>
  </si>
  <si>
    <t>https://podminky.urs.cz/item/CS_URS_2024_02/763164716</t>
  </si>
  <si>
    <t>"sloupky 2 NP</t>
  </si>
  <si>
    <t>(6,01-3,35)*2</t>
  </si>
  <si>
    <t>274</t>
  </si>
  <si>
    <t>763411115</t>
  </si>
  <si>
    <t>Sanitární příčky vhodné do mokrého prostředí dělící z kompaktních desek tl. 10 mm -dle specifikace interieru</t>
  </si>
  <si>
    <t>-1511724864</t>
  </si>
  <si>
    <t>https://podminky.urs.cz/item/CS_URS_2024_02/763411115</t>
  </si>
  <si>
    <t>"1 NP"2*(1,9-0,7)</t>
  </si>
  <si>
    <t>2*(1,9-0,7*2+1,7)</t>
  </si>
  <si>
    <t>275</t>
  </si>
  <si>
    <t>763411125</t>
  </si>
  <si>
    <t>Sanitární příčky vhodné do mokrého prostředí dveře vnitřní do sanitárních příček šířky do 800 mm, výšky do 2 000 mm z kompaktních desek včetně nerezového kování tl. 10 mm -dle specifikace interieru</t>
  </si>
  <si>
    <t>1083034410</t>
  </si>
  <si>
    <t>https://podminky.urs.cz/item/CS_URS_2024_02/763411125</t>
  </si>
  <si>
    <t>276</t>
  </si>
  <si>
    <t>763411215</t>
  </si>
  <si>
    <t>Sanitární příčky vhodné do mokrého prostředí dělící přepážky k pisoárům z kompaktních desek tl. 10 mm -dle specifikace interieru</t>
  </si>
  <si>
    <t>-1869129817</t>
  </si>
  <si>
    <t>https://podminky.urs.cz/item/CS_URS_2024_02/763411215</t>
  </si>
  <si>
    <t>277</t>
  </si>
  <si>
    <t>998763302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</si>
  <si>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6 do 12 m</t>
  </si>
  <si>
    <t>-2054814153</t>
  </si>
  <si>
    <t>https://podminky.urs.cz/item/CS_URS_2024_02/998763302</t>
  </si>
  <si>
    <t>763-1</t>
  </si>
  <si>
    <t>Podhledy</t>
  </si>
  <si>
    <t>278</t>
  </si>
  <si>
    <t>763161510</t>
  </si>
  <si>
    <t>Podkroví ze sádrokartonových desek dvouvrstvá spodní konstrukce z ocelových profilů CD, UD na krokvových nástavcích jednoduše opláštěných deskou standardní A, tl. 12,5 mm, bez TI</t>
  </si>
  <si>
    <t>-456340482</t>
  </si>
  <si>
    <t>https://podminky.urs.cz/item/CS_URS_2024_02/763161510</t>
  </si>
  <si>
    <t>-sdk2</t>
  </si>
  <si>
    <t>279</t>
  </si>
  <si>
    <t>763161529</t>
  </si>
  <si>
    <t>Podkroví ze sádrokartonových desek dvouvrstvá spodní konstrukce z ocelových profilů CD, UD na krokvových nástavcích jednoduše opláštěných deskou impregnovanými H2, tl. 12,5 mm, bez TI</t>
  </si>
  <si>
    <t>1211406912</t>
  </si>
  <si>
    <t>https://podminky.urs.cz/item/CS_URS_2024_02/763161529</t>
  </si>
  <si>
    <t>280</t>
  </si>
  <si>
    <t>763131411</t>
  </si>
  <si>
    <t>Podhled ze sádrokartonových desek dvouvrstvá zavěšená spodní konstrukce z ocelových profilů CD, UD jednoduše opláštěná deskou standardní A, tl. 12,5 mm, bez izolace</t>
  </si>
  <si>
    <t>-1525475345</t>
  </si>
  <si>
    <t>https://podminky.urs.cz/item/CS_URS_2024_02/763131411</t>
  </si>
  <si>
    <t>281</t>
  </si>
  <si>
    <t>763131451</t>
  </si>
  <si>
    <t>Podhled ze sádrokartonových desek dvouvrstvá zavěšená spodní konstrukce z ocelových profilů CD, UD jednoduše opláštěná deskou impregnovanou H2, tl. 12,5 mm, bez izolace</t>
  </si>
  <si>
    <t>192715541</t>
  </si>
  <si>
    <t>https://podminky.urs.cz/item/CS_URS_2024_02/763131451</t>
  </si>
  <si>
    <t>282</t>
  </si>
  <si>
    <t>-782843502</t>
  </si>
  <si>
    <t>"nad 110 - skladba S2, např. akustický podhled"</t>
  </si>
  <si>
    <t>8*7,2/cos(38)</t>
  </si>
  <si>
    <t>283</t>
  </si>
  <si>
    <t>763131714</t>
  </si>
  <si>
    <t>Podhled ze sádrokartonových desek ostatní práce a konstrukce na podhledech ze sádrokartonových desek základní penetrační nátěr</t>
  </si>
  <si>
    <t>-955304104</t>
  </si>
  <si>
    <t>https://podminky.urs.cz/item/CS_URS_2024_02/763131714</t>
  </si>
  <si>
    <t>284</t>
  </si>
  <si>
    <t>763131721</t>
  </si>
  <si>
    <t>Podhled ze sádrokartonových desek ostatní práce a konstrukce na podhledech ze sádrokartonových desek skokové změny výšky podhledu do 0,5 m</t>
  </si>
  <si>
    <t>-1284332210</t>
  </si>
  <si>
    <t>https://podminky.urs.cz/item/CS_URS_2024_02/763131721</t>
  </si>
  <si>
    <t>"čelo u schodiště"1+1</t>
  </si>
  <si>
    <t>285</t>
  </si>
  <si>
    <t>763131761</t>
  </si>
  <si>
    <t>Podhled ze sádrokartonových desek Příplatek k cenám za plochu do 3 m2 jednotlivě</t>
  </si>
  <si>
    <t>-341749696</t>
  </si>
  <si>
    <t>https://podminky.urs.cz/item/CS_URS_2024_02/763131761</t>
  </si>
  <si>
    <t>"003"1,41</t>
  </si>
  <si>
    <t>"006"2,36</t>
  </si>
  <si>
    <t>"109"1,38</t>
  </si>
  <si>
    <t>"204"1,9/cos(38)</t>
  </si>
  <si>
    <t>286</t>
  </si>
  <si>
    <t>763182411</t>
  </si>
  <si>
    <t>Výplně otvorů konstrukcí ze sádrokartonových desek opláštění obvodu (špalety) střešního okna z desek včetně Al rohu hloubky do 0,5 m</t>
  </si>
  <si>
    <t>2034190908</t>
  </si>
  <si>
    <t>https://podminky.urs.cz/item/CS_URS_2024_02/763182411</t>
  </si>
  <si>
    <t>(0,66+1,4)*2*16</t>
  </si>
  <si>
    <t>287</t>
  </si>
  <si>
    <t>763131752</t>
  </si>
  <si>
    <t>Podhled ze sádrokartonových desek ostatní práce a konstrukce na podhledech ze sádrokartonových desek montáž jedné vrstvy tepelné izolace</t>
  </si>
  <si>
    <t>1544367450</t>
  </si>
  <si>
    <t>https://podminky.urs.cz/item/CS_URS_2024_02/763131752</t>
  </si>
  <si>
    <t>2,36+4,11</t>
  </si>
  <si>
    <t>288</t>
  </si>
  <si>
    <t>63152096</t>
  </si>
  <si>
    <t>pás tepelně izolační univerzální λ=0,032-0,033 tl 50mm</t>
  </si>
  <si>
    <t>-1689459216</t>
  </si>
  <si>
    <t>6,47*1,02 'Přepočtené koeficientem množství</t>
  </si>
  <si>
    <t>763-4</t>
  </si>
  <si>
    <t>Parozábrana</t>
  </si>
  <si>
    <t>289</t>
  </si>
  <si>
    <t>713_vlastní_01</t>
  </si>
  <si>
    <t>Prolepení parozábrany ke konstrukci (na omítku), vč. penetrace, páska ve specifikaci</t>
  </si>
  <si>
    <t>1364217984</t>
  </si>
  <si>
    <t>obvod02+2*(7,2+8/cos(38))*2</t>
  </si>
  <si>
    <t>"detaily"50</t>
  </si>
  <si>
    <t>290</t>
  </si>
  <si>
    <t>63150820</t>
  </si>
  <si>
    <t>páska lepicí š 6 cm pro vzduchotěsné spoje parozábran</t>
  </si>
  <si>
    <t>-2124859822</t>
  </si>
  <si>
    <t>194,669*1,02 'Přepočtené koeficientem množství</t>
  </si>
  <si>
    <t>291</t>
  </si>
  <si>
    <t>763131751</t>
  </si>
  <si>
    <t>Podhled ze sádrokartonových desek ostatní práce a konstrukce na podhledech ze sádrokartonových desek montáž parotěsné zábrany</t>
  </si>
  <si>
    <t>-1074393828</t>
  </si>
  <si>
    <t>https://podminky.urs.cz/item/CS_URS_2024_02/763131751</t>
  </si>
  <si>
    <t>sdk+sdk2+(7,2*8)/cos(38)</t>
  </si>
  <si>
    <t>292</t>
  </si>
  <si>
    <t>28329233</t>
  </si>
  <si>
    <t>fólie univerzální pro parotěsnou vrstvu s proměnlivou difúzní tloušťkou a UV stabilizací</t>
  </si>
  <si>
    <t>531644515</t>
  </si>
  <si>
    <t>294,508*1,2 'Přepočtené koeficientem množství</t>
  </si>
  <si>
    <t>293</t>
  </si>
  <si>
    <t>613440259</t>
  </si>
  <si>
    <t>Poznámka k položce:_x000d_
spotřeba cca 1,5 bm/m2 - spoje a řešení detailů</t>
  </si>
  <si>
    <t>294,508*1,5 'Přepočtené koeficientem množství</t>
  </si>
  <si>
    <t>294</t>
  </si>
  <si>
    <t>28329294</t>
  </si>
  <si>
    <t>páska pomocná akrylátová pro přichycení parozábrany k nosnému roštu š 12mm</t>
  </si>
  <si>
    <t>1413639358</t>
  </si>
  <si>
    <t>764</t>
  </si>
  <si>
    <t>Konstrukce klempířské</t>
  </si>
  <si>
    <t>295</t>
  </si>
  <si>
    <t>998764102</t>
  </si>
  <si>
    <t>Přesun hmot pro konstrukce klempířské stanovený z hmotnosti přesunovaného materiálu vodorovná dopravní vzdálenost do 50 m základní v objektech výšky přes 6 do 12 m</t>
  </si>
  <si>
    <t>2099261021</t>
  </si>
  <si>
    <t>https://podminky.urs.cz/item/CS_URS_2024_02/998764102</t>
  </si>
  <si>
    <t>764-1</t>
  </si>
  <si>
    <t>Krytina</t>
  </si>
  <si>
    <t>296</t>
  </si>
  <si>
    <t>764111671</t>
  </si>
  <si>
    <t>Krytina ze svitků, ze šablon nebo taškových tabulí z pozinkovaného plechu s povrchovou úpravou s úpravou u okapů, prostupů a výčnělků desek železobetonových (vstupní stříška)</t>
  </si>
  <si>
    <t>-1068171540</t>
  </si>
  <si>
    <t>https://podminky.urs.cz/item/CS_URS_2024_02/764111671</t>
  </si>
  <si>
    <t>0,605*9,2</t>
  </si>
  <si>
    <t>297</t>
  </si>
  <si>
    <t>764111643</t>
  </si>
  <si>
    <t>Krytina ze svitků, ze šablon nebo taškových tabulí z pozinkovaného plechu s povrchovou úpravou s úpravou u okapů, prostupů a výčnělků střechy rovné drážkováním ze svitků do rš 670 mm, sklon střechy přes 30 do 60°</t>
  </si>
  <si>
    <t>1502479410</t>
  </si>
  <si>
    <t>https://podminky.urs.cz/item/CS_URS_2024_02/764111643</t>
  </si>
  <si>
    <t>298</t>
  </si>
  <si>
    <t>764211616</t>
  </si>
  <si>
    <t>Oplechování střešních prvků z pozinkovaného plechu s povrchovou úpravou hřebene větraného s použitím hřebenového plechu s těsněním a perforovaným plechem rš 500 mm</t>
  </si>
  <si>
    <t>-1231436131</t>
  </si>
  <si>
    <t>https://podminky.urs.cz/item/CS_URS_2024_02/764211616</t>
  </si>
  <si>
    <t>299</t>
  </si>
  <si>
    <t>764212634</t>
  </si>
  <si>
    <t>Oplechování střešních prvků z pozinkovaného plechu s povrchovou úpravou štítu závětrnou lištou rš 330 mm</t>
  </si>
  <si>
    <t>-2067074991</t>
  </si>
  <si>
    <t>https://podminky.urs.cz/item/CS_URS_2024_02/764212634</t>
  </si>
  <si>
    <t>300</t>
  </si>
  <si>
    <t>764002414</t>
  </si>
  <si>
    <t>Montáž strukturované oddělovací rohože jakékoli rš</t>
  </si>
  <si>
    <t>1465021078</t>
  </si>
  <si>
    <t>https://podminky.urs.cz/item/CS_URS_2024_02/764002414</t>
  </si>
  <si>
    <t>301</t>
  </si>
  <si>
    <t>69331041</t>
  </si>
  <si>
    <t>rohož drenážní PE nelaminovaná 400g/m2</t>
  </si>
  <si>
    <t>-1482447228</t>
  </si>
  <si>
    <t>302</t>
  </si>
  <si>
    <t>764315403</t>
  </si>
  <si>
    <t>Lemování trub, konzol, držáků a ostatních kusových prvků z pozinkovaného plechu střech s krytinou prejzovou nebo vlnitou, průměr přes 100 do 150 mm</t>
  </si>
  <si>
    <t>933245106</t>
  </si>
  <si>
    <t>https://podminky.urs.cz/item/CS_URS_2024_02/764315403</t>
  </si>
  <si>
    <t>"radon, kanalizace" 5</t>
  </si>
  <si>
    <t>764-2</t>
  </si>
  <si>
    <t>Ostatní klemp. prvky</t>
  </si>
  <si>
    <t>303</t>
  </si>
  <si>
    <t>764216644</t>
  </si>
  <si>
    <t>Oplechování parapetů z pozinkovaného plechu s povrchovou úpravou rovných celoplošně lepené, bez rohů rš 275mm</t>
  </si>
  <si>
    <t>-656702274</t>
  </si>
  <si>
    <t>https://podminky.urs.cz/item/CS_URS_2024_02/764216644</t>
  </si>
  <si>
    <t>"K1-3</t>
  </si>
  <si>
    <t>3*1</t>
  </si>
  <si>
    <t>2*2</t>
  </si>
  <si>
    <t>4,5</t>
  </si>
  <si>
    <t>304</t>
  </si>
  <si>
    <t>764216665</t>
  </si>
  <si>
    <t>Oplechování parapetů z pozinkovaného plechu s povrchovou úpravou rovných celoplošně lepené, bez rohů Příplatek k cenám za zvýšenou pracnost při provedení rohu nebo koutu do rš 400 mm</t>
  </si>
  <si>
    <t>2028369298</t>
  </si>
  <si>
    <t>https://podminky.urs.cz/item/CS_URS_2024_02/764216665</t>
  </si>
  <si>
    <t>764-3</t>
  </si>
  <si>
    <t>Okap</t>
  </si>
  <si>
    <t>305</t>
  </si>
  <si>
    <t>764511602</t>
  </si>
  <si>
    <t>Žlab podokapní z pozinkovaného plechu s povrchovou úpravou včetně háků a čel půlkruhový rš 330 mm</t>
  </si>
  <si>
    <t>-573168149</t>
  </si>
  <si>
    <t>https://podminky.urs.cz/item/CS_URS_2024_02/764511602</t>
  </si>
  <si>
    <t>"k5"48,7</t>
  </si>
  <si>
    <t>306</t>
  </si>
  <si>
    <t>764511642</t>
  </si>
  <si>
    <t>Žlab podokapní z pozinkovaného plechu s povrchovou úpravou včetně háků a čel kotlík oválný (trychtýřový), rš žlabu/průměr svodu 330/100 mm</t>
  </si>
  <si>
    <t>228057369</t>
  </si>
  <si>
    <t>https://podminky.urs.cz/item/CS_URS_2024_02/764511642</t>
  </si>
  <si>
    <t>307</t>
  </si>
  <si>
    <t>764518622</t>
  </si>
  <si>
    <t>Svod z pozinkovaného plechu s upraveným povrchem včetně objímek, kolen a odskoků kruhový, průměru 100 mm</t>
  </si>
  <si>
    <t>-1241229357</t>
  </si>
  <si>
    <t>https://podminky.urs.cz/item/CS_URS_2024_02/764518622</t>
  </si>
  <si>
    <t>24,75</t>
  </si>
  <si>
    <t>765</t>
  </si>
  <si>
    <t>Krytina skládaná</t>
  </si>
  <si>
    <t>308</t>
  </si>
  <si>
    <t>998765102</t>
  </si>
  <si>
    <t>Přesun hmot pro krytiny skládané stanovený z hmotnosti přesunovaného materiálu vodorovná dopravní vzdálenost do 50 m základní na objektech výšky přes 6 do 12 m</t>
  </si>
  <si>
    <t>1755179038</t>
  </si>
  <si>
    <t>https://podminky.urs.cz/item/CS_URS_2024_02/998765102</t>
  </si>
  <si>
    <t>765-1</t>
  </si>
  <si>
    <t>DHV</t>
  </si>
  <si>
    <t>309</t>
  </si>
  <si>
    <t>764212662</t>
  </si>
  <si>
    <t>Oplechování střešních prvků z pozinkovaného plechu s povrchovou úpravou okapu střechy rovné okapovým plechem rš 200 mm</t>
  </si>
  <si>
    <t>-936103825</t>
  </si>
  <si>
    <t>https://podminky.urs.cz/item/CS_URS_2024_02/764212662</t>
  </si>
  <si>
    <t>"K6"48,7</t>
  </si>
  <si>
    <t>310</t>
  </si>
  <si>
    <t>765191023</t>
  </si>
  <si>
    <t>Montáž pojistné hydroizolační nebo parotěsné fólie kladené ve sklonu přes 20° s lepenými přesahy na bednění nebo tepelnou izolaci</t>
  </si>
  <si>
    <t>1035148654</t>
  </si>
  <si>
    <t>https://podminky.urs.cz/item/CS_URS_2024_02/765191023</t>
  </si>
  <si>
    <t>765191051</t>
  </si>
  <si>
    <t>Montáž pojistné hydroizolační nebo parotěsné fólie hřebene nebo nároží, střechy větrané</t>
  </si>
  <si>
    <t>1595949668</t>
  </si>
  <si>
    <t>https://podminky.urs.cz/item/CS_URS_2024_02/765191051</t>
  </si>
  <si>
    <t>hřeben+0</t>
  </si>
  <si>
    <t>312</t>
  </si>
  <si>
    <t>765191071</t>
  </si>
  <si>
    <t>Montáž pojistné hydroizolační nebo parotěsné fólie okapu přesahem na okapnici</t>
  </si>
  <si>
    <t>-1564157778</t>
  </si>
  <si>
    <t>https://podminky.urs.cz/item/CS_URS_2024_02/765191071</t>
  </si>
  <si>
    <t>313</t>
  </si>
  <si>
    <t>63150819</t>
  </si>
  <si>
    <t>fólie kontaktní difuzně propustná pro doplňkovou hydroizolační vrstvu, jednovrstvá mikrovláknitá s funkční vrstvou tl 0,220mm</t>
  </si>
  <si>
    <t>-472472864</t>
  </si>
  <si>
    <t>hřeben*0,5</t>
  </si>
  <si>
    <t>290,28*1,165 'Přepočtené koeficientem množství</t>
  </si>
  <si>
    <t>766</t>
  </si>
  <si>
    <t>Konstrukce truhlářské</t>
  </si>
  <si>
    <t>314</t>
  </si>
  <si>
    <t>parapet</t>
  </si>
  <si>
    <t>D+M parapetní deska z umělého kamene tl. 20 mm dle specifikace PD</t>
  </si>
  <si>
    <t xml:space="preserve">bm </t>
  </si>
  <si>
    <t>1110365676</t>
  </si>
  <si>
    <t>"1 PP"1</t>
  </si>
  <si>
    <t>"1 NP"2+1+1</t>
  </si>
  <si>
    <t>315</t>
  </si>
  <si>
    <t>998766102</t>
  </si>
  <si>
    <t>Přesun hmot pro konstrukce truhlářské stanovený z hmotnosti přesunovaného materiálu vodorovná dopravní vzdálenost do 50 m základní v objektech výšky přes 6 do 12 m</t>
  </si>
  <si>
    <t>-961433125</t>
  </si>
  <si>
    <t>https://podminky.urs.cz/item/CS_URS_2024_02/998766102</t>
  </si>
  <si>
    <t>766-1</t>
  </si>
  <si>
    <t>Výplně otvorů vnitřních</t>
  </si>
  <si>
    <t>316</t>
  </si>
  <si>
    <t>766660021</t>
  </si>
  <si>
    <t>Montáž dveřních křídel dřevěných nebo plastových otevíravých do ocelové zárubně protipožárních jednokřídlových, šířky do 800 mm</t>
  </si>
  <si>
    <t>969185593</t>
  </si>
  <si>
    <t>https://podminky.urs.cz/item/CS_URS_2024_02/766660021</t>
  </si>
  <si>
    <t xml:space="preserve"> 1</t>
  </si>
  <si>
    <t>317</t>
  </si>
  <si>
    <t>61165339</t>
  </si>
  <si>
    <t>dveře jednokřídlé dřevotřískové protipožární EI (EW) 30 D3 povrch lakovaný plné 800x1970-2100mm</t>
  </si>
  <si>
    <t>-1608666423</t>
  </si>
  <si>
    <t>318</t>
  </si>
  <si>
    <t>766660031</t>
  </si>
  <si>
    <t>Montáž dveřních křídel dřevěných nebo plastových otevíravých do ocelové zárubně protipožárních dvoukřídlových jakékoliv šířky</t>
  </si>
  <si>
    <t>-1621613071</t>
  </si>
  <si>
    <t>https://podminky.urs.cz/item/CS_URS_2024_02/766660031</t>
  </si>
  <si>
    <t>"T04"1</t>
  </si>
  <si>
    <t>319</t>
  </si>
  <si>
    <t>61161056</t>
  </si>
  <si>
    <t>dveře dvoukřídlé dřevotřískové protipožární EI (EW) 30 D3 povrch lakovaný plné 1600x1970-2100mm</t>
  </si>
  <si>
    <t>1740900327</t>
  </si>
  <si>
    <t>320</t>
  </si>
  <si>
    <t>766660022</t>
  </si>
  <si>
    <t>Montáž dveřních křídel dřevěných nebo plastových otevíravých do ocelové zárubně protipožárních jednokřídlových, šířky přes 800 mm</t>
  </si>
  <si>
    <t>992210127</t>
  </si>
  <si>
    <t>https://podminky.urs.cz/item/CS_URS_2024_02/766660022</t>
  </si>
  <si>
    <t>321</t>
  </si>
  <si>
    <t>61161029</t>
  </si>
  <si>
    <t>dveře jednokřídlé dřevotřískové protipožární EI (EW) 30 D3 povrch lakovaný plné 1100x1970-2100mm</t>
  </si>
  <si>
    <t>-805020619</t>
  </si>
  <si>
    <t>322</t>
  </si>
  <si>
    <t>766660001</t>
  </si>
  <si>
    <t>Montáž dveřních křídel dřevěných nebo plastových otevíravých do ocelové zárubně povrchově upravených jednokřídlových, šířky do 800 mm</t>
  </si>
  <si>
    <t>-1646051744</t>
  </si>
  <si>
    <t>https://podminky.urs.cz/item/CS_URS_2024_02/766660001</t>
  </si>
  <si>
    <t>323</t>
  </si>
  <si>
    <t>61161012</t>
  </si>
  <si>
    <t>dveře jednokřídlé dřevotřískové povrch lakovaný plné 600x1970-2100mm</t>
  </si>
  <si>
    <t>-1104083661</t>
  </si>
  <si>
    <t>324</t>
  </si>
  <si>
    <t>61161013</t>
  </si>
  <si>
    <t>dveře jednokřídlé dřevotřískové povrch lakovaný plné 700x1970-2100mm</t>
  </si>
  <si>
    <t>-1321242439</t>
  </si>
  <si>
    <t>325</t>
  </si>
  <si>
    <t>61161014</t>
  </si>
  <si>
    <t>dveře jednokřídlé dřevotřískové povrch lakovaný plné 800x1970-2100mm</t>
  </si>
  <si>
    <t>-838186007</t>
  </si>
  <si>
    <t>"T01"4-1</t>
  </si>
  <si>
    <t>"T08"3</t>
  </si>
  <si>
    <t>326</t>
  </si>
  <si>
    <t>766660002</t>
  </si>
  <si>
    <t>Montáž dveřních křídel dřevěných nebo plastových otevíravých do ocelové zárubně povrchově upravených jednokřídlových, šířky přes 800 mm</t>
  </si>
  <si>
    <t>-1617785400</t>
  </si>
  <si>
    <t>https://podminky.urs.cz/item/CS_URS_2024_02/766660002</t>
  </si>
  <si>
    <t>327</t>
  </si>
  <si>
    <t>61161015</t>
  </si>
  <si>
    <t>dveře jednokřídlé dřevotřískové povrch lakovaný plné 900x1970-2100mm</t>
  </si>
  <si>
    <t>298287221</t>
  </si>
  <si>
    <t>"T07"2</t>
  </si>
  <si>
    <t>"T10"1</t>
  </si>
  <si>
    <t>"T12"1</t>
  </si>
  <si>
    <t>328</t>
  </si>
  <si>
    <t>766660012</t>
  </si>
  <si>
    <t>Montáž dveřních křídel dřevěných nebo plastových otevíravých do ocelové zárubně povrchově upravených dvoukřídlových, šířky přes 1450 mm</t>
  </si>
  <si>
    <t>644896892</t>
  </si>
  <si>
    <t>https://podminky.urs.cz/item/CS_URS_2024_02/766660012</t>
  </si>
  <si>
    <t>329</t>
  </si>
  <si>
    <t>61161046</t>
  </si>
  <si>
    <t>dveře dvoukřídlé dřevotřískové povrch lakovaný plné 1800x1970-2100mm</t>
  </si>
  <si>
    <t>-1087769686</t>
  </si>
  <si>
    <t>330</t>
  </si>
  <si>
    <t>766660311</t>
  </si>
  <si>
    <t>Montáž dveřních křídel dřevěných nebo plastových posuvných dveří do pouzdra s jednou kapsou jednokřídlových, průchozí šířky do 800 mm</t>
  </si>
  <si>
    <t>-944644565</t>
  </si>
  <si>
    <t>https://podminky.urs.cz/item/CS_URS_2024_02/766660311</t>
  </si>
  <si>
    <t xml:space="preserve">"T03 </t>
  </si>
  <si>
    <t>331</t>
  </si>
  <si>
    <t>756180681</t>
  </si>
  <si>
    <t>332</t>
  </si>
  <si>
    <t>766660717</t>
  </si>
  <si>
    <t>Montáž dveřních doplňků samozavírače na zárubeň ocelovou</t>
  </si>
  <si>
    <t>-1381675837</t>
  </si>
  <si>
    <t>https://podminky.urs.cz/item/CS_URS_2024_02/766660717</t>
  </si>
  <si>
    <t>333</t>
  </si>
  <si>
    <t>54917250</t>
  </si>
  <si>
    <t>samozavírač dveří hydraulický</t>
  </si>
  <si>
    <t>-825089536</t>
  </si>
  <si>
    <t>334</t>
  </si>
  <si>
    <t>766660726</t>
  </si>
  <si>
    <t>Montáž dveřních doplňků dveřního kování interiérového pákové zástrče</t>
  </si>
  <si>
    <t>-1646950732</t>
  </si>
  <si>
    <t>https://podminky.urs.cz/item/CS_URS_2024_02/766660726</t>
  </si>
  <si>
    <t>335</t>
  </si>
  <si>
    <t>54916340</t>
  </si>
  <si>
    <t>kování dveřní zástrč dveřová lakovaná 140/100mm</t>
  </si>
  <si>
    <t>1894602259</t>
  </si>
  <si>
    <t>4*0,01 'Přepočtené koeficientem množství</t>
  </si>
  <si>
    <t>336</t>
  </si>
  <si>
    <t>766660728</t>
  </si>
  <si>
    <t>Montáž dveřních doplňků dveřního kování interiérového zámku</t>
  </si>
  <si>
    <t>976607064</t>
  </si>
  <si>
    <t>https://podminky.urs.cz/item/CS_URS_2024_02/766660728</t>
  </si>
  <si>
    <t>337</t>
  </si>
  <si>
    <t>54924004</t>
  </si>
  <si>
    <t>zámek zadlabací mezipokojový levý pro cylindrickou vložku rozteč 72x55mm</t>
  </si>
  <si>
    <t>291278888</t>
  </si>
  <si>
    <t>338</t>
  </si>
  <si>
    <t>766660729</t>
  </si>
  <si>
    <t>Montáž dveřních doplňků dveřního kování interiérového štítku s klikou</t>
  </si>
  <si>
    <t>-1732614522</t>
  </si>
  <si>
    <t>https://podminky.urs.cz/item/CS_URS_2024_02/766660729</t>
  </si>
  <si>
    <t>339</t>
  </si>
  <si>
    <t>54914125</t>
  </si>
  <si>
    <t xml:space="preserve">kování rozetové spodní pro cylindrickou vložku  dle specifikace PD</t>
  </si>
  <si>
    <t>1108979222</t>
  </si>
  <si>
    <t>340</t>
  </si>
  <si>
    <t>54914123</t>
  </si>
  <si>
    <t>kování rozetové klika/klika dle specifkace PD</t>
  </si>
  <si>
    <t>-1903153109</t>
  </si>
  <si>
    <t>341</t>
  </si>
  <si>
    <t>54914137</t>
  </si>
  <si>
    <t xml:space="preserve">kování k posuvným dveřím mušle  dle specifikace PD</t>
  </si>
  <si>
    <t>1671430976</t>
  </si>
  <si>
    <t>342</t>
  </si>
  <si>
    <t>766660734</t>
  </si>
  <si>
    <t>Montáž dveřních doplňků dveřního kování bezpečnostního panikového kování</t>
  </si>
  <si>
    <t>1145676793</t>
  </si>
  <si>
    <t>https://podminky.urs.cz/item/CS_URS_2024_02/766660734</t>
  </si>
  <si>
    <t>343</t>
  </si>
  <si>
    <t>54914135</t>
  </si>
  <si>
    <t>kování panikové klika/klika</t>
  </si>
  <si>
    <t>-1769012495</t>
  </si>
  <si>
    <t>344</t>
  </si>
  <si>
    <t>766682111</t>
  </si>
  <si>
    <t>Montáž zárubní dřevěných nebo plastových obložkových, pro dveře jednokřídlové, tloušťky stěny do 170 mm</t>
  </si>
  <si>
    <t>1706698186</t>
  </si>
  <si>
    <t>https://podminky.urs.cz/item/CS_URS_2024_02/766682111</t>
  </si>
  <si>
    <t>"POSUVNÉ t03"1</t>
  </si>
  <si>
    <t>345</t>
  </si>
  <si>
    <t>61181101</t>
  </si>
  <si>
    <t>zárubeň jednokřídlá obložková s lakovaným povrchem tl stěny 60-150mm rozměru 600-900/1970mm</t>
  </si>
  <si>
    <t>1100268772</t>
  </si>
  <si>
    <t>346</t>
  </si>
  <si>
    <t>766695212</t>
  </si>
  <si>
    <t>Montáž ostatních truhlářských konstrukcí prahů dveří jednokřídlových, šířky do 100 mm</t>
  </si>
  <si>
    <t>-849147884</t>
  </si>
  <si>
    <t>https://podminky.urs.cz/item/CS_URS_2024_02/766695212</t>
  </si>
  <si>
    <t>347</t>
  </si>
  <si>
    <t>61187156</t>
  </si>
  <si>
    <t>práh dveřní dřevěný dubový tl 20mm dl 820mm š 100mm</t>
  </si>
  <si>
    <t>-1596751392</t>
  </si>
  <si>
    <t>348</t>
  </si>
  <si>
    <t>766695232</t>
  </si>
  <si>
    <t>Montáž ostatních truhlářských konstrukcí prahů dveří dvoukřídlových, šířky do 100 mm</t>
  </si>
  <si>
    <t>368580146</t>
  </si>
  <si>
    <t>https://podminky.urs.cz/item/CS_URS_2024_02/766695232</t>
  </si>
  <si>
    <t>349</t>
  </si>
  <si>
    <t>61187256R</t>
  </si>
  <si>
    <t>práh dveřní dřevěný dubový tl 20mm dl 2000 mmš 100mm</t>
  </si>
  <si>
    <t>1999231169</t>
  </si>
  <si>
    <t>350</t>
  </si>
  <si>
    <t>K022</t>
  </si>
  <si>
    <t>D+M nadsvětlík pro dveře do š 1000 mm</t>
  </si>
  <si>
    <t>1293668211</t>
  </si>
  <si>
    <t>351</t>
  </si>
  <si>
    <t>K022x1</t>
  </si>
  <si>
    <t>D+M nadsvětlík pro dveře do š 2000 mm</t>
  </si>
  <si>
    <t>-1096609345</t>
  </si>
  <si>
    <t>766-4</t>
  </si>
  <si>
    <t>Střešní okna</t>
  </si>
  <si>
    <t>352</t>
  </si>
  <si>
    <t>766671005</t>
  </si>
  <si>
    <t>Montáž střešních oken dřevěných nebo plastových kyvných, výklopných/kyvných s okenním rámem a lemováním, s plisovaným límcem, s napojením na krytinu do krytiny ploché, rozměru 78 x 140 cm</t>
  </si>
  <si>
    <t>1099670178</t>
  </si>
  <si>
    <t>https://podminky.urs.cz/item/CS_URS_2024_02/766671005</t>
  </si>
  <si>
    <t>8*2</t>
  </si>
  <si>
    <t>353</t>
  </si>
  <si>
    <t>61124778</t>
  </si>
  <si>
    <t>okno střešní dřevěné kyvné, izolační trojsklo 66x140cm, Uw=1,1W/m2K Al oplechování</t>
  </si>
  <si>
    <t>-132827706</t>
  </si>
  <si>
    <t>354</t>
  </si>
  <si>
    <t>61124158</t>
  </si>
  <si>
    <t>lemování střešních oken na profilované krytiny 66x140cm</t>
  </si>
  <si>
    <t>-367062783</t>
  </si>
  <si>
    <t>355</t>
  </si>
  <si>
    <t>61124234R</t>
  </si>
  <si>
    <t>manžeta z parotěsné fólie pro střešní okno 66x140cm</t>
  </si>
  <si>
    <t>1605134024</t>
  </si>
  <si>
    <t>356</t>
  </si>
  <si>
    <t>61124048</t>
  </si>
  <si>
    <t>zateplovací sada střešních oken rám 66x140cm</t>
  </si>
  <si>
    <t>sada</t>
  </si>
  <si>
    <t>1096675703</t>
  </si>
  <si>
    <t>357</t>
  </si>
  <si>
    <t>K006</t>
  </si>
  <si>
    <t>Montáž vnějšího stínění, střešní okna, motorové</t>
  </si>
  <si>
    <t>2055542573</t>
  </si>
  <si>
    <t>358</t>
  </si>
  <si>
    <t>61140703R</t>
  </si>
  <si>
    <t>roleta venkovní střešních oken rozměru 66/140 cm, motorový pohon vč. příslušenství</t>
  </si>
  <si>
    <t>16316451</t>
  </si>
  <si>
    <t>767</t>
  </si>
  <si>
    <t>Konstrukce zámečnické</t>
  </si>
  <si>
    <t>359</t>
  </si>
  <si>
    <t>K058</t>
  </si>
  <si>
    <t>Kovová písmena na fasádu dle specifikace pohledů, výška cca 0,7 m</t>
  </si>
  <si>
    <t xml:space="preserve">ks </t>
  </si>
  <si>
    <t>-1561329392</t>
  </si>
  <si>
    <t>360</t>
  </si>
  <si>
    <t>767223222</t>
  </si>
  <si>
    <t>Montáž zábradlí přímého v exteriéru na schodišti kotveného do betonu</t>
  </si>
  <si>
    <t>-1762161585</t>
  </si>
  <si>
    <t>https://podminky.urs.cz/item/CS_URS_2024_02/767223222</t>
  </si>
  <si>
    <t>"Z01</t>
  </si>
  <si>
    <t>11,42</t>
  </si>
  <si>
    <t>361</t>
  </si>
  <si>
    <t>55342281</t>
  </si>
  <si>
    <t>zábradlí s prutovou výplní, horní kotvení, kulatý sloupek dle specifikace PD</t>
  </si>
  <si>
    <t>-1424365529</t>
  </si>
  <si>
    <t>362</t>
  </si>
  <si>
    <t>767165111</t>
  </si>
  <si>
    <t>Montáž zábradlí rovného madel z trubek nebo tenkostěnných profilů šroubováním</t>
  </si>
  <si>
    <t>-314607772</t>
  </si>
  <si>
    <t>https://podminky.urs.cz/item/CS_URS_2024_02/767165111</t>
  </si>
  <si>
    <t>2,25*1,3*2*2</t>
  </si>
  <si>
    <t>"vnější"7</t>
  </si>
  <si>
    <t>363</t>
  </si>
  <si>
    <t>54889030</t>
  </si>
  <si>
    <t>uchycení madla na zeď dle specifikace PD</t>
  </si>
  <si>
    <t>2131516940</t>
  </si>
  <si>
    <t>8+6</t>
  </si>
  <si>
    <t>364</t>
  </si>
  <si>
    <t>05217100R</t>
  </si>
  <si>
    <t>madlo dle specifikace PD</t>
  </si>
  <si>
    <t>-549191797</t>
  </si>
  <si>
    <t>365</t>
  </si>
  <si>
    <t>767531121</t>
  </si>
  <si>
    <t>Montáž vstupních čisticích zón z rohoží osazení rámu mosazného nebo hliníkového zapuštěného z L profilů</t>
  </si>
  <si>
    <t>475940908</t>
  </si>
  <si>
    <t>https://podminky.urs.cz/item/CS_URS_2024_02/767531121</t>
  </si>
  <si>
    <t>4,6+1,2</t>
  </si>
  <si>
    <t>366</t>
  </si>
  <si>
    <t>69752160</t>
  </si>
  <si>
    <t>rám pro zapuštění profil L-30/30 25/25 20/30 15/30-Al</t>
  </si>
  <si>
    <t>212348715</t>
  </si>
  <si>
    <t>5,8*1,1 'Přepočtené koeficientem množství</t>
  </si>
  <si>
    <t>367</t>
  </si>
  <si>
    <t>767531215</t>
  </si>
  <si>
    <t>Montáž vstupních čisticích zón z rohoží kovových nebo plastových plochy přes 2 m2</t>
  </si>
  <si>
    <t>396087115</t>
  </si>
  <si>
    <t>https://podminky.urs.cz/item/CS_URS_2024_02/767531215</t>
  </si>
  <si>
    <t>4,6*1,2</t>
  </si>
  <si>
    <t>368</t>
  </si>
  <si>
    <t>69752003</t>
  </si>
  <si>
    <t>rohož vstupní dle specifikace projektu</t>
  </si>
  <si>
    <t>907001496</t>
  </si>
  <si>
    <t>5,52*1,1 'Přepočtené koeficientem množství</t>
  </si>
  <si>
    <t>369</t>
  </si>
  <si>
    <t>998767102</t>
  </si>
  <si>
    <t>Přesun hmot pro zámečnické konstrukce stanovený z hmotnosti přesunovaného materiálu vodorovná dopravní vzdálenost do 50 m základní v objektech výšky přes 6 do 12 m</t>
  </si>
  <si>
    <t>-487222049</t>
  </si>
  <si>
    <t>https://podminky.urs.cz/item/CS_URS_2024_02/998767102</t>
  </si>
  <si>
    <t>767-0</t>
  </si>
  <si>
    <t>dřevo-hliníkové a hliníkové otvorové výplně</t>
  </si>
  <si>
    <t>370</t>
  </si>
  <si>
    <t>767620322</t>
  </si>
  <si>
    <t>Montáž oken s izolačními skly z hliníkových nebo ocelových profilů na polyuretanovou pěnu s trojskly pevných do zdiva, plochy přes 0,6 do 1,5 m2</t>
  </si>
  <si>
    <t>-853523722</t>
  </si>
  <si>
    <t>https://podminky.urs.cz/item/CS_URS_2024_02/767620322</t>
  </si>
  <si>
    <t>"V01"1*1,15</t>
  </si>
  <si>
    <t>371</t>
  </si>
  <si>
    <t>55341002</t>
  </si>
  <si>
    <t>okno Al s fixním zasklením dle specifikace V01</t>
  </si>
  <si>
    <t>CS ÚRS 2023 02</t>
  </si>
  <si>
    <t>-1027172198</t>
  </si>
  <si>
    <t>372</t>
  </si>
  <si>
    <t>767620353</t>
  </si>
  <si>
    <t>Montáž oken s izolačními skly z hliníkových nebo ocelových profilů na polyuretanovou pěnu s trojskly otevíravých do zdiva, plochy přes 1,5 do 2,5 m2</t>
  </si>
  <si>
    <t>1122665966</t>
  </si>
  <si>
    <t>https://podminky.urs.cz/item/CS_URS_2024_02/767620353</t>
  </si>
  <si>
    <t>"O1"1*2,25</t>
  </si>
  <si>
    <t>"O5"1*1,75*2</t>
  </si>
  <si>
    <t>373</t>
  </si>
  <si>
    <t>61124018</t>
  </si>
  <si>
    <t>okno dřevohliníkové otevíravé/sklopné trojsklo přes plochu 1m2 v 1,5-2,5m, vč. podkladního profilu</t>
  </si>
  <si>
    <t>996194438</t>
  </si>
  <si>
    <t>374</t>
  </si>
  <si>
    <t>767620355</t>
  </si>
  <si>
    <t>Montáž oken s izolačními skly z hliníkových nebo ocelových profilů na polyuretanovou pěnu s trojskly otevíravých do zdiva, plochy přes 6 m2</t>
  </si>
  <si>
    <t>117963448</t>
  </si>
  <si>
    <t>https://podminky.urs.cz/item/CS_URS_2024_02/767620355</t>
  </si>
  <si>
    <t>"O02"4,5*2,6</t>
  </si>
  <si>
    <t>375</t>
  </si>
  <si>
    <t>767620354</t>
  </si>
  <si>
    <t>Montáž oken s izolačními skly z hliníkových nebo ocelových profilů na polyuretanovou pěnu s trojskly otevíravých do zdiva, plochy přes 2,5 do 6 m2</t>
  </si>
  <si>
    <t>446517630</t>
  </si>
  <si>
    <t>https://podminky.urs.cz/item/CS_URS_2024_02/767620354</t>
  </si>
  <si>
    <t>"O3"2*2,6*2</t>
  </si>
  <si>
    <t>"O4"2*1,75</t>
  </si>
  <si>
    <t>376</t>
  </si>
  <si>
    <t>1877630741</t>
  </si>
  <si>
    <t>377</t>
  </si>
  <si>
    <t>767627306</t>
  </si>
  <si>
    <t>Ostatní práce a doplňky při montáži oken a stěn připojovací spára oken a stěn mezi ostěním a rámem vnitřní parotěsná páska</t>
  </si>
  <si>
    <t>-434519396</t>
  </si>
  <si>
    <t>https://podminky.urs.cz/item/CS_URS_2024_02/767627306</t>
  </si>
  <si>
    <t>2*(nadpraží1+nadpraží0)</t>
  </si>
  <si>
    <t>378</t>
  </si>
  <si>
    <t>767627307</t>
  </si>
  <si>
    <t>Ostatní práce a doplňky při montáži oken a stěn připojovací spára oken a stěn mezi ostěním a rámem venkovní paropropustna páska</t>
  </si>
  <si>
    <t>1292479573</t>
  </si>
  <si>
    <t>https://podminky.urs.cz/item/CS_URS_2024_02/767627307</t>
  </si>
  <si>
    <t>379</t>
  </si>
  <si>
    <t>767640113</t>
  </si>
  <si>
    <t>Montáž dveří ocelových nebo hliníkových vchodových jednokřídlových s pevným bočním dílem</t>
  </si>
  <si>
    <t>-1191856693</t>
  </si>
  <si>
    <t>https://podminky.urs.cz/item/CS_URS_2024_02/767640113</t>
  </si>
  <si>
    <t>"D01"</t>
  </si>
  <si>
    <t>380</t>
  </si>
  <si>
    <t>55341340R</t>
  </si>
  <si>
    <t>dveře jednokřídlé dřevo/Al prosklené s vitráží max rozměru otvoru 4,14m2, vč. podkladního profilu</t>
  </si>
  <si>
    <t>-244937643</t>
  </si>
  <si>
    <t>"D01"1,93*2,5</t>
  </si>
  <si>
    <t>381</t>
  </si>
  <si>
    <t>2024415315</t>
  </si>
  <si>
    <t>ostění1+ostění2</t>
  </si>
  <si>
    <t>nadpraží1+0</t>
  </si>
  <si>
    <t>parapet1+0</t>
  </si>
  <si>
    <t>382</t>
  </si>
  <si>
    <t>-1704085009</t>
  </si>
  <si>
    <t>383</t>
  </si>
  <si>
    <t>767640221</t>
  </si>
  <si>
    <t>Montáž dveří ocelových nebo hliníkových vchodových dvoukřídlové bez nadsvětlíku</t>
  </si>
  <si>
    <t>-113963024</t>
  </si>
  <si>
    <t>https://podminky.urs.cz/item/CS_URS_2024_02/767640221</t>
  </si>
  <si>
    <t>"D02"1</t>
  </si>
  <si>
    <t>384</t>
  </si>
  <si>
    <t>55341335R</t>
  </si>
  <si>
    <t>dveře dřevo/dvoukřídlé dřevo/Al prosklené max rozměru otvoru 4,84m2 bezpečnostní třídy RC2, vč. podkladního profilu</t>
  </si>
  <si>
    <t>713076655</t>
  </si>
  <si>
    <t xml:space="preserve">"D02, fix zvlášť </t>
  </si>
  <si>
    <t>1,9*2,2</t>
  </si>
  <si>
    <t>385</t>
  </si>
  <si>
    <t>767620325</t>
  </si>
  <si>
    <t>Montáž oken s izolačními skly z hliníkových nebo ocelových profilů na polyuretanovou pěnu s trojskly pevných do zdiva, plochy přes 6 m2</t>
  </si>
  <si>
    <t>-701145450</t>
  </si>
  <si>
    <t>https://podminky.urs.cz/item/CS_URS_2024_02/767620325</t>
  </si>
  <si>
    <t>"D02</t>
  </si>
  <si>
    <t>1,734*2,85</t>
  </si>
  <si>
    <t>0,75*1,9</t>
  </si>
  <si>
    <t>386</t>
  </si>
  <si>
    <t>61124015</t>
  </si>
  <si>
    <t>okno dřevohliníkové s fixním zasklením trojsklo přes plochu 1m2 v 1,5-2,5m, vč. podkladního profilu</t>
  </si>
  <si>
    <t>-820401628</t>
  </si>
  <si>
    <t>387</t>
  </si>
  <si>
    <t>767640222</t>
  </si>
  <si>
    <t>Montáž dveří ocelových nebo hliníkových vchodových dvoukřídlové s nadsvětlíkem</t>
  </si>
  <si>
    <t>-346338917</t>
  </si>
  <si>
    <t>https://podminky.urs.cz/item/CS_URS_2024_02/767640222</t>
  </si>
  <si>
    <t>"V02"1</t>
  </si>
  <si>
    <t>"V03"1</t>
  </si>
  <si>
    <t>388</t>
  </si>
  <si>
    <t>55341335RR</t>
  </si>
  <si>
    <t>dveře Al prosklené dle specifikace V02,03 vč. podkladního profilu, požární odolnost EW 60 DP1C</t>
  </si>
  <si>
    <t>1153556232</t>
  </si>
  <si>
    <t>"V02"1,8*2,5</t>
  </si>
  <si>
    <t>"V03"1,45*2,5</t>
  </si>
  <si>
    <t>767-1</t>
  </si>
  <si>
    <t>Atypické konstrukce</t>
  </si>
  <si>
    <t>389</t>
  </si>
  <si>
    <t>K005</t>
  </si>
  <si>
    <t>Výroba a montáž atypických zámeč. kcí do 500 kg, vč. pomocného materiálu, krácení a vrtání materiálu, svařování, bez dodání hlavního materiálu nebo výrobku</t>
  </si>
  <si>
    <t>Kg</t>
  </si>
  <si>
    <t>-119509699</t>
  </si>
  <si>
    <t>4,263*1000 'Přepočtené koeficientem množství</t>
  </si>
  <si>
    <t>390</t>
  </si>
  <si>
    <t>13011028</t>
  </si>
  <si>
    <t>ocel profilová jakost S235JR (11 375) průřez UPE 270</t>
  </si>
  <si>
    <t>1383889027</t>
  </si>
  <si>
    <t>(35,2/1000)*2*(24,355-0,2*2)*2</t>
  </si>
  <si>
    <t>391</t>
  </si>
  <si>
    <t>14550305</t>
  </si>
  <si>
    <t>profil ocelový svařovaný jakost S235 průřez čtvercový 120x120x4mm</t>
  </si>
  <si>
    <t>681410282</t>
  </si>
  <si>
    <t>(16,979/1000)*(6,01-3,35)*2</t>
  </si>
  <si>
    <t>392</t>
  </si>
  <si>
    <t>13611238</t>
  </si>
  <si>
    <t>plech ocelový hladký jakost S235JR tl 15mm tabule</t>
  </si>
  <si>
    <t>-1232518183</t>
  </si>
  <si>
    <t>"patní plech" (117,75/1000)*0,25*0,25*2</t>
  </si>
  <si>
    <t>393</t>
  </si>
  <si>
    <t>13611228</t>
  </si>
  <si>
    <t>plech ocelový hladký jakost S235JR tl 10mm tabule</t>
  </si>
  <si>
    <t>-410196016</t>
  </si>
  <si>
    <t>"žiletky krokve"(78,54/1000)*10</t>
  </si>
  <si>
    <t>394</t>
  </si>
  <si>
    <t>K043</t>
  </si>
  <si>
    <t>D+M vyplnění ocelových vaznic pěnou PUR viz PD, výška 270 mm</t>
  </si>
  <si>
    <t>1159703324</t>
  </si>
  <si>
    <t>24,35*2</t>
  </si>
  <si>
    <t>395</t>
  </si>
  <si>
    <t>783314101</t>
  </si>
  <si>
    <t>944508795</t>
  </si>
  <si>
    <t>https://podminky.urs.cz/item/CS_URS_2024_02/783314101</t>
  </si>
  <si>
    <t>(0,095*2+0,27)*2*(23,4*2)</t>
  </si>
  <si>
    <t>(0,12*4)*2*(6,01-3,35)</t>
  </si>
  <si>
    <t>771</t>
  </si>
  <si>
    <t>Podlahy z dlaždic</t>
  </si>
  <si>
    <t>396</t>
  </si>
  <si>
    <t>771111011</t>
  </si>
  <si>
    <t>Příprava podkladu před provedením dlažby vysátí podlah</t>
  </si>
  <si>
    <t>-1720982</t>
  </si>
  <si>
    <t>https://podminky.urs.cz/item/CS_URS_2024_02/771111011</t>
  </si>
  <si>
    <t>F001+F011+F021</t>
  </si>
  <si>
    <t>"podesty schodišť"2,1*1*(2)</t>
  </si>
  <si>
    <t>"odpočet čistící zony"4,6*1,2</t>
  </si>
  <si>
    <t>397</t>
  </si>
  <si>
    <t>-934116544</t>
  </si>
  <si>
    <t>398</t>
  </si>
  <si>
    <t>771574412</t>
  </si>
  <si>
    <t>Montáž podlah z dlaždic keramických lepených cementovým flexibilním lepidlem hladkých, tloušťky do 10 mm přes 0,5 do 2 ks/m2</t>
  </si>
  <si>
    <t>900311232</t>
  </si>
  <si>
    <t>https://podminky.urs.cz/item/CS_URS_2024_02/771574412</t>
  </si>
  <si>
    <t>399</t>
  </si>
  <si>
    <t>59761141</t>
  </si>
  <si>
    <t>dlažba keramická slinutá mrazuvzdorná do interiéru i exteriéru R11 povrch hladký/matný tl do 10mm přes 0,5 do 2ks/m2 dle specifikace PD</t>
  </si>
  <si>
    <t>139243902</t>
  </si>
  <si>
    <t>196,544*1,1 'Přepočtené koeficientem množství</t>
  </si>
  <si>
    <t>400</t>
  </si>
  <si>
    <t>771161021</t>
  </si>
  <si>
    <t>Příprava podkladu před provedením dlažby montáž profilu ukončujícího profilu pro plynulý přechod (dlažba-koberec apod.)</t>
  </si>
  <si>
    <t>1761035442</t>
  </si>
  <si>
    <t>https://podminky.urs.cz/item/CS_URS_2024_02/771161021</t>
  </si>
  <si>
    <t>"1 PP"1,8+1,45</t>
  </si>
  <si>
    <t>"1 NP"1,9+0,9</t>
  </si>
  <si>
    <t>"2 NP"1</t>
  </si>
  <si>
    <t>401</t>
  </si>
  <si>
    <t>59054100</t>
  </si>
  <si>
    <t>profil přechodový Al s pohyblivým ramenem 8x20mm</t>
  </si>
  <si>
    <t>-1596770466</t>
  </si>
  <si>
    <t>7,05*1,1 'Přepočtené koeficientem množství</t>
  </si>
  <si>
    <t>402</t>
  </si>
  <si>
    <t>771474111</t>
  </si>
  <si>
    <t>Montáž soklů z dlaždic keramických lepených cementovým flexibilním lepidlem rovných, výšky do 65 mm</t>
  </si>
  <si>
    <t>584911620</t>
  </si>
  <si>
    <t>https://podminky.urs.cz/item/CS_URS_2024_02/771474111</t>
  </si>
  <si>
    <t>"odpočet otvorů"</t>
  </si>
  <si>
    <t>"1 PP"-(1,93+1,8+0,9+1,2+1,45+1+1+0,7+1,7+0,9+1,2+0,9+1,7+0,9+0,9+0,9+1)</t>
  </si>
  <si>
    <t>"1 NP"-(0,9+0,9+1+0,9+1,9+3,734)</t>
  </si>
  <si>
    <t>"2 NP"-(1+1+0,8+1)</t>
  </si>
  <si>
    <t>"ostění dveří"</t>
  </si>
  <si>
    <t>"1 PP"0</t>
  </si>
  <si>
    <t>"1 NP"0,25*2</t>
  </si>
  <si>
    <t>"2 NP"0</t>
  </si>
  <si>
    <t>403</t>
  </si>
  <si>
    <t>771591115</t>
  </si>
  <si>
    <t>Podlahy - dokončovací práce spárování silikonem</t>
  </si>
  <si>
    <t>-108058406</t>
  </si>
  <si>
    <t>https://podminky.urs.cz/item/CS_URS_2024_02/771591115</t>
  </si>
  <si>
    <t>404</t>
  </si>
  <si>
    <t>771591117</t>
  </si>
  <si>
    <t>Podlahy - dokončovací práce spárování akrylem</t>
  </si>
  <si>
    <t>517765284</t>
  </si>
  <si>
    <t>https://podminky.urs.cz/item/CS_URS_2024_02/771591117</t>
  </si>
  <si>
    <t>405</t>
  </si>
  <si>
    <t>771591184</t>
  </si>
  <si>
    <t>Podlahy - dokončovací práce pracnější řezání dlaždic keramických rovné</t>
  </si>
  <si>
    <t>-1097125280</t>
  </si>
  <si>
    <t>https://podminky.urs.cz/item/CS_URS_2024_02/771591184</t>
  </si>
  <si>
    <t>406</t>
  </si>
  <si>
    <t>59761177</t>
  </si>
  <si>
    <t>dlažba keramická nemrazuvzdorná R9 povrch hladký/matný tl do 10mm přes 4 do 6ks/m2 dle specifikace PD</t>
  </si>
  <si>
    <t>-1373777533</t>
  </si>
  <si>
    <t>99,184*0,15 'Přepočtené koeficientem množství</t>
  </si>
  <si>
    <t>407</t>
  </si>
  <si>
    <t>998771102</t>
  </si>
  <si>
    <t>Přesun hmot pro podlahy z dlaždic stanovený z hmotnosti přesunovaného materiálu vodorovná dopravní vzdálenost do 50 m základní v objektech výšky přes 6 do 12 m</t>
  </si>
  <si>
    <t>518884482</t>
  </si>
  <si>
    <t>https://podminky.urs.cz/item/CS_URS_2024_02/998771102</t>
  </si>
  <si>
    <t>771-1</t>
  </si>
  <si>
    <t>Hydroizolace pod dlažbu</t>
  </si>
  <si>
    <t>408</t>
  </si>
  <si>
    <t>771591207</t>
  </si>
  <si>
    <t>Izolace podlahy pod dlažbu montáž izolace nátěrem nebo stěrkou ve dvou vrstvách</t>
  </si>
  <si>
    <t>1065067378</t>
  </si>
  <si>
    <t>https://podminky.urs.cz/item/CS_URS_2024_02/771591207</t>
  </si>
  <si>
    <t>"koupelny, WC a mokré prostory"</t>
  </si>
  <si>
    <t>"010"1,38+0,7*0,3</t>
  </si>
  <si>
    <t>"007"4,11+1*0,115</t>
  </si>
  <si>
    <t>"1NP"</t>
  </si>
  <si>
    <t>"104"3,72+0,9*0,14</t>
  </si>
  <si>
    <t>"105"4,36+1*0,14</t>
  </si>
  <si>
    <t>"106"5,17</t>
  </si>
  <si>
    <t>"107"4,02+0,9*0,14</t>
  </si>
  <si>
    <t>"108"5,47</t>
  </si>
  <si>
    <t>"109"1,38+0,7*0,3</t>
  </si>
  <si>
    <t>"2NP"</t>
  </si>
  <si>
    <t>"204"1,9+0,8*0,115</t>
  </si>
  <si>
    <t>"205"2,72</t>
  </si>
  <si>
    <t>409</t>
  </si>
  <si>
    <t>58581246</t>
  </si>
  <si>
    <t>stěrka hydroizolační jednosložková do interiéru pod dlažbu</t>
  </si>
  <si>
    <t>-433949008</t>
  </si>
  <si>
    <t>Poznámka k položce:_x000d_
1,5 kg/m2</t>
  </si>
  <si>
    <t>36,659*1,5 'Přepočtené koeficientem množství</t>
  </si>
  <si>
    <t>410</t>
  </si>
  <si>
    <t>771591237</t>
  </si>
  <si>
    <t>Izolace podlahy pod dlažbu montáž těsnícího pásu pro styčné nebo dilatační spáry</t>
  </si>
  <si>
    <t>-363457418</t>
  </si>
  <si>
    <t>https://podminky.urs.cz/item/CS_URS_2024_02/771591237</t>
  </si>
  <si>
    <t>"odpočet dveří"-(0,7+0,7+1+0,9+0,9+0,9+0,7+0,7+1+0,9+0,9+0,9+0,8+0,8+0,8)</t>
  </si>
  <si>
    <t>411</t>
  </si>
  <si>
    <t>28355022</t>
  </si>
  <si>
    <t>páska pružná těsnící hydroizolační š do 125mm</t>
  </si>
  <si>
    <t>-1880730249</t>
  </si>
  <si>
    <t>67,7*1,165 'Přepočtené koeficientem množství</t>
  </si>
  <si>
    <t>771-2</t>
  </si>
  <si>
    <t>Obklad schodiště</t>
  </si>
  <si>
    <t>412</t>
  </si>
  <si>
    <t>771111012</t>
  </si>
  <si>
    <t>Příprava podkladu před provedením dlažby vysátí schodišť</t>
  </si>
  <si>
    <t>-142301492</t>
  </si>
  <si>
    <t>https://podminky.urs.cz/item/CS_URS_2024_02/771111012</t>
  </si>
  <si>
    <t>413</t>
  </si>
  <si>
    <t>771121015</t>
  </si>
  <si>
    <t>Příprava podkladu před provedením dlažby nátěr kontaktní pro nesavé podklady na podlahu</t>
  </si>
  <si>
    <t>1476452811</t>
  </si>
  <si>
    <t>https://podminky.urs.cz/item/CS_URS_2024_02/771121015</t>
  </si>
  <si>
    <t>"1 NP"hrana*(0,175+0,25)</t>
  </si>
  <si>
    <t>414</t>
  </si>
  <si>
    <t>771161022</t>
  </si>
  <si>
    <t>Příprava podkladu před provedením dlažby montáž profilu ukončujícího profilu pro schodové hrany a ukončení dlažby</t>
  </si>
  <si>
    <t>869511375</t>
  </si>
  <si>
    <t>https://podminky.urs.cz/item/CS_URS_2024_02/771161022</t>
  </si>
  <si>
    <t>415</t>
  </si>
  <si>
    <t>59054140</t>
  </si>
  <si>
    <t>profil schodový protiskluzový ušlechtilá ocel V2A R10 V6 2x1000mm</t>
  </si>
  <si>
    <t>962132539</t>
  </si>
  <si>
    <t>40*1,15 'Přepočtené koeficientem množství</t>
  </si>
  <si>
    <t>416</t>
  </si>
  <si>
    <t>771274113</t>
  </si>
  <si>
    <t>Montáž obkladů schodišť z dlaždic keramických lepených cementovým flexibilním lepidlem stupnic hladkých, šířky přes 250 do 300 mm</t>
  </si>
  <si>
    <t>886881835</t>
  </si>
  <si>
    <t>https://podminky.urs.cz/item/CS_URS_2024_02/771274113</t>
  </si>
  <si>
    <t>417</t>
  </si>
  <si>
    <t>59761128</t>
  </si>
  <si>
    <t>dlažba keramická slinutá nemrazuvzdorná R9/A povrch hladký/matný tl do 10mm přes 9 do 12ks/m2 dle specifikace PD</t>
  </si>
  <si>
    <t>593351155</t>
  </si>
  <si>
    <t>"stupnice"hrana*0,3</t>
  </si>
  <si>
    <t>"podstupnice"hrana*0,3</t>
  </si>
  <si>
    <t>24*1,15 'Přepočtené koeficientem množství</t>
  </si>
  <si>
    <t>418</t>
  </si>
  <si>
    <t>771274121</t>
  </si>
  <si>
    <t>Montáž obkladů schodišť z dlaždic keramických lepených cementovým flexibilním lepidlem stupnic reliéfních nebo z dekorů, šířky do 200 mm</t>
  </si>
  <si>
    <t>569690285</t>
  </si>
  <si>
    <t>https://podminky.urs.cz/item/CS_URS_2024_02/771274121</t>
  </si>
  <si>
    <t>419</t>
  </si>
  <si>
    <t>771474131</t>
  </si>
  <si>
    <t>Montáž soklů z dlaždic keramických lepených cementovým flexibilním lepidlem schodišťových stupňovitých, výšky do 65 mm</t>
  </si>
  <si>
    <t>920753166</t>
  </si>
  <si>
    <t>https://podminky.urs.cz/item/CS_URS_2024_02/771474131</t>
  </si>
  <si>
    <t>40*(0,175+0,25)</t>
  </si>
  <si>
    <t>420</t>
  </si>
  <si>
    <t>59761185</t>
  </si>
  <si>
    <t>sokl keramický mrazuvzdorný povrch hladký/matný tl do 10mm výšky přes 65 do 90mm dle specifikace PD</t>
  </si>
  <si>
    <t>126445131</t>
  </si>
  <si>
    <t>421</t>
  </si>
  <si>
    <t>-1029006138</t>
  </si>
  <si>
    <t>422</t>
  </si>
  <si>
    <t>732560017</t>
  </si>
  <si>
    <t>776</t>
  </si>
  <si>
    <t>Podlahy povlakové</t>
  </si>
  <si>
    <t>423</t>
  </si>
  <si>
    <t>776111112</t>
  </si>
  <si>
    <t>Příprava podkladu povlakových podlah a stěn broušení podlah nového podkladu betonového</t>
  </si>
  <si>
    <t>1340217448</t>
  </si>
  <si>
    <t>https://podminky.urs.cz/item/CS_URS_2024_02/776111112</t>
  </si>
  <si>
    <t>F002+F012+F022</t>
  </si>
  <si>
    <t>424</t>
  </si>
  <si>
    <t>776111311</t>
  </si>
  <si>
    <t>Příprava podkladu povlakových podlah a stěn vysátí podlah</t>
  </si>
  <si>
    <t>-1384198142</t>
  </si>
  <si>
    <t>https://podminky.urs.cz/item/CS_URS_2024_02/776111311</t>
  </si>
  <si>
    <t>425</t>
  </si>
  <si>
    <t>776121112</t>
  </si>
  <si>
    <t>Příprava podkladu povlakových podlah a stěn penetrace vodou ředitelná podlah</t>
  </si>
  <si>
    <t>370132281</t>
  </si>
  <si>
    <t>https://podminky.urs.cz/item/CS_URS_2024_02/776121112</t>
  </si>
  <si>
    <t>426</t>
  </si>
  <si>
    <t>776231111</t>
  </si>
  <si>
    <t>Montáž podlahovin z vinylu lepením lamel nebo čtverců standardním lepidlem</t>
  </si>
  <si>
    <t>-1880869936</t>
  </si>
  <si>
    <t>https://podminky.urs.cz/item/CS_URS_2024_02/776231111</t>
  </si>
  <si>
    <t>427</t>
  </si>
  <si>
    <t>M007</t>
  </si>
  <si>
    <t>Vinyl dle specifikace PD</t>
  </si>
  <si>
    <t>1043746542</t>
  </si>
  <si>
    <t xml:space="preserve">Poznámka k položce:_x000d_
PVC vinyl heterogenní hybridní zátěžový a akustický, role š. 2m, útlum 15dB, tloušťka 2,60mm, nášlapná vrstva 0,70mm, rozměrová stálost &lt;0,1%, zátěž 34/42, otlak do 0,05mm, Bfl S1,  protiskluz μ ≥ 0,6, R10, chemická odolnost vynikající, PUR úprava tvrzena laserem a UV, bez ftalátů, INDOOR AIR COMFORT GOLD_x000d_
</t>
  </si>
  <si>
    <t>157,2*1,1 'Přepočtené koeficientem množství</t>
  </si>
  <si>
    <t>428</t>
  </si>
  <si>
    <t>M009</t>
  </si>
  <si>
    <t>Sametový vinyl dle specifikace PD</t>
  </si>
  <si>
    <t>2123232580</t>
  </si>
  <si>
    <t xml:space="preserve">Poznámka k položce:_x000d_
sametový vinyl textilní vyrobený systémem vločkování, vzor digitální tisk, role 2m, tl. 4,30mm, vlákno 100% Nylon 6.6, hustota min. 70mil./m2, útlum 20dB, protiskluz &gt; R10, Bfl-s1, zátěž 33, antibakteriální úprava, nepropustná spodní vrstva z PVC, bez ftalátů, IACG_x000d_
</t>
  </si>
  <si>
    <t>60*1,1 'Přepočtené koeficientem množství</t>
  </si>
  <si>
    <t>429</t>
  </si>
  <si>
    <t>775413401</t>
  </si>
  <si>
    <t>Montáž lišty obvodové lepené</t>
  </si>
  <si>
    <t>-239730826</t>
  </si>
  <si>
    <t>https://podminky.urs.cz/item/CS_URS_2024_02/775413401</t>
  </si>
  <si>
    <t>197,2</t>
  </si>
  <si>
    <t>430</t>
  </si>
  <si>
    <t>28411007</t>
  </si>
  <si>
    <t>lišta soklová dle specifikace PD</t>
  </si>
  <si>
    <t>395750635</t>
  </si>
  <si>
    <t>197,2*1,1 'Přepočtené koeficientem množství</t>
  </si>
  <si>
    <t>431</t>
  </si>
  <si>
    <t>998776102</t>
  </si>
  <si>
    <t>Přesun hmot pro podlahy povlakové stanovený z hmotnosti přesunovaného materiálu vodorovná dopravní vzdálenost do 50 m základní v objektech výšky přes 6 do 12 m</t>
  </si>
  <si>
    <t>-509829968</t>
  </si>
  <si>
    <t>https://podminky.urs.cz/item/CS_URS_2024_02/998776102</t>
  </si>
  <si>
    <t>781</t>
  </si>
  <si>
    <t>Dokončovací práce - obklady</t>
  </si>
  <si>
    <t>432</t>
  </si>
  <si>
    <t>781121011</t>
  </si>
  <si>
    <t>Příprava podkladu před provedením obkladu nátěr penetrační na stěnu</t>
  </si>
  <si>
    <t>436354837</t>
  </si>
  <si>
    <t>https://podminky.urs.cz/item/CS_URS_2024_02/781121011</t>
  </si>
  <si>
    <t>433</t>
  </si>
  <si>
    <t>781474164</t>
  </si>
  <si>
    <t>Montáž keramických obkladů stěn lepených cementovým flexibilním lepidlem reliéfních nebo z dekorů přes 4 do 6 ks/m2</t>
  </si>
  <si>
    <t>1428366709</t>
  </si>
  <si>
    <t>https://podminky.urs.cz/item/CS_URS_2024_02/781474164</t>
  </si>
  <si>
    <t>434</t>
  </si>
  <si>
    <t>59761707</t>
  </si>
  <si>
    <t xml:space="preserve">obklad keramický nemrazuvzdorný povrch hladký/lesklý tl do 10mm přes 4 do 6ks/m2  dle specifikace PD</t>
  </si>
  <si>
    <t>1071116831</t>
  </si>
  <si>
    <t>185,707*1,1 'Přepočtené koeficientem množství</t>
  </si>
  <si>
    <t>435</t>
  </si>
  <si>
    <t>781161021</t>
  </si>
  <si>
    <t>Příprava podkladu před provedením obkladu montáž profilu ukončujícího profilu rohového, vanového</t>
  </si>
  <si>
    <t>1803570957</t>
  </si>
  <si>
    <t>https://podminky.urs.cz/item/CS_URS_2024_02/781161021</t>
  </si>
  <si>
    <t>"ostění, nadpraží, ostré rohy, přizdívky nad WC"</t>
  </si>
  <si>
    <t>"ostění"(2,9-0,85+1)*2*2</t>
  </si>
  <si>
    <t>"přizdívky"0,9+0,94+0,94+0,95+1,485</t>
  </si>
  <si>
    <t>436</t>
  </si>
  <si>
    <t>59054132</t>
  </si>
  <si>
    <t>profil ukončovací pro vnější hrany obkladů hliník leskle eloxovaný chromem 8x2500mm</t>
  </si>
  <si>
    <t>-160711488</t>
  </si>
  <si>
    <t>17,415*1,1 'Přepočtené koeficientem množství</t>
  </si>
  <si>
    <t>437</t>
  </si>
  <si>
    <t>781495115</t>
  </si>
  <si>
    <t>Obklad - dokončující práce ostatní práce spárování silikonem</t>
  </si>
  <si>
    <t>268772941</t>
  </si>
  <si>
    <t>https://podminky.urs.cz/item/CS_URS_2024_02/781495115</t>
  </si>
  <si>
    <t>"svislé kouty"2,2*(14+6)+2,9*24+1,7*2</t>
  </si>
  <si>
    <t>438</t>
  </si>
  <si>
    <t>781495142</t>
  </si>
  <si>
    <t>Obklad - dokončující práce průnik obkladem kruhový, bez izolace přes DN 30 do DN 90</t>
  </si>
  <si>
    <t>427889593</t>
  </si>
  <si>
    <t>https://podminky.urs.cz/item/CS_URS_2024_02/781495142</t>
  </si>
  <si>
    <t>"umyvadlo"3*(2+5+1)</t>
  </si>
  <si>
    <t>"elektro"4*12</t>
  </si>
  <si>
    <t>439</t>
  </si>
  <si>
    <t>781495143</t>
  </si>
  <si>
    <t>Obklad - dokončující práce průnik obkladem kruhový, bez izolace přes DN 90</t>
  </si>
  <si>
    <t>-983662644</t>
  </si>
  <si>
    <t>https://podminky.urs.cz/item/CS_URS_2024_02/781495143</t>
  </si>
  <si>
    <t>"WC"7</t>
  </si>
  <si>
    <t>440</t>
  </si>
  <si>
    <t>781571111</t>
  </si>
  <si>
    <t>Montáž keramických obkladů ostění lepených standardním lepidlem šířky ostění do 200 mm</t>
  </si>
  <si>
    <t>133324305</t>
  </si>
  <si>
    <t>https://podminky.urs.cz/item/CS_URS_2024_02/781571111</t>
  </si>
  <si>
    <t>441</t>
  </si>
  <si>
    <t>2142511488</t>
  </si>
  <si>
    <t>17,415*0,3 'Přepočtené koeficientem množství</t>
  </si>
  <si>
    <t>442</t>
  </si>
  <si>
    <t>998781102</t>
  </si>
  <si>
    <t>Přesun hmot pro obklady keramické stanovený z hmotnosti přesunovaného materiálu vodorovná dopravní vzdálenost do 50 m základní v objektech výšky přes 6 do 12 m</t>
  </si>
  <si>
    <t>-2146088586</t>
  </si>
  <si>
    <t>https://podminky.urs.cz/item/CS_URS_2024_02/998781102</t>
  </si>
  <si>
    <t>781-1</t>
  </si>
  <si>
    <t>Hydroizolace pod obklad</t>
  </si>
  <si>
    <t>443</t>
  </si>
  <si>
    <t>781131207</t>
  </si>
  <si>
    <t>Izolace stěny pod obklad montáž izolace nátěrem nebo stěrkou ve dvou vrstvách</t>
  </si>
  <si>
    <t>443189350</t>
  </si>
  <si>
    <t>https://podminky.urs.cz/item/CS_URS_2024_02/781131207</t>
  </si>
  <si>
    <t>"soklík k vodorovné HI"0,15*(Obklad00+Obklad01+Obklad02)</t>
  </si>
  <si>
    <t>444</t>
  </si>
  <si>
    <t>-1041428036</t>
  </si>
  <si>
    <t>Poznámka k položce:_x000d_
Spotřeba: 0,5 kg/m2, tl. 1 mm</t>
  </si>
  <si>
    <t>12,045*1,5 'Přepočtené koeficientem množství</t>
  </si>
  <si>
    <t>782</t>
  </si>
  <si>
    <t>Dokončovací práce - obklady z kamene nebo cihl. pásků</t>
  </si>
  <si>
    <t>445</t>
  </si>
  <si>
    <t>782132211</t>
  </si>
  <si>
    <t>Montáž obkladů stěn z tvrdých kamenů kladených do lepidla ze 3 až 5 rozdílných druhů pravoúhlých desek sestavených do pravidelně se opakujících vzorů tl. do 25 mm</t>
  </si>
  <si>
    <t>1083473147</t>
  </si>
  <si>
    <t>https://podminky.urs.cz/item/CS_URS_2024_02/782132211</t>
  </si>
  <si>
    <t>fasáda-fasáda2+sokl</t>
  </si>
  <si>
    <t>0,2*(ostění0+ostění1+nadpraží0+nadpraží1)</t>
  </si>
  <si>
    <t>446</t>
  </si>
  <si>
    <t>58384672</t>
  </si>
  <si>
    <t>kamenný obklad dle PD</t>
  </si>
  <si>
    <t>1698919843</t>
  </si>
  <si>
    <t>334,246*1,05 'Přepočtené koeficientem množství</t>
  </si>
  <si>
    <t>447</t>
  </si>
  <si>
    <t>782191111</t>
  </si>
  <si>
    <t>Příplatek k cenám obkladů stěn z kamene a betonu za plochu do 10 m2 jednotlivě</t>
  </si>
  <si>
    <t>-1165496613</t>
  </si>
  <si>
    <t>https://podminky.urs.cz/item/CS_URS_2024_02/782191111</t>
  </si>
  <si>
    <t>448</t>
  </si>
  <si>
    <t>998782102</t>
  </si>
  <si>
    <t>Přesun hmot pro obklady kamenné stanovený z hmotnosti přesunovaného materiálu vodorovná dopravní vzdálenost do 50 m základní v objektech výšky přes 6 do 12 m</t>
  </si>
  <si>
    <t>-2109736575</t>
  </si>
  <si>
    <t>https://podminky.urs.cz/item/CS_URS_2024_02/998782102</t>
  </si>
  <si>
    <t>784</t>
  </si>
  <si>
    <t>Dokončovací práce - malby a tapety</t>
  </si>
  <si>
    <t>449</t>
  </si>
  <si>
    <t>784111001</t>
  </si>
  <si>
    <t>Oprášení (ometení) podkladu v místnostech výšky do 3,80 m</t>
  </si>
  <si>
    <t>-759204024</t>
  </si>
  <si>
    <t>https://podminky.urs.cz/item/CS_URS_2024_02/784111001</t>
  </si>
  <si>
    <t>"omtíka bez obkladů"omítka-obklad</t>
  </si>
  <si>
    <t>"SDK podhledy"(sdk+sdk2+sdk3+sdk4)</t>
  </si>
  <si>
    <t>450</t>
  </si>
  <si>
    <t>784181101</t>
  </si>
  <si>
    <t>Penetrace podkladu jednonásobná základní akrylátová bezbarvá v místnostech výšky do 3,80 m</t>
  </si>
  <si>
    <t>-62403995</t>
  </si>
  <si>
    <t>https://podminky.urs.cz/item/CS_URS_2024_02/784181101</t>
  </si>
  <si>
    <t>451</t>
  </si>
  <si>
    <t>784211101</t>
  </si>
  <si>
    <t>Malby z malířských směsí oděruvzdorných za mokra dvojnásobné, bílé za mokra oděruvzdorné výborně v místnostech výšky do 3,80 m</t>
  </si>
  <si>
    <t>1653558973</t>
  </si>
  <si>
    <t>https://podminky.urs.cz/item/CS_URS_2024_02/784211101</t>
  </si>
  <si>
    <t>452</t>
  </si>
  <si>
    <t>784161001</t>
  </si>
  <si>
    <t>Tmelení spar a rohů, šířky do 3 mm akrylátovým tmelem v místnostech výšky do 3,80 m</t>
  </si>
  <si>
    <t>-2071950707</t>
  </si>
  <si>
    <t>https://podminky.urs.cz/item/CS_URS_2024_02/784161001</t>
  </si>
  <si>
    <t>"obvody místností"obvod00+obvod01+obvod02</t>
  </si>
  <si>
    <t>"k zárubním" (dveře0+dveře1+dveře2)*5</t>
  </si>
  <si>
    <t>"lokální trhliny" (F00+F01+F02)*0,15</t>
  </si>
  <si>
    <t>453</t>
  </si>
  <si>
    <t>784171001</t>
  </si>
  <si>
    <t>Olepování vnitřních ploch (materiál ve specifikaci) včetně pozdějšího odlepení páskou nebo fólií v místnostech výšky do 3,80 m</t>
  </si>
  <si>
    <t>-1647515975</t>
  </si>
  <si>
    <t>https://podminky.urs.cz/item/CS_URS_2024_02/784171001</t>
  </si>
  <si>
    <t>(F00+F01+F02)*0,25</t>
  </si>
  <si>
    <t>454</t>
  </si>
  <si>
    <t>58124833</t>
  </si>
  <si>
    <t>páska pro malířské potřeby maskovací krepová 19mmx50m</t>
  </si>
  <si>
    <t>-535544410</t>
  </si>
  <si>
    <t>99,17*1,1 'Přepočtené koeficientem množství</t>
  </si>
  <si>
    <t>455</t>
  </si>
  <si>
    <t>784171101</t>
  </si>
  <si>
    <t>Zakrytí nemalovaných ploch (materiál ve specifikaci) včetně pozdějšího odkrytí podlah</t>
  </si>
  <si>
    <t>-74980480</t>
  </si>
  <si>
    <t>https://podminky.urs.cz/item/CS_URS_2024_02/784171101</t>
  </si>
  <si>
    <t>F00+F01+F02</t>
  </si>
  <si>
    <t>456</t>
  </si>
  <si>
    <t>58124842</t>
  </si>
  <si>
    <t>fólie pro malířské potřeby zakrývací tl 7µ 4x5m</t>
  </si>
  <si>
    <t>684602548</t>
  </si>
  <si>
    <t>396,68*1,1 'Přepočtené koeficientem množství</t>
  </si>
  <si>
    <t>457</t>
  </si>
  <si>
    <t>784171121</t>
  </si>
  <si>
    <t>Zakrytí nemalovaných ploch (materiál ve specifikaci) včetně pozdějšího odkrytí konstrukcí nebo samostatných prvků např. schodišť, nábytku, radiátorů, zábradlí v místnostech výšky do 3,80</t>
  </si>
  <si>
    <t>-717117775</t>
  </si>
  <si>
    <t>https://podminky.urs.cz/item/CS_URS_2024_02/784171121</t>
  </si>
  <si>
    <t>"zařizovací předměty</t>
  </si>
  <si>
    <t>(F00+F01+F02)*0,4</t>
  </si>
  <si>
    <t xml:space="preserve">"okna, dveře" </t>
  </si>
  <si>
    <t>(okno0+okno1+okno2+dveře0*2+dveře1*2+dveře2*2)</t>
  </si>
  <si>
    <t>458</t>
  </si>
  <si>
    <t>532436762</t>
  </si>
  <si>
    <t>326,399*1,1 'Přepočtené koeficientem množství</t>
  </si>
  <si>
    <t>786</t>
  </si>
  <si>
    <t>Dokončovací práce - čalounické úpravy</t>
  </si>
  <si>
    <t>459</t>
  </si>
  <si>
    <t>786623021</t>
  </si>
  <si>
    <t>Montáž fasádních žaluzií před okenní nebo dveřní otvor ovládaných motorem, včetně krycího plechu a vodících profilů, plochy do 4 m2</t>
  </si>
  <si>
    <t>1388284770</t>
  </si>
  <si>
    <t>https://podminky.urs.cz/item/CS_URS_2024_02/786623021</t>
  </si>
  <si>
    <t>"Ž2</t>
  </si>
  <si>
    <t>"Ž3</t>
  </si>
  <si>
    <t>460</t>
  </si>
  <si>
    <t>55342546</t>
  </si>
  <si>
    <t>žaluzie Z-90 fasádní ovládaná základním motorem příslušenství plochy do 2,5m2</t>
  </si>
  <si>
    <t>1023284265</t>
  </si>
  <si>
    <t>1*2,25</t>
  </si>
  <si>
    <t>2*1*1,75</t>
  </si>
  <si>
    <t>461</t>
  </si>
  <si>
    <t>786623023</t>
  </si>
  <si>
    <t>Montáž fasádních žaluzií před okenní nebo dveřní otvor ovládaných motorem, včetně krycího plechu a vodících profilů, plochy přes 4 do 6 m2</t>
  </si>
  <si>
    <t>-1333978741</t>
  </si>
  <si>
    <t>https://podminky.urs.cz/item/CS_URS_2024_02/786623023</t>
  </si>
  <si>
    <t>"Ž1</t>
  </si>
  <si>
    <t>"Ž4</t>
  </si>
  <si>
    <t>462</t>
  </si>
  <si>
    <t>55342550</t>
  </si>
  <si>
    <t>žaluzie Z-90 fasádní ovládaná základním motorem příslušenství plochy do 6,0m2</t>
  </si>
  <si>
    <t>-1633757179</t>
  </si>
  <si>
    <t>2*2,6*2</t>
  </si>
  <si>
    <t>2*1,75</t>
  </si>
  <si>
    <t>463</t>
  </si>
  <si>
    <t>786623027</t>
  </si>
  <si>
    <t>Montáž fasádních žaluzií před okenní nebo dveřní otvor ovládaných motorem, včetně krycího plechu a vodících profilů, plochy přes 8 m2</t>
  </si>
  <si>
    <t>-50521558</t>
  </si>
  <si>
    <t>https://podminky.urs.cz/item/CS_URS_2024_02/786623027</t>
  </si>
  <si>
    <t>"Ž5</t>
  </si>
  <si>
    <t>"Ž6</t>
  </si>
  <si>
    <t>464</t>
  </si>
  <si>
    <t>55342553</t>
  </si>
  <si>
    <t>žaluzie Z-90 fasádní ovládaná základním motorem příslušenství plochy do 12,0m2</t>
  </si>
  <si>
    <t>1353995513</t>
  </si>
  <si>
    <t>2,5*4,5</t>
  </si>
  <si>
    <t>2,6*4,5</t>
  </si>
  <si>
    <t>465</t>
  </si>
  <si>
    <t>786623039</t>
  </si>
  <si>
    <t>Montáž venkovních žaluzií do okenního nebo dveřního otvoru žaluziové schránky, délky do 1300 mm</t>
  </si>
  <si>
    <t>-1763727250</t>
  </si>
  <si>
    <t>https://podminky.urs.cz/item/CS_URS_2024_02/786623039</t>
  </si>
  <si>
    <t>"Ž2,3</t>
  </si>
  <si>
    <t>466</t>
  </si>
  <si>
    <t>28376718</t>
  </si>
  <si>
    <t>kryt podomítkový PUR s izolací XPS 30 mm včetně kotvení pro žaluzii plochy do 3,0m2 š do 1,0m</t>
  </si>
  <si>
    <t>-1813294794</t>
  </si>
  <si>
    <t>467</t>
  </si>
  <si>
    <t>786623041</t>
  </si>
  <si>
    <t>Montáž venkovních žaluzií do okenního nebo dveřního otvoru žaluziové schránky, délky přes 1300 do 2400 mm</t>
  </si>
  <si>
    <t>-1737525136</t>
  </si>
  <si>
    <t>https://podminky.urs.cz/item/CS_URS_2024_02/786623041</t>
  </si>
  <si>
    <t>468</t>
  </si>
  <si>
    <t>28376723</t>
  </si>
  <si>
    <t>kryt podomítkový PUR s izolací XPS 30 mm včetně kotvení pro žaluzii plochy do 4,0m2 š do 2,0m</t>
  </si>
  <si>
    <t>-1637189926</t>
  </si>
  <si>
    <t>469</t>
  </si>
  <si>
    <t>786623045</t>
  </si>
  <si>
    <t>Montáž venkovních žaluzií do okenního nebo dveřního otvoru žaluziové schránky, délky přes 4000 mm</t>
  </si>
  <si>
    <t>-1847044411</t>
  </si>
  <si>
    <t>https://podminky.urs.cz/item/CS_URS_2024_02/786623045</t>
  </si>
  <si>
    <t xml:space="preserve">"Ž5, 6 </t>
  </si>
  <si>
    <t>470</t>
  </si>
  <si>
    <t>28376741</t>
  </si>
  <si>
    <t>kryt podomítkový PUR s izolací XPS 30 mm včetně kotvení pro žaluzii plochy do 12,0m2 š přes 4,0m</t>
  </si>
  <si>
    <t>-882410224</t>
  </si>
  <si>
    <t>471</t>
  </si>
  <si>
    <t>786623051</t>
  </si>
  <si>
    <t>Montáž venkovních žaluzií do okenního nebo dveřního otvoru obkladové desky s pouzdrem nebo pouzdra pro skrytý vodící profil žaluzie</t>
  </si>
  <si>
    <t>1167967229</t>
  </si>
  <si>
    <t>https://podminky.urs.cz/item/CS_URS_2024_02/786623051</t>
  </si>
  <si>
    <t>2*6</t>
  </si>
  <si>
    <t>472</t>
  </si>
  <si>
    <t>28376750</t>
  </si>
  <si>
    <t>deska sendvičová s pouzdrem pro zapuštěný vodící profil žaluzie</t>
  </si>
  <si>
    <t>1537817896</t>
  </si>
  <si>
    <t>0,2*(2,25*2+2,5*2+1,75*2*2+1,75*2+2,6+2,6+2,6)</t>
  </si>
  <si>
    <t>473</t>
  </si>
  <si>
    <t>28376751</t>
  </si>
  <si>
    <t>pouzdro pro skrytý vodící profil žaluzie včetně příslušenství</t>
  </si>
  <si>
    <t>1726998933</t>
  </si>
  <si>
    <t>(2,25*2+2,5*2+1,75*2*2+1,75*2+2,6+2,6+2,6)</t>
  </si>
  <si>
    <t>474</t>
  </si>
  <si>
    <t>998786102</t>
  </si>
  <si>
    <t>Přesun hmot pro stínění a čalounické úpravy stanovený z hmotnosti přesunovaného materiálu vodorovná dopravní vzdálenost do 50 m základní v objektech výšky (hloubky) přes 6 do 12 m</t>
  </si>
  <si>
    <t>-1774632862</t>
  </si>
  <si>
    <t>https://podminky.urs.cz/item/CS_URS_2024_02/998786102</t>
  </si>
  <si>
    <t>Soupis:</t>
  </si>
  <si>
    <t>11 - PLYNOVÁ ZAŘÍZENÍ</t>
  </si>
  <si>
    <t>RUDÍKOV, P.Č. 2250/4, 2261, ST. 63, 2208/9</t>
  </si>
  <si>
    <t>Ondřej Zikán</t>
  </si>
  <si>
    <t xml:space="preserve">    723 - Zdravotechnika - vnitřní plynovod</t>
  </si>
  <si>
    <t xml:space="preserve">    783 - Dokončovací práce - nátěry</t>
  </si>
  <si>
    <t>723</t>
  </si>
  <si>
    <t>Zdravotechnika - vnitřní plynovod</t>
  </si>
  <si>
    <t>723111202</t>
  </si>
  <si>
    <t>Potrubí z ocelových trubek závitových černých spojovaných svařováním, bezešvých běžných DN 15</t>
  </si>
  <si>
    <t>112483661</t>
  </si>
  <si>
    <t>https://podminky.urs.cz/item/CS_URS_2024_02/723111202</t>
  </si>
  <si>
    <t>1 "dodávka a montáž, včetně přirážky na prořez</t>
  </si>
  <si>
    <t>723111203</t>
  </si>
  <si>
    <t>Potrubí z ocelových trubek závitových černých spojovaných svařováním, bezešvých běžných DN 20</t>
  </si>
  <si>
    <t>-372960322</t>
  </si>
  <si>
    <t>https://podminky.urs.cz/item/CS_URS_2024_02/723111203</t>
  </si>
  <si>
    <t>723111204</t>
  </si>
  <si>
    <t>Potrubí z ocelových trubek závitových černých spojovaných svařováním, bezešvých běžných DN 25</t>
  </si>
  <si>
    <t>714204980</t>
  </si>
  <si>
    <t>https://podminky.urs.cz/item/CS_URS_2024_02/723111204</t>
  </si>
  <si>
    <t>6 "dodávka a montáž, včetně přirážky na prořez</t>
  </si>
  <si>
    <t>723150366</t>
  </si>
  <si>
    <t>Potrubí z ocelových trubek hladkých černých spojovaných chráničky Ø 44,5/3,2</t>
  </si>
  <si>
    <t>-2070098438</t>
  </si>
  <si>
    <t>https://podminky.urs.cz/item/CS_URS_2024_02/723150366</t>
  </si>
  <si>
    <t>723RM1011</t>
  </si>
  <si>
    <t>Manometr komplet vč. smyčky a uzávěru 0-600 kPa průměr 100mm</t>
  </si>
  <si>
    <t>TRŽNÍ CENA 2024</t>
  </si>
  <si>
    <t>-1149921522</t>
  </si>
  <si>
    <t>723RM1012</t>
  </si>
  <si>
    <t>Manometr komplet vč. smyčky a uzávěru 0-6 kPa průměr 100mm</t>
  </si>
  <si>
    <t>-301958056</t>
  </si>
  <si>
    <t>723160204</t>
  </si>
  <si>
    <t>Přípojky k plynoměrům spojované na závit bez ochozu G 1"</t>
  </si>
  <si>
    <t>1565711544</t>
  </si>
  <si>
    <t>https://podminky.urs.cz/item/CS_URS_2024_02/723160204</t>
  </si>
  <si>
    <t>723160334</t>
  </si>
  <si>
    <t>Přípojky k plynoměrům rozpěrky přípojek G 1"</t>
  </si>
  <si>
    <t>1754095388</t>
  </si>
  <si>
    <t>https://podminky.urs.cz/item/CS_URS_2024_02/723160334</t>
  </si>
  <si>
    <t>723190907</t>
  </si>
  <si>
    <t>Opravy plynovodního potrubí odvzdušnění a napuštění potrubí</t>
  </si>
  <si>
    <t>-388562126</t>
  </si>
  <si>
    <t>https://podminky.urs.cz/item/CS_URS_2024_02/723190907</t>
  </si>
  <si>
    <t>1+1+6</t>
  </si>
  <si>
    <t>723221302</t>
  </si>
  <si>
    <t>Armatury s jedním závitem ventily vzorkovací rohové PN 5 vnější závit G 1/2"</t>
  </si>
  <si>
    <t>587776189</t>
  </si>
  <si>
    <t>https://podminky.urs.cz/item/CS_URS_2024_02/723221302</t>
  </si>
  <si>
    <t>1 "dodávka a montáž</t>
  </si>
  <si>
    <t>723230104</t>
  </si>
  <si>
    <t>Armatury se dvěma závity s protipožární armaturou PN 5 kulové uzávěry přímé závity vnitřní G 1" FF</t>
  </si>
  <si>
    <t>992308719</t>
  </si>
  <si>
    <t>https://podminky.urs.cz/item/CS_URS_2024_02/723230104</t>
  </si>
  <si>
    <t>723231162</t>
  </si>
  <si>
    <t>Armatury se dvěma závity kohouty kulové PN 42 do 185°C plnoprůtokové vnitřní závit těžká řada G 1/2"</t>
  </si>
  <si>
    <t>-456836561</t>
  </si>
  <si>
    <t>https://podminky.urs.cz/item/CS_URS_2024_02/723231162</t>
  </si>
  <si>
    <t>723231164</t>
  </si>
  <si>
    <t>Armatury se dvěma závity kohouty kulové PN 42 do 185°C plnoprůtokové vnitřní závit těžká řada G 1"</t>
  </si>
  <si>
    <t>589517643</t>
  </si>
  <si>
    <t>https://podminky.urs.cz/item/CS_URS_2024_02/723231164</t>
  </si>
  <si>
    <t>723234311</t>
  </si>
  <si>
    <t>Armatury se dvěma závity středotlaké regulátory tlaku plynu jednostupňové pro zemní plyn, výkon do 6 m3/hod</t>
  </si>
  <si>
    <t>-1448071630</t>
  </si>
  <si>
    <t>https://podminky.urs.cz/item/CS_URS_2024_02/723234311</t>
  </si>
  <si>
    <t>723261912</t>
  </si>
  <si>
    <t xml:space="preserve">Montáž plynoměrů při rekonstrukci plynoinstalací s odvzdušněním a odzkoušením maximální průtok Q (m3/h) 6 m3/h </t>
  </si>
  <si>
    <t>-844899369</t>
  </si>
  <si>
    <t>https://podminky.urs.cz/item/CS_URS_2024_02/723261912</t>
  </si>
  <si>
    <t>38822269</t>
  </si>
  <si>
    <t>plynoměr membránový nízkotlaký se šroubením Qmax 6m3/h, PN 0,05MPa, rozteč 100</t>
  </si>
  <si>
    <t>196358198</t>
  </si>
  <si>
    <t>723RPL101</t>
  </si>
  <si>
    <t>Revize plynovodu</t>
  </si>
  <si>
    <t>-2110332015</t>
  </si>
  <si>
    <t>723RPL102</t>
  </si>
  <si>
    <t>Tlaková zkouška plynovodu</t>
  </si>
  <si>
    <t>888348583</t>
  </si>
  <si>
    <t>998723101</t>
  </si>
  <si>
    <t>Přesun hmot pro vnitřní plynovod stanovený z hmotnosti přesunovaného materiálu vodorovná dopravní vzdálenost do 50 m základní v objektech výšky do 6 m</t>
  </si>
  <si>
    <t>248112099</t>
  </si>
  <si>
    <t>https://podminky.urs.cz/item/CS_URS_2024_02/998723101</t>
  </si>
  <si>
    <t>998723192</t>
  </si>
  <si>
    <t>Přesun hmot pro vnitřní plynovod stanovený z hmotnosti přesunovaného materiálu vodorovná dopravní vzdálenost do 50 m Příplatek k cenám za zvětšený přesun přes vymezenou vodorovnou dopravní vzdálenost do 100 m</t>
  </si>
  <si>
    <t>-1961806838</t>
  </si>
  <si>
    <t>https://podminky.urs.cz/item/CS_URS_2024_02/998723192</t>
  </si>
  <si>
    <t>783</t>
  </si>
  <si>
    <t>Dokončovací práce - nátěry</t>
  </si>
  <si>
    <t>783614651</t>
  </si>
  <si>
    <t>Základní antikorozní nátěr armatur a kovových potrubí jednonásobný potrubí do DN 50 mm syntetický standardní</t>
  </si>
  <si>
    <t>-1872722066</t>
  </si>
  <si>
    <t>https://podminky.urs.cz/item/CS_URS_2024_02/783614651</t>
  </si>
  <si>
    <t>783617611</t>
  </si>
  <si>
    <t>Krycí nátěr (email) armatur a kovových potrubí potrubí do DN 50 mm dvojnásobný syntetický standardní</t>
  </si>
  <si>
    <t>1596021336</t>
  </si>
  <si>
    <t>https://podminky.urs.cz/item/CS_URS_2024_02/783617611</t>
  </si>
  <si>
    <t>12 - VYTÁPĚNÍ</t>
  </si>
  <si>
    <t xml:space="preserve">    731 - Ústřední vytápění - kotelny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</si>
  <si>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</si>
  <si>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</si>
  <si>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</si>
  <si>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</si>
  <si>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736 - Ústřední vytápění - plošné vytápění a chlazení</t>
  </si>
  <si>
    <t>713411121</t>
  </si>
  <si>
    <t>Montáž izolace tepelné potrubí pásy nebo rohožemi s Al fólií staženými drátem 1x</t>
  </si>
  <si>
    <t>1594434897</t>
  </si>
  <si>
    <t>https://podminky.urs.cz/item/CS_URS_2024_02/713411121</t>
  </si>
  <si>
    <t>6+30+6</t>
  </si>
  <si>
    <t>63154570</t>
  </si>
  <si>
    <t>pouzdro izolační potrubní z minerální vlny s Al fólií max. 250/100°C 22/40mm</t>
  </si>
  <si>
    <t>-1006168977</t>
  </si>
  <si>
    <t>63154601</t>
  </si>
  <si>
    <t>pouzdro izolační potrubní z minerální vlny s Al fólií max. 250/100°C 28/50mm</t>
  </si>
  <si>
    <t>1300849609</t>
  </si>
  <si>
    <t>63154602</t>
  </si>
  <si>
    <t>pouzdro izolační potrubní z minerální vlny s Al fólií max. 250/100°C 35/50mm</t>
  </si>
  <si>
    <t>357451418</t>
  </si>
  <si>
    <t>713463131</t>
  </si>
  <si>
    <t>Montáž izolace tepelné potrubí potrubními pouzdry bez úpravy slepenými 1x tl izolace do 25 mm</t>
  </si>
  <si>
    <t>-1381343229</t>
  </si>
  <si>
    <t>https://podminky.urs.cz/item/CS_URS_2024_02/713463131</t>
  </si>
  <si>
    <t>90+39</t>
  </si>
  <si>
    <t>28377049</t>
  </si>
  <si>
    <t>pouzdro izolační potrubní z pěnového polyetylenu 28/25mm</t>
  </si>
  <si>
    <t>18640747</t>
  </si>
  <si>
    <t>28377056</t>
  </si>
  <si>
    <t>pouzdro izolační potrubní z pěnového polyetylenu 35/25mm</t>
  </si>
  <si>
    <t>-1550183979</t>
  </si>
  <si>
    <t>283771300.R</t>
  </si>
  <si>
    <t>spona na návlekovou izolaci</t>
  </si>
  <si>
    <t>-622752363</t>
  </si>
  <si>
    <t>283771350.R</t>
  </si>
  <si>
    <t>páska samolepící na návlekovou izolaci</t>
  </si>
  <si>
    <t>1374020305</t>
  </si>
  <si>
    <t>731</t>
  </si>
  <si>
    <t>Ústřední vytápění - kotelny</t>
  </si>
  <si>
    <t>731244492</t>
  </si>
  <si>
    <t>Kotle ocelové teplovodní plynové stacionární kondenzační montáž kotlů kondenzačních ostatních typů o výkonu přes 14 do 20 kW</t>
  </si>
  <si>
    <t>75754302</t>
  </si>
  <si>
    <t>https://podminky.urs.cz/item/CS_URS_2024_02/731244492</t>
  </si>
  <si>
    <t>48417691.R</t>
  </si>
  <si>
    <t>kotel ocelový plynový kondenzační závěsný pro vytápění 2,7-17,0kW s možností připojení zásobníku TV, integrovaný třícestný přepínací ventil, oběhové čerpadlo, integrovaná ekvitermní regulace</t>
  </si>
  <si>
    <t>-951055072</t>
  </si>
  <si>
    <t>731810322.R</t>
  </si>
  <si>
    <t>Nucený odtah spalin soustředným potrubím pro kondenzační kotel svislý 80/125 mm přes šikmou střechu, včetně kontrolního kusu, těsnící příruby, nadstřešní části_stavební sada_dodávka a montáž</t>
  </si>
  <si>
    <t>1627841554</t>
  </si>
  <si>
    <t>731810342.R</t>
  </si>
  <si>
    <t>Prodloužení soustředného potrubí pro kondenzační kotel průměru 80/125 mm, potrubí, včetně tvarovek - kolen_dodávka a montáž</t>
  </si>
  <si>
    <t>-2109530872</t>
  </si>
  <si>
    <t>731KOTX01</t>
  </si>
  <si>
    <t>Tlaková a provozní zkouška odkouření</t>
  </si>
  <si>
    <t>-1599356904</t>
  </si>
  <si>
    <t>731KOTX02</t>
  </si>
  <si>
    <t>Montáž regulační automatiky kotle a uvedení do provozu</t>
  </si>
  <si>
    <t>1861424608</t>
  </si>
  <si>
    <t>731KOTX03</t>
  </si>
  <si>
    <t>Uvedení do provozu plynového kotle se vstupní revizí</t>
  </si>
  <si>
    <t>681269308</t>
  </si>
  <si>
    <t>731KOTX04</t>
  </si>
  <si>
    <t>Multifunkční prostorový regulátor programovatelný, bezdrátový - čidlo venkovní teploty součástí kotle</t>
  </si>
  <si>
    <t>-1875070138</t>
  </si>
  <si>
    <t>998731101</t>
  </si>
  <si>
    <t>Přesun hmot pro kotelny stanovený z hmotnosti přesunovaného materiálu vodorovná dopravní vzdálenost do 50 m základní v objektech výšky do 6 m</t>
  </si>
  <si>
    <t>-1412397413</t>
  </si>
  <si>
    <t>https://podminky.urs.cz/item/CS_URS_2024_02/998731101</t>
  </si>
  <si>
    <t>998731193</t>
  </si>
  <si>
    <t>Přesun hmot pro kotelny stanovený z hmotnosti přesunovaného materiálu vodorovná dopravní vzdálenost do 50 m Příplatek k cenám za zvětšený přesun přes vymezenou vodorovnou dopravní vzdálenost do 500 m</t>
  </si>
  <si>
    <t>894758866</t>
  </si>
  <si>
    <t>https://podminky.urs.cz/item/CS_URS_2024_02/998731193</t>
  </si>
  <si>
    <t>732</t>
  </si>
  <si>
    <t>Ústřední vytápění - strojovny</t>
  </si>
  <si>
    <t>732199100</t>
  </si>
  <si>
    <t>Montáž štítků orientačních</t>
  </si>
  <si>
    <t>-479596238</t>
  </si>
  <si>
    <t>https://podminky.urs.cz/item/CS_URS_2024_02/732199100</t>
  </si>
  <si>
    <t>732211116</t>
  </si>
  <si>
    <t>Nepřímotopné zásobníkové ohřívače TUV stacionární s jedním teplosměnným výměníkem PN 0,6 MPa/1,0 MPa, t = 80°C/110°C objem zásobníku / v.pl. m2 výměníku 300 l / 1,50 m2</t>
  </si>
  <si>
    <t>373617317</t>
  </si>
  <si>
    <t>https://podminky.urs.cz/item/CS_URS_2024_02/732211116</t>
  </si>
  <si>
    <t>732331616</t>
  </si>
  <si>
    <t>Nádoby expanzní tlakové pro topné a chladicí soustavy s membránou bez pojistného ventilu se závitovým připojením PN 0,6 o objemu 50 l</t>
  </si>
  <si>
    <t>1730009307</t>
  </si>
  <si>
    <t>https://podminky.urs.cz/item/CS_URS_2024_02/732331616</t>
  </si>
  <si>
    <t>998732111</t>
  </si>
  <si>
    <t>Přesun hmot pro strojovny stanovený z hmotnosti přesunovaného materiálu vodorovná dopravní vzdálenost do 50 m s omezením mechanizace v objektech výšky do 6 m</t>
  </si>
  <si>
    <t>-825120866</t>
  </si>
  <si>
    <t>https://podminky.urs.cz/item/CS_URS_2024_02/998732111</t>
  </si>
  <si>
    <t>998732193</t>
  </si>
  <si>
    <t>Přesun hmot pro strojovny stanovený z hmotnosti přesunovaného materiálu vodorovná dopravní vzdálenost do 50 m Příplatek k cenám za zvětšený přesun přes vymezenou vodorovnou dopravní vzdálenost do 500 m</t>
  </si>
  <si>
    <t>101179185</t>
  </si>
  <si>
    <t>https://podminky.urs.cz/item/CS_URS_2024_02/998732193</t>
  </si>
  <si>
    <t>733</t>
  </si>
  <si>
    <t>Ústřední vytápění - rozvodné potrubí</t>
  </si>
  <si>
    <t>733222104</t>
  </si>
  <si>
    <t>Potrubí z trubek měděných polotvrdých spojovaných měkkým pájením Ø 22/1</t>
  </si>
  <si>
    <t>1908496353</t>
  </si>
  <si>
    <t>https://podminky.urs.cz/item/CS_URS_2024_02/733222104</t>
  </si>
  <si>
    <t>733223105</t>
  </si>
  <si>
    <t>Potrubí z trubek měděných tvrdých spojovaných měkkým pájením Ø 28/1,5</t>
  </si>
  <si>
    <t>1557336375</t>
  </si>
  <si>
    <t>https://podminky.urs.cz/item/CS_URS_2024_02/733223105</t>
  </si>
  <si>
    <t>733223106</t>
  </si>
  <si>
    <t>Potrubí z trubek měděných tvrdých spojovaných měkkým pájením Ø 35/1,5</t>
  </si>
  <si>
    <t>-719406664</t>
  </si>
  <si>
    <t>https://podminky.urs.cz/item/CS_URS_2024_02/733223106</t>
  </si>
  <si>
    <t>733224204</t>
  </si>
  <si>
    <t>Potrubí z trubek měděných Příplatek k cenám za potrubí vedené v kotelnách a strojovnách Ø 22/1,5</t>
  </si>
  <si>
    <t>-145860931</t>
  </si>
  <si>
    <t>https://podminky.urs.cz/item/CS_URS_2024_02/733224204</t>
  </si>
  <si>
    <t>733224205</t>
  </si>
  <si>
    <t>Potrubí z trubek měděných Příplatek k cenám za potrubí vedené v kotelnách a strojovnách Ø 28/1,5</t>
  </si>
  <si>
    <t>-188443858</t>
  </si>
  <si>
    <t>https://podminky.urs.cz/item/CS_URS_2024_02/733224205</t>
  </si>
  <si>
    <t>733224206</t>
  </si>
  <si>
    <t>Potrubí z trubek měděných Příplatek k cenám za potrubí vedené v kotelnách a strojovnách Ø 35/1,5</t>
  </si>
  <si>
    <t>315819370</t>
  </si>
  <si>
    <t>https://podminky.urs.cz/item/CS_URS_2024_02/733224206</t>
  </si>
  <si>
    <t>733224222</t>
  </si>
  <si>
    <t>Potrubí z trubek měděných Příplatek k cenám za zhotovení přípojky z trubek měděných Ø 15/1</t>
  </si>
  <si>
    <t>628785890</t>
  </si>
  <si>
    <t>https://podminky.urs.cz/item/CS_URS_2024_02/733224222</t>
  </si>
  <si>
    <t>733224224</t>
  </si>
  <si>
    <t>Potrubí z trubek měděných Příplatek k cenám za zhotovení přípojky z trubek měděných Ø 22/1</t>
  </si>
  <si>
    <t>1101476889</t>
  </si>
  <si>
    <t>https://podminky.urs.cz/item/CS_URS_2024_02/733224224</t>
  </si>
  <si>
    <t>733224225</t>
  </si>
  <si>
    <t>Potrubí z trubek měděných Příplatek k cenám za zhotovení přípojky z trubek měděných D 28/1,5</t>
  </si>
  <si>
    <t>-1786910601</t>
  </si>
  <si>
    <t>https://podminky.urs.cz/item/CS_URS_2024_02/733224225</t>
  </si>
  <si>
    <t>733291101</t>
  </si>
  <si>
    <t>Zkouška těsnosti potrubí měděné do D 35x1,5</t>
  </si>
  <si>
    <t>615076373</t>
  </si>
  <si>
    <t>https://podminky.urs.cz/item/CS_URS_2024_02/733291101</t>
  </si>
  <si>
    <t>6+120+45</t>
  </si>
  <si>
    <t>733POX01</t>
  </si>
  <si>
    <t>Stavební přípomoci, vrtání, drážkování, sádrování a ostatní pomocné práce</t>
  </si>
  <si>
    <t>h</t>
  </si>
  <si>
    <t>-1948924155</t>
  </si>
  <si>
    <t>733POX02</t>
  </si>
  <si>
    <t>Topná, dilatační a provozní zkoužka</t>
  </si>
  <si>
    <t>-1667754585</t>
  </si>
  <si>
    <t>998733111</t>
  </si>
  <si>
    <t>Přesun hmot pro rozvody potrubí stanovený z hmotnosti přesunovaného materiálu vodorovná dopravní vzdálenost do 50 m s omezením mechanizace v objektech výšky do 6 m</t>
  </si>
  <si>
    <t>-1100822651</t>
  </si>
  <si>
    <t>https://podminky.urs.cz/item/CS_URS_2024_02/998733111</t>
  </si>
  <si>
    <t>998733193</t>
  </si>
  <si>
    <t>Přesun hmot pro rozvody potrubí stanovený z hmotnosti přesunovaného materiálu vodorovná dopravní vzdálenost do 50 m Příplatek k cenám za zvětšený přesun přes vymezenou vodorovnou dopravní vzdálenost do 500 m</t>
  </si>
  <si>
    <t>1283203127</t>
  </si>
  <si>
    <t>https://podminky.urs.cz/item/CS_URS_2024_02/998733193</t>
  </si>
  <si>
    <t>734</t>
  </si>
  <si>
    <t>Ústřední vytápění - armatury</t>
  </si>
  <si>
    <t>734211120</t>
  </si>
  <si>
    <t>Ventil závitový odvzdušňovací G 1/2 PN 14 do 120°C automatický</t>
  </si>
  <si>
    <t>-1815015967</t>
  </si>
  <si>
    <t>https://podminky.urs.cz/item/CS_URS_2024_02/734211120</t>
  </si>
  <si>
    <t>(5*2)+2</t>
  </si>
  <si>
    <t>734242414</t>
  </si>
  <si>
    <t>Ventily zpětné závitové PN 16 do 110°C přímé G 1</t>
  </si>
  <si>
    <t>759459480</t>
  </si>
  <si>
    <t>https://podminky.urs.cz/item/CS_URS_2024_02/734242414</t>
  </si>
  <si>
    <t>734291123</t>
  </si>
  <si>
    <t>Kohout plnící a vypouštěcí G 1/2 PN 10 do 110°C závitový</t>
  </si>
  <si>
    <t>-164353086</t>
  </si>
  <si>
    <t>https://podminky.urs.cz/item/CS_URS_2024_02/734291123</t>
  </si>
  <si>
    <t>(5*2)+8</t>
  </si>
  <si>
    <t>734291274</t>
  </si>
  <si>
    <t>Ostatní armatury filtry závitové pro topné a chladicí systémy PN 30 do 110°C přímé s vnitřními závity a integrovaným magnetem G 1</t>
  </si>
  <si>
    <t>-189471784</t>
  </si>
  <si>
    <t>https://podminky.urs.cz/item/CS_URS_2024_02/734291274</t>
  </si>
  <si>
    <t>734292715</t>
  </si>
  <si>
    <t>Kohout kulový přímý G 1 PN 42 do 185°C vnitřní závit</t>
  </si>
  <si>
    <t>535582484</t>
  </si>
  <si>
    <t>https://podminky.urs.cz/item/CS_URS_2024_02/734292715</t>
  </si>
  <si>
    <t>734MX01</t>
  </si>
  <si>
    <t>Ultrazvukový měřič spotřeby tepla Qp = 0,6m3/h L=110mm G 3/4" vč. příslušenství a teplotních čidel - dodávka a montáž</t>
  </si>
  <si>
    <t>2059355692</t>
  </si>
  <si>
    <t>734MX02</t>
  </si>
  <si>
    <t>Ultrazvukový měřič spotřeby tepla Qp = 1,5m3/h L=130mm G 1" vč. příslušenství a teplotních čidel k ohřívaši teplé vody - dodávka a montáž</t>
  </si>
  <si>
    <t>1744808417</t>
  </si>
  <si>
    <t>734ARX101</t>
  </si>
  <si>
    <t>kombinovaný automatický vyvažovací ventil 3/4" typu AB-PM - dodávka a montáž</t>
  </si>
  <si>
    <t>-517842483</t>
  </si>
  <si>
    <t>734ARX102</t>
  </si>
  <si>
    <t>pohon kombinovaného ventilu s ovládacím napětím 230V - otevřeno / zavřeno - dodávka a montáž</t>
  </si>
  <si>
    <t>1736241658</t>
  </si>
  <si>
    <t>734ARX103</t>
  </si>
  <si>
    <t>regulátor tlakového rozdílu 1" typu ASV-BD - dodávka a montáž</t>
  </si>
  <si>
    <t>-384142390</t>
  </si>
  <si>
    <t>734ARX104</t>
  </si>
  <si>
    <t>bytový prostorový termostat digitální s časovým programem ke kombinovanému ventilu, včetně prokabelování trasy a pohonu ventilu 230V - dodávka a montáž</t>
  </si>
  <si>
    <t>247657023</t>
  </si>
  <si>
    <t>734XEN01</t>
  </si>
  <si>
    <t>Kulový kohout se zajištěním a vypouštěním pro expanzní nádoby 3/4" - dodávka a montáž</t>
  </si>
  <si>
    <t>318140823</t>
  </si>
  <si>
    <t>998734111</t>
  </si>
  <si>
    <t>Přesun hmot pro armatury stanovený z hmotnosti přesunovaného materiálu vodorovná dopravní vzdálenost do 50 m s omezením mechanizace v objektech výšky do 6 m</t>
  </si>
  <si>
    <t>-244183278</t>
  </si>
  <si>
    <t>https://podminky.urs.cz/item/CS_URS_2024_02/998734111</t>
  </si>
  <si>
    <t>998734193</t>
  </si>
  <si>
    <t>Přesun hmot pro armatury stanovený z hmotnosti přesunovaného materiálu vodorovná dopravní vzdálenost do 50 m Příplatek k cenám za zvětšený přesun přes vymezenou vodorovnou dopravní vzdálenost do 500 m</t>
  </si>
  <si>
    <t>-739611879</t>
  </si>
  <si>
    <t>https://podminky.urs.cz/item/CS_URS_2024_02/998734193</t>
  </si>
  <si>
    <t>735</t>
  </si>
  <si>
    <t>Ústřední vytápění - otopná tělesa</t>
  </si>
  <si>
    <t>735000911</t>
  </si>
  <si>
    <t>Regulace otopného systému při opravách vyregulování dvojregulačních ventilů a kohoutů s ručním ovládáním</t>
  </si>
  <si>
    <t>1407829870</t>
  </si>
  <si>
    <t>https://podminky.urs.cz/item/CS_URS_2024_02/735000911</t>
  </si>
  <si>
    <t>735191905</t>
  </si>
  <si>
    <t>Ostatní opravy otopných těles odvzdušnění tělesa</t>
  </si>
  <si>
    <t>-1058803352</t>
  </si>
  <si>
    <t>https://podminky.urs.cz/item/CS_URS_2024_02/735191905</t>
  </si>
  <si>
    <t>735191910</t>
  </si>
  <si>
    <t>Ostatní opravy otopných těles napuštění vody do otopného systému včetně potrubí (bez kotle a ohříváků) otopných těles</t>
  </si>
  <si>
    <t>-430770476</t>
  </si>
  <si>
    <t>https://podminky.urs.cz/item/CS_URS_2024_02/735191910</t>
  </si>
  <si>
    <t>736</t>
  </si>
  <si>
    <t>Ústřední vytápění - plošné vytápění a chlazení</t>
  </si>
  <si>
    <t>736110212</t>
  </si>
  <si>
    <t>Trubkové teplovodní podlahové vytápění rozvod v systémové desce potrubí polyethylen PE-Xa nebo PE-Xb (s kyslíkovou bariérou) rozvodné potrubí 17x2 mm, rozteč 150 mm</t>
  </si>
  <si>
    <t>1034511792</t>
  </si>
  <si>
    <t>https://podminky.urs.cz/item/CS_URS_2024_02/736110212</t>
  </si>
  <si>
    <t>(315+140+170+895+550)*1,3</t>
  </si>
  <si>
    <t>736110251</t>
  </si>
  <si>
    <t>Trubkové teplovodní podlahové vytápění rozvod v systémové desce systémová deska bez tepelné izolace, výšky 20 až 24 mm</t>
  </si>
  <si>
    <t>169155445</t>
  </si>
  <si>
    <t>https://podminky.urs.cz/item/CS_URS_2024_02/736110251</t>
  </si>
  <si>
    <t>(59,8+25,2+26,1+170,7+105,1)*1,3</t>
  </si>
  <si>
    <t>736110652</t>
  </si>
  <si>
    <t>Trubkové teplovodní podlahové vytápění doplňkové prvky okrajový izolační pruh</t>
  </si>
  <si>
    <t>-259343871</t>
  </si>
  <si>
    <t>https://podminky.urs.cz/item/CS_URS_2024_02/736110652</t>
  </si>
  <si>
    <t>736110653</t>
  </si>
  <si>
    <t>Trubkové teplovodní podlahové vytápění doplňkové prvky ochranná trubka</t>
  </si>
  <si>
    <t>746918748</t>
  </si>
  <si>
    <t>https://podminky.urs.cz/item/CS_URS_2024_02/736110653</t>
  </si>
  <si>
    <t>736110654</t>
  </si>
  <si>
    <t>Trubkové teplovodní podlahové vytápění doplňkové prvky spárový (dilatační) profil</t>
  </si>
  <si>
    <t>-223382443</t>
  </si>
  <si>
    <t>https://podminky.urs.cz/item/CS_URS_2024_02/736110654</t>
  </si>
  <si>
    <t>736111001</t>
  </si>
  <si>
    <t>Trubkové teplovodní podlahové vytápění rozdělovače mosazné s průtokoměry dvouokruhové</t>
  </si>
  <si>
    <t>1178747177</t>
  </si>
  <si>
    <t>https://podminky.urs.cz/item/CS_URS_2024_02/736111001</t>
  </si>
  <si>
    <t>736111002</t>
  </si>
  <si>
    <t>Trubkové teplovodní podlahové vytápění rozdělovače mosazné s průtokoměry tříokruhové</t>
  </si>
  <si>
    <t>-1678214774</t>
  </si>
  <si>
    <t>https://podminky.urs.cz/item/CS_URS_2024_02/736111002</t>
  </si>
  <si>
    <t>736111005</t>
  </si>
  <si>
    <t>Trubkové teplovodní podlahové vytápění rozdělovače mosazné s průtokoměry šestiokruhové</t>
  </si>
  <si>
    <t>1882425859</t>
  </si>
  <si>
    <t>https://podminky.urs.cz/item/CS_URS_2024_02/736111005</t>
  </si>
  <si>
    <t>736111009</t>
  </si>
  <si>
    <t>Trubkové teplovodní podlahové vytápění rozdělovače mosazné s průtokoměry desítiokruhové</t>
  </si>
  <si>
    <t>1663543087</t>
  </si>
  <si>
    <t>https://podminky.urs.cz/item/CS_URS_2024_02/736111009</t>
  </si>
  <si>
    <t>736111034</t>
  </si>
  <si>
    <t>Trubkové teplovodní podlahové vytápění připojovací šroubení rozdělovače, potrubí 17x2,0 mm</t>
  </si>
  <si>
    <t>-295257604</t>
  </si>
  <si>
    <t>https://podminky.urs.cz/item/CS_URS_2024_02/736111034</t>
  </si>
  <si>
    <t>((2*2)+3+6+10)*2</t>
  </si>
  <si>
    <t>736111103</t>
  </si>
  <si>
    <t>Trubkové teplovodní podlahové vytápění skříně rozdělovače pod omítku, pro rozdělovač s počtem okruhů 6-9</t>
  </si>
  <si>
    <t>-694957893</t>
  </si>
  <si>
    <t>https://podminky.urs.cz/item/CS_URS_2024_02/736111103</t>
  </si>
  <si>
    <t>736111104</t>
  </si>
  <si>
    <t>Trubkové teplovodní podlahové vytápění skříně rozdělovače pod omítku, pro rozdělovač s počtem okruhů 8-12</t>
  </si>
  <si>
    <t>1005922042</t>
  </si>
  <si>
    <t>https://podminky.urs.cz/item/CS_URS_2024_02/736111104</t>
  </si>
  <si>
    <t>13 - VZDUCHOTECHNIKA</t>
  </si>
  <si>
    <t xml:space="preserve">    D1 - Ostatní náklady</t>
  </si>
  <si>
    <t xml:space="preserve">    751 - Vzduchotechnika</t>
  </si>
  <si>
    <t xml:space="preserve">    751.1 - Zařízení č.1</t>
  </si>
  <si>
    <t>D1</t>
  </si>
  <si>
    <t>Ostatní náklady</t>
  </si>
  <si>
    <t>751101103.R01</t>
  </si>
  <si>
    <t>Zprovoznění zařízení, měření, zaregulování a uvedení do provozu rekuperačních VZT jednotek</t>
  </si>
  <si>
    <t>-2025946056</t>
  </si>
  <si>
    <t>751101106.R04</t>
  </si>
  <si>
    <t>Dopravní a režijní náklady</t>
  </si>
  <si>
    <t>-14294866</t>
  </si>
  <si>
    <t>751101107.R05</t>
  </si>
  <si>
    <t>Stavební přípomoci, sekání, vrtání, drážkování, sádrování, stavební zapravení a zahození, úprava povrchů, ostatní pomocné práce, hodinová zúčtovací sazba včetně použitého materiálu</t>
  </si>
  <si>
    <t>hod</t>
  </si>
  <si>
    <t>2050234747</t>
  </si>
  <si>
    <t>751101108.R06</t>
  </si>
  <si>
    <t>Závěsový a montážní materiál pro uložení potrubí a zařízení</t>
  </si>
  <si>
    <t>-665382480</t>
  </si>
  <si>
    <t>751101109.R07</t>
  </si>
  <si>
    <t>Pomocné modulové pozinkované konstrukce pro uložení zařízení</t>
  </si>
  <si>
    <t>1268936802</t>
  </si>
  <si>
    <t>751101110.R08</t>
  </si>
  <si>
    <t>Montážní plošina přenosná - instalace a zpětná demontáž</t>
  </si>
  <si>
    <t>1110129166</t>
  </si>
  <si>
    <t>751101111.R09</t>
  </si>
  <si>
    <t>Pryžové podložky pro stacionární vzduchotechnickou jednotku</t>
  </si>
  <si>
    <t>1478385137</t>
  </si>
  <si>
    <t>75130018.R12</t>
  </si>
  <si>
    <t>Těsnění prostupů požárními dělícími konstrukcemi - požární ucpávky a tmely pro potrubí</t>
  </si>
  <si>
    <t>512</t>
  </si>
  <si>
    <t>953582832</t>
  </si>
  <si>
    <t>Montáž izolace tepelné potrubí a ohybů pásy nebo rohožemi s povrchovou úpravou hliníkovou fólií připevněnými ocelovým drátem potrubí jednovrstvá</t>
  </si>
  <si>
    <t>561975206</t>
  </si>
  <si>
    <t>15+2"odečteno z projektového modelu"</t>
  </si>
  <si>
    <t>17*1,3 'Přepočtené koeficientem množství</t>
  </si>
  <si>
    <t>63153726</t>
  </si>
  <si>
    <t>deska izolační z minerální vlny pro technickou izolaci 150kg/m3 max.teplota do 650°C tl 60mm</t>
  </si>
  <si>
    <t>-41376876</t>
  </si>
  <si>
    <t>15"odečteno z projektového modelu"</t>
  </si>
  <si>
    <t>15*1,3 'Přepočtené koeficientem množství</t>
  </si>
  <si>
    <t>63153740</t>
  </si>
  <si>
    <t>deska izolační z minerální vlny pro technickou izolaci 45-55kg/m3 max.teplota do 400°C tl 40mm</t>
  </si>
  <si>
    <t>289657052</t>
  </si>
  <si>
    <t>2"odečteno z projektového modelu"</t>
  </si>
  <si>
    <t>2*1,3 'Přepočtené koeficientem množství</t>
  </si>
  <si>
    <t>700700191.R01</t>
  </si>
  <si>
    <t>Al páska šířky 50mm</t>
  </si>
  <si>
    <t>1796109482</t>
  </si>
  <si>
    <t>751</t>
  </si>
  <si>
    <t>Vzduchotechnika</t>
  </si>
  <si>
    <t>998751201</t>
  </si>
  <si>
    <t>Přesun hmot pro vzduchotechniku stanovený procentní sazbou (%) z ceny vodorovná dopravní vzdálenost do 50 m v objektech výšky do 12 m</t>
  </si>
  <si>
    <t>%</t>
  </si>
  <si>
    <t>-415729387</t>
  </si>
  <si>
    <t>https://podminky.urs.cz/item/CS_URS_2024_02/998751201</t>
  </si>
  <si>
    <t>998751291</t>
  </si>
  <si>
    <t>Přesun hmot pro vzduchotechniku stanovený procentní sazbou (%) z ceny Příplatek k cenám za zvětšený přesun přes vymezenou největší dopravní vzdálenost do 500 m</t>
  </si>
  <si>
    <t>1565315620</t>
  </si>
  <si>
    <t>https://podminky.urs.cz/item/CS_URS_2024_02/998751291</t>
  </si>
  <si>
    <t>751.1</t>
  </si>
  <si>
    <t>Zařízení č.1</t>
  </si>
  <si>
    <t>751611115</t>
  </si>
  <si>
    <t>Montáž vzduchotechnické jednotky s rekuperací tepla centrální stojaté s výměnou vzduchu přes 500 do 1000 m3/h</t>
  </si>
  <si>
    <t>-620967899</t>
  </si>
  <si>
    <t>https://podminky.urs.cz/item/CS_URS_2024_02/751611115</t>
  </si>
  <si>
    <t>42944138.R01</t>
  </si>
  <si>
    <t>Kompaktní rekuperační vzduchotechnická jednotka parapetní, deskový protiproudý výměník ZZT s obtokem, filtry na sání a výfuku, výměník pro přímý výpar, elektrický ohřívač, integrovaná regulace (Vp=Vo=840 m3/h, ∆pp=250Pa, ∆po=250Pa)</t>
  </si>
  <si>
    <t>31644342</t>
  </si>
  <si>
    <t>751614121</t>
  </si>
  <si>
    <t>1773359390</t>
  </si>
  <si>
    <t>https://podminky.urs.cz/item/CS_URS_2024_02/751614121</t>
  </si>
  <si>
    <t>40461005</t>
  </si>
  <si>
    <t>čidlo oxidu uhličitého CO2 IP30</t>
  </si>
  <si>
    <t>691863642</t>
  </si>
  <si>
    <t>1"odečteno z projektového modelu"</t>
  </si>
  <si>
    <t>751721111</t>
  </si>
  <si>
    <t>Montáž klimatizační jednotky venkovní jednofázové napájení do 2 vnitřních jednotek</t>
  </si>
  <si>
    <t>46881771</t>
  </si>
  <si>
    <t>https://podminky.urs.cz/item/CS_URS_2024_02/751721111</t>
  </si>
  <si>
    <t>42952015.R01</t>
  </si>
  <si>
    <t>jednotka klimatizační venkovní jednofázové napájení do 2 vnitřních jednotek o výkonu do 5,5kW</t>
  </si>
  <si>
    <t>-1267214293</t>
  </si>
  <si>
    <t>751791121.R02</t>
  </si>
  <si>
    <t xml:space="preserve">CU-chladírenské potrubí 6-10/1 mm izolovaná PEX 9mm vč. náplně  - dodávka a montáž</t>
  </si>
  <si>
    <t>550170786</t>
  </si>
  <si>
    <t>6"odečteno z projektového modelu"</t>
  </si>
  <si>
    <t>6*1,2 'Přepočtené koeficientem množství</t>
  </si>
  <si>
    <t>75130015.R03</t>
  </si>
  <si>
    <t>Ochrana kondenzátního potrubí elektrickým topným kabelem ve venkovním prostředí - dodávka a montáž</t>
  </si>
  <si>
    <t>-312216080</t>
  </si>
  <si>
    <t>751311111</t>
  </si>
  <si>
    <t>Montáž vyústi čtyřhranné do kruhového potrubí, průřezu do 0,040 m2</t>
  </si>
  <si>
    <t>1993464725</t>
  </si>
  <si>
    <t>https://podminky.urs.cz/item/CS_URS_2024_02/751311111</t>
  </si>
  <si>
    <t>42973037</t>
  </si>
  <si>
    <t>výusť dvouřadá do kruhového potrubí SPIRO Pz 300x100mm</t>
  </si>
  <si>
    <t>301864672</t>
  </si>
  <si>
    <t>751322111</t>
  </si>
  <si>
    <t>Montáž talířových ventilů, anemostatů, dýz anemostatu kruhového bez skříně, průměru do 300 mm</t>
  </si>
  <si>
    <t>1046779996</t>
  </si>
  <si>
    <t>https://podminky.urs.cz/item/CS_URS_2024_02/751322111</t>
  </si>
  <si>
    <t>42972808.R04</t>
  </si>
  <si>
    <t>anemostat kruhový s nastavitelným kuželem pro přívod/odvod vzduchu ocelový D 125mm</t>
  </si>
  <si>
    <t>-594653672</t>
  </si>
  <si>
    <t>13"odečteno z projektového modelu"</t>
  </si>
  <si>
    <t>751322012.R05</t>
  </si>
  <si>
    <t>Montáž talířového ventilu D přes 100 do 200 mm</t>
  </si>
  <si>
    <t>184512056</t>
  </si>
  <si>
    <t>42972213</t>
  </si>
  <si>
    <t>ventil talířový pro odvod vzduchu kovový D 125mm</t>
  </si>
  <si>
    <t>902297708</t>
  </si>
  <si>
    <t>16"odečteno z projektového modelu"</t>
  </si>
  <si>
    <t>751344121</t>
  </si>
  <si>
    <t>Montáž tlumičů hluku pro čtyřhranné potrubí, průřezu do 0,150 m2</t>
  </si>
  <si>
    <t>-48018921</t>
  </si>
  <si>
    <t>https://podminky.urs.cz/item/CS_URS_2024_02/751344121</t>
  </si>
  <si>
    <t>42976029.r01</t>
  </si>
  <si>
    <t>tlumič hluku čtyřhranný Pz 315x200x1500mm</t>
  </si>
  <si>
    <t>312001043</t>
  </si>
  <si>
    <t>751344121.R01</t>
  </si>
  <si>
    <t>Montáž přefukových prvků s útlumem hluku, průřezu do 0,150 m2</t>
  </si>
  <si>
    <t>-1520468580</t>
  </si>
  <si>
    <t>42976041.R02</t>
  </si>
  <si>
    <t>Přefukový prvek s útlumem hluku 570x130mm (akustický útlum 6dB)</t>
  </si>
  <si>
    <t>-1823587076</t>
  </si>
  <si>
    <t>4"odečteno z projektového modelu"</t>
  </si>
  <si>
    <t>751398051</t>
  </si>
  <si>
    <t>Montáž ostatních zařízení protidešťové žaluzie nebo žaluziové klapky na čtyřhranné potrubí, průřezu do 0,150 m2</t>
  </si>
  <si>
    <t>1426248969</t>
  </si>
  <si>
    <t>https://podminky.urs.cz/item/CS_URS_2024_02/751398051</t>
  </si>
  <si>
    <t>42972917</t>
  </si>
  <si>
    <t>žaluzie protidešťová s pevnými lamelami, pozink, pro potrubí 315x315mm</t>
  </si>
  <si>
    <t>-680591193</t>
  </si>
  <si>
    <t>751514612.r01</t>
  </si>
  <si>
    <t>Montáž škrtící klapky nebo zpětné klapky do plechového potrubí čtyřhranné s přírubou, průřezu přes 0,035 do 0,070 m2</t>
  </si>
  <si>
    <t>327413403</t>
  </si>
  <si>
    <t>42982400.R01</t>
  </si>
  <si>
    <t>klapka čtyřhranná regulační Pz 200x200mm, s motorickým pohonem s aretací 20%</t>
  </si>
  <si>
    <t>1034233317</t>
  </si>
  <si>
    <t>751514612</t>
  </si>
  <si>
    <t>Montáž požární klapky do plechového potrubí čtyřhranné s přírubou přes 0,035 do 0,070 m2</t>
  </si>
  <si>
    <t>1990884273</t>
  </si>
  <si>
    <t>https://podminky.urs.cz/item/CS_URS_2024_02/751514612</t>
  </si>
  <si>
    <t>42982457.R01</t>
  </si>
  <si>
    <t>klapka požární čtyřhranná Pz 200x200mm včetně motorického pohonu 230V</t>
  </si>
  <si>
    <t>1535440464</t>
  </si>
  <si>
    <t>3"odečteno z projektového modelu"</t>
  </si>
  <si>
    <t>42982458.R01</t>
  </si>
  <si>
    <t>klapka požární čtyřhranná Pz 300x100mm včetně motorického pohonu 230V</t>
  </si>
  <si>
    <t>-851484110</t>
  </si>
  <si>
    <t>751510013.R24</t>
  </si>
  <si>
    <t>Vzduchotechnické potrubí z pozinkovaného plechu čtyřhranné s přírubou vč. spojovacího,těsnícího materiálu - dodávka + montáž</t>
  </si>
  <si>
    <t>152558530</t>
  </si>
  <si>
    <t>70"+20% tvarovky,+10%prořez - odečteno z projektového modelu"</t>
  </si>
  <si>
    <t>70*1,3 'Přepočtené koeficientem množství</t>
  </si>
  <si>
    <t>751510042</t>
  </si>
  <si>
    <t>Vzduchotechnické potrubí z pozinkovaného plechu kruhové, trouba spirálně vinutá bez příruby, průměru přes 100 do 200 mm</t>
  </si>
  <si>
    <t>1567697989</t>
  </si>
  <si>
    <t>https://podminky.urs.cz/item/CS_URS_2024_02/751510042</t>
  </si>
  <si>
    <t>50"pr. 125 mm +20% tvarovky,+10%prořez - odečteno z projektového modelu"</t>
  </si>
  <si>
    <t>8"pr. 200 mm +20% tvarovky,+10%prořez - odečteno z projektového modelu"</t>
  </si>
  <si>
    <t>58*1,3 'Přepočtené koeficientem množství</t>
  </si>
  <si>
    <t>751537146</t>
  </si>
  <si>
    <t>Montáž potrubí ohebného kruhového izolovaného minerální vatou Al hadice (izolace tepelná i hluková), průměru přes 100 do 150 mm</t>
  </si>
  <si>
    <t>-782837310</t>
  </si>
  <si>
    <t>https://podminky.urs.cz/item/CS_URS_2024_02/751537146</t>
  </si>
  <si>
    <t>25"pr. 125 odečteno z projektového modelu"</t>
  </si>
  <si>
    <t>42981730</t>
  </si>
  <si>
    <t>hadice ohebná z Al s tepelnou a hlukovou izolací 25mm, délka 10m D 127mm</t>
  </si>
  <si>
    <t>1690450157</t>
  </si>
  <si>
    <t>14 - ZDRAVOTNĚ TECHNICKÉ INSTALACE</t>
  </si>
  <si>
    <t xml:space="preserve">rozpočet dle PD ZTI, nutná koordinace s projektem Interieru </t>
  </si>
  <si>
    <t>HSV - HSV</t>
  </si>
  <si>
    <t xml:space="preserve">    721 - Zdravotechnika - vnitřní kanalizace</t>
  </si>
  <si>
    <t xml:space="preserve">    722 - Zdravotechnika - vnitřní vodovod</t>
  </si>
  <si>
    <t xml:space="preserve">    724 - Zdravotechnika - strojní vybavení</t>
  </si>
  <si>
    <t xml:space="preserve">    725 - Zdravotechnika - zařizovací předměty</t>
  </si>
  <si>
    <t xml:space="preserve">    726 - Zdravotechnika - předstěnové instalace</t>
  </si>
  <si>
    <t>132312122</t>
  </si>
  <si>
    <t>Hloubení zapažených rýh šířky do 800 mm ručně s urovnáním dna do předepsaného profilu a spádu v hornině třídy těžitelnosti II skupiny 4 nesoudržných</t>
  </si>
  <si>
    <t>-1972208484</t>
  </si>
  <si>
    <t>https://podminky.urs.cz/item/CS_URS_2024_02/132312122</t>
  </si>
  <si>
    <t>"odměřeno z výkresové dokumentace" (30*0,8*0,9)+(13,5*0,8*1,3)+(16*0,8*1,3)</t>
  </si>
  <si>
    <t>151101101</t>
  </si>
  <si>
    <t>Zřízení pažení a rozepření stěn rýh pro podzemní vedení příložné pro jakoukoliv mezerovitost, hloubky do 2 m</t>
  </si>
  <si>
    <t>-52797789</t>
  </si>
  <si>
    <t>https://podminky.urs.cz/item/CS_URS_2024_02/151101101</t>
  </si>
  <si>
    <t>"odměřeno z výkresové dokumentace" ((30*0,9)+(13,5*1,3)+(16*1,3))*2</t>
  </si>
  <si>
    <t>151101111</t>
  </si>
  <si>
    <t>Odstranění pažení a rozepření stěn rýh pro podzemní vedení s uložením materiálu na vzdálenost do 3 m od kraje výkopu příložné, hloubky do 2 m</t>
  </si>
  <si>
    <t>1211475348</t>
  </si>
  <si>
    <t>https://podminky.urs.cz/item/CS_URS_2024_02/151101111</t>
  </si>
  <si>
    <t xml:space="preserve">"odměřeno z výkresové dokumentace"  ((30*0,9)+(13,5*1,3)+(16*1,3))*2</t>
  </si>
  <si>
    <t>162651132</t>
  </si>
  <si>
    <t>Vodorovné přemístění výkopku nebo sypaniny po suchu na obvyklém dopravním prostředku, bez naložení výkopku, avšak se složením bez rozhrnutí z horniny třídy těžitelnosti II skupiny 4 a 5 na vzdálenost přes 4 000 do 5 000 m</t>
  </si>
  <si>
    <t>2070873359</t>
  </si>
  <si>
    <t>https://podminky.urs.cz/item/CS_URS_2024_02/162651132</t>
  </si>
  <si>
    <t>"součet položek 7+8+10" (23,72+23,8+4,76)</t>
  </si>
  <si>
    <t>171201231</t>
  </si>
  <si>
    <t>772505671</t>
  </si>
  <si>
    <t>https://podminky.urs.cz/item/CS_URS_2024_02/171201231</t>
  </si>
  <si>
    <t>"součet položek 7+8+10 vynásobený měrnou hmotností" (23,72+23,8+4,76)*1,8</t>
  </si>
  <si>
    <t>171251201</t>
  </si>
  <si>
    <t>Uložení sypaniny na skládky nebo meziskládky bez hutnění s upravením uložené sypaniny do předepsaného tvaru</t>
  </si>
  <si>
    <t>1816848363</t>
  </si>
  <si>
    <t>https://podminky.urs.cz/item/CS_URS_2024_02/171251201</t>
  </si>
  <si>
    <t>174211101</t>
  </si>
  <si>
    <t>Zásyp sypaninou z jakékoliv horniny ručně s uložením výkopku ve vrstvách bez zhutnění jam, šachet, rýh nebo kolem objektů v těchto vykopávkách</t>
  </si>
  <si>
    <t>-403716100</t>
  </si>
  <si>
    <t>https://podminky.urs.cz/item/CS_URS_2024_02/174211101</t>
  </si>
  <si>
    <t xml:space="preserve">"štěrkopískem - odměřeno z výkresové dokumentace"  (30*0,8*0,3)+(13,5*0,8*0,7)+(16*0,8*0,7)</t>
  </si>
  <si>
    <t>2046538897</t>
  </si>
  <si>
    <t xml:space="preserve">"odměřeno z výkresové dokumentace"  (30*0,8*0,5)+(13,5*0,8*0,5)+(16*0,8*0,5)</t>
  </si>
  <si>
    <t>58331200.R01</t>
  </si>
  <si>
    <t>kamenivo těžené zásypový materiál</t>
  </si>
  <si>
    <t>943533892</t>
  </si>
  <si>
    <t xml:space="preserve">"položka 7+8+10*měrná hmotnost" (23,72+23,8+4,76)*1,8 </t>
  </si>
  <si>
    <t>451541111</t>
  </si>
  <si>
    <t>Lože pod potrubí, stoky a drobné objekty v otevřeném výkopu ze štěrkodrtě 0-63 mm</t>
  </si>
  <si>
    <t>523472644</t>
  </si>
  <si>
    <t>https://podminky.urs.cz/item/CS_URS_2024_02/451541111</t>
  </si>
  <si>
    <t>"odměřeno z výkresové dokumentace" (30*0,8*0,1)+(13,5*0,8*0,1)+(16*0,8*0,1)</t>
  </si>
  <si>
    <t>721</t>
  </si>
  <si>
    <t>Zdravotechnika - vnitřní kanalizace</t>
  </si>
  <si>
    <t>721101.R01</t>
  </si>
  <si>
    <t>1592399551</t>
  </si>
  <si>
    <t>721101.R02</t>
  </si>
  <si>
    <t>Příslušenství montážní organizace - přenosná montážní plošina s pracovní výškou do 3m</t>
  </si>
  <si>
    <t>-828992558</t>
  </si>
  <si>
    <t>721101.R03</t>
  </si>
  <si>
    <t>Protipožární pěna těsnění prostupů požárních dělících konstrukcí</t>
  </si>
  <si>
    <t>1290228624</t>
  </si>
  <si>
    <t>721101.R04</t>
  </si>
  <si>
    <t>Protipožární ucpávka těsnění prostupů požárních dělících konstrukcí</t>
  </si>
  <si>
    <t>120656428</t>
  </si>
  <si>
    <t>721173401</t>
  </si>
  <si>
    <t>Potrubí z trub PVC SN4 svodné (ležaté) DN 110</t>
  </si>
  <si>
    <t>722409238</t>
  </si>
  <si>
    <t>https://podminky.urs.cz/item/CS_URS_2024_02/721173401</t>
  </si>
  <si>
    <t>1"+20% tvarovky,+10%prořez - odečteno z projektového modelu"</t>
  </si>
  <si>
    <t>1*1,3 'Přepočtené koeficientem množství</t>
  </si>
  <si>
    <t>721173402</t>
  </si>
  <si>
    <t>Potrubí z trub PVC SN4 svodné (ležaté) DN 125</t>
  </si>
  <si>
    <t>-1016328376</t>
  </si>
  <si>
    <t>https://podminky.urs.cz/item/CS_URS_2024_02/721173402</t>
  </si>
  <si>
    <t>15"+20% tvarovky,+10%prořez - odečteno z projektového modelu"</t>
  </si>
  <si>
    <t>721173403</t>
  </si>
  <si>
    <t>Potrubí z trub PVC SN4 svodné (ležaté) DN 160</t>
  </si>
  <si>
    <t>1047060737</t>
  </si>
  <si>
    <t>https://podminky.urs.cz/item/CS_URS_2024_02/721173403</t>
  </si>
  <si>
    <t>12"+20% tvarovky,+10%prořez - odečteno z projektového modelu"</t>
  </si>
  <si>
    <t>12*1,3 'Přepočtené koeficientem množství</t>
  </si>
  <si>
    <t>721174025</t>
  </si>
  <si>
    <t>Potrubí z trub polypropylenových odpadní (svislé) DN 110</t>
  </si>
  <si>
    <t>-1463796755</t>
  </si>
  <si>
    <t>https://podminky.urs.cz/item/CS_URS_2024_02/721174025</t>
  </si>
  <si>
    <t>25"+20% tvarovky,+10%prořez - odečteno z projektového modelu"</t>
  </si>
  <si>
    <t>25*1,3 'Přepočtené koeficientem množství</t>
  </si>
  <si>
    <t>721174041</t>
  </si>
  <si>
    <t>Potrubí z trub polypropylenových připojovací DN 32</t>
  </si>
  <si>
    <t>435293122</t>
  </si>
  <si>
    <t>https://podminky.urs.cz/item/CS_URS_2024_02/721174041</t>
  </si>
  <si>
    <t>3"+20% tvarovky,+10%prořez - odečteno z projektového modelu"</t>
  </si>
  <si>
    <t>3*1,3 'Přepočtené koeficientem množství</t>
  </si>
  <si>
    <t>721174042</t>
  </si>
  <si>
    <t>Potrubí z trub polypropylenových připojovací DN 40</t>
  </si>
  <si>
    <t>1913951033</t>
  </si>
  <si>
    <t>https://podminky.urs.cz/item/CS_URS_2024_02/721174042</t>
  </si>
  <si>
    <t>8"+20% tvarovky,+10%prořez - odečteno z projektového modelu"</t>
  </si>
  <si>
    <t>8*1,3 'Přepočtené koeficientem množství</t>
  </si>
  <si>
    <t>721174043</t>
  </si>
  <si>
    <t>Potrubí z trub polypropylenových připojovací DN 50</t>
  </si>
  <si>
    <t>1505556929</t>
  </si>
  <si>
    <t>https://podminky.urs.cz/item/CS_URS_2024_02/721174043</t>
  </si>
  <si>
    <t>5"+20% tvarovky,+10%prořez - odečteno z projektového modelu"</t>
  </si>
  <si>
    <t>5*1,2 'Přepočtené koeficientem množství</t>
  </si>
  <si>
    <t>721174044</t>
  </si>
  <si>
    <t>Potrubí z trub polypropylenových připojovací DN 75</t>
  </si>
  <si>
    <t>-2025392935</t>
  </si>
  <si>
    <t>https://podminky.urs.cz/item/CS_URS_2024_02/721174044</t>
  </si>
  <si>
    <t>2"+20% tvarovky,+10%prořez - odečteno z projektového modelu"</t>
  </si>
  <si>
    <t>721174045</t>
  </si>
  <si>
    <t>Potrubí z trub polypropylenových připojovací DN 110</t>
  </si>
  <si>
    <t>1270301279</t>
  </si>
  <si>
    <t>https://podminky.urs.cz/item/CS_URS_2024_02/721174045</t>
  </si>
  <si>
    <t>721194103</t>
  </si>
  <si>
    <t>Vyměření přípojek na potrubí vyvedení a upevnění odpadních výpustek DN 32</t>
  </si>
  <si>
    <t>-36640683</t>
  </si>
  <si>
    <t>https://podminky.urs.cz/item/CS_URS_2024_02/721194103</t>
  </si>
  <si>
    <t>"SV VZT" 2</t>
  </si>
  <si>
    <t>721194104</t>
  </si>
  <si>
    <t>Vyměření přípojek na potrubí vyvedení a upevnění odpadních výpustek DN 40</t>
  </si>
  <si>
    <t>-1058115961</t>
  </si>
  <si>
    <t>https://podminky.urs.cz/item/CS_URS_2024_02/721194104</t>
  </si>
  <si>
    <t>"Ui" 2</t>
  </si>
  <si>
    <t>"U" 6</t>
  </si>
  <si>
    <t>"MN" 1</t>
  </si>
  <si>
    <t>721194105</t>
  </si>
  <si>
    <t>Vyměření přípojek na potrubí vyvedení a upevnění odpadních výpustek DN 50</t>
  </si>
  <si>
    <t>139906852</t>
  </si>
  <si>
    <t>https://podminky.urs.cz/item/CS_URS_2024_02/721194105</t>
  </si>
  <si>
    <t>"Dř" 1</t>
  </si>
  <si>
    <t>"Pi" 2</t>
  </si>
  <si>
    <t>721194109</t>
  </si>
  <si>
    <t>Vyměření přípojek na potrubí vyvedení a upevnění odpadních výpustek DN 110</t>
  </si>
  <si>
    <t>875880522</t>
  </si>
  <si>
    <t>https://podminky.urs.cz/item/CS_URS_2024_02/721194109</t>
  </si>
  <si>
    <t>"WCi" 2</t>
  </si>
  <si>
    <t>"WC" 5</t>
  </si>
  <si>
    <t>"VP" 1</t>
  </si>
  <si>
    <t>"Vy" 2</t>
  </si>
  <si>
    <t>721211421</t>
  </si>
  <si>
    <t>Podlahové vpusti se svislým odtokem DN 50/75/110 mřížka nerez 115x115</t>
  </si>
  <si>
    <t>706446245</t>
  </si>
  <si>
    <t>https://podminky.urs.cz/item/CS_URS_2024_02/721211421</t>
  </si>
  <si>
    <t>721226512</t>
  </si>
  <si>
    <t>Zápachové uzávěrky podomítkové (Pe) s krycí deskou pro pračku a myčku DN 50</t>
  </si>
  <si>
    <t>-2090138964</t>
  </si>
  <si>
    <t>https://podminky.urs.cz/item/CS_URS_2024_02/721226512</t>
  </si>
  <si>
    <t>721273153</t>
  </si>
  <si>
    <t>Ventilační hlavice z polypropylenu (PP) DN 110</t>
  </si>
  <si>
    <t>-1200590857</t>
  </si>
  <si>
    <t>https://podminky.urs.cz/item/CS_URS_2024_02/721273153</t>
  </si>
  <si>
    <t>721274126</t>
  </si>
  <si>
    <t>Ventily přivzdušňovací odpadních potrubí vnitřní DN 110</t>
  </si>
  <si>
    <t>976649935</t>
  </si>
  <si>
    <t>https://podminky.urs.cz/item/CS_URS_2024_02/721274126</t>
  </si>
  <si>
    <t>1"DN50 odečteno z projektového modelu"</t>
  </si>
  <si>
    <t>721290111</t>
  </si>
  <si>
    <t>Zkouška těsnosti kanalizace v objektech vodou do DN 125</t>
  </si>
  <si>
    <t>277011717</t>
  </si>
  <si>
    <t>https://podminky.urs.cz/item/CS_URS_2024_02/721290111</t>
  </si>
  <si>
    <t>"DN32" 3,9</t>
  </si>
  <si>
    <t>"DN40" 10,4</t>
  </si>
  <si>
    <t>"DN50" 6</t>
  </si>
  <si>
    <t>"DN75" 75</t>
  </si>
  <si>
    <t>"DN110" 1,3+19,5+32,5</t>
  </si>
  <si>
    <t>"DN125" 19,5</t>
  </si>
  <si>
    <t>721290112</t>
  </si>
  <si>
    <t>Zkouška těsnosti kanalizace v objektech vodou DN 150 nebo DN 200</t>
  </si>
  <si>
    <t>2011292607</t>
  </si>
  <si>
    <t>https://podminky.urs.cz/item/CS_URS_2024_02/721290112</t>
  </si>
  <si>
    <t>"DN160" 15,6</t>
  </si>
  <si>
    <t>998721201</t>
  </si>
  <si>
    <t>Přesun hmot pro vnitřní kanalizace stanovený procentní sazbou (%) z ceny vodorovná dopravní vzdálenost do 50 m v objektech výšky do 6 m</t>
  </si>
  <si>
    <t>-1127087475</t>
  </si>
  <si>
    <t>https://podminky.urs.cz/item/CS_URS_2024_02/998721201</t>
  </si>
  <si>
    <t>998721292</t>
  </si>
  <si>
    <t>Přesun hmot pro vnitřní kanalizace stanovený procentní sazbou (%) z ceny Příplatek k cenám za zvětšený přesun přes vymezenou největší dopravní vzdálenost do 100 m</t>
  </si>
  <si>
    <t>-2119728161</t>
  </si>
  <si>
    <t>https://podminky.urs.cz/item/CS_URS_2024_02/998721292</t>
  </si>
  <si>
    <t>722</t>
  </si>
  <si>
    <t>Zdravotechnika - vnitřní vodovod</t>
  </si>
  <si>
    <t>28613852</t>
  </si>
  <si>
    <t>trubka vodovodní jednovrstvá PE100 RC PN 16 SDR11 s ochranným pláštěm z PP 50x4,6mm</t>
  </si>
  <si>
    <t>-37791928</t>
  </si>
  <si>
    <t>"součet délek jednotlivých úseků potrubí + přirážka 30% tvarovky a 20% řezání"16</t>
  </si>
  <si>
    <t>16*1,5 'Přepočtené koeficientem množství</t>
  </si>
  <si>
    <t>28613850</t>
  </si>
  <si>
    <t>trubka vodovodní jednovrstvá PE100 RC PN 16 SDR11 s ochranným pláštěm z PP 32x3,0mm</t>
  </si>
  <si>
    <t>-114776984</t>
  </si>
  <si>
    <t>"součet délek jednotlivých úseků potrubí + přirážka 30% tvarovky a 20% řezání"20</t>
  </si>
  <si>
    <t>20*1,5 'Přepočtené koeficientem množství</t>
  </si>
  <si>
    <t>722130233</t>
  </si>
  <si>
    <t>Potrubí z ocelových trubek pozinkovaných závitových svařovaných běžných DN 25</t>
  </si>
  <si>
    <t>2127769177</t>
  </si>
  <si>
    <t>https://podminky.urs.cz/item/CS_URS_2024_02/722130233</t>
  </si>
  <si>
    <t>"součet délek jednotlivých úseků potrubí + přirážka 30% tvarovky a 20% řezání"15</t>
  </si>
  <si>
    <t>15*1,5 'Přepočtené koeficientem množství</t>
  </si>
  <si>
    <t>722130235</t>
  </si>
  <si>
    <t>Potrubí z ocelových trubek pozinkovaných závitových svařovaných běžných DN 40</t>
  </si>
  <si>
    <t>-1221472757</t>
  </si>
  <si>
    <t>https://podminky.urs.cz/item/CS_URS_2024_02/722130235</t>
  </si>
  <si>
    <t>"součet délek jednotlivých úseků potrubí + přirážka 30% tvarovky a 20% řezání"5</t>
  </si>
  <si>
    <t>5*1,5 'Přepočtené koeficientem množství</t>
  </si>
  <si>
    <t>722174002</t>
  </si>
  <si>
    <t>Potrubí z plastových trubek z polypropylenu PPR svařovaných polyfúzně PN 16 (SDR 7,4) D 20 x 2,8</t>
  </si>
  <si>
    <t>955946050</t>
  </si>
  <si>
    <t>https://podminky.urs.cz/item/CS_URS_2024_02/722174002</t>
  </si>
  <si>
    <t>"součet délek jednotlivých úseků potrubí + přirážka 30% tvarovky a 20% řezání" 99+(99*0,3)+(99*0,2)</t>
  </si>
  <si>
    <t>722174003</t>
  </si>
  <si>
    <t>Potrubí z plastových trubek z polypropylenu PPR svařovaných polyfúzně PN 16 (SDR 7,4) D 25 x 3,5</t>
  </si>
  <si>
    <t>-908314187</t>
  </si>
  <si>
    <t>https://podminky.urs.cz/item/CS_URS_2024_02/722174003</t>
  </si>
  <si>
    <t>"součet délek jednotlivých úseků potrubí + přirážka 30% tvarovky a 20% řezání" 42+(42*0,3)+(42*0,2)</t>
  </si>
  <si>
    <t>722174004</t>
  </si>
  <si>
    <t>Potrubí z plastových trubek z polypropylenu PPR svařovaných polyfúzně PN 16 (SDR 7,4) D 32 x 4,4</t>
  </si>
  <si>
    <t>694198843</t>
  </si>
  <si>
    <t>https://podminky.urs.cz/item/CS_URS_2024_02/722174004</t>
  </si>
  <si>
    <t>"součet délek jednotlivých úseků potrubí + přirážka 30% tvarovky a 20% řezání" 37+(37*0,3)+(37*0,2)</t>
  </si>
  <si>
    <t>722174005</t>
  </si>
  <si>
    <t>Potrubí z plastových trubek z polypropylenu PPR svařovaných polyfúzně PN 16 (SDR 7,4) D 40 x 5,5</t>
  </si>
  <si>
    <t>-214720332</t>
  </si>
  <si>
    <t>https://podminky.urs.cz/item/CS_URS_2024_02/722174005</t>
  </si>
  <si>
    <t>"součet délek jednotlivých úseků potrubí + přirážka 30% tvarovky a 20% řezání" 8+(8*0,3)+(8*0,2)</t>
  </si>
  <si>
    <t>722174006</t>
  </si>
  <si>
    <t>Potrubí z plastových trubek z polypropylenu PPR svařovaných polyfúzně PN 16 (SDR 7,4) D 50 x 6,9</t>
  </si>
  <si>
    <t>-306791986</t>
  </si>
  <si>
    <t>https://podminky.urs.cz/item/CS_URS_2024_02/722174006</t>
  </si>
  <si>
    <t>"součet délek jednotlivých úseků potrubí + přirážka 30% tvarovky a 20% řezání" 5+(5*0,3)+(5*0,2)</t>
  </si>
  <si>
    <t>722181231</t>
  </si>
  <si>
    <t>Ochrana potrubí termoizolačními trubicemi z pěnového polyetylenu PE přilepenými v příčných a podélných spojích, tloušťky izolace přes 9 do 13 mm, vnitřního průměru izolace DN do 22 mm</t>
  </si>
  <si>
    <t>-996041902</t>
  </si>
  <si>
    <t>https://podminky.urs.cz/item/CS_URS_2024_02/722181231</t>
  </si>
  <si>
    <t>"Studená voda D 20" 52*1,5</t>
  </si>
  <si>
    <t>78*1,2 'Přepočtené koeficientem množství</t>
  </si>
  <si>
    <t>722181232</t>
  </si>
  <si>
    <t>Ochrana potrubí termoizolačními trubicemi z pěnového polyetylenu PE přilepenými v příčných a podélných spojích, tloušťky izolace přes 9 do 13 mm, vnitřního průměru izolace DN přes 22 do 45 mm</t>
  </si>
  <si>
    <t>-664282485</t>
  </si>
  <si>
    <t>https://podminky.urs.cz/item/CS_URS_2024_02/722181232</t>
  </si>
  <si>
    <t>"Studená voda D 25" 26*1,5</t>
  </si>
  <si>
    <t>"Studená voda D 32" 20*1,5</t>
  </si>
  <si>
    <t>"Studená voda D 40" 4*1,5</t>
  </si>
  <si>
    <t>75*1,2 'Přepočtené koeficientem množství</t>
  </si>
  <si>
    <t>722181233</t>
  </si>
  <si>
    <t>Ochrana potrubí termoizolačními trubicemi z pěnového polyetylenu PE přilepenými v příčných a podélných spojích, tloušťky izolace přes 9 do 13 mm, vnitřního průměru izolace DN přes 45 do 63 mm</t>
  </si>
  <si>
    <t>-952656771</t>
  </si>
  <si>
    <t>https://podminky.urs.cz/item/CS_URS_2024_02/722181233</t>
  </si>
  <si>
    <t>"Studená voda D 50" 4*1,5</t>
  </si>
  <si>
    <t>722181241</t>
  </si>
  <si>
    <t>Ochrana potrubí termoizolačními trubicemi z pěnového polyetylenu PE přilepenými v příčných a podélných spojích, tloušťky izolace přes 13 do 20 mm, vnitřního průměru izolace DN do 22 mm</t>
  </si>
  <si>
    <t>-860927530</t>
  </si>
  <si>
    <t>https://podminky.urs.cz/item/CS_URS_2024_02/722181241</t>
  </si>
  <si>
    <t>"Cirkulace D 20" 23*1,5</t>
  </si>
  <si>
    <t>"Teplá voda D 20" 24*1,5</t>
  </si>
  <si>
    <t>70,5*1,2 'Přepočtené koeficientem množství</t>
  </si>
  <si>
    <t>722181242</t>
  </si>
  <si>
    <t>Ochrana potrubí termoizolačními trubicemi z pěnového polyetylenu PE přilepenými v příčných a podélných spojích, tloušťky izolace přes 13 do 20 mm, vnitřního průměru izolace DN přes 22 do 45 mm</t>
  </si>
  <si>
    <t>1310184169</t>
  </si>
  <si>
    <t>https://podminky.urs.cz/item/CS_URS_2024_02/722181242</t>
  </si>
  <si>
    <t>"Teplá voda D 25" 16*1,5</t>
  </si>
  <si>
    <t>24*1,2 'Přepočtené koeficientem množství</t>
  </si>
  <si>
    <t>722181252</t>
  </si>
  <si>
    <t>Ochrana potrubí termoizolačními trubicemi z pěnového polyetylenu PE přilepenými v příčných a podélných spojích, tloušťky izolace přes 20 do 25 mm, vnitřního průměru izolace DN přes 22 do 45 mm</t>
  </si>
  <si>
    <t>-836892543</t>
  </si>
  <si>
    <t>https://podminky.urs.cz/item/CS_URS_2024_02/722181252</t>
  </si>
  <si>
    <t>"Cirkulace D 32" 4*1,5</t>
  </si>
  <si>
    <t>"Teplá voda D 32" 13*1,5</t>
  </si>
  <si>
    <t>"Teplá voda D 40" 4*1,5</t>
  </si>
  <si>
    <t>31,5*1,2 'Přepočtené koeficientem množství</t>
  </si>
  <si>
    <t>722181253</t>
  </si>
  <si>
    <t>Ochrana potrubí termoizolačními trubicemi z pěnového polyetylenu PE přilepenými v příčných a podélných spojích, tloušťky izolace přes 20 do 25 mm, vnitřního průměru izolace DN přes 45 do 63 mm</t>
  </si>
  <si>
    <t>-279996025</t>
  </si>
  <si>
    <t>https://podminky.urs.cz/item/CS_URS_2024_02/722181253</t>
  </si>
  <si>
    <t>"Teplá voda D 50" 1*1,5</t>
  </si>
  <si>
    <t>1,5*1,2 'Přepočtené koeficientem množství</t>
  </si>
  <si>
    <t>722190401</t>
  </si>
  <si>
    <t>Zřízení přípojek na potrubí vyvedení a upevnění výpustek do DN 25</t>
  </si>
  <si>
    <t>-52265232</t>
  </si>
  <si>
    <t>https://podminky.urs.cz/item/CS_URS_2024_02/722190401</t>
  </si>
  <si>
    <t>"U" 6*2</t>
  </si>
  <si>
    <t>"Ui" 2*2</t>
  </si>
  <si>
    <t>"Myčka" 1*1</t>
  </si>
  <si>
    <t>"Dřez" 1*2</t>
  </si>
  <si>
    <t>"Výlevka" 2*3</t>
  </si>
  <si>
    <t>"Hydrant" 1</t>
  </si>
  <si>
    <t>722220111</t>
  </si>
  <si>
    <t>Armatury s jedním závitem nástěnky pro výtokový ventil G 1/2"</t>
  </si>
  <si>
    <t>133381526</t>
  </si>
  <si>
    <t>https://podminky.urs.cz/item/CS_URS_2024_02/722220111</t>
  </si>
  <si>
    <t>"Umyvadlo" 6*2</t>
  </si>
  <si>
    <t>"Pi" 2*1</t>
  </si>
  <si>
    <t>722220231</t>
  </si>
  <si>
    <t>Armatury s jedním závitem přechodové tvarovky PPR, PN 20 (SDR 6) s kovovým závitem vnitřním přechodky dGK D 20 x G 1/2"</t>
  </si>
  <si>
    <t>-129651941</t>
  </si>
  <si>
    <t>https://podminky.urs.cz/item/CS_URS_2024_02/722220231</t>
  </si>
  <si>
    <t>6*2+3*2+2*2+2*2</t>
  </si>
  <si>
    <t>722220232</t>
  </si>
  <si>
    <t>Armatury s jedním závitem přechodové tvarovky PPR, PN 20 (SDR 6) s kovovým závitem vnitřním přechodky dGK D 25 x G 3/4"</t>
  </si>
  <si>
    <t>1076241742</t>
  </si>
  <si>
    <t>https://podminky.urs.cz/item/CS_URS_2024_02/722220232</t>
  </si>
  <si>
    <t>6*2+2*2</t>
  </si>
  <si>
    <t>722220233</t>
  </si>
  <si>
    <t>Armatury s jedním závitem přechodové tvarovky PPR, PN 20 (SDR 6) s kovovým závitem vnitřním přechodky dGK D 32 x G 1"</t>
  </si>
  <si>
    <t>-296157633</t>
  </si>
  <si>
    <t>https://podminky.urs.cz/item/CS_URS_2024_02/722220233</t>
  </si>
  <si>
    <t>3*2+3*2+2</t>
  </si>
  <si>
    <t>722220234</t>
  </si>
  <si>
    <t>Armatury s jedním závitem přechodové tvarovky PPR, PN 20 (SDR 6) s kovovým závitem vnitřním přechodky dGK D 40 x G 5/4"</t>
  </si>
  <si>
    <t>2128458926</t>
  </si>
  <si>
    <t>https://podminky.urs.cz/item/CS_URS_2024_02/722220234</t>
  </si>
  <si>
    <t>4*2+3*2</t>
  </si>
  <si>
    <t>722224116</t>
  </si>
  <si>
    <t>Armatury s jedním závitem kohouty plnicí a vypouštěcí PN 10 G 3/4"</t>
  </si>
  <si>
    <t>997631103</t>
  </si>
  <si>
    <t>https://podminky.urs.cz/item/CS_URS_2024_02/722224116</t>
  </si>
  <si>
    <t>722231072</t>
  </si>
  <si>
    <t>Armatury se dvěma závity ventily zpětné mosazné PN 10 do 110°C G 1/2"</t>
  </si>
  <si>
    <t>1410647845</t>
  </si>
  <si>
    <t>https://podminky.urs.cz/item/CS_URS_2024_02/722231072</t>
  </si>
  <si>
    <t>722231074</t>
  </si>
  <si>
    <t>Armatury se dvěma závity ventily zpětné mosazné PN 10 do 110°C G 1"</t>
  </si>
  <si>
    <t>-1343743166</t>
  </si>
  <si>
    <t>https://podminky.urs.cz/item/CS_URS_2024_02/722231074</t>
  </si>
  <si>
    <t>722231222</t>
  </si>
  <si>
    <t>Armatury se dvěma závity ventily pojistné k bojleru mosazné PN 6 do 100°C G 3/4"</t>
  </si>
  <si>
    <t>-1396230636</t>
  </si>
  <si>
    <t>https://podminky.urs.cz/item/CS_URS_2024_02/722231222</t>
  </si>
  <si>
    <t>722232122</t>
  </si>
  <si>
    <t>Armatury se dvěma závity kulové kohouty PN 42 do 185 °C plnoprůtokové vnitřní závit G 1/2"</t>
  </si>
  <si>
    <t>1781439573</t>
  </si>
  <si>
    <t>https://podminky.urs.cz/item/CS_URS_2024_02/722232122</t>
  </si>
  <si>
    <t>6+2</t>
  </si>
  <si>
    <t>722232123</t>
  </si>
  <si>
    <t>Armatury se dvěma závity kulové kohouty PN 42 do 185 °C plnoprůtokové vnitřní závit G 3/4"</t>
  </si>
  <si>
    <t>-1494125324</t>
  </si>
  <si>
    <t>https://podminky.urs.cz/item/CS_URS_2024_02/722232123</t>
  </si>
  <si>
    <t>722232124</t>
  </si>
  <si>
    <t>Armatury se dvěma závity kulové kohouty PN 42 do 185 °C plnoprůtokové vnitřní závit G 1"</t>
  </si>
  <si>
    <t>1801789934</t>
  </si>
  <si>
    <t>https://podminky.urs.cz/item/CS_URS_2024_02/722232124</t>
  </si>
  <si>
    <t>3+3</t>
  </si>
  <si>
    <t>722232125</t>
  </si>
  <si>
    <t>Armatury se dvěma závity kulové kohouty PN 42 do 185 °C plnoprůtokové vnitřní závit G 5/4"</t>
  </si>
  <si>
    <t>-1575365502</t>
  </si>
  <si>
    <t>https://podminky.urs.cz/item/CS_URS_2024_02/722232125</t>
  </si>
  <si>
    <t>2+2</t>
  </si>
  <si>
    <t>722232126</t>
  </si>
  <si>
    <t>Armatury se dvěma závity kulové kohouty PN 42 do 185 °C plnoprůtokové vnitřní závit G 6/4"</t>
  </si>
  <si>
    <t>-277584650</t>
  </si>
  <si>
    <t>https://podminky.urs.cz/item/CS_URS_2024_02/722232126</t>
  </si>
  <si>
    <t>2+1</t>
  </si>
  <si>
    <t>722234263</t>
  </si>
  <si>
    <t>Armatury se dvěma závity filtry mosazný PN 20 do 80 °C G 1/2"</t>
  </si>
  <si>
    <t>-1560288206</t>
  </si>
  <si>
    <t>https://podminky.urs.cz/item/CS_URS_2024_02/722234263</t>
  </si>
  <si>
    <t>722101.R01</t>
  </si>
  <si>
    <t>Automatický termostatický ventil s obtokem pro vyvážení cirkulace teplé vody s vnitřním závitem 1/2"_dodávka a montáž</t>
  </si>
  <si>
    <t>-1151453839</t>
  </si>
  <si>
    <t>722101.R103</t>
  </si>
  <si>
    <t>Trubní oddělovač DN25_dodávka a montáž</t>
  </si>
  <si>
    <t>-2114386464</t>
  </si>
  <si>
    <t>722250143</t>
  </si>
  <si>
    <t>Požární příslušenství a armatury hydrantový systém s tvarově stálou hadicí prosklený D 25 x 30 m</t>
  </si>
  <si>
    <t>-1058408433</t>
  </si>
  <si>
    <t>https://podminky.urs.cz/item/CS_URS_2024_02/722250143</t>
  </si>
  <si>
    <t>722262212.R01</t>
  </si>
  <si>
    <t>Vodoměr závitový jednovtokový suchoběžný do 40°C G 1/2"x 110 mm Qn 1,5 m3/h horizontální</t>
  </si>
  <si>
    <t>286130207</t>
  </si>
  <si>
    <t>722263206.R02</t>
  </si>
  <si>
    <t>Vodoměr závitový jednovtokový suchoběžný do 100°C G 1/2"x 110 mm Qn 1,5 m3/h horizontální</t>
  </si>
  <si>
    <t>1978207915</t>
  </si>
  <si>
    <t>722263215</t>
  </si>
  <si>
    <t>Vodoměry pro vodu do 100°C závitové horizontální vícevtokové mokroběžné G 6/4"x 300 mm Qn 10</t>
  </si>
  <si>
    <t>1900471820</t>
  </si>
  <si>
    <t>https://podminky.urs.cz/item/CS_URS_2024_02/722263215</t>
  </si>
  <si>
    <t>722270104.R03</t>
  </si>
  <si>
    <t>Sestavná jednotka využití dešťové vody - dodávka a montáž</t>
  </si>
  <si>
    <t>1930103986</t>
  </si>
  <si>
    <t>722290226</t>
  </si>
  <si>
    <t>Zkouška těsnosti vodovodního potrubí DN do 50</t>
  </si>
  <si>
    <t>855377339</t>
  </si>
  <si>
    <t>https://podminky.urs.cz/item/CS_URS_2024_02/722290226</t>
  </si>
  <si>
    <t>"součet potrubí" 24+30+22,5+7,5+148,5+63+55,5+12+7,5</t>
  </si>
  <si>
    <t>722290234</t>
  </si>
  <si>
    <t>Proplach a dezinfekce vodovodního potrubí DN do 80</t>
  </si>
  <si>
    <t>-124416908</t>
  </si>
  <si>
    <t>https://podminky.urs.cz/item/CS_URS_2024_02/722290234</t>
  </si>
  <si>
    <t>998722202</t>
  </si>
  <si>
    <t>Přesun hmot pro vnitřní vodovod stanovený procentní sazbou (%) z ceny vodorovná dopravní vzdálenost do 50 m v objektech výšky přes 6 do 12 m</t>
  </si>
  <si>
    <t>-1546654212</t>
  </si>
  <si>
    <t>https://podminky.urs.cz/item/CS_URS_2024_02/998722202</t>
  </si>
  <si>
    <t>998722292</t>
  </si>
  <si>
    <t>Přesun hmot pro vnitřní vodovod stanovený procentní sazbou (%) z ceny Příplatek k cenám za zvětšený přesun přes vymezenou největší dopravní vzdálenost do 100 m</t>
  </si>
  <si>
    <t>297322339</t>
  </si>
  <si>
    <t>https://podminky.urs.cz/item/CS_URS_2024_02/998722292</t>
  </si>
  <si>
    <t>724</t>
  </si>
  <si>
    <t>Zdravotechnika - strojní vybavení</t>
  </si>
  <si>
    <t>724233005</t>
  </si>
  <si>
    <t>Nádoby expanzní tlakové pro rozvody pitné vody s membránou bez pojistného ventilu se závitovým připojením PN 0,8 o objemu 25 l</t>
  </si>
  <si>
    <t>1416389692</t>
  </si>
  <si>
    <t>https://podminky.urs.cz/item/CS_URS_2024_02/724233005</t>
  </si>
  <si>
    <t>725</t>
  </si>
  <si>
    <t>Zdravotechnika - zařizovací předměty</t>
  </si>
  <si>
    <t>725119125</t>
  </si>
  <si>
    <t>Zařízení záchodů montáž klozetových mís závěsných na nosné stěny</t>
  </si>
  <si>
    <t>-645583890</t>
  </si>
  <si>
    <t>https://podminky.urs.cz/item/CS_URS_2024_02/725119125</t>
  </si>
  <si>
    <t>2+5</t>
  </si>
  <si>
    <t>725129101</t>
  </si>
  <si>
    <t>Pisoárové záchodky montáž ostatních typů keramických</t>
  </si>
  <si>
    <t>93455178</t>
  </si>
  <si>
    <t>https://podminky.urs.cz/item/CS_URS_2024_02/725129101</t>
  </si>
  <si>
    <t>725219102</t>
  </si>
  <si>
    <t>Umyvadla montáž umyvadel ostatních typů na šrouby</t>
  </si>
  <si>
    <t>610628414</t>
  </si>
  <si>
    <t>https://podminky.urs.cz/item/CS_URS_2024_02/725219102</t>
  </si>
  <si>
    <t>5+1</t>
  </si>
  <si>
    <t>725319111</t>
  </si>
  <si>
    <t>Dřezy bez výtokových armatur montáž dřezů ostatních typů</t>
  </si>
  <si>
    <t>1673344480</t>
  </si>
  <si>
    <t>https://podminky.urs.cz/item/CS_URS_2024_02/725319111</t>
  </si>
  <si>
    <t>1 "dřezy dodávkou interiéru</t>
  </si>
  <si>
    <t>725339111</t>
  </si>
  <si>
    <t>Výlevky montáž výlevky</t>
  </si>
  <si>
    <t>-476858812</t>
  </si>
  <si>
    <t>https://podminky.urs.cz/item/CS_URS_2024_02/725339111</t>
  </si>
  <si>
    <t>725813111</t>
  </si>
  <si>
    <t>Ventily rohové bez připojovací trubičky nebo flexi hadičky G 1/2"</t>
  </si>
  <si>
    <t>284861036</t>
  </si>
  <si>
    <t>https://podminky.urs.cz/item/CS_URS_2024_02/725813111</t>
  </si>
  <si>
    <t>725821325</t>
  </si>
  <si>
    <t>Baterie dřezové stojánkové pákové s otáčivým ústím a délkou ramínka 220 mm</t>
  </si>
  <si>
    <t>1917201821</t>
  </si>
  <si>
    <t>https://podminky.urs.cz/item/CS_URS_2024_02/725821325</t>
  </si>
  <si>
    <t>725829101</t>
  </si>
  <si>
    <t>Baterie dřezové montáž ostatních typů nástěnných pákových nebo klasických</t>
  </si>
  <si>
    <t>-1812500034</t>
  </si>
  <si>
    <t>https://podminky.urs.cz/item/CS_URS_2024_02/725829101</t>
  </si>
  <si>
    <t>2 "montáž baterie k výlevce</t>
  </si>
  <si>
    <t>725829131</t>
  </si>
  <si>
    <t>Baterie umyvadlové montáž ostatních typů stojánkových G 1/2"</t>
  </si>
  <si>
    <t>1977860877</t>
  </si>
  <si>
    <t>https://podminky.urs.cz/item/CS_URS_2024_02/725829131</t>
  </si>
  <si>
    <t>725829132</t>
  </si>
  <si>
    <t>Baterie umyvadlové montáž ostatních typů stojánkových automatických senzorových</t>
  </si>
  <si>
    <t>384534224</t>
  </si>
  <si>
    <t>https://podminky.urs.cz/item/CS_URS_2024_02/725829132</t>
  </si>
  <si>
    <t>725861102</t>
  </si>
  <si>
    <t>Zápachové uzávěrky zařizovacích předmětů pro umyvadla DN 40</t>
  </si>
  <si>
    <t>-1927039462</t>
  </si>
  <si>
    <t>https://podminky.urs.cz/item/CS_URS_2024_02/725861102</t>
  </si>
  <si>
    <t>725862103</t>
  </si>
  <si>
    <t>Zápachové uzávěrky zařizovacích předmětů pro dřezy DN 40/50</t>
  </si>
  <si>
    <t>174841430</t>
  </si>
  <si>
    <t>https://podminky.urs.cz/item/CS_URS_2024_02/725862103</t>
  </si>
  <si>
    <t>725S1a</t>
  </si>
  <si>
    <t>Bezbariérový klozet Wc závěsné Jika Deep zadní odpad + WC prkénko duroplast bílá. Viz vzor v PD + Nádržka pro zazdění k WC - viz. dokumentace interiéru</t>
  </si>
  <si>
    <t>POLOŽKA INTERIÉRU</t>
  </si>
  <si>
    <t>-1484912494</t>
  </si>
  <si>
    <t>725S1b</t>
  </si>
  <si>
    <t>Pneumatické oddálené ovládání Pneumatické oddálené ovládání plast alpská bílá. Viz vzor v PD - viz. dokumentace interiéru</t>
  </si>
  <si>
    <t>-354018789</t>
  </si>
  <si>
    <t>725S2a</t>
  </si>
  <si>
    <t>Bezbariérové umyvadlo Bezbariérové umyvadlo 64x55 cm otvor pro baterii uprostřed. Viz vzor v PD - viz. dokumentace interiéru</t>
  </si>
  <si>
    <t>69570086</t>
  </si>
  <si>
    <t>725S2b</t>
  </si>
  <si>
    <t>Baterie pro bezbariérové umyvadlo Umyvadlová baterie s prodlouženou rukojetí chrom. Viz vzor v PD - viz. dokumentace interiéru</t>
  </si>
  <si>
    <t>-422893489</t>
  </si>
  <si>
    <t>725S3a</t>
  </si>
  <si>
    <t>Klozet + sedátko závěsné WC 36x53x33, keramika bíla, bez splachovacího okruhu + WC prkénko se softclose (pomalé sklápění) v bílé barvě a délkou sedátka 45 cm. Panty z mosazi se skrytým uchycením. - viz. dokumentace interiéru</t>
  </si>
  <si>
    <t>1316157250</t>
  </si>
  <si>
    <t>725S3b</t>
  </si>
  <si>
    <t>Ovládací tlačítko WC OVLÁDACÍ TLAČÍTKO PRO PŘEDSTĚNOVÉ INSTALAČNÍ SYSTÉMY, BÍLÁ-MAT Viz vzor v PD - viz. dokumentace interiéru</t>
  </si>
  <si>
    <t>-1302364737</t>
  </si>
  <si>
    <t>725S4</t>
  </si>
  <si>
    <t>Pisoár pisoár s radarovým senzorem a vnitřním přívodem. S radarovou elektronikou na montážní liště - napájení 24V. Viz vzor v PD - viz. dokumentace interiéru</t>
  </si>
  <si>
    <t>854623552</t>
  </si>
  <si>
    <t>725S5a</t>
  </si>
  <si>
    <t>Umyvadlo zápustné Zápustné umyvadlo s otvorem pro baterii uprostřed o šířce 60 cm, hloubce 45 cm a výšce 17,3 cm. Viz vzor v PD - viz. dokumentace interiéru</t>
  </si>
  <si>
    <t>282268266</t>
  </si>
  <si>
    <t>725S5b</t>
  </si>
  <si>
    <t>Umyvadlová baterie Senzorová stojánková umyvadlová baterie V chromovém provedení. Výška baterie je 12,2 cm. Viz vzor v PD - viz. dokumentace interiéru</t>
  </si>
  <si>
    <t>2027710107</t>
  </si>
  <si>
    <t>725S5c</t>
  </si>
  <si>
    <t>Sifon k umyvadlu povrch chrom, materiál mosaz, kulatý - viz. dokumentace interiéru</t>
  </si>
  <si>
    <t>-251098328</t>
  </si>
  <si>
    <t>725S6a</t>
  </si>
  <si>
    <t>Výlevka Závěsná keramická výlevka s plastovou mřížkou. délka 50 cm. Viz vzor v PD - viz. dokumentace interiéru</t>
  </si>
  <si>
    <t>1429070047</t>
  </si>
  <si>
    <t>725S6b</t>
  </si>
  <si>
    <t>Baterie pro výlevku Páková nástěnná VANOVÁ BATERIE se sprchovým setem. V chromovém provedení. Rozteč baterie 100 mm. Délka ramínka 29 cm Viz vzor v PD - viz. dokumentace interiéru</t>
  </si>
  <si>
    <t>2036202015</t>
  </si>
  <si>
    <t>725S6c</t>
  </si>
  <si>
    <t>Modul pro výlevku Modul pro zavěšení výlevky a instalaci baterie - viz. dokumentace interiéru</t>
  </si>
  <si>
    <t>693402794</t>
  </si>
  <si>
    <t>725S7a</t>
  </si>
  <si>
    <t>Umyvadlo na stěnu Umyvadlo s otvorem pro baterii uprostřed. O rozměru 55x48x16,5 cm. Viz vzor v PD - viz. dokumentace interiéru</t>
  </si>
  <si>
    <t>2098977735</t>
  </si>
  <si>
    <t>725S7b</t>
  </si>
  <si>
    <t>Umyvadlová baterie Páková stojánková umyvadlová baterie bez výpusti. V chromovém provedení. Průtok baterie je 5 litrů/minutu. Výška baterie je 12,6 cm. Viz vzor v PD - viz. dokumentace interiéru</t>
  </si>
  <si>
    <t>-806654340</t>
  </si>
  <si>
    <t>998725202</t>
  </si>
  <si>
    <t>Přesun hmot pro zařizovací předměty stanovený procentní sazbou (%) z ceny vodorovná dopravní vzdálenost do 50 m v objektech výšky přes 6 do 12 m</t>
  </si>
  <si>
    <t>1610956553</t>
  </si>
  <si>
    <t>https://podminky.urs.cz/item/CS_URS_2024_02/998725202</t>
  </si>
  <si>
    <t>998725293</t>
  </si>
  <si>
    <t>Přesun hmot pro zařizovací předměty stanovený procentní sazbou (%) z ceny Příplatek k cenám za zvětšený přesun přes vymezenou největší dopravní vzdálenost do 500 m</t>
  </si>
  <si>
    <t>1548096206</t>
  </si>
  <si>
    <t>https://podminky.urs.cz/item/CS_URS_2024_02/998725293</t>
  </si>
  <si>
    <t>726</t>
  </si>
  <si>
    <t>Zdravotechnika - předstěnové instalace</t>
  </si>
  <si>
    <t>726131001</t>
  </si>
  <si>
    <t>Předstěnové instalační systémy do lehkých stěn s kovovou konstrukcí pro umyvadla stavební výšky do 1120 mm se stojánkovou baterií</t>
  </si>
  <si>
    <t>1622971179</t>
  </si>
  <si>
    <t>https://podminky.urs.cz/item/CS_URS_2024_02/726131001</t>
  </si>
  <si>
    <t>726131002</t>
  </si>
  <si>
    <t>Předstěnové instalační systémy do lehkých stěn s kovovou konstrukcí pro umyvadla stavební výšky do 1120 mm pro tělesně postižené</t>
  </si>
  <si>
    <t>903754147</t>
  </si>
  <si>
    <t>https://podminky.urs.cz/item/CS_URS_2024_02/726131002</t>
  </si>
  <si>
    <t>726131041</t>
  </si>
  <si>
    <t>Předstěnové instalační systémy do lehkých stěn s kovovou konstrukcí pro závěsné klozety ovládání zepředu, stavební výšky 1120 mm</t>
  </si>
  <si>
    <t>-2014353034</t>
  </si>
  <si>
    <t>https://podminky.urs.cz/item/CS_URS_2024_02/726131041</t>
  </si>
  <si>
    <t>726131043</t>
  </si>
  <si>
    <t>Předstěnové instalační systémy do lehkých stěn s kovovou konstrukcí pro závěsné klozety ovládání zepředu, stavební výšky 1120 mm pro tělesně postižené</t>
  </si>
  <si>
    <t>-1561478781</t>
  </si>
  <si>
    <t>https://podminky.urs.cz/item/CS_URS_2024_02/726131043</t>
  </si>
  <si>
    <t>726191001</t>
  </si>
  <si>
    <t>Ostatní příslušenství instalačních systémů zvukoizolační souprava pro WC a bidet</t>
  </si>
  <si>
    <t>-647496230</t>
  </si>
  <si>
    <t>https://podminky.urs.cz/item/CS_URS_2024_02/726191001</t>
  </si>
  <si>
    <t>5+2</t>
  </si>
  <si>
    <t>726191002</t>
  </si>
  <si>
    <t>Ostatní příslušenství instalačních systémů souprava pro předstěnovou montáž</t>
  </si>
  <si>
    <t>-880251479</t>
  </si>
  <si>
    <t>https://podminky.urs.cz/item/CS_URS_2024_02/726191002</t>
  </si>
  <si>
    <t>998726211</t>
  </si>
  <si>
    <t>Přesun hmot pro instalační prefabrikáty stanovený procentní sazbou (%) z ceny vodorovná dopravní vzdálenost do 50 m v objektech výšky do 6 m</t>
  </si>
  <si>
    <t>817553798</t>
  </si>
  <si>
    <t>https://podminky.urs.cz/item/CS_URS_2024_02/998726211</t>
  </si>
  <si>
    <t>998726293</t>
  </si>
  <si>
    <t>Přesun hmot pro instalační prefabrikáty stanovený procentní sazbou (%) z ceny Příplatek k cenám za zvětšený přesun přes vymezenou největší dopravní vzdálenost do 500 m</t>
  </si>
  <si>
    <t>-1370623582</t>
  </si>
  <si>
    <t>https://podminky.urs.cz/item/CS_URS_2024_02/998726293</t>
  </si>
  <si>
    <t>732421.R01</t>
  </si>
  <si>
    <t>Čerpadlo teplovodní mokroběžné závitové cirkulační DN 25 pro TUV - dodávka a montáž</t>
  </si>
  <si>
    <t>-363273179</t>
  </si>
  <si>
    <t>734411103</t>
  </si>
  <si>
    <t>Teploměry technické s pevným stonkem a jímkou zadní připojení (axiální) průměr 63 mm délka stonku 100 mm</t>
  </si>
  <si>
    <t>743635867</t>
  </si>
  <si>
    <t>https://podminky.urs.cz/item/CS_URS_2024_02/734411103</t>
  </si>
  <si>
    <t>15 - Elektro</t>
  </si>
  <si>
    <t>1 - Dodávky zařízení</t>
  </si>
  <si>
    <t xml:space="preserve">    11 - Silnoproud</t>
  </si>
  <si>
    <t xml:space="preserve">    12 - Slaboproud</t>
  </si>
  <si>
    <t xml:space="preserve">    13 - Fotovoltaika FVE</t>
  </si>
  <si>
    <t>2 - Materiál elektromontážní</t>
  </si>
  <si>
    <t xml:space="preserve">    21 - Silnoproud</t>
  </si>
  <si>
    <t xml:space="preserve">    22 - Hromosvod</t>
  </si>
  <si>
    <t xml:space="preserve">    23 - Uzemnění</t>
  </si>
  <si>
    <t xml:space="preserve">    24 - Slaboproud</t>
  </si>
  <si>
    <t xml:space="preserve">    24.1 - EZS</t>
  </si>
  <si>
    <t>3 - Materiál zemní+stavební</t>
  </si>
  <si>
    <t xml:space="preserve">    31 - Uzemnění</t>
  </si>
  <si>
    <t>4 - Elektromontáže</t>
  </si>
  <si>
    <t xml:space="preserve">    41 - Silnoproud</t>
  </si>
  <si>
    <t xml:space="preserve">    42 - Hromosvod</t>
  </si>
  <si>
    <t xml:space="preserve">    43 - Uzemnění</t>
  </si>
  <si>
    <t xml:space="preserve">    44 - Slaboproud</t>
  </si>
  <si>
    <t xml:space="preserve">    45 - Fotovoltaika FVE</t>
  </si>
  <si>
    <t xml:space="preserve">    46 - EZS</t>
  </si>
  <si>
    <t>5 - Ostatní náklady</t>
  </si>
  <si>
    <t>Dodávky zařízení</t>
  </si>
  <si>
    <t>Silnoproud</t>
  </si>
  <si>
    <t>000000000</t>
  </si>
  <si>
    <t xml:space="preserve">Rozvaděč RH                    ozn.RH</t>
  </si>
  <si>
    <t>-1028512861</t>
  </si>
  <si>
    <t>000000000.1</t>
  </si>
  <si>
    <t xml:space="preserve">Rozvaděč RS1                   ozn.RS1</t>
  </si>
  <si>
    <t>-1704929811</t>
  </si>
  <si>
    <t>000000000.2</t>
  </si>
  <si>
    <t xml:space="preserve">Rozvaděč RS2                   ozn.RS2</t>
  </si>
  <si>
    <t>-1330449991</t>
  </si>
  <si>
    <t>000000000.3</t>
  </si>
  <si>
    <t xml:space="preserve">Rozvaděč RS3                   ozn.RS3</t>
  </si>
  <si>
    <t>-1386033189</t>
  </si>
  <si>
    <t>900721211</t>
  </si>
  <si>
    <t xml:space="preserve">Přípojková skříň 1sada vel. 00/160A výklenek        ozn.PS</t>
  </si>
  <si>
    <t>-1444692601</t>
  </si>
  <si>
    <t>900721623</t>
  </si>
  <si>
    <t xml:space="preserve">Elměrový rozv přímý 3f, 1x elměr+HDO výklenek  ozn.RE</t>
  </si>
  <si>
    <t>-1019808584</t>
  </si>
  <si>
    <t>900509001</t>
  </si>
  <si>
    <t>svítidlo typ A</t>
  </si>
  <si>
    <t>-3520861</t>
  </si>
  <si>
    <t>900509002</t>
  </si>
  <si>
    <t>svítidlo typ S01</t>
  </si>
  <si>
    <t>-38903074</t>
  </si>
  <si>
    <t>900509003</t>
  </si>
  <si>
    <t>svítidlo typ S02</t>
  </si>
  <si>
    <t>923005501</t>
  </si>
  <si>
    <t>900509004</t>
  </si>
  <si>
    <t>svítidlo typ S03 a S04</t>
  </si>
  <si>
    <t>835813036</t>
  </si>
  <si>
    <t>900509005</t>
  </si>
  <si>
    <t>svítidlo typ S05</t>
  </si>
  <si>
    <t>-2084017903</t>
  </si>
  <si>
    <t>900509006</t>
  </si>
  <si>
    <t>svítidlo typ S06</t>
  </si>
  <si>
    <t>-654021770</t>
  </si>
  <si>
    <t>900509007</t>
  </si>
  <si>
    <t>svítidlo typ S07</t>
  </si>
  <si>
    <t>-2133920442</t>
  </si>
  <si>
    <t>900509008</t>
  </si>
  <si>
    <t>svítidlo typ S08</t>
  </si>
  <si>
    <t>1653194668</t>
  </si>
  <si>
    <t>900509009</t>
  </si>
  <si>
    <t>svítidlo typ S09</t>
  </si>
  <si>
    <t>-1251180384</t>
  </si>
  <si>
    <t>900509010</t>
  </si>
  <si>
    <t>svítidlo typ S10</t>
  </si>
  <si>
    <t>1668336153</t>
  </si>
  <si>
    <t>900509011</t>
  </si>
  <si>
    <t>svítidlo typ S11</t>
  </si>
  <si>
    <t>-373542925</t>
  </si>
  <si>
    <t>900509012</t>
  </si>
  <si>
    <t>svítidlo typ S11NO</t>
  </si>
  <si>
    <t>-104574540</t>
  </si>
  <si>
    <t>900509013</t>
  </si>
  <si>
    <t>svítidlo typ S11A</t>
  </si>
  <si>
    <t>645043330</t>
  </si>
  <si>
    <t>900509014</t>
  </si>
  <si>
    <t>svítidlo typ NO</t>
  </si>
  <si>
    <t>-1101016433</t>
  </si>
  <si>
    <t>900509015</t>
  </si>
  <si>
    <t>LED pásek 19W/m IP20 24VDC 5m v nosné liště</t>
  </si>
  <si>
    <t>kpl</t>
  </si>
  <si>
    <t>-1940622328</t>
  </si>
  <si>
    <t>900509016</t>
  </si>
  <si>
    <t>LED pásek 14.4W/m IP20 24VDC 5m v nosné liště</t>
  </si>
  <si>
    <t>-153040544</t>
  </si>
  <si>
    <t>900509017</t>
  </si>
  <si>
    <t>trafo LED pásku 230VAC/24VDC 150 v krytu</t>
  </si>
  <si>
    <t>-709069403</t>
  </si>
  <si>
    <t>900509018</t>
  </si>
  <si>
    <t>ALprofil PQ17.4x8.2mm přisaz. 5m + difuzor pro LED</t>
  </si>
  <si>
    <t>475760630</t>
  </si>
  <si>
    <t>Slaboproud</t>
  </si>
  <si>
    <t>000000000.4</t>
  </si>
  <si>
    <t xml:space="preserve">Datový rack                    ozn.DT</t>
  </si>
  <si>
    <t>262837580</t>
  </si>
  <si>
    <t>000000000.5</t>
  </si>
  <si>
    <t xml:space="preserve">Bateriový zdroj                ozn.UPS</t>
  </si>
  <si>
    <t>750734</t>
  </si>
  <si>
    <t>Fotovoltaika FVE</t>
  </si>
  <si>
    <t>900620001</t>
  </si>
  <si>
    <t>fotoVolt panel 500Wp dle dodavatele</t>
  </si>
  <si>
    <t>-1668242214</t>
  </si>
  <si>
    <t>900620401</t>
  </si>
  <si>
    <t>měnič napětí 10kW dl dodavatele</t>
  </si>
  <si>
    <t>2074884572</t>
  </si>
  <si>
    <t>900620201</t>
  </si>
  <si>
    <t>konstr. na šikmé střechy pro panely FVE dle dodavatele</t>
  </si>
  <si>
    <t>52136161</t>
  </si>
  <si>
    <t>900620321</t>
  </si>
  <si>
    <t>ostrov zdroj, baterie pro HFVE 14kWh dle dodavatele</t>
  </si>
  <si>
    <t>655281954</t>
  </si>
  <si>
    <t>900620121</t>
  </si>
  <si>
    <t>montážní a elektroinstalační materiál pro FVE</t>
  </si>
  <si>
    <t>-517314513</t>
  </si>
  <si>
    <t>Materiál elektromontážní</t>
  </si>
  <si>
    <t>000435236</t>
  </si>
  <si>
    <t>rozvodnice RE/ jistič 3pól/ch.B/10kA/32A</t>
  </si>
  <si>
    <t>-2056622712</t>
  </si>
  <si>
    <t>900434300</t>
  </si>
  <si>
    <t>rozvodnice RE/ jistič 1pól/ch.B/10kA/ 2A</t>
  </si>
  <si>
    <t>1104464900</t>
  </si>
  <si>
    <t>900435239</t>
  </si>
  <si>
    <t>rozvodnice RE/ jistič 3pól/ch.B/10kA/63A</t>
  </si>
  <si>
    <t>1940993614</t>
  </si>
  <si>
    <t>900434683</t>
  </si>
  <si>
    <t>rozvodnice RE/ jistič/ pracovní spoušť 230Vstř</t>
  </si>
  <si>
    <t>-2086993161</t>
  </si>
  <si>
    <t>000409820</t>
  </si>
  <si>
    <t xml:space="preserve">SESTAVA  spínač/strojek 10A/250Vstř řaz. 1</t>
  </si>
  <si>
    <t>-65254692</t>
  </si>
  <si>
    <t>000410101</t>
  </si>
  <si>
    <t>kryt spínače 1-duchý pro ř.1,6,7,1/0</t>
  </si>
  <si>
    <t>-1962024972</t>
  </si>
  <si>
    <t>000409822</t>
  </si>
  <si>
    <t xml:space="preserve">SESTAVA  přepínač/strojek 10A/250Vstř řaz.6</t>
  </si>
  <si>
    <t>-1026458145</t>
  </si>
  <si>
    <t>000410101.1</t>
  </si>
  <si>
    <t>1903322402</t>
  </si>
  <si>
    <t>000409822.1</t>
  </si>
  <si>
    <t xml:space="preserve">SESTAVA  přepínač/strojek 10A/250Vstř řaz.7</t>
  </si>
  <si>
    <t>1437228026</t>
  </si>
  <si>
    <t>000410101.2</t>
  </si>
  <si>
    <t>-1980251300</t>
  </si>
  <si>
    <t>000409829</t>
  </si>
  <si>
    <t xml:space="preserve">SESTAVA  přepínač/strojek 10A/250Vstř řaz.5</t>
  </si>
  <si>
    <t>216010740</t>
  </si>
  <si>
    <t>000410102</t>
  </si>
  <si>
    <t>kryt spínače dělený pro ř.5,6+6,1/0+1/0</t>
  </si>
  <si>
    <t>1515732754</t>
  </si>
  <si>
    <t>000409829.1</t>
  </si>
  <si>
    <t xml:space="preserve">SESTAVA  přepínač/strojek 10A/250Vstř řaz.6+6</t>
  </si>
  <si>
    <t>679407942</t>
  </si>
  <si>
    <t>000410102.1</t>
  </si>
  <si>
    <t>240567546</t>
  </si>
  <si>
    <t>000409829.2</t>
  </si>
  <si>
    <t xml:space="preserve">SESTAVA  strojek snímač pohybu 10A/250Vstř IP41</t>
  </si>
  <si>
    <t>-809894462</t>
  </si>
  <si>
    <t>000410102.2</t>
  </si>
  <si>
    <t>kryt snímače pohybu</t>
  </si>
  <si>
    <t>1957946907</t>
  </si>
  <si>
    <t>000420091</t>
  </si>
  <si>
    <t xml:space="preserve">rámeček pro 1 přístroj  /spínače</t>
  </si>
  <si>
    <t>-1548546225</t>
  </si>
  <si>
    <t>000420092</t>
  </si>
  <si>
    <t>rámeček pro 2 přístroje /spínače</t>
  </si>
  <si>
    <t>-1263053576</t>
  </si>
  <si>
    <t>000311216</t>
  </si>
  <si>
    <t>krabice přístrojová pod omítku /spínače</t>
  </si>
  <si>
    <t>65118773</t>
  </si>
  <si>
    <t>000311316</t>
  </si>
  <si>
    <t>krabice pod omítku +svork. a víčko /spínače</t>
  </si>
  <si>
    <t>1691212049</t>
  </si>
  <si>
    <t>000420001</t>
  </si>
  <si>
    <t>zásuvka 16A/250Vstř do krabice pod omítku</t>
  </si>
  <si>
    <t>786642331</t>
  </si>
  <si>
    <t>000420005</t>
  </si>
  <si>
    <t>zásuvka 16A/250Vstř do krabice pod omítku chráněná</t>
  </si>
  <si>
    <t>1032216421</t>
  </si>
  <si>
    <t>900420004</t>
  </si>
  <si>
    <t>kabelový vývod s 5pól svorkovnicí do kr. pod om.</t>
  </si>
  <si>
    <t>-1212157624</t>
  </si>
  <si>
    <t>000420091.1</t>
  </si>
  <si>
    <t xml:space="preserve">rámeček pro 1 přístroj  /zásuvky+slabo</t>
  </si>
  <si>
    <t>1150221565</t>
  </si>
  <si>
    <t>000420092.1</t>
  </si>
  <si>
    <t>rámeček pro 2 přístroje /zásuvky+slabo</t>
  </si>
  <si>
    <t>115674485</t>
  </si>
  <si>
    <t>000420093</t>
  </si>
  <si>
    <t>rámeček pro 3 přístroje /zásuvky+slabo</t>
  </si>
  <si>
    <t>-2069003938</t>
  </si>
  <si>
    <t>000420094</t>
  </si>
  <si>
    <t>rámeček pro 4 přístroje /zásuvky+slabo</t>
  </si>
  <si>
    <t>703917908</t>
  </si>
  <si>
    <t>000311216.1</t>
  </si>
  <si>
    <t>krabice přístrojová pod omítku /zásuvky+slabo</t>
  </si>
  <si>
    <t>1914217711</t>
  </si>
  <si>
    <t>000311316.1</t>
  </si>
  <si>
    <t>krabice pod omítku +svork. a víčko /zásuvky+slabo</t>
  </si>
  <si>
    <t>-1937828007</t>
  </si>
  <si>
    <t>900425268</t>
  </si>
  <si>
    <t>podl. krab. 2x230V/1x230V s PO/2x 1xRJ15</t>
  </si>
  <si>
    <t>-689625788</t>
  </si>
  <si>
    <t>900425269</t>
  </si>
  <si>
    <t>podl. krab. 2x230V/1x230V s PO/2x 1xRJ15/1xHDMI</t>
  </si>
  <si>
    <t>-807784307</t>
  </si>
  <si>
    <t>900425269.1</t>
  </si>
  <si>
    <t>podl. krab. 2x230V/1x230V s PO/2x 1xRJ15/2xHDMI</t>
  </si>
  <si>
    <t>289226685</t>
  </si>
  <si>
    <t>000171108</t>
  </si>
  <si>
    <t>vodič CY 6 ZŽ /H07V-U/</t>
  </si>
  <si>
    <t>-1621319936</t>
  </si>
  <si>
    <t>000171109</t>
  </si>
  <si>
    <t>vodič CY 10 ZŽ /H07V-U/</t>
  </si>
  <si>
    <t>-934441939</t>
  </si>
  <si>
    <t>000171113</t>
  </si>
  <si>
    <t>vodič CYA 50 ZŽ /H07V-R/</t>
  </si>
  <si>
    <t>1810123125</t>
  </si>
  <si>
    <t>000101105</t>
  </si>
  <si>
    <t>kabel CYKY-O 3x1,5</t>
  </si>
  <si>
    <t>1891460265</t>
  </si>
  <si>
    <t>000101105.1</t>
  </si>
  <si>
    <t>kabel CYKY-J 3x1,5</t>
  </si>
  <si>
    <t>1264788238</t>
  </si>
  <si>
    <t>000101305</t>
  </si>
  <si>
    <t>kabel CYKY-J 5x1,5</t>
  </si>
  <si>
    <t>1726693429</t>
  </si>
  <si>
    <t>000101405</t>
  </si>
  <si>
    <t>kabel CYKY-O 7x1,5</t>
  </si>
  <si>
    <t>-452594425</t>
  </si>
  <si>
    <t>000101106</t>
  </si>
  <si>
    <t>kabel CYKY-J 3x2,5</t>
  </si>
  <si>
    <t>-1889460849</t>
  </si>
  <si>
    <t>000101306</t>
  </si>
  <si>
    <t>kabel CYKY-J 5x2,5</t>
  </si>
  <si>
    <t>740710966</t>
  </si>
  <si>
    <t>000101308</t>
  </si>
  <si>
    <t>kabel CYKY-J 5x6</t>
  </si>
  <si>
    <t>-383367177</t>
  </si>
  <si>
    <t>000101309</t>
  </si>
  <si>
    <t>kabel CYKY-J 5x10</t>
  </si>
  <si>
    <t>-1600706336</t>
  </si>
  <si>
    <t>000101210</t>
  </si>
  <si>
    <t>kabel CYKY-J 4x16</t>
  </si>
  <si>
    <t>146388018</t>
  </si>
  <si>
    <t>000321123</t>
  </si>
  <si>
    <t>trubka ohebná PVC monoflex pr.20</t>
  </si>
  <si>
    <t>-745234865</t>
  </si>
  <si>
    <t>900413101</t>
  </si>
  <si>
    <t xml:space="preserve">tlačítko pod sklem  TS</t>
  </si>
  <si>
    <t>-1695947308</t>
  </si>
  <si>
    <t>000000252</t>
  </si>
  <si>
    <t>bezpečnostní tabulka plast</t>
  </si>
  <si>
    <t>-1190215057</t>
  </si>
  <si>
    <t>000000933</t>
  </si>
  <si>
    <t>ohnivzdorná přepážka sádroperlit(obecná položka)</t>
  </si>
  <si>
    <t>-1347595174</t>
  </si>
  <si>
    <t>000000302</t>
  </si>
  <si>
    <t>hmoždinka plastová HM8/8x40mm vč. vrutu</t>
  </si>
  <si>
    <t>-1753422362</t>
  </si>
  <si>
    <t>Hromosvod</t>
  </si>
  <si>
    <t>000298478</t>
  </si>
  <si>
    <t>Vodič HVI light D23mm šedý volitelná délka</t>
  </si>
  <si>
    <t>1757207434</t>
  </si>
  <si>
    <t>000298443</t>
  </si>
  <si>
    <t xml:space="preserve">podp mezi krovy rozt550-900mm s TR 48mm     105240</t>
  </si>
  <si>
    <t>1446798820</t>
  </si>
  <si>
    <t>000298001</t>
  </si>
  <si>
    <t>GFK JÍMAČ PRO HVI Light NA MEZIKROKVOVÝ DRŽÁK 1955/2500MM</t>
  </si>
  <si>
    <t>347241709</t>
  </si>
  <si>
    <t>000298485</t>
  </si>
  <si>
    <t>přip členy + montážní materiál pro vodič HV 819147</t>
  </si>
  <si>
    <t>1241720609</t>
  </si>
  <si>
    <t>000298428</t>
  </si>
  <si>
    <t xml:space="preserve">PV pro vodiče HVI/CUI D20-23mm s plastovou  275259</t>
  </si>
  <si>
    <t>1681827772</t>
  </si>
  <si>
    <t>000298366</t>
  </si>
  <si>
    <t>Krabice pro ZS pro zateplovací systém rozmě 476050</t>
  </si>
  <si>
    <t>1942114623</t>
  </si>
  <si>
    <t>000297725</t>
  </si>
  <si>
    <t xml:space="preserve">UNI-zk sv nerez        459129</t>
  </si>
  <si>
    <t>170483465</t>
  </si>
  <si>
    <t>000298421</t>
  </si>
  <si>
    <t>adaptér D20mm pro vodič HVI pro naklapnutí</t>
  </si>
  <si>
    <t>560948284</t>
  </si>
  <si>
    <t>000298478.1</t>
  </si>
  <si>
    <t>6m</t>
  </si>
  <si>
    <t>-743310778</t>
  </si>
  <si>
    <t>000999999</t>
  </si>
  <si>
    <t>podružný materiál</t>
  </si>
  <si>
    <t>630799276</t>
  </si>
  <si>
    <t>Uzemnění</t>
  </si>
  <si>
    <t>000295001</t>
  </si>
  <si>
    <t>vedení FeZn 30/4 (0,96kg/m)</t>
  </si>
  <si>
    <t>-524373565</t>
  </si>
  <si>
    <t>000295011</t>
  </si>
  <si>
    <t>vedení FeZn pr.10mm(0,63kg/m)</t>
  </si>
  <si>
    <t>-1809273576</t>
  </si>
  <si>
    <t>000295071</t>
  </si>
  <si>
    <t>svorka zemnící pásek/pásek 4šrouby FeZn</t>
  </si>
  <si>
    <t>188466194</t>
  </si>
  <si>
    <t>000295075</t>
  </si>
  <si>
    <t>svorka zemnící pásek/drát 4šrouby FeZn</t>
  </si>
  <si>
    <t>639157678</t>
  </si>
  <si>
    <t>000199097</t>
  </si>
  <si>
    <t>ekvipotenciální svorkovnice EPS 3 v krabici KO100E</t>
  </si>
  <si>
    <t>-443207110</t>
  </si>
  <si>
    <t>000295442</t>
  </si>
  <si>
    <t>svorka zemnicí Bernard/ZSA16 nerez</t>
  </si>
  <si>
    <t>1489436881</t>
  </si>
  <si>
    <t>000295444</t>
  </si>
  <si>
    <t>páska nerez uzemňovací ZSA16-délka 0,5 m</t>
  </si>
  <si>
    <t>-594955899</t>
  </si>
  <si>
    <t>000420053</t>
  </si>
  <si>
    <t>kryt zásuvky komunikační 2xRJ45</t>
  </si>
  <si>
    <t>2014302498</t>
  </si>
  <si>
    <t>000420205</t>
  </si>
  <si>
    <t xml:space="preserve">SESTAVA  zásuvka komunik ModularJack RJ45-8 cat.6/U</t>
  </si>
  <si>
    <t>612484751</t>
  </si>
  <si>
    <t>000420212</t>
  </si>
  <si>
    <t>nosná maska pro 2xZásuvka ModularJack</t>
  </si>
  <si>
    <t>282100858</t>
  </si>
  <si>
    <t>000420034</t>
  </si>
  <si>
    <t xml:space="preserve">SESTAVA  strojek zásuvky HDMI v1.4 s konektorem</t>
  </si>
  <si>
    <t>-537042938</t>
  </si>
  <si>
    <t>000420050</t>
  </si>
  <si>
    <t>kryt zásuvky HDMI</t>
  </si>
  <si>
    <t>-926480234</t>
  </si>
  <si>
    <t>000209405</t>
  </si>
  <si>
    <t>datový kabel UTP cat.6 305m</t>
  </si>
  <si>
    <t>603434596</t>
  </si>
  <si>
    <t>000209405.1</t>
  </si>
  <si>
    <t>HDMI kabel l=10m</t>
  </si>
  <si>
    <t>1812904919</t>
  </si>
  <si>
    <t>900311316</t>
  </si>
  <si>
    <t>Rámečky a krabice součástí silnoproudých rozvodů</t>
  </si>
  <si>
    <t>info</t>
  </si>
  <si>
    <t>795809368</t>
  </si>
  <si>
    <t>24.1</t>
  </si>
  <si>
    <t>EZS</t>
  </si>
  <si>
    <t>900900951</t>
  </si>
  <si>
    <t>klávesnice EZS x systému JA100+</t>
  </si>
  <si>
    <t>1553580087</t>
  </si>
  <si>
    <t>900900952</t>
  </si>
  <si>
    <t>sběrnicový PIR detekor JA100P</t>
  </si>
  <si>
    <t>1554900779</t>
  </si>
  <si>
    <t>900900953</t>
  </si>
  <si>
    <t>SA-201A Detektor magnetický dveřní kontakt</t>
  </si>
  <si>
    <t>1545138961</t>
  </si>
  <si>
    <t>900900954</t>
  </si>
  <si>
    <t>ústředna EZS záložní baterie</t>
  </si>
  <si>
    <t>-1075811576</t>
  </si>
  <si>
    <t>900900955</t>
  </si>
  <si>
    <t>JA-103K Ústředna s LAN komunikátorem</t>
  </si>
  <si>
    <t>-702335172</t>
  </si>
  <si>
    <t>900900956</t>
  </si>
  <si>
    <t>expanzní modul pro rozšíření linky</t>
  </si>
  <si>
    <t>-52179215</t>
  </si>
  <si>
    <t>900900957</t>
  </si>
  <si>
    <t>modul venkovní sirény s opt. signalizací</t>
  </si>
  <si>
    <t>1286721058</t>
  </si>
  <si>
    <t>900900958</t>
  </si>
  <si>
    <t>kabel CC-01 pro EZS zařízení</t>
  </si>
  <si>
    <t>-876118072</t>
  </si>
  <si>
    <t>900900959</t>
  </si>
  <si>
    <t>trubka ohebná PVC monoflex 1420</t>
  </si>
  <si>
    <t>832124663</t>
  </si>
  <si>
    <t>Materiál zemní+stavební</t>
  </si>
  <si>
    <t>000046221</t>
  </si>
  <si>
    <t>asfalt 80</t>
  </si>
  <si>
    <t>-1524026320</t>
  </si>
  <si>
    <t>Elektromontáže</t>
  </si>
  <si>
    <t>210120103</t>
  </si>
  <si>
    <t>patrona nožové pojistky 50A/gG</t>
  </si>
  <si>
    <t>520618517</t>
  </si>
  <si>
    <t>210191511</t>
  </si>
  <si>
    <t>kabelová skříň plast PS /osazení bez ukonč.</t>
  </si>
  <si>
    <t>-552107950</t>
  </si>
  <si>
    <t>https://podminky.urs.cz/item/CS_URS_2024_02/210191511</t>
  </si>
  <si>
    <t>210191531</t>
  </si>
  <si>
    <t>kabelová skříň elektroměrová RE /osaz.bez ukončení</t>
  </si>
  <si>
    <t>-1507819660</t>
  </si>
  <si>
    <t>https://podminky.urs.cz/item/CS_URS_2024_02/210191531</t>
  </si>
  <si>
    <t>210120452</t>
  </si>
  <si>
    <t>jistič vč.zapojení 3pól/63A</t>
  </si>
  <si>
    <t>1388519301</t>
  </si>
  <si>
    <t>210120401</t>
  </si>
  <si>
    <t>jistič vč.zapojení 1pól/25A</t>
  </si>
  <si>
    <t>-1119742456</t>
  </si>
  <si>
    <t>-997304775</t>
  </si>
  <si>
    <t>210120801</t>
  </si>
  <si>
    <t>přístroj modulový na lištu DIN vč.zapoj.do25A/1pól</t>
  </si>
  <si>
    <t>-403600380</t>
  </si>
  <si>
    <t>210200012</t>
  </si>
  <si>
    <t>-608672168</t>
  </si>
  <si>
    <t>210200012.1</t>
  </si>
  <si>
    <t>27878710</t>
  </si>
  <si>
    <t>210200012.2</t>
  </si>
  <si>
    <t>-1546291470</t>
  </si>
  <si>
    <t>210200012.3</t>
  </si>
  <si>
    <t>-1492638873</t>
  </si>
  <si>
    <t>210200012.4</t>
  </si>
  <si>
    <t>1496373861</t>
  </si>
  <si>
    <t>210200012.5</t>
  </si>
  <si>
    <t>486529759</t>
  </si>
  <si>
    <t>210200012.6</t>
  </si>
  <si>
    <t>1585327610</t>
  </si>
  <si>
    <t>210200012.7</t>
  </si>
  <si>
    <t>1714180234</t>
  </si>
  <si>
    <t>210200012.8</t>
  </si>
  <si>
    <t>386098136</t>
  </si>
  <si>
    <t>210200012.9</t>
  </si>
  <si>
    <t>-1569927508</t>
  </si>
  <si>
    <t>210200012.10</t>
  </si>
  <si>
    <t>427763613</t>
  </si>
  <si>
    <t>210200012.11</t>
  </si>
  <si>
    <t>1315852306</t>
  </si>
  <si>
    <t>210200012.12</t>
  </si>
  <si>
    <t>-780237605</t>
  </si>
  <si>
    <t>210200012.13</t>
  </si>
  <si>
    <t>1038373474</t>
  </si>
  <si>
    <t>210200012.14</t>
  </si>
  <si>
    <t>LED pásek v nosné liště</t>
  </si>
  <si>
    <t>-1842069018</t>
  </si>
  <si>
    <t>1892697210</t>
  </si>
  <si>
    <t>210200013</t>
  </si>
  <si>
    <t>trafo LED vč. zapojení</t>
  </si>
  <si>
    <t>1679616526</t>
  </si>
  <si>
    <t>210200014</t>
  </si>
  <si>
    <t>AL profil bez zapojení</t>
  </si>
  <si>
    <t>-33699001</t>
  </si>
  <si>
    <t>210110041</t>
  </si>
  <si>
    <t>spínač zapuštěný vč.zapojení 1pólový/řazení 1</t>
  </si>
  <si>
    <t>700137943</t>
  </si>
  <si>
    <t>210110045</t>
  </si>
  <si>
    <t>přepínač zapuštěný vč.zapojení střídavý/řazení 6</t>
  </si>
  <si>
    <t>1649065818</t>
  </si>
  <si>
    <t>210110045.1</t>
  </si>
  <si>
    <t>přepínač zapuštěný vč.zapojení střídavý/řazení 7</t>
  </si>
  <si>
    <t>1766248736</t>
  </si>
  <si>
    <t>210110045.2</t>
  </si>
  <si>
    <t>přepínač zapuštěný vč.zapojení střídavý/řazení 5</t>
  </si>
  <si>
    <t>-542481876</t>
  </si>
  <si>
    <t>210110045.3</t>
  </si>
  <si>
    <t>přepínač zapuštěný vč.zapojení střídavý/řazení 6+6</t>
  </si>
  <si>
    <t>-1664895744</t>
  </si>
  <si>
    <t>210110045.4</t>
  </si>
  <si>
    <t>snímač pohybu vč. zapojení</t>
  </si>
  <si>
    <t>1880600261</t>
  </si>
  <si>
    <t>210010301</t>
  </si>
  <si>
    <t>krabice přístrojová bez zapojení</t>
  </si>
  <si>
    <t>-184672780</t>
  </si>
  <si>
    <t>210010322</t>
  </si>
  <si>
    <t>krabicová rozvodka vč.svorkovn.a zapojení</t>
  </si>
  <si>
    <t>115484977</t>
  </si>
  <si>
    <t>210111012</t>
  </si>
  <si>
    <t>zásuvka domovní zapuštěná vč.zapojení průběžně</t>
  </si>
  <si>
    <t>-48406851</t>
  </si>
  <si>
    <t>345355015</t>
  </si>
  <si>
    <t>210111011</t>
  </si>
  <si>
    <t>kabelový vývod vč.zapojení</t>
  </si>
  <si>
    <t>-1529613929</t>
  </si>
  <si>
    <t>-352623345</t>
  </si>
  <si>
    <t>1676585725</t>
  </si>
  <si>
    <t>210111108</t>
  </si>
  <si>
    <t>podlahová krabice více zásuvek+slabo vč. zapojení</t>
  </si>
  <si>
    <t>138977496</t>
  </si>
  <si>
    <t>210111108.1</t>
  </si>
  <si>
    <t>-1603551923</t>
  </si>
  <si>
    <t>210111108.2</t>
  </si>
  <si>
    <t>-31563642</t>
  </si>
  <si>
    <t>210800610</t>
  </si>
  <si>
    <t>vodič Cu(-CY,CYA) v zatažené trubce do 1x35</t>
  </si>
  <si>
    <t>1030275138</t>
  </si>
  <si>
    <t>-821466488</t>
  </si>
  <si>
    <t>-392963082</t>
  </si>
  <si>
    <t>210800103</t>
  </si>
  <si>
    <t>kabel Cu(-CYKY) pod omítkou do 2x4/3x2,5/5x1,5</t>
  </si>
  <si>
    <t>364545606</t>
  </si>
  <si>
    <t>-1616197185</t>
  </si>
  <si>
    <t>-1219852749</t>
  </si>
  <si>
    <t>210810008</t>
  </si>
  <si>
    <t>kabel(-CYKY) volně uložený do 3x6/4x4/7x2,5</t>
  </si>
  <si>
    <t>1156842756</t>
  </si>
  <si>
    <t>1275684727</t>
  </si>
  <si>
    <t>210800112</t>
  </si>
  <si>
    <t>kabel Cu(-CYKY) pod omítkou do 5x6</t>
  </si>
  <si>
    <t>822130385</t>
  </si>
  <si>
    <t>911163511</t>
  </si>
  <si>
    <t>210800113</t>
  </si>
  <si>
    <t>kabel Cu(-CYKY) pod omítkou do 5x10</t>
  </si>
  <si>
    <t>-1954570645</t>
  </si>
  <si>
    <t>210800114</t>
  </si>
  <si>
    <t>kabel Cu(-CYKY) pod omítkou do 5x16</t>
  </si>
  <si>
    <t>1028797751</t>
  </si>
  <si>
    <t>210010003</t>
  </si>
  <si>
    <t>trubka plast ohebná,pod omítkou, pr.23</t>
  </si>
  <si>
    <t>1885464591</t>
  </si>
  <si>
    <t>210110021</t>
  </si>
  <si>
    <t>tlačítko bezpečnostní vč. zapojení</t>
  </si>
  <si>
    <t>1400207045</t>
  </si>
  <si>
    <t>210020952</t>
  </si>
  <si>
    <t>bezpečnostní tabulka plastová</t>
  </si>
  <si>
    <t>-130521380</t>
  </si>
  <si>
    <t>210020941</t>
  </si>
  <si>
    <t>ohnivzdorná přepážka ze sádroperlitu</t>
  </si>
  <si>
    <t>2007987972</t>
  </si>
  <si>
    <t>210010702</t>
  </si>
  <si>
    <t>osazení do cihly hmoždinky HM8</t>
  </si>
  <si>
    <t>1112988934</t>
  </si>
  <si>
    <t>210220101</t>
  </si>
  <si>
    <t>svod vč.podpěr HVI</t>
  </si>
  <si>
    <t>-944719607</t>
  </si>
  <si>
    <t>https://podminky.urs.cz/item/CS_URS_2024_02/210220101</t>
  </si>
  <si>
    <t>210020681</t>
  </si>
  <si>
    <t>ocelová nosná konstrukce jen MONTÁŽ BEZ MATERIÁLU</t>
  </si>
  <si>
    <t>1597445451</t>
  </si>
  <si>
    <t>https://podminky.urs.cz/item/CS_URS_2024_02/210020681</t>
  </si>
  <si>
    <t>210220201</t>
  </si>
  <si>
    <t>jímací tyč do 3m montáž na hřeben</t>
  </si>
  <si>
    <t>-391372463</t>
  </si>
  <si>
    <t>https://podminky.urs.cz/item/CS_URS_2024_02/210220201</t>
  </si>
  <si>
    <t>210100272</t>
  </si>
  <si>
    <t>ukončení kabelu smršťovací trubicí do 1x120</t>
  </si>
  <si>
    <t>1592675807</t>
  </si>
  <si>
    <t>https://podminky.urs.cz/item/CS_URS_2024_02/210100272</t>
  </si>
  <si>
    <t>210010315</t>
  </si>
  <si>
    <t>skříň rozvodná bez svorkovnice a zapojení(-KT250)</t>
  </si>
  <si>
    <t>-1959449486</t>
  </si>
  <si>
    <t>210220301</t>
  </si>
  <si>
    <t>svorka hromosvodová do 2 šroubů</t>
  </si>
  <si>
    <t>-1077172045</t>
  </si>
  <si>
    <t>https://podminky.urs.cz/item/CS_URS_2024_02/210220301</t>
  </si>
  <si>
    <t>210220025</t>
  </si>
  <si>
    <t>uzemň.vedení v zemi/město úplná mtž FeZn do 120mm2</t>
  </si>
  <si>
    <t>1494719874</t>
  </si>
  <si>
    <t>210192562</t>
  </si>
  <si>
    <t>ochranná svorkovnice(nulový můstek)vč.zapoj.do 63A</t>
  </si>
  <si>
    <t>-1945199551</t>
  </si>
  <si>
    <t>210220321</t>
  </si>
  <si>
    <t>svorka na potrubí vč.pásku (Bernard)</t>
  </si>
  <si>
    <t>1521758822</t>
  </si>
  <si>
    <t>https://podminky.urs.cz/item/CS_URS_2024_02/210220321</t>
  </si>
  <si>
    <t>210220441</t>
  </si>
  <si>
    <t>ochrana zemní svorky asfaltovým nátěrem</t>
  </si>
  <si>
    <t>392206674</t>
  </si>
  <si>
    <t>210111312</t>
  </si>
  <si>
    <t>zásuvka domovní sdělovací 2násobná vč.zapojení</t>
  </si>
  <si>
    <t>1591416646</t>
  </si>
  <si>
    <t>210111311</t>
  </si>
  <si>
    <t>zásuvka domovní multimed. vč.zapojení</t>
  </si>
  <si>
    <t>207352151</t>
  </si>
  <si>
    <t>210950341</t>
  </si>
  <si>
    <t>vodič/kabel v trubce jednotková hmotnost do 0,4kg</t>
  </si>
  <si>
    <t>1620382124</t>
  </si>
  <si>
    <t>210180614</t>
  </si>
  <si>
    <t>manipulace, montáž, doprava komponentů FVE</t>
  </si>
  <si>
    <t>-1316900724</t>
  </si>
  <si>
    <t>210180615</t>
  </si>
  <si>
    <t>PD pro PDS /FVE</t>
  </si>
  <si>
    <t>-271258200</t>
  </si>
  <si>
    <t>210180616</t>
  </si>
  <si>
    <t>Revize FVE</t>
  </si>
  <si>
    <t>315439654</t>
  </si>
  <si>
    <t>910010502</t>
  </si>
  <si>
    <t>přístup. modul klávesnice EZS vč. zapojení</t>
  </si>
  <si>
    <t>-587755233</t>
  </si>
  <si>
    <t>910010503</t>
  </si>
  <si>
    <t>sběrnicivý PIR detektor vč. zapojení</t>
  </si>
  <si>
    <t>-717689515</t>
  </si>
  <si>
    <t>910010504</t>
  </si>
  <si>
    <t>magnetický dveřní kontakt vč. zapojení</t>
  </si>
  <si>
    <t>-1958377950</t>
  </si>
  <si>
    <t>910010555</t>
  </si>
  <si>
    <t>ústředna EZS vč. zapojení a nastavení</t>
  </si>
  <si>
    <t>-1623780648</t>
  </si>
  <si>
    <t>910010505</t>
  </si>
  <si>
    <t>expandér pro rozšíření linky</t>
  </si>
  <si>
    <t>-382137902</t>
  </si>
  <si>
    <t>910010556</t>
  </si>
  <si>
    <t>modul venkovní sirény vč. zapojení</t>
  </si>
  <si>
    <t>-2043974776</t>
  </si>
  <si>
    <t>210850010</t>
  </si>
  <si>
    <t>kabel CC-01 volně uložený do 2 párů</t>
  </si>
  <si>
    <t>-1846666102</t>
  </si>
  <si>
    <t>210010003.1</t>
  </si>
  <si>
    <t>trubka plast ohebná,pod omítkou,typ 2323/pr.23</t>
  </si>
  <si>
    <t>1135513529</t>
  </si>
  <si>
    <t>219005001</t>
  </si>
  <si>
    <t>řezání kapsy do pr.100mm ve stěně nebo podlaze</t>
  </si>
  <si>
    <t>1716888718</t>
  </si>
  <si>
    <t>219002611</t>
  </si>
  <si>
    <t>vysekání rýhy/zeď cihla/ hl.do 30mm/š.do 30mm</t>
  </si>
  <si>
    <t>1755773456</t>
  </si>
  <si>
    <t>219002612</t>
  </si>
  <si>
    <t>vysekání rýhy/zeď cihla/ hl.do 30mm/š.do 70mm</t>
  </si>
  <si>
    <t>1700156582</t>
  </si>
  <si>
    <t>219002614</t>
  </si>
  <si>
    <t>vysekání rýhy/zeď cihla/ hl.do 30mm/š.do 150mm</t>
  </si>
  <si>
    <t>568511004</t>
  </si>
  <si>
    <t>219003613</t>
  </si>
  <si>
    <t>omítka na stěně/jednotl.plocha do 1,00m2/vč.malty</t>
  </si>
  <si>
    <t>1689064506</t>
  </si>
  <si>
    <t>219003513</t>
  </si>
  <si>
    <t>omítka na stropě/jednotl.plocha do 1,00m2/vč.malty</t>
  </si>
  <si>
    <t>-849566510</t>
  </si>
  <si>
    <t>219000103</t>
  </si>
  <si>
    <t>dozory správce sítě(rozvodného závodu)</t>
  </si>
  <si>
    <t>-1407548941</t>
  </si>
  <si>
    <t>219000104</t>
  </si>
  <si>
    <t>součinnost správce sítě(rozvodného závodu)</t>
  </si>
  <si>
    <t>578415053</t>
  </si>
  <si>
    <t>000099999</t>
  </si>
  <si>
    <t>materiál podružný elektromontážní</t>
  </si>
  <si>
    <t>687800994</t>
  </si>
  <si>
    <t>000099999.1</t>
  </si>
  <si>
    <t>materiál podružný spojovací, popisovací</t>
  </si>
  <si>
    <t>-95697597</t>
  </si>
  <si>
    <t>219000106</t>
  </si>
  <si>
    <t>montáž zařízení dodavatelem</t>
  </si>
  <si>
    <t>116394038</t>
  </si>
  <si>
    <t>K024</t>
  </si>
  <si>
    <t>prořez</t>
  </si>
  <si>
    <t>2010930980</t>
  </si>
  <si>
    <t>K025</t>
  </si>
  <si>
    <t>materiál podružný</t>
  </si>
  <si>
    <t>-405122843</t>
  </si>
  <si>
    <t>K028</t>
  </si>
  <si>
    <t>doprava dodávek</t>
  </si>
  <si>
    <t>1066893883</t>
  </si>
  <si>
    <t>K029</t>
  </si>
  <si>
    <t>přesun dodávek</t>
  </si>
  <si>
    <t>1792884390</t>
  </si>
  <si>
    <t>K030</t>
  </si>
  <si>
    <t>kompletační činnost</t>
  </si>
  <si>
    <t>-547443503</t>
  </si>
  <si>
    <t>https://podminky.urs.cz/item/CS_URS_2024_02/K030</t>
  </si>
  <si>
    <t>K031</t>
  </si>
  <si>
    <t>revize</t>
  </si>
  <si>
    <t>-1845654589</t>
  </si>
  <si>
    <t>K032</t>
  </si>
  <si>
    <t>investorská činnost</t>
  </si>
  <si>
    <t>-712582620</t>
  </si>
  <si>
    <t>K033</t>
  </si>
  <si>
    <t>projekt skutečného provedení</t>
  </si>
  <si>
    <t>946629227</t>
  </si>
  <si>
    <t>K034</t>
  </si>
  <si>
    <t>autorský dozor</t>
  </si>
  <si>
    <t>-230632940</t>
  </si>
  <si>
    <t>K036</t>
  </si>
  <si>
    <t>PPV pro elektromontáže</t>
  </si>
  <si>
    <t>-1782031091</t>
  </si>
  <si>
    <t>K035</t>
  </si>
  <si>
    <t>Zařízení staveniště</t>
  </si>
  <si>
    <t>-1268961907</t>
  </si>
  <si>
    <t>https://podminky.urs.cz/item/CS_URS_2024_02/K035</t>
  </si>
  <si>
    <t>16 - Vybavení dle návrhu interieru, pevně spojené se stavbou</t>
  </si>
  <si>
    <t>OST - Ostatní</t>
  </si>
  <si>
    <t xml:space="preserve">    3 - Doplňky</t>
  </si>
  <si>
    <t xml:space="preserve">    4 - Povrchy mimo stavební část</t>
  </si>
  <si>
    <t xml:space="preserve">    5.1 - Prvky projektu interieru</t>
  </si>
  <si>
    <t>OST</t>
  </si>
  <si>
    <t>Ostatní</t>
  </si>
  <si>
    <t>Doplňky</t>
  </si>
  <si>
    <t>Pol16</t>
  </si>
  <si>
    <t>Měděnka dle specifikace PD</t>
  </si>
  <si>
    <t>495508784</t>
  </si>
  <si>
    <t xml:space="preserve">Poznámka k položce:_x000d_
zásobník na mýdlo a dezinfekční prostředky bezdotykový se  senzorem, nerez</t>
  </si>
  <si>
    <t>Pol17</t>
  </si>
  <si>
    <t>Zásobník na ručníky dle specifikace PD</t>
  </si>
  <si>
    <t>-1196443769</t>
  </si>
  <si>
    <t>Poznámka k položce:_x000d_
Nerezový zásobník na papírové ručníky, povrch hladký, matný, uzamykatelný, na stěnu, 340x110x265</t>
  </si>
  <si>
    <t>Pol18</t>
  </si>
  <si>
    <t xml:space="preserve">Držák na toaletní papír dle specifikace PD </t>
  </si>
  <si>
    <t>-453253145</t>
  </si>
  <si>
    <t>Poznámka k položce:_x000d_
Nerezový zásobník na toaletní papír, povrch hladký, matný, ø 290 x 100 mm</t>
  </si>
  <si>
    <t>Pol19</t>
  </si>
  <si>
    <t>Koš na papírové ručníky dle specifikace PD - závěsný</t>
  </si>
  <si>
    <t>-896646051</t>
  </si>
  <si>
    <t>Poznámka k položce:_x000d_
Nerezový závěsný odpadkový koš, objem 26,5 l, rozměry 360 x 160 x 435 mm, povrch matný, závěsný</t>
  </si>
  <si>
    <t>Pol21</t>
  </si>
  <si>
    <t xml:space="preserve">WC kartáč dle specifikace PD </t>
  </si>
  <si>
    <t>-595349480</t>
  </si>
  <si>
    <t>Poznámka k položce:_x000d_
WC štětka v chromovém provedení, závěsná, montáž vrtáním.</t>
  </si>
  <si>
    <t>Pol22</t>
  </si>
  <si>
    <t xml:space="preserve">Madla dle specifikace PD </t>
  </si>
  <si>
    <t>-1158596633</t>
  </si>
  <si>
    <t>Poznámka k položce:_x000d_
Nástěnné madlo lomené , nerezové, o velikosti 97x48 cm a oblém designu + Madlo v barevném provedení nerez, montáž vrtáním. 83x25</t>
  </si>
  <si>
    <t>Pol23</t>
  </si>
  <si>
    <t xml:space="preserve">Zrcadlo WC invalidé dle specifikace PD </t>
  </si>
  <si>
    <t>-785900316</t>
  </si>
  <si>
    <t>Poznámka k položce:_x000d_
Nástěnné výklopně zrcadlo o velikosti 60x40 cm, v bílé barvě a hranatém designu</t>
  </si>
  <si>
    <t>Pol24</t>
  </si>
  <si>
    <t xml:space="preserve">Státní znak dle specifikace PD </t>
  </si>
  <si>
    <t>1153220411</t>
  </si>
  <si>
    <t>Poznámka k položce:_x000d_
Velký státní znak České republiky s ořezem ve tvaru štítu plastový, 34 × 41 cm, 5 mm</t>
  </si>
  <si>
    <t>Pol25</t>
  </si>
  <si>
    <t xml:space="preserve">Závěsy dle specifikace PD </t>
  </si>
  <si>
    <t>394301868</t>
  </si>
  <si>
    <t>Poznámka k položce:_x000d_
kolejnice pro závěsy zapuštěná v SDK podhledu 3 m, látka Dekorační látka Voál Lurex – přírodní/zlatá 4ks á 2,8x2</t>
  </si>
  <si>
    <t>Povrchy mimo stavební část</t>
  </si>
  <si>
    <t>Pol10</t>
  </si>
  <si>
    <t xml:space="preserve">ZRCADLO dle specifikace PD </t>
  </si>
  <si>
    <t>111578061</t>
  </si>
  <si>
    <t>Poznámka k položce:_x000d_
Zrcadlo lepené na zdi DÉLKA 2010, SH=1200,HH=2100 rozměry nutno ověřit na stavbě</t>
  </si>
  <si>
    <t>Pol11</t>
  </si>
  <si>
    <t xml:space="preserve">NÁSTĚNKOVÝ OBKLAD 1 dle specifikace PD </t>
  </si>
  <si>
    <t>-905459038</t>
  </si>
  <si>
    <t>Poznámka k položce:_x000d_
Přírodní linoleum nástěnkové s vysokým obsahem korku, tloušťka 6,00 mm, ohebnost průměr méně než 50mm, odolnost ohni dle ASTM třída B, bez obsahu PVC a PET, váha 4,70kg/m2, odstín lomená bílá</t>
  </si>
  <si>
    <t>Pol12</t>
  </si>
  <si>
    <t xml:space="preserve">NÁSTĚNKOVÝ OBKLAD 2 dle specifikace PD </t>
  </si>
  <si>
    <t>2146052640</t>
  </si>
  <si>
    <t>Poznámka k položce:_x000d_
Přírodní linoleum nástěnkové s vysokým obsahem korku, tloušťka 6,00 mm, ohebnost průměr méně než 50mm, odolnost ohni dle ASTM třída B, bez obsahu PVC a PET, váha 4,70kg/m2, odstín hnědá</t>
  </si>
  <si>
    <t>Pol13</t>
  </si>
  <si>
    <t xml:space="preserve">ZELENÁ STĚNA dle specifikace PD </t>
  </si>
  <si>
    <t>-685015956</t>
  </si>
  <si>
    <t>Poznámka k položce:_x000d_
systémová zelená stěna 1,8x2,8 m, modulární systém s automatickou zálivkou a rostlinami</t>
  </si>
  <si>
    <t>Pol14</t>
  </si>
  <si>
    <t xml:space="preserve">INTERIÉROVÁ STĚRKA dle specifikace PD </t>
  </si>
  <si>
    <t>1195489250</t>
  </si>
  <si>
    <t>Poznámka k položce:_x000d_
benátský štuk odstín světle šedo béžová. Odstín nutno vyvzorkovat na stavbě</t>
  </si>
  <si>
    <t>Pol15</t>
  </si>
  <si>
    <t xml:space="preserve">KOVOVÝ OBKLAD dle specifikace PD </t>
  </si>
  <si>
    <t>-1765007236</t>
  </si>
  <si>
    <t>Poznámka k položce:_x000d_
perforovaný kovový obklad na roštu 5,5x4 m, odstín pearle beige 2a684,</t>
  </si>
  <si>
    <t>K059</t>
  </si>
  <si>
    <t>AKUSTICKÝ OBKLAD - dle specifikace PD</t>
  </si>
  <si>
    <t>1447655482</t>
  </si>
  <si>
    <t>5.1</t>
  </si>
  <si>
    <t>Prvky projektu interieru</t>
  </si>
  <si>
    <t>T1.1</t>
  </si>
  <si>
    <t>D+M Deska pod umyvadlo - Deska pro 2x zápustné umyvadlo 2010x500, dekor H1307 dle specifikace projektu interieru</t>
  </si>
  <si>
    <t>243948753</t>
  </si>
  <si>
    <t>T4.1</t>
  </si>
  <si>
    <t>D+M Kuchyňská sestava 2250 m - viz rozkres, včetně granitový dřez černá a baterie černá, připravený prostor pro MW troubu, - dle specifikace projektu interieru</t>
  </si>
  <si>
    <t>-106284581</t>
  </si>
  <si>
    <t>Poznámka k položce:_x000d_
Spotřebiče energetická třída A, indukční deska se 4 plotnami</t>
  </si>
  <si>
    <t>T5.1</t>
  </si>
  <si>
    <t>D+M Deska pod umyvadlo - Deska pro 2x zápustné umyvadlo 1280x500, dekor H1307 dle specifikace projektu interieru</t>
  </si>
  <si>
    <t>135023066</t>
  </si>
  <si>
    <t>55 - SO10</t>
  </si>
  <si>
    <t xml:space="preserve">    8 - Trubní vedení</t>
  </si>
  <si>
    <t>131313712</t>
  </si>
  <si>
    <t>Hloubení zapažených jam ručně s urovnáním dna do předepsaného profilu a spádu v hornině třídy těžitelnosti II skupiny 4 nesoudržných</t>
  </si>
  <si>
    <t>-1868890812</t>
  </si>
  <si>
    <t>https://podminky.urs.cz/item/CS_URS_2024_02/131313712</t>
  </si>
  <si>
    <t>"odměřeno z výkresové dokumentace" (1,5*1,8*2)</t>
  </si>
  <si>
    <t>-162554356</t>
  </si>
  <si>
    <t>"odměřeno z výkresové dokumentace" (11,3*0,8*1,5)+(7,5*0,8*1,5)</t>
  </si>
  <si>
    <t>-1929410937</t>
  </si>
  <si>
    <t>"odměřeno z výkresové dokumentace" ((11,3*1,5)+(7,5*1,5))*2</t>
  </si>
  <si>
    <t>1087509170</t>
  </si>
  <si>
    <t xml:space="preserve">"odměřeno z výkresové dokumentace"  ((11,3*1,5)+(7,5*1,5))*2</t>
  </si>
  <si>
    <t>-542736389</t>
  </si>
  <si>
    <t>"součet položek 8+9+11" (18,666+7,52+1,774)</t>
  </si>
  <si>
    <t>-1886453182</t>
  </si>
  <si>
    <t>"součet položek 8+9+11 vynásobený měrnou hmotností" ((18,666+7,52+1,774))*1,8</t>
  </si>
  <si>
    <t>-1478736479</t>
  </si>
  <si>
    <t>-1676358056</t>
  </si>
  <si>
    <t xml:space="preserve">"štěrkopískem - odměřeno z výkresové dokumentace"  (11,3*0,8*0,9)+(7,5*0,8*0,9)+1,5*1,8*1,9</t>
  </si>
  <si>
    <t>-636726378</t>
  </si>
  <si>
    <t xml:space="preserve">"odměřeno z výkresové dokumentace"  (11,3*0,8*0,5)+(7,5*0,8*0,5)</t>
  </si>
  <si>
    <t>-83740748</t>
  </si>
  <si>
    <t xml:space="preserve">"položka 8+9+11*měrná hmotnost" (18,666+7,52+1,774)*1,8 </t>
  </si>
  <si>
    <t>-770346424</t>
  </si>
  <si>
    <t>"odměřeno z výkresové dokumentace" (11,3*0,8*0,1)+(7,5*0,8*0,1)+1,5*1,8*0,1</t>
  </si>
  <si>
    <t>Trubní vedení</t>
  </si>
  <si>
    <t>286.R01</t>
  </si>
  <si>
    <t>napojení na stávající vodovodní potrubí - ostatní práce</t>
  </si>
  <si>
    <t>1544706913</t>
  </si>
  <si>
    <t>871161211</t>
  </si>
  <si>
    <t>Montáž vodovodního potrubí z polyetylenu PE100 RC v otevřeném výkopu svařovaných elektrotvarovkou SDR 11/PN16 d 32 x 3,0 mm</t>
  </si>
  <si>
    <t>-927580175</t>
  </si>
  <si>
    <t>https://podminky.urs.cz/item/CS_URS_2024_02/871161211</t>
  </si>
  <si>
    <t>28613500</t>
  </si>
  <si>
    <t>potrubí vodovodní dvouvrstvé PE100 RC SDR11 32x3,0mm</t>
  </si>
  <si>
    <t>-1487346249</t>
  </si>
  <si>
    <t>12"+30%prořez - odečteno z projektového modelu"</t>
  </si>
  <si>
    <t>871181211</t>
  </si>
  <si>
    <t>Montáž vodovodního potrubí z polyetylenu PE100 RC v otevřeném výkopu svařovaných elektrotvarovkou SDR 11/PN16 d 50 x 4,6 mm</t>
  </si>
  <si>
    <t>1688246788</t>
  </si>
  <si>
    <t>https://podminky.urs.cz/item/CS_URS_2024_02/871181211</t>
  </si>
  <si>
    <t>28613502</t>
  </si>
  <si>
    <t>potrubí vodovodní dvouvrstvé PE100 RC SDR11 50x4,6mm</t>
  </si>
  <si>
    <t>1007707164</t>
  </si>
  <si>
    <t>8"+30%prořez - odečteno z projektového modelu"</t>
  </si>
  <si>
    <t>877161112</t>
  </si>
  <si>
    <t>Montáž tvarovek na vodovodním plastovém potrubí z polyetylenu PE 100 elektrotvarovek SDR 11/PN16 kolen 90° d 32</t>
  </si>
  <si>
    <t>-229029354</t>
  </si>
  <si>
    <t>https://podminky.urs.cz/item/CS_URS_2024_02/877161112</t>
  </si>
  <si>
    <t>28653052</t>
  </si>
  <si>
    <t>elektrokoleno 90° PE 100 D 32mm</t>
  </si>
  <si>
    <t>-2128183963</t>
  </si>
  <si>
    <t>877181112</t>
  </si>
  <si>
    <t>Montáž tvarovek na vodovodním plastovém potrubí z polyetylenu PE 100 elektrotvarovek SDR 11/PN16 kolen 90° d 50</t>
  </si>
  <si>
    <t>744699766</t>
  </si>
  <si>
    <t>https://podminky.urs.cz/item/CS_URS_2024_02/877181112</t>
  </si>
  <si>
    <t>28653054</t>
  </si>
  <si>
    <t>elektrokoleno 90° PE 100 D 50mm</t>
  </si>
  <si>
    <t>-1568775719</t>
  </si>
  <si>
    <t>891249111</t>
  </si>
  <si>
    <t>Montáž vodovodních armatur na potrubí navrtávacích pasů s ventilem Jt 1 MPa, na potrubí z trub litinových, ocelových nebo plastických hmot DN 80</t>
  </si>
  <si>
    <t>-1213757116</t>
  </si>
  <si>
    <t>https://podminky.urs.cz/item/CS_URS_2024_02/891249111</t>
  </si>
  <si>
    <t>42273446</t>
  </si>
  <si>
    <t>pás navrtávací z tvárné litiny DN 80, univerzální, se závitovým výstupem 6/4"</t>
  </si>
  <si>
    <t>1944220633</t>
  </si>
  <si>
    <t>892233121</t>
  </si>
  <si>
    <t>Proplach a dezinfekce vodovodního potrubí DN od 40 do 70</t>
  </si>
  <si>
    <t>1408798794</t>
  </si>
  <si>
    <t>https://podminky.urs.cz/item/CS_URS_2024_02/892233121</t>
  </si>
  <si>
    <t>10,4+15,6</t>
  </si>
  <si>
    <t>892241111</t>
  </si>
  <si>
    <t>Tlakové zkoušky vodou na potrubí DN do 80</t>
  </si>
  <si>
    <t>-1079170776</t>
  </si>
  <si>
    <t>286.R03</t>
  </si>
  <si>
    <t>napojení domovního vodovodu</t>
  </si>
  <si>
    <t>-1945322489</t>
  </si>
  <si>
    <t>286.R04</t>
  </si>
  <si>
    <t>vyhledávací vodič CYKY 4mm2</t>
  </si>
  <si>
    <t>992025371</t>
  </si>
  <si>
    <t>286.R05</t>
  </si>
  <si>
    <t>ochranná folie šířky 400mm</t>
  </si>
  <si>
    <t>245148873</t>
  </si>
  <si>
    <t>897173.R09</t>
  </si>
  <si>
    <t>Zřízení prefabrikované vodoměrné šachty pro dvě odběrná místa - kompletní dodávka a instalace</t>
  </si>
  <si>
    <t>-1608141502</t>
  </si>
  <si>
    <t>998276101</t>
  </si>
  <si>
    <t>Přesun hmot pro trubní vedení hloubené z trub z plastických hmot nebo sklolaminátových pro vodovody, kanalizace, teplovody, produktovody v otevřeném výkopu dopravní vzdálenost do 15 m</t>
  </si>
  <si>
    <t>-983324485</t>
  </si>
  <si>
    <t>https://podminky.urs.cz/item/CS_URS_2024_02/998276101</t>
  </si>
  <si>
    <t>722270104</t>
  </si>
  <si>
    <t>Vodoměrové sestavy závitové G 6/4"</t>
  </si>
  <si>
    <t>-785623068</t>
  </si>
  <si>
    <t>https://podminky.urs.cz/item/CS_URS_2024_02/722270104</t>
  </si>
  <si>
    <t>57 - SO12</t>
  </si>
  <si>
    <t>1237576755</t>
  </si>
  <si>
    <t>"odměřeno z výkresové dokumentace" (2*0,8*1,5)</t>
  </si>
  <si>
    <t>729791883</t>
  </si>
  <si>
    <t>"odměřeno z výkresové dokumentace" ((2*1,5))*2</t>
  </si>
  <si>
    <t>1715187161</t>
  </si>
  <si>
    <t xml:space="preserve">"odměřeno z výkresové dokumentace"  ((2*1,5))*2</t>
  </si>
  <si>
    <t>532312901</t>
  </si>
  <si>
    <t>"součet položek 7+8+10" (1,44+0,8+0,16)</t>
  </si>
  <si>
    <t>-877840970</t>
  </si>
  <si>
    <t>"součet položek 7+8+10 vynásobený měrnou hmotností" (1,44+0,8+0,16)*1,8</t>
  </si>
  <si>
    <t>-1665411976</t>
  </si>
  <si>
    <t>"součet položek 7+8+10" (43,896+12,32+2,464)</t>
  </si>
  <si>
    <t>-653819755</t>
  </si>
  <si>
    <t xml:space="preserve">"štěrkopískem - odměřeno z výkresové dokumentace"  (2*0,8*0,9)</t>
  </si>
  <si>
    <t>-2071054947</t>
  </si>
  <si>
    <t xml:space="preserve">"odměřeno z výkresové dokumentace"  (2*0,8*0,5)</t>
  </si>
  <si>
    <t>-1143886995</t>
  </si>
  <si>
    <t xml:space="preserve">"položka 7+8+10*měrná hmotnost" (43,896+12,32+2,464)*1,8 </t>
  </si>
  <si>
    <t>-1558035011</t>
  </si>
  <si>
    <t>"odměřeno z výkresové dokumentace" (2*0,8*0,1)</t>
  </si>
  <si>
    <t>723XP101</t>
  </si>
  <si>
    <t>1976934160</t>
  </si>
  <si>
    <t>723XP102</t>
  </si>
  <si>
    <t>Tlaková, pevnostní a provozní zkouška plynovodu</t>
  </si>
  <si>
    <t>446069009</t>
  </si>
  <si>
    <t>723XP103</t>
  </si>
  <si>
    <t>Stavební přípomoci a ostatní pomocné práce</t>
  </si>
  <si>
    <t>674302413</t>
  </si>
  <si>
    <t>723XP104</t>
  </si>
  <si>
    <t>Nerezová, děrovaná, uzavíratelná dvířka - čístý rozměr 600mm*600mm</t>
  </si>
  <si>
    <t>-161125693</t>
  </si>
  <si>
    <t>723XP105</t>
  </si>
  <si>
    <t>Vodič signalizační CYY 2,5</t>
  </si>
  <si>
    <t>1846659029</t>
  </si>
  <si>
    <t>723XP106</t>
  </si>
  <si>
    <t>Fólie výstražná oranžová šířky 400mm</t>
  </si>
  <si>
    <t>-1149304380</t>
  </si>
  <si>
    <t>723XP107</t>
  </si>
  <si>
    <t>Navrtávací odbočková armatura DAA d63 / d32 PE 100 SDR 11 s prodlouženým hrdlem a přiloženou objímkou</t>
  </si>
  <si>
    <t>-441016030</t>
  </si>
  <si>
    <t>723XP108</t>
  </si>
  <si>
    <t>Tvarovka přechodová závitová PE 100 32*3,0 / DN20</t>
  </si>
  <si>
    <t>-1978957280</t>
  </si>
  <si>
    <t>723XP109</t>
  </si>
  <si>
    <t>Montážní rám, konzoly a objímky pro uchycení zařízení v nice HUP a M + R plynu</t>
  </si>
  <si>
    <t>-850725204</t>
  </si>
  <si>
    <t>Přípojka k plynoměru spojované na závit bez ochozu G 1</t>
  </si>
  <si>
    <t>669297666</t>
  </si>
  <si>
    <t>Rozpěrka přípojek plynoměru G 1</t>
  </si>
  <si>
    <t>-1872399932</t>
  </si>
  <si>
    <t>723170114</t>
  </si>
  <si>
    <t>Potrubí z plastových trub Pe100 spojovaných elektrotvarovkami PN 0,4 MPa (SDR 11) D 32 x 3,0 mm</t>
  </si>
  <si>
    <t>767542875</t>
  </si>
  <si>
    <t>https://podminky.urs.cz/item/CS_URS_2024_02/723170114</t>
  </si>
  <si>
    <t>723170116</t>
  </si>
  <si>
    <t>Potrubí z plastových trub Pe100 spojovaných elektrotvarovkami PN 0,4 MPa (SDR 11) D 50 x 4,6 mm</t>
  </si>
  <si>
    <t>327187076</t>
  </si>
  <si>
    <t>https://podminky.urs.cz/item/CS_URS_2024_02/723170116</t>
  </si>
  <si>
    <t>723231163</t>
  </si>
  <si>
    <t>Armatury se dvěma závity kohouty kulové PN 42 do 185°C plnoprůtokové vnitřní závit těžká řada G 3/4</t>
  </si>
  <si>
    <t>-1367623587</t>
  </si>
  <si>
    <t>https://podminky.urs.cz/item/CS_URS_2024_02/723231163</t>
  </si>
  <si>
    <t>9 - VRN</t>
  </si>
  <si>
    <t>VRN - Vedlejší rozpočtové náklady</t>
  </si>
  <si>
    <t xml:space="preserve">    VRN3 - Zařízení staveniště</t>
  </si>
  <si>
    <t xml:space="preserve">    VRN7 - Provozní vlivy</t>
  </si>
  <si>
    <t>VRN1 - Průzkumné, geodetické a projektové práce</t>
  </si>
  <si>
    <t xml:space="preserve">    VRN4 - Inženýrská činnost</t>
  </si>
  <si>
    <t xml:space="preserve">    VRN8 - Přesun stavebních kapacit</t>
  </si>
  <si>
    <t xml:space="preserve">    VRN9 - Ostatní náklady</t>
  </si>
  <si>
    <t>Vedlejší rozpočtové náklady</t>
  </si>
  <si>
    <t>VRN3</t>
  </si>
  <si>
    <t>030001000</t>
  </si>
  <si>
    <t>soubor</t>
  </si>
  <si>
    <t>1024</t>
  </si>
  <si>
    <t>170851290</t>
  </si>
  <si>
    <t>https://podminky.urs.cz/item/CS_URS_2024_02/030001000</t>
  </si>
  <si>
    <t>Poznámka k položce:_x000d_
Současně kryje náklady na zdvihací prostředky po celou dobu stavby, spotřebu médií, zabezpečení a plnění podmínek BOZP a další nezbytné náklady.</t>
  </si>
  <si>
    <t>033002000</t>
  </si>
  <si>
    <t>Připojení staveniště na inženýrské sítě</t>
  </si>
  <si>
    <t>-1508825899</t>
  </si>
  <si>
    <t>https://podminky.urs.cz/item/CS_URS_2024_02/033002000</t>
  </si>
  <si>
    <t>034103000</t>
  </si>
  <si>
    <t>Oplocení staveniště</t>
  </si>
  <si>
    <t>1591253019</t>
  </si>
  <si>
    <t>https://podminky.urs.cz/item/CS_URS_2024_02/034103000</t>
  </si>
  <si>
    <t>039002000</t>
  </si>
  <si>
    <t>Zrušení zařízení staveniště</t>
  </si>
  <si>
    <t>1590710576</t>
  </si>
  <si>
    <t>https://podminky.urs.cz/item/CS_URS_2024_02/039002000</t>
  </si>
  <si>
    <t>VRN7</t>
  </si>
  <si>
    <t>Provozní vlivy</t>
  </si>
  <si>
    <t>072002000</t>
  </si>
  <si>
    <t>Silniční provoz, provizorní dopravní značení</t>
  </si>
  <si>
    <t>1133043919</t>
  </si>
  <si>
    <t>https://podminky.urs.cz/item/CS_URS_2024_02/072002000</t>
  </si>
  <si>
    <t>VRN1</t>
  </si>
  <si>
    <t>Průzkumné, geodetické a projektové práce</t>
  </si>
  <si>
    <t>012103000</t>
  </si>
  <si>
    <t>Geodetické práce před výstavbou</t>
  </si>
  <si>
    <t>-1783437000</t>
  </si>
  <si>
    <t>https://podminky.urs.cz/item/CS_URS_2024_02/012103000</t>
  </si>
  <si>
    <t>012303000</t>
  </si>
  <si>
    <t>Geodetické práce po výstavbě</t>
  </si>
  <si>
    <t>1413882003</t>
  </si>
  <si>
    <t>https://podminky.urs.cz/item/CS_URS_2024_02/012303000</t>
  </si>
  <si>
    <t>013244000</t>
  </si>
  <si>
    <t>Dokumentace pro provádění stavby - dílenská PD</t>
  </si>
  <si>
    <t>1710927922</t>
  </si>
  <si>
    <t>https://podminky.urs.cz/item/CS_URS_2024_02/013244000</t>
  </si>
  <si>
    <t>013254000</t>
  </si>
  <si>
    <t>Dokumentace skutečného provedení stavby</t>
  </si>
  <si>
    <t>-104498291</t>
  </si>
  <si>
    <t>https://podminky.urs.cz/item/CS_URS_2024_02/013254000</t>
  </si>
  <si>
    <t>K057</t>
  </si>
  <si>
    <t>vzorkování</t>
  </si>
  <si>
    <t>-733890963</t>
  </si>
  <si>
    <t>VRN4</t>
  </si>
  <si>
    <t>Inženýrská činnost</t>
  </si>
  <si>
    <t>043103000</t>
  </si>
  <si>
    <t>Zkoušky bez rozlišení - měření hluku, revize výchozí aj.</t>
  </si>
  <si>
    <t>-121192691</t>
  </si>
  <si>
    <t>https://podminky.urs.cz/item/CS_URS_2024_02/043103000</t>
  </si>
  <si>
    <t>045002000</t>
  </si>
  <si>
    <t>Kompletační a koordinační činnost</t>
  </si>
  <si>
    <t>-1624318222</t>
  </si>
  <si>
    <t>https://podminky.urs.cz/item/CS_URS_2024_02/045002000</t>
  </si>
  <si>
    <t>091504000</t>
  </si>
  <si>
    <t>Náklady související s publikační činností - publicita projektu</t>
  </si>
  <si>
    <t>-761159246</t>
  </si>
  <si>
    <t>https://podminky.urs.cz/item/CS_URS_2024_02/091504000</t>
  </si>
  <si>
    <t>VRN8</t>
  </si>
  <si>
    <t>Přesun stavebních kapacit</t>
  </si>
  <si>
    <t>081002000</t>
  </si>
  <si>
    <t>Doprava zaměstnanců</t>
  </si>
  <si>
    <t>-1238281579</t>
  </si>
  <si>
    <t>https://podminky.urs.cz/item/CS_URS_2024_02/081002000</t>
  </si>
  <si>
    <t>VRN9</t>
  </si>
  <si>
    <t>034503000</t>
  </si>
  <si>
    <t>Informační tabule na staveništi</t>
  </si>
  <si>
    <t>-642695602</t>
  </si>
  <si>
    <t>https://podminky.urs.cz/item/CS_URS_2024_02/034503000</t>
  </si>
  <si>
    <t>Poznámka k položce:_x000d_
Publicita projektu</t>
  </si>
  <si>
    <t>092203000</t>
  </si>
  <si>
    <t>Náklady na zaškolení</t>
  </si>
  <si>
    <t>-543961108</t>
  </si>
  <si>
    <t>https://podminky.urs.cz/item/CS_URS_2024_02/092203000</t>
  </si>
  <si>
    <t>094104000</t>
  </si>
  <si>
    <t>Náklady na opatření BOZP</t>
  </si>
  <si>
    <t>192637713</t>
  </si>
  <si>
    <t>https://podminky.urs.cz/item/CS_URS_2024_02/094104000</t>
  </si>
  <si>
    <t>SEZNAM FIGUR</t>
  </si>
  <si>
    <t>Výměra</t>
  </si>
  <si>
    <t>"NAD RÁMEC PD</t>
  </si>
  <si>
    <t>16,+9+5+5</t>
  </si>
  <si>
    <t>Použití figury:</t>
  </si>
  <si>
    <t>Obsypání potrubí ručně sypaninou bez prohození, uloženou do 3 m</t>
  </si>
  <si>
    <t>Zřízení opláštění žeber nebo trativodů geotextilií v rýze nebo zářezu sklonu přes 1:2 š do 2,5 m</t>
  </si>
  <si>
    <t>Trativody z drenážních trubek plastových flexibilních D 100 mm bez lože</t>
  </si>
  <si>
    <t>dveře01+dveře02+dveře03</t>
  </si>
  <si>
    <t>"odpočet okýnka 002 pošta"-1*1,15</t>
  </si>
  <si>
    <t>Tmelení spar a rohů šířky do 3 mm akrylátovým tmelem v místnostech v do 3,80 m</t>
  </si>
  <si>
    <t>Zakrytí vnitřních ploch konstrukcí nebo prvků v místnostech v do 3,80 m</t>
  </si>
  <si>
    <t>"002"0,9*(0,25+2,15)</t>
  </si>
  <si>
    <t>"010"0,7*(0,25+2,15)</t>
  </si>
  <si>
    <t>Zdivo jednovrstvé zvukově izolační na cementovou maltu M10 z cihel děrovaných do P15 tl 300 mm</t>
  </si>
  <si>
    <t>"001"0,9*(0,25+2,15)+1,8*(0,25+2,15)</t>
  </si>
  <si>
    <t>"008"1,2*(0,25+2,15)+1,45*(0,25+2,15)</t>
  </si>
  <si>
    <t>"011"0,9*(0,25+2,15)</t>
  </si>
  <si>
    <t>"012"1,7*(0,25+2,15)</t>
  </si>
  <si>
    <t>"004"0,7*(0,25+2,15)</t>
  </si>
  <si>
    <t xml:space="preserve">"odpočet světlíků nad dveřmi </t>
  </si>
  <si>
    <t>-0,4*(1+1+1,2)</t>
  </si>
  <si>
    <t>Příčka z cihel broušených na tenkovrstvou maltu tloušťky 140 mm</t>
  </si>
  <si>
    <t>"008"1*(0,25+2,15)</t>
  </si>
  <si>
    <t>"007"1*(0,25+2,15)</t>
  </si>
  <si>
    <t>Příčka z cihel broušených na tenkovrstvou maltu tloušťky 115 mm</t>
  </si>
  <si>
    <t>dveře11+dveře12</t>
  </si>
  <si>
    <t>"101"0,9*(0,15+2,15)</t>
  </si>
  <si>
    <t>"109"0,7*(0,15+2,15)</t>
  </si>
  <si>
    <t>"110"1,9*(0,15+2,15)</t>
  </si>
  <si>
    <t>"světlíky"0,4*0,9</t>
  </si>
  <si>
    <t>"101"0,9*(0,15+2,15)+0,9*(0,15+2,15)</t>
  </si>
  <si>
    <t>"104"0,9*(0,15+2,15)</t>
  </si>
  <si>
    <t>"105"1*(0,15+2,15)</t>
  </si>
  <si>
    <t>"107"0,9*(0,15+2,15)</t>
  </si>
  <si>
    <t>"obecní úřad"</t>
  </si>
  <si>
    <t>"102"0,9*(0,15+2,15)</t>
  </si>
  <si>
    <t>"odpočet světlíků nad dveřmi"-0,4*(0,9+1+0,9+0,9)</t>
  </si>
  <si>
    <t>dveře21+dveře22+0</t>
  </si>
  <si>
    <t>"202"1*(0,15+2,15)</t>
  </si>
  <si>
    <t>"201"0,8*(0,15+2,15)</t>
  </si>
  <si>
    <t>"204"0,8*(0,15+2,15)</t>
  </si>
  <si>
    <t>"203"1*(0,15+2,15)</t>
  </si>
  <si>
    <t>"001"11,18</t>
  </si>
  <si>
    <t>"008"13,3</t>
  </si>
  <si>
    <t>"009"11,53</t>
  </si>
  <si>
    <t>"010"1,38</t>
  </si>
  <si>
    <t>"011"0,9</t>
  </si>
  <si>
    <t>"012"1,97</t>
  </si>
  <si>
    <t>"002"10,26</t>
  </si>
  <si>
    <t>"004"3,55</t>
  </si>
  <si>
    <t>"005"59,17</t>
  </si>
  <si>
    <t>"007"4,11</t>
  </si>
  <si>
    <t>Olepování vnitřních ploch páskou v místnostech v do 3,80 m</t>
  </si>
  <si>
    <t>Zakrytí vnitřních podlah včetně pozdějšího odkrytí</t>
  </si>
  <si>
    <t>Lešení pomocné pro objekty pozemních staveb s lešeňovou podlahou v do 1,9 m zatížení do 150 kg/m2</t>
  </si>
  <si>
    <t>Mazanina tl přes 50 do 80 mm z betonu prostého bez zvýšených nároků na prostředí tř. C 20/25</t>
  </si>
  <si>
    <t>Cementový samonivelační potěr ze suchých směsí tl přes 2 do 5 mm</t>
  </si>
  <si>
    <t>Separační vrstva z PE fólie</t>
  </si>
  <si>
    <t>Násyp tl do 20 mm pod plovoucí nebo tepelně izolační vrstvy podlah z písku prosátého</t>
  </si>
  <si>
    <t>"001"11,18+0,9*0,14+1,8*0,14</t>
  </si>
  <si>
    <t>"008"13,3+1,45*0,14+1,2*0,14+1*0,115</t>
  </si>
  <si>
    <t>"011"0,9+0,9*0,14</t>
  </si>
  <si>
    <t>"012"1,97+1,7*0,14</t>
  </si>
  <si>
    <t>"002"10,26+0,9*0,3</t>
  </si>
  <si>
    <t>"004"3,55+0,7*0,14</t>
  </si>
  <si>
    <t>Vysátí podkladu před pokládkou dlažby</t>
  </si>
  <si>
    <t>"005"59,17+4,5*0,3</t>
  </si>
  <si>
    <t>Broušení betonového podkladu povlakových podlah</t>
  </si>
  <si>
    <t>"101"34,99</t>
  </si>
  <si>
    <t>"104"3,72</t>
  </si>
  <si>
    <t>"105"4,36</t>
  </si>
  <si>
    <t>"107"4,02</t>
  </si>
  <si>
    <t>"110"57,6</t>
  </si>
  <si>
    <t>"102"26,03</t>
  </si>
  <si>
    <t>"101"34,99+3,734*0,3+0,9*0,3+0,9*0,14+0,9*0,14</t>
  </si>
  <si>
    <t>Nátěr penetrační na podlahu</t>
  </si>
  <si>
    <t>Montáž podlah keramických hladkých lepených cementovým flexibilním lepidlem přes 0,5 do 2 ks/m2</t>
  </si>
  <si>
    <t>"110"57,6+1,9*0,3+4,5*0,3+2*0,3</t>
  </si>
  <si>
    <t>"201"18,96</t>
  </si>
  <si>
    <t>"204"1,9</t>
  </si>
  <si>
    <t>"202"43,71</t>
  </si>
  <si>
    <t>"203"37,72</t>
  </si>
  <si>
    <t>"201"18,96+0,8*0,115</t>
  </si>
  <si>
    <t>"203"37,72+1*0,115</t>
  </si>
  <si>
    <t>"202"43,71+1*0,3</t>
  </si>
  <si>
    <t>"SV pohled"</t>
  </si>
  <si>
    <t>(4,319+((0,9+0,0013)/2))*9</t>
  </si>
  <si>
    <t>"SZ pohled"</t>
  </si>
  <si>
    <t>(4,319+0,013)*24,35</t>
  </si>
  <si>
    <t>6,5*2,974*0,5</t>
  </si>
  <si>
    <t>"JV pohled"</t>
  </si>
  <si>
    <t>(4,319+((3,83+0,9)/2))*24,35</t>
  </si>
  <si>
    <t>"JZ pohled"</t>
  </si>
  <si>
    <t>"štít</t>
  </si>
  <si>
    <t>(9/2)*(7,835-4,319)*2</t>
  </si>
  <si>
    <t>"odpočet otvorů"-okno1-okno0</t>
  </si>
  <si>
    <t>-sokl</t>
  </si>
  <si>
    <t>Sklovláknité pletivo vnějších stěn vtlačené do tmelu</t>
  </si>
  <si>
    <t>Montáž kontaktního zateplení vnějších stěn lepením a mechanickým kotvením polystyrénových desek do betonu a zdiva tl přes 160 do 200 mm</t>
  </si>
  <si>
    <t>Příplatek k cenám kontaktního zateplení vnějších stěn za zápustnou montáž a použití tepelněizolačních zátek z polystyrenu</t>
  </si>
  <si>
    <t>Příplatek k cenám kontaktního zateplení vnějších stěn za použití pancéřového sklovláknitého pletiva</t>
  </si>
  <si>
    <t>Příplatek k cenám kontaktního zateplení vnějších stěn za zesílení vyztužení základní vrstvy</t>
  </si>
  <si>
    <t>Montáž každé další kotvy přes 8 ks/m2 povrchové kotvení kontaktního zateplení vnějších stěn</t>
  </si>
  <si>
    <t>Zakrytí výplní otvorů a svislých ploch fólií přilepenou lepící páskou</t>
  </si>
  <si>
    <t>Montáž obkladu stěn z pravoúhlých vzorovaných desek z tvrdého kamene do lepidla tl do 25 mm</t>
  </si>
  <si>
    <t>"markýza nad vchod"</t>
  </si>
  <si>
    <t>0,25*(0,3+0,953+2,85+0,723+2,986+0,3+0,261+0,5)</t>
  </si>
  <si>
    <t>1,1*(0,9+4,7+2,986)</t>
  </si>
  <si>
    <t>1,1*1</t>
  </si>
  <si>
    <t>0,2*(2,2+0,5+0,75)</t>
  </si>
  <si>
    <t>Sklovláknité pletivo vnějších podhledů vtlačené do tmelu</t>
  </si>
  <si>
    <t>Penetrační akrylátový nátěr vnějších pastovitých tenkovrstvých omítek podhledů</t>
  </si>
  <si>
    <t>Montáž kontaktního zateplení vnějších podhledů lepením a mechanickým kotvením polystyrénových desek do betonu nebo zdiva tl do 40 mm</t>
  </si>
  <si>
    <t>2,85*(2,986+0,73+0,93+0,261)*1,15</t>
  </si>
  <si>
    <t>2,5*0,4</t>
  </si>
  <si>
    <t>Penetrační akrylátový nátěr vnějších pastovitých tenkovrstvých omítek stěn</t>
  </si>
  <si>
    <t>"1 PP/ 1 NP"10*2</t>
  </si>
  <si>
    <t>"1 NP/ 2 NP"10*2</t>
  </si>
  <si>
    <t>Vysátí schodiště před pokládkou dlažby</t>
  </si>
  <si>
    <t>Nátěr kontaktní pro nesavé podklady na podlahu</t>
  </si>
  <si>
    <t>Montáž profilu pro schodové hrany nebo ukončení dlažby</t>
  </si>
  <si>
    <t>Montáž obkladů stupnic z dlaždic keramických hladkých lepených cementovým flexibilním lepidlem š přes 250 do 300 mm</t>
  </si>
  <si>
    <t>Montáž obkladů stupnic z dlaždic keramických reliéfních nebo z dekorů lepených cementovým flexibilním lepidlem š do 200 mm</t>
  </si>
  <si>
    <t>dlažba keramická slinutá nemrazuvzdorná R9/A povrch hladký/matný tl do 10mm přes 9 do 12ks/m2</t>
  </si>
  <si>
    <t>Montáž kontralatí na podklad bez tepelné izolace</t>
  </si>
  <si>
    <t>Oplechování větraného hřebene s těsněním a perforovaným plechem z Pz s povrch úpravou rš 500 mm</t>
  </si>
  <si>
    <t>Montáž pojistné hydroizolační nebo parotěsné fólie hřebene větrané střechy</t>
  </si>
  <si>
    <t>8,6*(24,35-0,2*2)</t>
  </si>
  <si>
    <t>Zřízení vrstvy z geotextilie v rovině nebo ve sklonu do 1:5 š do 3 m</t>
  </si>
  <si>
    <t>Provedení izolace proti zemní vlhkosti vodorovné za studena nátěrem penetračním</t>
  </si>
  <si>
    <t>Provedení izolace proti zemní vlhkosti pásy přitavením vodorovné NAIP</t>
  </si>
  <si>
    <t>((8,6)+(24,35-0,2*2))*2</t>
  </si>
  <si>
    <t>Izolace proti vodě provedení spojů přitavením pásu NAIP 500 mm</t>
  </si>
  <si>
    <t xml:space="preserve">"uvažováno vytažení nad terén 300 mm </t>
  </si>
  <si>
    <t>(3,97+0,3)*(16,8)</t>
  </si>
  <si>
    <t>0,6*8,6</t>
  </si>
  <si>
    <t>Provedení izolace proti zemní vlhkosti svislé za studena nátěrem penetračním</t>
  </si>
  <si>
    <t>Provedení izolace proti zemní vlhkosti pásy přitavením svislé NAIP</t>
  </si>
  <si>
    <t>Izolace proti zemní vlhkosti nopovou fólií svislá, nopek v 8,0 mm, tl do 0,6 mm</t>
  </si>
  <si>
    <t>hydro3_1</t>
  </si>
  <si>
    <t>"JZ pohled"25,2</t>
  </si>
  <si>
    <t>"SV pohled"75,1</t>
  </si>
  <si>
    <t>"JV pohled"46,2</t>
  </si>
  <si>
    <t>"SZ pohled" 23,6</t>
  </si>
  <si>
    <t>"snířeno o pracovní výšku 1,5 m, v rozích uvažována převazba 1 m na kažkou stranu</t>
  </si>
  <si>
    <t>(4,319+((3,47+0,02)/2)-1,5)*(23+1+1)</t>
  </si>
  <si>
    <t>(4,319+((3,47+4,8)/2)-1,5)*(1+10+1)</t>
  </si>
  <si>
    <t>(4,319+0,02-1,5)*(1+10+1)</t>
  </si>
  <si>
    <t>(4,319+3,55-1,5)*(23+1+1)</t>
  </si>
  <si>
    <t>(6,733-4,319)*(1+13,3+1+1+12,23+1)</t>
  </si>
  <si>
    <t>(10/2)*(8,226-4,319-1,5)*2</t>
  </si>
  <si>
    <t>Montáž lešení řadového trubkového lehkého s podlahami zatížení do 200 kg/m2 š od 0,6 do 0,9 m v do 10 m</t>
  </si>
  <si>
    <t>Příplatek k lešení řadovému trubkovému lehkému s podlahami do 200 kg/m2 š od 0,6 do 0,9 m v do 10 m za každý den použití</t>
  </si>
  <si>
    <t>Demontáž lešení řadového trubkového lehkého s podlahami zatížení do 200 kg/m2 š od 0,6 do 0,9 m v do 10 m</t>
  </si>
  <si>
    <t>Montáž ochranné sítě z textilie z umělých vláken</t>
  </si>
  <si>
    <t>Příplatek k ochranné síti za každý den použití</t>
  </si>
  <si>
    <t>Demontáž ochranné sítě z textilie z umělých vláken</t>
  </si>
  <si>
    <t>Dovoz a odvoz lešení řadového do 10 km včetně naložení a složení</t>
  </si>
  <si>
    <t>Příplatek k ceně dovozu a odvozu lešení řadového ZKD 10 km přes 10 km</t>
  </si>
  <si>
    <t>"001"1,93</t>
  </si>
  <si>
    <t>"002"1</t>
  </si>
  <si>
    <t>"005"4,5</t>
  </si>
  <si>
    <t>Pletivo sklovláknité vnitřních stěn vtlačené do tmelu</t>
  </si>
  <si>
    <t>Montáž omítkových samolepících začišťovacích profilů pro spojení s okenním rámem</t>
  </si>
  <si>
    <t>Montáž kontaktního zateplení vnějšího ostění, nadpraží nebo parapetu hl. špalety do 200 mm lepením desek z polystyrenu tl do 40 mm</t>
  </si>
  <si>
    <t>Připojovací spára oken a stěn parotěsnou páskou interiérovou</t>
  </si>
  <si>
    <t>Příplatek k montáži obkladu stěn z kamene a betonu za plochu do 10 m2</t>
  </si>
  <si>
    <t>profil napojovací nadokenní PVC s okapnicí s výztužnou tkaninou</t>
  </si>
  <si>
    <t>"101"3,734</t>
  </si>
  <si>
    <t>"106"1</t>
  </si>
  <si>
    <t>"108"1</t>
  </si>
  <si>
    <t>"110"4,5+2</t>
  </si>
  <si>
    <t>"102"2</t>
  </si>
  <si>
    <t>"103"2</t>
  </si>
  <si>
    <t>O0</t>
  </si>
  <si>
    <t>Obvod hrubé stavby v úrovni 1 PP</t>
  </si>
  <si>
    <t>(16,8+8,6)*2</t>
  </si>
  <si>
    <t>O1</t>
  </si>
  <si>
    <t>Obvod hrubé stavby v úrovni 1 NP</t>
  </si>
  <si>
    <t>(8,6+24,35-0,2*2)*2</t>
  </si>
  <si>
    <t>O2</t>
  </si>
  <si>
    <t>Obvod hrubé stavby v úrovni 2 NP</t>
  </si>
  <si>
    <t>Obklad00*2,2</t>
  </si>
  <si>
    <t>Obklad01*2,9</t>
  </si>
  <si>
    <t>Obklad02*2,2</t>
  </si>
  <si>
    <t>"1PP"-(0,7*2,1+0,9*2,1+0,6*2,1)</t>
  </si>
  <si>
    <t>"1NP"-(0,8*2,1+0,8*2,1+0,8*2,1+0,9*2,1+0,8*2,1+0,8*2,1+0,8*2,1+0,6*2,1+0,6*2,1)-(2,9-0,85)*1*(2)</t>
  </si>
  <si>
    <t>"2NP"-(0,7*2,1-0,7*2,1-0,7*2,1)</t>
  </si>
  <si>
    <t>"odpočet šikmin 205"-(2,2-1,2)*1,485-(2,2-1,2)*1,3/2*2</t>
  </si>
  <si>
    <t>Cementová omítka hladká jednovrstvá vnitřních stěn nanášená strojně</t>
  </si>
  <si>
    <t>Sádrová nebo vápenosádrová omítka hladká jednovrstvá vnitřních stěn nanášená strojně</t>
  </si>
  <si>
    <t>Nátěr penetrační na stěnu</t>
  </si>
  <si>
    <t>Oprášení (ometení ) podkladu v místnostech v do 3,80 m</t>
  </si>
  <si>
    <t>"010"(1,72+0,8)*2</t>
  </si>
  <si>
    <t>"003"(1,57+0,9)*2</t>
  </si>
  <si>
    <t>"004"1+0,8</t>
  </si>
  <si>
    <t>"007"(2,36+1,835)*2</t>
  </si>
  <si>
    <t>Montáž těsnícího pásu pro styčné nebo dilatační spáry</t>
  </si>
  <si>
    <t>Montáž izolace nátěrem nebo stěrkou ve dvou vrstvách</t>
  </si>
  <si>
    <t>Spárování vnitřních obkladů silikonem</t>
  </si>
  <si>
    <t>"104"(2,01+1,85)*2</t>
  </si>
  <si>
    <t>"105"(2,17+2,01)*2</t>
  </si>
  <si>
    <t>"106"(1,9+0,95+0,02+1,75)*2</t>
  </si>
  <si>
    <t>"107"(2*2,01)*2</t>
  </si>
  <si>
    <t>"108"(1,9+1,16+0,02+1,7)*2</t>
  </si>
  <si>
    <t>"109"(1,72+0,8)*2</t>
  </si>
  <si>
    <t>"204"(1,485+1,28)*2</t>
  </si>
  <si>
    <t>"205"(1,485+1,835)*2</t>
  </si>
  <si>
    <t>obkladex</t>
  </si>
  <si>
    <t xml:space="preserve">Obklad na fasádě - kamenný </t>
  </si>
  <si>
    <t>"odměřená pohledová plocha"</t>
  </si>
  <si>
    <t>"severozápadní pohled"113</t>
  </si>
  <si>
    <t>"severovýchodní pohled"58,6</t>
  </si>
  <si>
    <t>"jihovýchodní pohled"162,5</t>
  </si>
  <si>
    <t>"jihozápadní pohled"85,7</t>
  </si>
  <si>
    <t>-okno0-okno1-okno2</t>
  </si>
  <si>
    <t>"odpočet fasády u vstupu 1PP a 1NP"-0,4*2,5-(1,2+3,7)*2,5</t>
  </si>
  <si>
    <t>"odpočet přístřešku u vstupu 1PP a 1 NP"-0,55-2</t>
  </si>
  <si>
    <t>Obvod002</t>
  </si>
  <si>
    <t>Obvodová dilatace podlahovým páskem z pěnového PE mezi stěnou a mazaninou nebo potěrem v 80 mm</t>
  </si>
  <si>
    <t>"001"(4,05+2,76)*2</t>
  </si>
  <si>
    <t>"008"(3,76+1,815)*2-2,1</t>
  </si>
  <si>
    <t>"009"(3,22+4,36)*2</t>
  </si>
  <si>
    <t>"011"(0,9+1)*2</t>
  </si>
  <si>
    <t>"012"(1,97+1)*2</t>
  </si>
  <si>
    <t>"002"(3,01+3,41)*2</t>
  </si>
  <si>
    <t>"004 - bez obkladu"(1,97+1,8)*2-1-0,8</t>
  </si>
  <si>
    <t>"006"(1,835+1,285)*2</t>
  </si>
  <si>
    <t>Montáž soklů z dlaždic keramických rovných lepených cementovým flexibilním lepidlem v do 65 mm</t>
  </si>
  <si>
    <t>Obvod místností 1 PP - soklík vinyl</t>
  </si>
  <si>
    <t>"005"(12,3+5,1)*2+0,4*2+0,4*2</t>
  </si>
  <si>
    <t>Obvod012</t>
  </si>
  <si>
    <t>"101"(8,7+3,799)*2-2,1</t>
  </si>
  <si>
    <t>Obvod místností 1 NP - soklík vinyl</t>
  </si>
  <si>
    <t>"110"(8+7,2)*2</t>
  </si>
  <si>
    <t>"102"(6,85+3,8)*2</t>
  </si>
  <si>
    <t>"103"(6,85+4,06)*2</t>
  </si>
  <si>
    <t>Obvod022</t>
  </si>
  <si>
    <t>"201"(3,28+1,485+0,115+2,1)*2-2,1</t>
  </si>
  <si>
    <t>"203"(6,94+5,435)*2</t>
  </si>
  <si>
    <t>Obvod místností 2 NP - soklík vinyl</t>
  </si>
  <si>
    <t>"202"(6,94+6,3)*2</t>
  </si>
  <si>
    <t>0,5*(1,5+17)</t>
  </si>
  <si>
    <t>Okapový chodník z kačírku tl 200 mm s udusáním</t>
  </si>
  <si>
    <t>"001"1,93*2,5</t>
  </si>
  <si>
    <t>"002"1*2,25</t>
  </si>
  <si>
    <t>"005"4,5*2,5</t>
  </si>
  <si>
    <t>Nadzákladová zeď tl přes 250 do 300 mm z hladkých tvárnic ztraceného bednění včetně výplně z betonu tř. C 20/25</t>
  </si>
  <si>
    <t>Zakrytí výplní otvorů fólií přilepenou na začišťovací lišty</t>
  </si>
  <si>
    <t>"101"3,734*2,85</t>
  </si>
  <si>
    <t>"106"1*1,75</t>
  </si>
  <si>
    <t>"108"1*1,75</t>
  </si>
  <si>
    <t>"110"4,5*2,6+2*2,6</t>
  </si>
  <si>
    <t>"102"2*2,6</t>
  </si>
  <si>
    <t>"103"2*1,75</t>
  </si>
  <si>
    <t>Zdivo jednovrstvé z cihel broušených do P10 na tenkovrstvou maltu tl 300 mm</t>
  </si>
  <si>
    <t>"201"</t>
  </si>
  <si>
    <t>"204"</t>
  </si>
  <si>
    <t>"205"</t>
  </si>
  <si>
    <t>"202"</t>
  </si>
  <si>
    <t>"203"</t>
  </si>
  <si>
    <t>okno3</t>
  </si>
  <si>
    <t>0,66*1,4*16</t>
  </si>
  <si>
    <t>obvod00*(0,25+2,8+0,27)</t>
  </si>
  <si>
    <t>-okno0</t>
  </si>
  <si>
    <t>-dveře0*2</t>
  </si>
  <si>
    <t>0,25*(nadpraží0+ostění0)</t>
  </si>
  <si>
    <t xml:space="preserve">"1 NP </t>
  </si>
  <si>
    <t>obvod01*(0,15+2,83+0,27)</t>
  </si>
  <si>
    <t>"110 nad úroveň 1NP"(8+7,2)*2*(0,15+3,886+1,964+1,161+0,1-0,15-2,83-0,1)</t>
  </si>
  <si>
    <t>-dveře1*2</t>
  </si>
  <si>
    <t>0,25*(nadpraží1+ostění1)</t>
  </si>
  <si>
    <t xml:space="preserve">"2 NP </t>
  </si>
  <si>
    <t>obvod02*(0,15+3,594)</t>
  </si>
  <si>
    <t>-dveře2*2</t>
  </si>
  <si>
    <t>0,25*(0+ostění2)</t>
  </si>
  <si>
    <t>"odpočet šikmin 2 NP"</t>
  </si>
  <si>
    <t>"štítové stěny nosné + vnitřní"-3,56*3,5*4-10,4*10</t>
  </si>
  <si>
    <t>"štítové stěny nosné + vnitřní nad 110"-(3,594-0,45)*8/2*2</t>
  </si>
  <si>
    <t>-(3,594-0,85)*(5,435+6,3+6,3+1,485+0,115+2,1+5,435)</t>
  </si>
  <si>
    <t>-(3,594-1,2)*(1,485+2,1)</t>
  </si>
  <si>
    <t>-(3,594-0,45)*(7,2+7,2)</t>
  </si>
  <si>
    <t>"prostor schodiště"(2,25+1+2,1+2,25+1)*(0,25+2,8+0,07+0,2+0,25+0,15+3,886+1,964+1,161)</t>
  </si>
  <si>
    <t>(1+24,35+1)*(9+1+1)</t>
  </si>
  <si>
    <t>Sejmutí ornice plochy do 100 m2 tl vrstvy do 200 mm strojně</t>
  </si>
  <si>
    <t>Vodorovné přemístění přes 20 do 50 m výkopku/sypaniny z horniny třídy těžitelnosti I skupiny 1 až 3</t>
  </si>
  <si>
    <t>"001"2,5*2</t>
  </si>
  <si>
    <t>"002"2,25*2</t>
  </si>
  <si>
    <t>"005"2,5*2</t>
  </si>
  <si>
    <t>profil rohový Al s výztužnou tkaninou š 100/100mm</t>
  </si>
  <si>
    <t>"101"2,85*2</t>
  </si>
  <si>
    <t>"106"1,75*2</t>
  </si>
  <si>
    <t>"108"1,75*2</t>
  </si>
  <si>
    <t>"110"2,6*2+2,6*2</t>
  </si>
  <si>
    <t>"102"2,6*2</t>
  </si>
  <si>
    <t>"103"1,75*2</t>
  </si>
  <si>
    <t>Vyrovnávací cementový potěr tl přes 10 do 20 mm ze suchých směsí provedený v pásu</t>
  </si>
  <si>
    <t>profil napojovací parapetní PVC s okapnicí a výztužnou tkaninou</t>
  </si>
  <si>
    <t>"110"2+4,5</t>
  </si>
  <si>
    <t>Obložení stropu z desek OSB tl 18 mm nebroušených na pero a drážku šroubovaných</t>
  </si>
  <si>
    <t>Montáž obložení stropu podkladový rošt</t>
  </si>
  <si>
    <t>Spojovací prostředky pro montáž olištování, obložení stropů, střešních podhledů a stěn</t>
  </si>
  <si>
    <t>"1PP</t>
  </si>
  <si>
    <t>2,6+2,6+1,5</t>
  </si>
  <si>
    <t>"1NP</t>
  </si>
  <si>
    <t>3,4*4+1,5</t>
  </si>
  <si>
    <t>Odvětrání radonu vodorovné sběrné kladené do štěrkového podsypu z plastových trubek DN přes 80 do 110 mm</t>
  </si>
  <si>
    <t>8*(23,95-0,5*2)/cos(38)</t>
  </si>
  <si>
    <t>"odpočet zdí"</t>
  </si>
  <si>
    <t>-(6,94+0,73+0,115+1+2,25)*0,115/cos(38)</t>
  </si>
  <si>
    <t>-(5,435*2+1,485+2,1+1,485+0,115+2,1+1,485+1,485+6,3*2)*0,115</t>
  </si>
  <si>
    <t>-(8*2)*0,3/cos(38)</t>
  </si>
  <si>
    <t>-SDK2</t>
  </si>
  <si>
    <t>Montáž parotěsné zábrany do SDK podhledu</t>
  </si>
  <si>
    <t>SDK podkroví deska 1xA 12,5 bez TI dvouvrstvá spodní kce profil CD+UD na krokvových nástavcích</t>
  </si>
  <si>
    <t>"205"2,72/cos(38)</t>
  </si>
  <si>
    <t>SDK podkroví deska 1xH2 12,5 bezTI dvouvrstvá spodní kce profil CD+UD na krokvových nástavcích</t>
  </si>
  <si>
    <t>"odpočet stropu 110"-7,2*8</t>
  </si>
  <si>
    <t>"odpočet schodiště"-2,1*3,25</t>
  </si>
  <si>
    <t>SDK podhled desky 1xA 12,5 bez izolace dvouvrstvá spodní kce profil CD+UD</t>
  </si>
  <si>
    <t>SDK podhled deska 1xH2 12,5 bez izolace dvouvrstvá spodní kce profil CD+UD</t>
  </si>
  <si>
    <t>SDK5</t>
  </si>
  <si>
    <t>STROPNÍ PANELY</t>
  </si>
  <si>
    <t>M2</t>
  </si>
  <si>
    <t>0,6*(9*2+24,35*2)</t>
  </si>
  <si>
    <t>9*24,35/cos(38)</t>
  </si>
  <si>
    <t>Montáž bednění střech rovných a šikmých sklonu do 60° z desek dřevotřískových na pero a drážku</t>
  </si>
  <si>
    <t>Spojovací prostředky krovů, bednění, laťování, nadstřešních konstrukcí</t>
  </si>
  <si>
    <t>Montáž strukturované oddělovací rohože jakékoliv rš</t>
  </si>
  <si>
    <t>Krytina střechy rovné drážkováním ze svitků z Pz plechu s povrchovou úpravou do rš 670 mm sklonu přes 30 do 60°</t>
  </si>
  <si>
    <t>Montáž pojistné hydroizolační nebo parotěsné kladené ve sklonu přes 20° s lepenými spoji na bednění</t>
  </si>
  <si>
    <t>Montáž pojistné hydroizolační nebo parotěsné fólie okapu</t>
  </si>
  <si>
    <t>(9*2)/cos(38)</t>
  </si>
  <si>
    <t>Oplechování štítu závětrnou lištou z Pz s povrchovou úpravou rš 330 mm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</si>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</sst>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60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FF0000"/>
      <name val="Arial CE"/>
    </font>
    <font>
      <sz val="8"/>
      <color rgb="FF0000A8"/>
      <name val="Arial CE"/>
    </font>
    <font>
      <i/>
      <sz val="8"/>
      <color rgb="FF003366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12"/>
      <color rgb="FF000000"/>
      <name val="Arial CE"/>
    </font>
    <font>
      <sz val="10"/>
      <color rgb="FF0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8" fillId="0" borderId="0" applyNumberFormat="0" applyFill="0" applyBorder="0" applyAlignment="0" applyProtection="0"/>
  </cellStyleXfs>
  <cellXfs count="36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/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5" fillId="0" borderId="0" xfId="0" applyFont="1" applyAlignment="1">
      <alignment horizontal="left" vertical="center"/>
    </xf>
    <xf numFmtId="0" fontId="16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7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9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5" xfId="0" applyBorder="1"/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20" fillId="0" borderId="6" xfId="0" applyFont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4" fontId="20" fillId="0" borderId="6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4" xfId="0" applyFont="1" applyBorder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21" fillId="0" borderId="0" xfId="0" applyNumberFormat="1" applyFont="1" applyAlignment="1">
      <alignment vertical="center"/>
    </xf>
    <xf numFmtId="0" fontId="21" fillId="0" borderId="0" xfId="0" applyFont="1" applyAlignment="1">
      <alignment horizontal="lef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left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2" fillId="0" borderId="12" xfId="0" applyFont="1" applyBorder="1" applyAlignment="1">
      <alignment horizontal="center" vertical="center"/>
    </xf>
    <xf numFmtId="0" fontId="22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3" fillId="0" borderId="15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4" fillId="5" borderId="7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vertical="center"/>
    </xf>
    <xf numFmtId="0" fontId="24" fillId="5" borderId="8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horizontal="right" vertical="center"/>
    </xf>
    <xf numFmtId="0" fontId="24" fillId="5" borderId="9" xfId="0" applyFont="1" applyFill="1" applyBorder="1" applyAlignment="1">
      <alignment horizontal="center" vertical="center"/>
    </xf>
    <xf numFmtId="0" fontId="25" fillId="0" borderId="17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horizontal="right" vertical="center"/>
    </xf>
    <xf numFmtId="4" fontId="26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2" fillId="0" borderId="15" xfId="0" applyNumberFormat="1" applyFont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166" fontId="22" fillId="0" borderId="0" xfId="0" applyNumberFormat="1" applyFont="1" applyBorder="1" applyAlignment="1">
      <alignment vertical="center"/>
    </xf>
    <xf numFmtId="4" fontId="22" fillId="0" borderId="1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left" vertical="center" wrapText="1"/>
    </xf>
    <xf numFmtId="0" fontId="29" fillId="0" borderId="0" xfId="0" applyFont="1" applyAlignment="1">
      <alignment vertical="center"/>
    </xf>
    <xf numFmtId="4" fontId="29" fillId="0" borderId="0" xfId="0" applyNumberFormat="1" applyFont="1" applyAlignment="1">
      <alignment horizontal="right" vertical="center"/>
    </xf>
    <xf numFmtId="4" fontId="29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30" fillId="0" borderId="15" xfId="0" applyNumberFormat="1" applyFont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6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1" fillId="0" borderId="0" xfId="1" applyFont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4" fontId="1" fillId="0" borderId="15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6" xfId="0" applyNumberFormat="1" applyFont="1" applyBorder="1" applyAlignment="1">
      <alignment vertical="center"/>
    </xf>
    <xf numFmtId="4" fontId="30" fillId="0" borderId="20" xfId="0" applyNumberFormat="1" applyFont="1" applyBorder="1" applyAlignment="1">
      <alignment vertical="center"/>
    </xf>
    <xf numFmtId="4" fontId="30" fillId="0" borderId="21" xfId="0" applyNumberFormat="1" applyFont="1" applyBorder="1" applyAlignment="1">
      <alignment vertical="center"/>
    </xf>
    <xf numFmtId="166" fontId="30" fillId="0" borderId="21" xfId="0" applyNumberFormat="1" applyFont="1" applyBorder="1" applyAlignment="1">
      <alignment vertical="center"/>
    </xf>
    <xf numFmtId="4" fontId="30" fillId="0" borderId="22" xfId="0" applyNumberFormat="1" applyFont="1" applyBorder="1" applyAlignment="1">
      <alignment vertical="center"/>
    </xf>
    <xf numFmtId="0" fontId="33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33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4" fillId="5" borderId="8" xfId="0" applyFont="1" applyFill="1" applyBorder="1" applyAlignment="1">
      <alignment horizontal="right" vertical="center"/>
    </xf>
    <xf numFmtId="0" fontId="4" fillId="5" borderId="8" xfId="0" applyFont="1" applyFill="1" applyBorder="1" applyAlignment="1">
      <alignment horizontal="center" vertical="center"/>
    </xf>
    <xf numFmtId="4" fontId="4" fillId="5" borderId="8" xfId="0" applyNumberFormat="1" applyFont="1" applyFill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24" fillId="5" borderId="0" xfId="0" applyFont="1" applyFill="1" applyAlignment="1">
      <alignment horizontal="left" vertical="center"/>
    </xf>
    <xf numFmtId="0" fontId="24" fillId="5" borderId="0" xfId="0" applyFont="1" applyFill="1" applyAlignment="1">
      <alignment horizontal="right" vertical="center"/>
    </xf>
    <xf numFmtId="0" fontId="35" fillId="0" borderId="0" xfId="0" applyFont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21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4" fontId="6" fillId="0" borderId="21" xfId="0" applyNumberFormat="1" applyFont="1" applyBorder="1" applyAlignment="1">
      <alignment vertical="center"/>
    </xf>
    <xf numFmtId="0" fontId="36" fillId="0" borderId="0" xfId="0" applyFont="1" applyAlignment="1">
      <alignment horizontal="left" vertical="center"/>
    </xf>
    <xf numFmtId="0" fontId="7" fillId="0" borderId="4" xfId="0" applyFont="1" applyBorder="1" applyAlignment="1">
      <alignment vertical="center"/>
    </xf>
    <xf numFmtId="0" fontId="7" fillId="0" borderId="21" xfId="0" applyFont="1" applyBorder="1" applyAlignment="1">
      <alignment horizontal="left" vertical="center"/>
    </xf>
    <xf numFmtId="0" fontId="7" fillId="0" borderId="21" xfId="0" applyFont="1" applyBorder="1" applyAlignment="1">
      <alignment vertical="center"/>
    </xf>
    <xf numFmtId="4" fontId="7" fillId="0" borderId="21" xfId="0" applyNumberFormat="1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24" fillId="5" borderId="17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center" vertical="center" wrapText="1"/>
    </xf>
    <xf numFmtId="0" fontId="24" fillId="5" borderId="19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6" fillId="0" borderId="0" xfId="0" applyNumberFormat="1" applyFont="1" applyAlignment="1"/>
    <xf numFmtId="166" fontId="38" fillId="0" borderId="13" xfId="0" applyNumberFormat="1" applyFont="1" applyBorder="1" applyAlignment="1"/>
    <xf numFmtId="166" fontId="38" fillId="0" borderId="14" xfId="0" applyNumberFormat="1" applyFont="1" applyBorder="1" applyAlignment="1"/>
    <xf numFmtId="4" fontId="39" fillId="0" borderId="0" xfId="0" applyNumberFormat="1" applyFont="1" applyAlignment="1">
      <alignment vertical="center"/>
    </xf>
    <xf numFmtId="0" fontId="8" fillId="0" borderId="4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5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6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4" xfId="0" applyFont="1" applyBorder="1" applyAlignment="1" applyProtection="1">
      <alignment vertical="center"/>
      <protection locked="0"/>
    </xf>
    <xf numFmtId="0" fontId="24" fillId="0" borderId="23" xfId="0" applyFont="1" applyBorder="1" applyAlignment="1" applyProtection="1">
      <alignment horizontal="center" vertical="center"/>
      <protection locked="0"/>
    </xf>
    <xf numFmtId="49" fontId="24" fillId="0" borderId="23" xfId="0" applyNumberFormat="1" applyFont="1" applyBorder="1" applyAlignment="1" applyProtection="1">
      <alignment horizontal="left" vertical="center" wrapText="1"/>
      <protection locked="0"/>
    </xf>
    <xf numFmtId="0" fontId="24" fillId="0" borderId="23" xfId="0" applyFont="1" applyBorder="1" applyAlignment="1" applyProtection="1">
      <alignment horizontal="left" vertical="center" wrapText="1"/>
      <protection locked="0"/>
    </xf>
    <xf numFmtId="0" fontId="24" fillId="0" borderId="23" xfId="0" applyFont="1" applyBorder="1" applyAlignment="1" applyProtection="1">
      <alignment horizontal="center" vertical="center" wrapText="1"/>
      <protection locked="0"/>
    </xf>
    <xf numFmtId="167" fontId="24" fillId="0" borderId="23" xfId="0" applyNumberFormat="1" applyFont="1" applyBorder="1" applyAlignment="1" applyProtection="1">
      <alignment vertical="center"/>
      <protection locked="0"/>
    </xf>
    <xf numFmtId="4" fontId="24" fillId="3" borderId="23" xfId="0" applyNumberFormat="1" applyFont="1" applyFill="1" applyBorder="1" applyAlignment="1" applyProtection="1">
      <alignment vertical="center"/>
      <protection locked="0"/>
    </xf>
    <xf numFmtId="4" fontId="24" fillId="0" borderId="23" xfId="0" applyNumberFormat="1" applyFont="1" applyBorder="1" applyAlignment="1" applyProtection="1">
      <alignment vertical="center"/>
      <protection locked="0"/>
    </xf>
    <xf numFmtId="0" fontId="25" fillId="3" borderId="15" xfId="0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>
      <alignment horizontal="center" vertical="center"/>
    </xf>
    <xf numFmtId="166" fontId="25" fillId="0" borderId="0" xfId="0" applyNumberFormat="1" applyFont="1" applyBorder="1" applyAlignment="1">
      <alignment vertical="center"/>
    </xf>
    <xf numFmtId="166" fontId="25" fillId="0" borderId="16" xfId="0" applyNumberFormat="1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0" fontId="41" fillId="0" borderId="0" xfId="1" applyFont="1" applyAlignment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4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43" fillId="0" borderId="0" xfId="0" applyFont="1" applyAlignment="1">
      <alignment vertical="center" wrapText="1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15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5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44" fillId="0" borderId="23" xfId="0" applyFont="1" applyBorder="1" applyAlignment="1" applyProtection="1">
      <alignment horizontal="center" vertical="center"/>
      <protection locked="0"/>
    </xf>
    <xf numFmtId="49" fontId="44" fillId="0" borderId="23" xfId="0" applyNumberFormat="1" applyFont="1" applyBorder="1" applyAlignment="1" applyProtection="1">
      <alignment horizontal="left" vertical="center" wrapText="1"/>
      <protection locked="0"/>
    </xf>
    <xf numFmtId="0" fontId="44" fillId="0" borderId="23" xfId="0" applyFont="1" applyBorder="1" applyAlignment="1" applyProtection="1">
      <alignment horizontal="left" vertical="center" wrapText="1"/>
      <protection locked="0"/>
    </xf>
    <xf numFmtId="0" fontId="44" fillId="0" borderId="23" xfId="0" applyFont="1" applyBorder="1" applyAlignment="1" applyProtection="1">
      <alignment horizontal="center" vertical="center" wrapText="1"/>
      <protection locked="0"/>
    </xf>
    <xf numFmtId="167" fontId="44" fillId="0" borderId="23" xfId="0" applyNumberFormat="1" applyFont="1" applyBorder="1" applyAlignment="1" applyProtection="1">
      <alignment vertical="center"/>
      <protection locked="0"/>
    </xf>
    <xf numFmtId="4" fontId="44" fillId="3" borderId="23" xfId="0" applyNumberFormat="1" applyFont="1" applyFill="1" applyBorder="1" applyAlignment="1" applyProtection="1">
      <alignment vertical="center"/>
      <protection locked="0"/>
    </xf>
    <xf numFmtId="4" fontId="44" fillId="0" borderId="23" xfId="0" applyNumberFormat="1" applyFont="1" applyBorder="1" applyAlignment="1" applyProtection="1">
      <alignment vertical="center"/>
      <protection locked="0"/>
    </xf>
    <xf numFmtId="0" fontId="45" fillId="0" borderId="4" xfId="0" applyFont="1" applyBorder="1" applyAlignment="1">
      <alignment vertical="center"/>
    </xf>
    <xf numFmtId="0" fontId="44" fillId="3" borderId="15" xfId="0" applyFont="1" applyFill="1" applyBorder="1" applyAlignment="1" applyProtection="1">
      <alignment horizontal="left" vertical="center"/>
      <protection locked="0"/>
    </xf>
    <xf numFmtId="0" fontId="44" fillId="0" borderId="0" xfId="0" applyFont="1" applyBorder="1" applyAlignment="1">
      <alignment horizontal="center" vertical="center"/>
    </xf>
    <xf numFmtId="0" fontId="12" fillId="0" borderId="4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5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3" fillId="0" borderId="4" xfId="0" applyFont="1" applyBorder="1" applyAlignment="1"/>
    <xf numFmtId="0" fontId="13" fillId="0" borderId="0" xfId="0" applyFont="1" applyAlignment="1">
      <alignment horizontal="left"/>
    </xf>
    <xf numFmtId="0" fontId="13" fillId="0" borderId="0" xfId="0" applyFont="1" applyAlignment="1" applyProtection="1">
      <protection locked="0"/>
    </xf>
    <xf numFmtId="4" fontId="13" fillId="0" borderId="0" xfId="0" applyNumberFormat="1" applyFont="1" applyAlignment="1"/>
    <xf numFmtId="0" fontId="13" fillId="0" borderId="15" xfId="0" applyFont="1" applyBorder="1" applyAlignment="1"/>
    <xf numFmtId="0" fontId="13" fillId="0" borderId="0" xfId="0" applyFont="1" applyBorder="1" applyAlignment="1"/>
    <xf numFmtId="166" fontId="13" fillId="0" borderId="0" xfId="0" applyNumberFormat="1" applyFont="1" applyBorder="1" applyAlignment="1"/>
    <xf numFmtId="166" fontId="13" fillId="0" borderId="16" xfId="0" applyNumberFormat="1" applyFont="1" applyBorder="1" applyAlignment="1"/>
    <xf numFmtId="0" fontId="13" fillId="0" borderId="0" xfId="0" applyFont="1" applyAlignment="1">
      <alignment horizontal="center"/>
    </xf>
    <xf numFmtId="4" fontId="13" fillId="0" borderId="0" xfId="0" applyNumberFormat="1" applyFont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9" fillId="0" borderId="22" xfId="0" applyFont="1" applyBorder="1" applyAlignment="1">
      <alignment vertical="center"/>
    </xf>
    <xf numFmtId="167" fontId="24" fillId="3" borderId="23" xfId="0" applyNumberFormat="1" applyFont="1" applyFill="1" applyBorder="1" applyAlignment="1" applyProtection="1">
      <alignment vertical="center"/>
      <protection locked="0"/>
    </xf>
    <xf numFmtId="0" fontId="25" fillId="3" borderId="20" xfId="0" applyFont="1" applyFill="1" applyBorder="1" applyAlignment="1" applyProtection="1">
      <alignment horizontal="left" vertical="center"/>
      <protection locked="0"/>
    </xf>
    <xf numFmtId="0" fontId="25" fillId="0" borderId="21" xfId="0" applyFont="1" applyBorder="1" applyAlignment="1">
      <alignment horizontal="center" vertical="center"/>
    </xf>
    <xf numFmtId="166" fontId="25" fillId="0" borderId="21" xfId="0" applyNumberFormat="1" applyFont="1" applyBorder="1" applyAlignment="1">
      <alignment vertical="center"/>
    </xf>
    <xf numFmtId="166" fontId="25" fillId="0" borderId="22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46" fillId="0" borderId="17" xfId="0" applyFont="1" applyBorder="1" applyAlignment="1">
      <alignment horizontal="left" vertical="center" wrapText="1"/>
    </xf>
    <xf numFmtId="0" fontId="46" fillId="0" borderId="23" xfId="0" applyFont="1" applyBorder="1" applyAlignment="1">
      <alignment horizontal="left" vertical="center" wrapText="1"/>
    </xf>
    <xf numFmtId="0" fontId="46" fillId="0" borderId="23" xfId="0" applyFont="1" applyBorder="1" applyAlignment="1">
      <alignment horizontal="left" vertical="center"/>
    </xf>
    <xf numFmtId="167" fontId="46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9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7" fillId="0" borderId="24" xfId="0" applyFont="1" applyBorder="1" applyAlignment="1">
      <alignment vertical="center" wrapText="1"/>
    </xf>
    <xf numFmtId="0" fontId="47" fillId="0" borderId="25" xfId="0" applyFont="1" applyBorder="1" applyAlignment="1">
      <alignment vertical="center" wrapText="1"/>
    </xf>
    <xf numFmtId="0" fontId="47" fillId="0" borderId="26" xfId="0" applyFont="1" applyBorder="1" applyAlignment="1">
      <alignment vertical="center" wrapText="1"/>
    </xf>
    <xf numFmtId="0" fontId="47" fillId="0" borderId="27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47" fillId="0" borderId="28" xfId="0" applyFont="1" applyBorder="1" applyAlignment="1">
      <alignment horizontal="center" vertical="center" wrapText="1"/>
    </xf>
    <xf numFmtId="0" fontId="47" fillId="0" borderId="27" xfId="0" applyFont="1" applyBorder="1" applyAlignment="1">
      <alignment vertical="center" wrapText="1"/>
    </xf>
    <xf numFmtId="0" fontId="49" fillId="0" borderId="29" xfId="0" applyFont="1" applyBorder="1" applyAlignment="1">
      <alignment horizontal="left" wrapText="1"/>
    </xf>
    <xf numFmtId="0" fontId="47" fillId="0" borderId="28" xfId="0" applyFont="1" applyBorder="1" applyAlignment="1">
      <alignment vertical="center" wrapText="1"/>
    </xf>
    <xf numFmtId="0" fontId="49" fillId="0" borderId="1" xfId="0" applyFont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center" wrapText="1"/>
    </xf>
    <xf numFmtId="0" fontId="51" fillId="0" borderId="27" xfId="0" applyFont="1" applyBorder="1" applyAlignment="1">
      <alignment vertical="center" wrapText="1"/>
    </xf>
    <xf numFmtId="0" fontId="50" fillId="0" borderId="1" xfId="0" applyFont="1" applyBorder="1" applyAlignment="1">
      <alignment vertical="center" wrapText="1"/>
    </xf>
    <xf numFmtId="0" fontId="50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vertical="center"/>
    </xf>
    <xf numFmtId="49" fontId="50" fillId="0" borderId="1" xfId="0" applyNumberFormat="1" applyFont="1" applyBorder="1" applyAlignment="1">
      <alignment horizontal="left" vertical="center" wrapText="1"/>
    </xf>
    <xf numFmtId="49" fontId="50" fillId="0" borderId="1" xfId="0" applyNumberFormat="1" applyFont="1" applyBorder="1" applyAlignment="1">
      <alignment vertical="center" wrapText="1"/>
    </xf>
    <xf numFmtId="0" fontId="47" fillId="0" borderId="30" xfId="0" applyFont="1" applyBorder="1" applyAlignment="1">
      <alignment vertical="center" wrapText="1"/>
    </xf>
    <xf numFmtId="0" fontId="52" fillId="0" borderId="29" xfId="0" applyFont="1" applyBorder="1" applyAlignment="1">
      <alignment vertical="center" wrapText="1"/>
    </xf>
    <xf numFmtId="0" fontId="47" fillId="0" borderId="31" xfId="0" applyFont="1" applyBorder="1" applyAlignment="1">
      <alignment vertical="center" wrapText="1"/>
    </xf>
    <xf numFmtId="0" fontId="47" fillId="0" borderId="1" xfId="0" applyFont="1" applyBorder="1" applyAlignment="1">
      <alignment vertical="top"/>
    </xf>
    <xf numFmtId="0" fontId="47" fillId="0" borderId="0" xfId="0" applyFont="1" applyAlignment="1">
      <alignment vertical="top"/>
    </xf>
    <xf numFmtId="0" fontId="47" fillId="0" borderId="24" xfId="0" applyFont="1" applyBorder="1" applyAlignment="1">
      <alignment horizontal="left" vertical="center"/>
    </xf>
    <xf numFmtId="0" fontId="47" fillId="0" borderId="25" xfId="0" applyFont="1" applyBorder="1" applyAlignment="1">
      <alignment horizontal="left" vertical="center"/>
    </xf>
    <xf numFmtId="0" fontId="47" fillId="0" borderId="26" xfId="0" applyFont="1" applyBorder="1" applyAlignment="1">
      <alignment horizontal="left" vertical="center"/>
    </xf>
    <xf numFmtId="0" fontId="47" fillId="0" borderId="27" xfId="0" applyFont="1" applyBorder="1" applyAlignment="1">
      <alignment horizontal="left" vertical="center"/>
    </xf>
    <xf numFmtId="0" fontId="48" fillId="0" borderId="1" xfId="0" applyFont="1" applyBorder="1" applyAlignment="1">
      <alignment horizontal="center" vertical="center"/>
    </xf>
    <xf numFmtId="0" fontId="47" fillId="0" borderId="28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49" fillId="0" borderId="29" xfId="0" applyFont="1" applyBorder="1" applyAlignment="1">
      <alignment horizontal="left" vertical="center"/>
    </xf>
    <xf numFmtId="0" fontId="49" fillId="0" borderId="29" xfId="0" applyFont="1" applyBorder="1" applyAlignment="1">
      <alignment horizontal="center" vertical="center"/>
    </xf>
    <xf numFmtId="0" fontId="53" fillId="0" borderId="29" xfId="0" applyFont="1" applyBorder="1" applyAlignment="1">
      <alignment horizontal="left" vertical="center"/>
    </xf>
    <xf numFmtId="0" fontId="54" fillId="0" borderId="1" xfId="0" applyFont="1" applyBorder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55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1" xfId="0" applyFont="1" applyFill="1" applyBorder="1" applyAlignment="1">
      <alignment horizontal="left" vertical="center"/>
    </xf>
    <xf numFmtId="0" fontId="50" fillId="0" borderId="1" xfId="0" applyFont="1" applyFill="1" applyBorder="1" applyAlignment="1">
      <alignment horizontal="center" vertical="center"/>
    </xf>
    <xf numFmtId="0" fontId="47" fillId="0" borderId="30" xfId="0" applyFont="1" applyBorder="1" applyAlignment="1">
      <alignment horizontal="left" vertical="center"/>
    </xf>
    <xf numFmtId="0" fontId="52" fillId="0" borderId="29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52" fillId="0" borderId="1" xfId="0" applyFont="1" applyBorder="1" applyAlignment="1">
      <alignment horizontal="left" vertical="center"/>
    </xf>
    <xf numFmtId="0" fontId="53" fillId="0" borderId="1" xfId="0" applyFont="1" applyBorder="1" applyAlignment="1">
      <alignment horizontal="left" vertical="center"/>
    </xf>
    <xf numFmtId="0" fontId="51" fillId="0" borderId="29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center" vertical="center" wrapText="1"/>
    </xf>
    <xf numFmtId="0" fontId="47" fillId="0" borderId="24" xfId="0" applyFont="1" applyBorder="1" applyAlignment="1">
      <alignment horizontal="left" vertical="center" wrapText="1"/>
    </xf>
    <xf numFmtId="0" fontId="47" fillId="0" borderId="25" xfId="0" applyFont="1" applyBorder="1" applyAlignment="1">
      <alignment horizontal="left" vertical="center" wrapText="1"/>
    </xf>
    <xf numFmtId="0" fontId="47" fillId="0" borderId="26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53" fillId="0" borderId="27" xfId="0" applyFont="1" applyBorder="1" applyAlignment="1">
      <alignment horizontal="left" vertical="center" wrapText="1"/>
    </xf>
    <xf numFmtId="0" fontId="53" fillId="0" borderId="28" xfId="0" applyFont="1" applyBorder="1" applyAlignment="1">
      <alignment horizontal="left" vertical="center" wrapText="1"/>
    </xf>
    <xf numFmtId="0" fontId="51" fillId="0" borderId="27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/>
    </xf>
    <xf numFmtId="0" fontId="51" fillId="0" borderId="28" xfId="0" applyFont="1" applyBorder="1" applyAlignment="1">
      <alignment horizontal="left" vertical="center" wrapText="1"/>
    </xf>
    <xf numFmtId="0" fontId="51" fillId="0" borderId="28" xfId="0" applyFont="1" applyBorder="1" applyAlignment="1">
      <alignment horizontal="left" vertical="center"/>
    </xf>
    <xf numFmtId="0" fontId="51" fillId="0" borderId="30" xfId="0" applyFont="1" applyBorder="1" applyAlignment="1">
      <alignment horizontal="left" vertical="center" wrapText="1"/>
    </xf>
    <xf numFmtId="0" fontId="51" fillId="0" borderId="29" xfId="0" applyFont="1" applyBorder="1" applyAlignment="1">
      <alignment horizontal="left" vertical="center" wrapText="1"/>
    </xf>
    <xf numFmtId="0" fontId="51" fillId="0" borderId="31" xfId="0" applyFont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top"/>
    </xf>
    <xf numFmtId="0" fontId="50" fillId="0" borderId="1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31" xfId="0" applyFont="1" applyBorder="1" applyAlignment="1">
      <alignment horizontal="left" vertical="center"/>
    </xf>
    <xf numFmtId="0" fontId="51" fillId="0" borderId="1" xfId="0" applyFont="1" applyBorder="1" applyAlignment="1">
      <alignment horizontal="center" vertical="center"/>
    </xf>
    <xf numFmtId="0" fontId="53" fillId="0" borderId="0" xfId="0" applyFont="1" applyAlignment="1">
      <alignment vertical="center"/>
    </xf>
    <xf numFmtId="0" fontId="49" fillId="0" borderId="1" xfId="0" applyFont="1" applyBorder="1" applyAlignment="1">
      <alignment vertical="center"/>
    </xf>
    <xf numFmtId="0" fontId="53" fillId="0" borderId="29" xfId="0" applyFont="1" applyBorder="1" applyAlignment="1">
      <alignment vertical="center"/>
    </xf>
    <xf numFmtId="0" fontId="49" fillId="0" borderId="29" xfId="0" applyFont="1" applyBorder="1" applyAlignment="1">
      <alignment vertical="center"/>
    </xf>
    <xf numFmtId="0" fontId="50" fillId="0" borderId="1" xfId="0" applyFont="1" applyBorder="1" applyAlignment="1">
      <alignment vertical="top"/>
    </xf>
    <xf numFmtId="49" fontId="50" fillId="0" borderId="1" xfId="0" applyNumberFormat="1" applyFont="1" applyBorder="1" applyAlignment="1">
      <alignment horizontal="left" vertical="center"/>
    </xf>
    <xf numFmtId="0" fontId="56" fillId="0" borderId="27" xfId="0" applyFont="1" applyBorder="1" applyAlignment="1" applyProtection="1">
      <alignment horizontal="left" vertical="center"/>
    </xf>
    <xf numFmtId="0" fontId="57" fillId="0" borderId="1" xfId="0" applyFont="1" applyBorder="1" applyAlignment="1" applyProtection="1">
      <alignment vertical="top"/>
    </xf>
    <xf numFmtId="0" fontId="57" fillId="0" borderId="1" xfId="0" applyFont="1" applyBorder="1" applyAlignment="1" applyProtection="1">
      <alignment horizontal="left" vertical="center"/>
    </xf>
    <xf numFmtId="0" fontId="57" fillId="0" borderId="1" xfId="0" applyFont="1" applyBorder="1" applyAlignment="1" applyProtection="1">
      <alignment horizontal="center" vertical="center"/>
    </xf>
    <xf numFmtId="49" fontId="57" fillId="0" borderId="1" xfId="0" applyNumberFormat="1" applyFont="1" applyBorder="1" applyAlignment="1" applyProtection="1">
      <alignment horizontal="left" vertical="center"/>
    </xf>
    <xf numFmtId="0" fontId="56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9" fillId="0" borderId="29" xfId="0" applyFont="1" applyBorder="1" applyAlignment="1">
      <alignment horizontal="left"/>
    </xf>
    <xf numFmtId="0" fontId="53" fillId="0" borderId="29" xfId="0" applyFont="1" applyBorder="1" applyAlignment="1"/>
    <xf numFmtId="0" fontId="47" fillId="0" borderId="27" xfId="0" applyFont="1" applyBorder="1" applyAlignment="1">
      <alignment vertical="top"/>
    </xf>
    <xf numFmtId="0" fontId="47" fillId="0" borderId="28" xfId="0" applyFont="1" applyBorder="1" applyAlignment="1">
      <alignment vertical="top"/>
    </xf>
    <xf numFmtId="0" fontId="47" fillId="0" borderId="30" xfId="0" applyFont="1" applyBorder="1" applyAlignment="1">
      <alignment vertical="top"/>
    </xf>
    <xf numFmtId="0" fontId="47" fillId="0" borderId="29" xfId="0" applyFont="1" applyBorder="1" applyAlignment="1">
      <alignment vertical="top"/>
    </xf>
    <xf numFmtId="0" fontId="47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723160204" TargetMode="External" /><Relationship Id="rId11" Type="http://schemas.openxmlformats.org/officeDocument/2006/relationships/hyperlink" Target="https://podminky.urs.cz/item/CS_URS_2024_02/723160334" TargetMode="External" /><Relationship Id="rId12" Type="http://schemas.openxmlformats.org/officeDocument/2006/relationships/hyperlink" Target="https://podminky.urs.cz/item/CS_URS_2024_02/723170114" TargetMode="External" /><Relationship Id="rId13" Type="http://schemas.openxmlformats.org/officeDocument/2006/relationships/hyperlink" Target="https://podminky.urs.cz/item/CS_URS_2024_02/723170116" TargetMode="External" /><Relationship Id="rId14" Type="http://schemas.openxmlformats.org/officeDocument/2006/relationships/hyperlink" Target="https://podminky.urs.cz/item/CS_URS_2024_02/723231163" TargetMode="External" /><Relationship Id="rId15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030001000" TargetMode="External" /><Relationship Id="rId2" Type="http://schemas.openxmlformats.org/officeDocument/2006/relationships/hyperlink" Target="https://podminky.urs.cz/item/CS_URS_2024_02/033002000" TargetMode="External" /><Relationship Id="rId3" Type="http://schemas.openxmlformats.org/officeDocument/2006/relationships/hyperlink" Target="https://podminky.urs.cz/item/CS_URS_2024_02/034103000" TargetMode="External" /><Relationship Id="rId4" Type="http://schemas.openxmlformats.org/officeDocument/2006/relationships/hyperlink" Target="https://podminky.urs.cz/item/CS_URS_2024_02/039002000" TargetMode="External" /><Relationship Id="rId5" Type="http://schemas.openxmlformats.org/officeDocument/2006/relationships/hyperlink" Target="https://podminky.urs.cz/item/CS_URS_2024_02/072002000" TargetMode="External" /><Relationship Id="rId6" Type="http://schemas.openxmlformats.org/officeDocument/2006/relationships/hyperlink" Target="https://podminky.urs.cz/item/CS_URS_2024_02/012103000" TargetMode="External" /><Relationship Id="rId7" Type="http://schemas.openxmlformats.org/officeDocument/2006/relationships/hyperlink" Target="https://podminky.urs.cz/item/CS_URS_2024_02/012303000" TargetMode="External" /><Relationship Id="rId8" Type="http://schemas.openxmlformats.org/officeDocument/2006/relationships/hyperlink" Target="https://podminky.urs.cz/item/CS_URS_2024_02/013244000" TargetMode="External" /><Relationship Id="rId9" Type="http://schemas.openxmlformats.org/officeDocument/2006/relationships/hyperlink" Target="https://podminky.urs.cz/item/CS_URS_2024_02/013254000" TargetMode="External" /><Relationship Id="rId10" Type="http://schemas.openxmlformats.org/officeDocument/2006/relationships/hyperlink" Target="https://podminky.urs.cz/item/CS_URS_2024_02/043103000" TargetMode="External" /><Relationship Id="rId11" Type="http://schemas.openxmlformats.org/officeDocument/2006/relationships/hyperlink" Target="https://podminky.urs.cz/item/CS_URS_2024_02/045002000" TargetMode="External" /><Relationship Id="rId12" Type="http://schemas.openxmlformats.org/officeDocument/2006/relationships/hyperlink" Target="https://podminky.urs.cz/item/CS_URS_2024_02/091504000" TargetMode="External" /><Relationship Id="rId13" Type="http://schemas.openxmlformats.org/officeDocument/2006/relationships/hyperlink" Target="https://podminky.urs.cz/item/CS_URS_2024_02/081002000" TargetMode="External" /><Relationship Id="rId14" Type="http://schemas.openxmlformats.org/officeDocument/2006/relationships/hyperlink" Target="https://podminky.urs.cz/item/CS_URS_2024_02/034503000" TargetMode="External" /><Relationship Id="rId15" Type="http://schemas.openxmlformats.org/officeDocument/2006/relationships/hyperlink" Target="https://podminky.urs.cz/item/CS_URS_2024_02/092203000" TargetMode="External" /><Relationship Id="rId16" Type="http://schemas.openxmlformats.org/officeDocument/2006/relationships/hyperlink" Target="https://podminky.urs.cz/item/CS_URS_2024_02/094104000" TargetMode="External" /><Relationship Id="rId17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21151103" TargetMode="External" /><Relationship Id="rId2" Type="http://schemas.openxmlformats.org/officeDocument/2006/relationships/hyperlink" Target="https://podminky.urs.cz/item/CS_URS_2024_02/181351003" TargetMode="External" /><Relationship Id="rId3" Type="http://schemas.openxmlformats.org/officeDocument/2006/relationships/hyperlink" Target="https://podminky.urs.cz/item/CS_URS_2024_02/162251102" TargetMode="External" /><Relationship Id="rId4" Type="http://schemas.openxmlformats.org/officeDocument/2006/relationships/hyperlink" Target="https://podminky.urs.cz/item/CS_URS_2024_02/167151111" TargetMode="External" /><Relationship Id="rId5" Type="http://schemas.openxmlformats.org/officeDocument/2006/relationships/hyperlink" Target="https://podminky.urs.cz/item/CS_URS_2024_02/131251105" TargetMode="External" /><Relationship Id="rId6" Type="http://schemas.openxmlformats.org/officeDocument/2006/relationships/hyperlink" Target="https://podminky.urs.cz/item/CS_URS_2024_02/132212131" TargetMode="External" /><Relationship Id="rId7" Type="http://schemas.openxmlformats.org/officeDocument/2006/relationships/hyperlink" Target="https://podminky.urs.cz/item/CS_URS_2024_02/132251101" TargetMode="External" /><Relationship Id="rId8" Type="http://schemas.openxmlformats.org/officeDocument/2006/relationships/hyperlink" Target="https://podminky.urs.cz/item/CS_URS_2024_02/132251251" TargetMode="External" /><Relationship Id="rId9" Type="http://schemas.openxmlformats.org/officeDocument/2006/relationships/hyperlink" Target="https://podminky.urs.cz/item/CS_URS_2024_02/174111101" TargetMode="External" /><Relationship Id="rId10" Type="http://schemas.openxmlformats.org/officeDocument/2006/relationships/hyperlink" Target="https://podminky.urs.cz/item/CS_URS_2024_02/162251102" TargetMode="External" /><Relationship Id="rId11" Type="http://schemas.openxmlformats.org/officeDocument/2006/relationships/hyperlink" Target="https://podminky.urs.cz/item/CS_URS_2024_02/167151111" TargetMode="External" /><Relationship Id="rId12" Type="http://schemas.openxmlformats.org/officeDocument/2006/relationships/hyperlink" Target="https://podminky.urs.cz/item/CS_URS_2024_02/162751117" TargetMode="External" /><Relationship Id="rId13" Type="http://schemas.openxmlformats.org/officeDocument/2006/relationships/hyperlink" Target="https://podminky.urs.cz/item/CS_URS_2024_02/162751119" TargetMode="External" /><Relationship Id="rId14" Type="http://schemas.openxmlformats.org/officeDocument/2006/relationships/hyperlink" Target="https://podminky.urs.cz/item/CS_URS_2024_02/997013873" TargetMode="External" /><Relationship Id="rId15" Type="http://schemas.openxmlformats.org/officeDocument/2006/relationships/hyperlink" Target="https://podminky.urs.cz/item/CS_URS_2024_02/213141111" TargetMode="External" /><Relationship Id="rId16" Type="http://schemas.openxmlformats.org/officeDocument/2006/relationships/hyperlink" Target="https://podminky.urs.cz/item/CS_URS_2024_02/274351121" TargetMode="External" /><Relationship Id="rId17" Type="http://schemas.openxmlformats.org/officeDocument/2006/relationships/hyperlink" Target="https://podminky.urs.cz/item/CS_URS_2024_02/274351122" TargetMode="External" /><Relationship Id="rId18" Type="http://schemas.openxmlformats.org/officeDocument/2006/relationships/hyperlink" Target="https://podminky.urs.cz/item/CS_URS_2024_02/274313711" TargetMode="External" /><Relationship Id="rId19" Type="http://schemas.openxmlformats.org/officeDocument/2006/relationships/hyperlink" Target="https://podminky.urs.cz/item/CS_URS_2024_02/279113144" TargetMode="External" /><Relationship Id="rId20" Type="http://schemas.openxmlformats.org/officeDocument/2006/relationships/hyperlink" Target="https://podminky.urs.cz/item/CS_URS_2024_02/279113145" TargetMode="External" /><Relationship Id="rId21" Type="http://schemas.openxmlformats.org/officeDocument/2006/relationships/hyperlink" Target="https://podminky.urs.cz/item/CS_URS_2024_02/279361821" TargetMode="External" /><Relationship Id="rId22" Type="http://schemas.openxmlformats.org/officeDocument/2006/relationships/hyperlink" Target="https://podminky.urs.cz/item/CS_URS_2024_02/953961113" TargetMode="External" /><Relationship Id="rId23" Type="http://schemas.openxmlformats.org/officeDocument/2006/relationships/hyperlink" Target="https://podminky.urs.cz/item/CS_URS_2024_02/273321511" TargetMode="External" /><Relationship Id="rId24" Type="http://schemas.openxmlformats.org/officeDocument/2006/relationships/hyperlink" Target="https://podminky.urs.cz/item/CS_URS_2024_02/273351121" TargetMode="External" /><Relationship Id="rId25" Type="http://schemas.openxmlformats.org/officeDocument/2006/relationships/hyperlink" Target="https://podminky.urs.cz/item/CS_URS_2024_02/273351122" TargetMode="External" /><Relationship Id="rId26" Type="http://schemas.openxmlformats.org/officeDocument/2006/relationships/hyperlink" Target="https://podminky.urs.cz/item/CS_URS_2024_02/273361821" TargetMode="External" /><Relationship Id="rId27" Type="http://schemas.openxmlformats.org/officeDocument/2006/relationships/hyperlink" Target="https://podminky.urs.cz/item/CS_URS_2024_02/631311126" TargetMode="External" /><Relationship Id="rId28" Type="http://schemas.openxmlformats.org/officeDocument/2006/relationships/hyperlink" Target="https://podminky.urs.cz/item/CS_URS_2024_02/631319022" TargetMode="External" /><Relationship Id="rId29" Type="http://schemas.openxmlformats.org/officeDocument/2006/relationships/hyperlink" Target="https://podminky.urs.cz/item/CS_URS_2024_02/631319173" TargetMode="External" /><Relationship Id="rId30" Type="http://schemas.openxmlformats.org/officeDocument/2006/relationships/hyperlink" Target="https://podminky.urs.cz/item/CS_URS_2024_02/631311135" TargetMode="External" /><Relationship Id="rId31" Type="http://schemas.openxmlformats.org/officeDocument/2006/relationships/hyperlink" Target="https://podminky.urs.cz/item/CS_URS_2024_02/631319013" TargetMode="External" /><Relationship Id="rId32" Type="http://schemas.openxmlformats.org/officeDocument/2006/relationships/hyperlink" Target="https://podminky.urs.cz/item/CS_URS_2024_02/631319175" TargetMode="External" /><Relationship Id="rId33" Type="http://schemas.openxmlformats.org/officeDocument/2006/relationships/hyperlink" Target="https://podminky.urs.cz/item/CS_URS_2024_02/631351101" TargetMode="External" /><Relationship Id="rId34" Type="http://schemas.openxmlformats.org/officeDocument/2006/relationships/hyperlink" Target="https://podminky.urs.cz/item/CS_URS_2024_02/631351102" TargetMode="External" /><Relationship Id="rId35" Type="http://schemas.openxmlformats.org/officeDocument/2006/relationships/hyperlink" Target="https://podminky.urs.cz/item/CS_URS_2024_02/631362021.2" TargetMode="External" /><Relationship Id="rId36" Type="http://schemas.openxmlformats.org/officeDocument/2006/relationships/hyperlink" Target="https://podminky.urs.cz/item/CS_URS_2024_02/741410021" TargetMode="External" /><Relationship Id="rId37" Type="http://schemas.openxmlformats.org/officeDocument/2006/relationships/hyperlink" Target="https://podminky.urs.cz/item/CS_URS_2024_02/175111101" TargetMode="External" /><Relationship Id="rId38" Type="http://schemas.openxmlformats.org/officeDocument/2006/relationships/hyperlink" Target="https://podminky.urs.cz/item/CS_URS_2024_02/211971121" TargetMode="External" /><Relationship Id="rId39" Type="http://schemas.openxmlformats.org/officeDocument/2006/relationships/hyperlink" Target="https://podminky.urs.cz/item/CS_URS_2024_02/212312111" TargetMode="External" /><Relationship Id="rId40" Type="http://schemas.openxmlformats.org/officeDocument/2006/relationships/hyperlink" Target="https://podminky.urs.cz/item/CS_URS_2024_02/212755214" TargetMode="External" /><Relationship Id="rId41" Type="http://schemas.openxmlformats.org/officeDocument/2006/relationships/hyperlink" Target="https://podminky.urs.cz/item/CS_URS_2024_02/894812155" TargetMode="External" /><Relationship Id="rId42" Type="http://schemas.openxmlformats.org/officeDocument/2006/relationships/hyperlink" Target="https://podminky.urs.cz/item/CS_URS_2024_02/895270001" TargetMode="External" /><Relationship Id="rId43" Type="http://schemas.openxmlformats.org/officeDocument/2006/relationships/hyperlink" Target="https://podminky.urs.cz/item/CS_URS_2024_02/895270021" TargetMode="External" /><Relationship Id="rId44" Type="http://schemas.openxmlformats.org/officeDocument/2006/relationships/hyperlink" Target="https://podminky.urs.cz/item/CS_URS_2024_02/895270031" TargetMode="External" /><Relationship Id="rId45" Type="http://schemas.openxmlformats.org/officeDocument/2006/relationships/hyperlink" Target="https://podminky.urs.cz/item/CS_URS_2024_02/895270067" TargetMode="External" /><Relationship Id="rId46" Type="http://schemas.openxmlformats.org/officeDocument/2006/relationships/hyperlink" Target="https://podminky.urs.cz/item/CS_URS_2024_02/175111101" TargetMode="External" /><Relationship Id="rId47" Type="http://schemas.openxmlformats.org/officeDocument/2006/relationships/hyperlink" Target="https://podminky.urs.cz/item/CS_URS_2024_02/218111112" TargetMode="External" /><Relationship Id="rId48" Type="http://schemas.openxmlformats.org/officeDocument/2006/relationships/hyperlink" Target="https://podminky.urs.cz/item/CS_URS_2024_02/218111121" TargetMode="External" /><Relationship Id="rId49" Type="http://schemas.openxmlformats.org/officeDocument/2006/relationships/hyperlink" Target="https://podminky.urs.cz/item/CS_URS_2024_02/218121111" TargetMode="External" /><Relationship Id="rId50" Type="http://schemas.openxmlformats.org/officeDocument/2006/relationships/hyperlink" Target="https://podminky.urs.cz/item/CS_URS_2024_02/311235151" TargetMode="External" /><Relationship Id="rId51" Type="http://schemas.openxmlformats.org/officeDocument/2006/relationships/hyperlink" Target="https://podminky.urs.cz/item/CS_URS_2024_02/311236141" TargetMode="External" /><Relationship Id="rId52" Type="http://schemas.openxmlformats.org/officeDocument/2006/relationships/hyperlink" Target="https://podminky.urs.cz/item/CS_URS_2024_02/311238937" TargetMode="External" /><Relationship Id="rId53" Type="http://schemas.openxmlformats.org/officeDocument/2006/relationships/hyperlink" Target="https://podminky.urs.cz/item/CS_URS_2024_02/311113144" TargetMode="External" /><Relationship Id="rId54" Type="http://schemas.openxmlformats.org/officeDocument/2006/relationships/hyperlink" Target="https://podminky.urs.cz/item/CS_URS_2024_02/311361821" TargetMode="External" /><Relationship Id="rId55" Type="http://schemas.openxmlformats.org/officeDocument/2006/relationships/hyperlink" Target="https://podminky.urs.cz/item/CS_URS_2024_02/317168051" TargetMode="External" /><Relationship Id="rId56" Type="http://schemas.openxmlformats.org/officeDocument/2006/relationships/hyperlink" Target="https://podminky.urs.cz/item/CS_URS_2024_02/317168052" TargetMode="External" /><Relationship Id="rId57" Type="http://schemas.openxmlformats.org/officeDocument/2006/relationships/hyperlink" Target="https://podminky.urs.cz/item/CS_URS_2024_02/317168053" TargetMode="External" /><Relationship Id="rId58" Type="http://schemas.openxmlformats.org/officeDocument/2006/relationships/hyperlink" Target="https://podminky.urs.cz/item/CS_URS_2024_02/317168054" TargetMode="External" /><Relationship Id="rId59" Type="http://schemas.openxmlformats.org/officeDocument/2006/relationships/hyperlink" Target="https://podminky.urs.cz/item/CS_URS_2024_02/317168057" TargetMode="External" /><Relationship Id="rId60" Type="http://schemas.openxmlformats.org/officeDocument/2006/relationships/hyperlink" Target="https://podminky.urs.cz/item/CS_URS_2024_02/317168055" TargetMode="External" /><Relationship Id="rId61" Type="http://schemas.openxmlformats.org/officeDocument/2006/relationships/hyperlink" Target="https://podminky.urs.cz/item/CS_URS_2024_02/317168056" TargetMode="External" /><Relationship Id="rId62" Type="http://schemas.openxmlformats.org/officeDocument/2006/relationships/hyperlink" Target="https://podminky.urs.cz/item/CS_URS_2024_02/317998132" TargetMode="External" /><Relationship Id="rId63" Type="http://schemas.openxmlformats.org/officeDocument/2006/relationships/hyperlink" Target="https://podminky.urs.cz/item/CS_URS_2024_02/317941121" TargetMode="External" /><Relationship Id="rId64" Type="http://schemas.openxmlformats.org/officeDocument/2006/relationships/hyperlink" Target="https://podminky.urs.cz/item/CS_URS_2024_02/346244381" TargetMode="External" /><Relationship Id="rId65" Type="http://schemas.openxmlformats.org/officeDocument/2006/relationships/hyperlink" Target="https://podminky.urs.cz/item/CS_URS_2024_02/317168012" TargetMode="External" /><Relationship Id="rId66" Type="http://schemas.openxmlformats.org/officeDocument/2006/relationships/hyperlink" Target="https://podminky.urs.cz/item/CS_URS_2024_02/317168028" TargetMode="External" /><Relationship Id="rId67" Type="http://schemas.openxmlformats.org/officeDocument/2006/relationships/hyperlink" Target="https://podminky.urs.cz/item/CS_URS_2024_02/342244201" TargetMode="External" /><Relationship Id="rId68" Type="http://schemas.openxmlformats.org/officeDocument/2006/relationships/hyperlink" Target="https://podminky.urs.cz/item/CS_URS_2024_02/342244211" TargetMode="External" /><Relationship Id="rId69" Type="http://schemas.openxmlformats.org/officeDocument/2006/relationships/hyperlink" Target="https://podminky.urs.cz/item/CS_URS_2024_02/342272225" TargetMode="External" /><Relationship Id="rId70" Type="http://schemas.openxmlformats.org/officeDocument/2006/relationships/hyperlink" Target="https://podminky.urs.cz/item/CS_URS_2024_02/342244221" TargetMode="External" /><Relationship Id="rId71" Type="http://schemas.openxmlformats.org/officeDocument/2006/relationships/hyperlink" Target="https://podminky.urs.cz/item/CS_URS_2024_02/342291112" TargetMode="External" /><Relationship Id="rId72" Type="http://schemas.openxmlformats.org/officeDocument/2006/relationships/hyperlink" Target="https://podminky.urs.cz/item/CS_URS_2024_02/342291121" TargetMode="External" /><Relationship Id="rId73" Type="http://schemas.openxmlformats.org/officeDocument/2006/relationships/hyperlink" Target="https://podminky.urs.cz/item/CS_URS_2024_02/346272256" TargetMode="External" /><Relationship Id="rId74" Type="http://schemas.openxmlformats.org/officeDocument/2006/relationships/hyperlink" Target="https://podminky.urs.cz/item/CS_URS_2024_02/713131151" TargetMode="External" /><Relationship Id="rId75" Type="http://schemas.openxmlformats.org/officeDocument/2006/relationships/hyperlink" Target="https://podminky.urs.cz/item/CS_URS_2024_02/413941135" TargetMode="External" /><Relationship Id="rId76" Type="http://schemas.openxmlformats.org/officeDocument/2006/relationships/hyperlink" Target="https://podminky.urs.cz/item/CS_URS_2024_02/417321515" TargetMode="External" /><Relationship Id="rId77" Type="http://schemas.openxmlformats.org/officeDocument/2006/relationships/hyperlink" Target="https://podminky.urs.cz/item/CS_URS_2024_02/417351115" TargetMode="External" /><Relationship Id="rId78" Type="http://schemas.openxmlformats.org/officeDocument/2006/relationships/hyperlink" Target="https://podminky.urs.cz/item/CS_URS_2024_02/417351116" TargetMode="External" /><Relationship Id="rId79" Type="http://schemas.openxmlformats.org/officeDocument/2006/relationships/hyperlink" Target="https://podminky.urs.cz/item/CS_URS_2024_02/417361821" TargetMode="External" /><Relationship Id="rId80" Type="http://schemas.openxmlformats.org/officeDocument/2006/relationships/hyperlink" Target="https://podminky.urs.cz/item/CS_URS_2024_02/953331112" TargetMode="External" /><Relationship Id="rId81" Type="http://schemas.openxmlformats.org/officeDocument/2006/relationships/hyperlink" Target="https://podminky.urs.cz/item/CS_URS_2024_02/417321515" TargetMode="External" /><Relationship Id="rId82" Type="http://schemas.openxmlformats.org/officeDocument/2006/relationships/hyperlink" Target="https://podminky.urs.cz/item/CS_URS_2024_02/417351115" TargetMode="External" /><Relationship Id="rId83" Type="http://schemas.openxmlformats.org/officeDocument/2006/relationships/hyperlink" Target="https://podminky.urs.cz/item/CS_URS_2024_02/417351116" TargetMode="External" /><Relationship Id="rId84" Type="http://schemas.openxmlformats.org/officeDocument/2006/relationships/hyperlink" Target="https://podminky.urs.cz/item/CS_URS_2024_02/417361821" TargetMode="External" /><Relationship Id="rId85" Type="http://schemas.openxmlformats.org/officeDocument/2006/relationships/hyperlink" Target="https://podminky.urs.cz/item/CS_URS_2024_02/953331112" TargetMode="External" /><Relationship Id="rId86" Type="http://schemas.openxmlformats.org/officeDocument/2006/relationships/hyperlink" Target="https://podminky.urs.cz/item/CS_URS_2024_02/411133903" TargetMode="External" /><Relationship Id="rId87" Type="http://schemas.openxmlformats.org/officeDocument/2006/relationships/hyperlink" Target="https://podminky.urs.cz/item/CS_URS_2024_02/389381001" TargetMode="External" /><Relationship Id="rId88" Type="http://schemas.openxmlformats.org/officeDocument/2006/relationships/hyperlink" Target="https://podminky.urs.cz/item/CS_URS_2024_02/411351011" TargetMode="External" /><Relationship Id="rId89" Type="http://schemas.openxmlformats.org/officeDocument/2006/relationships/hyperlink" Target="https://podminky.urs.cz/item/CS_URS_2024_02/411351012" TargetMode="External" /><Relationship Id="rId90" Type="http://schemas.openxmlformats.org/officeDocument/2006/relationships/hyperlink" Target="https://podminky.urs.cz/item/CS_URS_2024_02/417361821" TargetMode="External" /><Relationship Id="rId91" Type="http://schemas.openxmlformats.org/officeDocument/2006/relationships/hyperlink" Target="https://podminky.urs.cz/item/CS_URS_2024_02/953312112" TargetMode="External" /><Relationship Id="rId92" Type="http://schemas.openxmlformats.org/officeDocument/2006/relationships/hyperlink" Target="https://podminky.urs.cz/item/CS_URS_2024_02/411321414" TargetMode="External" /><Relationship Id="rId93" Type="http://schemas.openxmlformats.org/officeDocument/2006/relationships/hyperlink" Target="https://podminky.urs.cz/item/CS_URS_2024_02/411361821.1" TargetMode="External" /><Relationship Id="rId94" Type="http://schemas.openxmlformats.org/officeDocument/2006/relationships/hyperlink" Target="https://podminky.urs.cz/item/CS_URS_2024_02/411351011" TargetMode="External" /><Relationship Id="rId95" Type="http://schemas.openxmlformats.org/officeDocument/2006/relationships/hyperlink" Target="https://podminky.urs.cz/item/CS_URS_2024_02/411351012" TargetMode="External" /><Relationship Id="rId96" Type="http://schemas.openxmlformats.org/officeDocument/2006/relationships/hyperlink" Target="https://podminky.urs.cz/item/CS_URS_2024_02/411354313" TargetMode="External" /><Relationship Id="rId97" Type="http://schemas.openxmlformats.org/officeDocument/2006/relationships/hyperlink" Target="https://podminky.urs.cz/item/CS_URS_2024_02/411354314" TargetMode="External" /><Relationship Id="rId98" Type="http://schemas.openxmlformats.org/officeDocument/2006/relationships/hyperlink" Target="https://podminky.urs.cz/item/CS_URS_2024_02/953511111" TargetMode="External" /><Relationship Id="rId99" Type="http://schemas.openxmlformats.org/officeDocument/2006/relationships/hyperlink" Target="https://podminky.urs.cz/item/CS_URS_2024_02/413351111" TargetMode="External" /><Relationship Id="rId100" Type="http://schemas.openxmlformats.org/officeDocument/2006/relationships/hyperlink" Target="https://podminky.urs.cz/item/CS_URS_2024_02/413351112" TargetMode="External" /><Relationship Id="rId101" Type="http://schemas.openxmlformats.org/officeDocument/2006/relationships/hyperlink" Target="https://podminky.urs.cz/item/CS_URS_2024_02/413352111" TargetMode="External" /><Relationship Id="rId102" Type="http://schemas.openxmlformats.org/officeDocument/2006/relationships/hyperlink" Target="https://podminky.urs.cz/item/CS_URS_2024_02/413352112" TargetMode="External" /><Relationship Id="rId103" Type="http://schemas.openxmlformats.org/officeDocument/2006/relationships/hyperlink" Target="https://podminky.urs.cz/item/CS_URS_2024_02/413321414" TargetMode="External" /><Relationship Id="rId104" Type="http://schemas.openxmlformats.org/officeDocument/2006/relationships/hyperlink" Target="https://podminky.urs.cz/item/CS_URS_2024_02/413361821" TargetMode="External" /><Relationship Id="rId105" Type="http://schemas.openxmlformats.org/officeDocument/2006/relationships/hyperlink" Target="https://podminky.urs.cz/item/CS_URS_2024_02/431124111" TargetMode="External" /><Relationship Id="rId106" Type="http://schemas.openxmlformats.org/officeDocument/2006/relationships/hyperlink" Target="https://podminky.urs.cz/item/CS_URS_2024_02/435124311" TargetMode="External" /><Relationship Id="rId107" Type="http://schemas.openxmlformats.org/officeDocument/2006/relationships/hyperlink" Target="https://podminky.urs.cz/item/CS_URS_2024_02/953611141" TargetMode="External" /><Relationship Id="rId108" Type="http://schemas.openxmlformats.org/officeDocument/2006/relationships/hyperlink" Target="https://podminky.urs.cz/item/CS_URS_2024_02/953611211" TargetMode="External" /><Relationship Id="rId109" Type="http://schemas.openxmlformats.org/officeDocument/2006/relationships/hyperlink" Target="https://podminky.urs.cz/item/CS_URS_2024_02/953611151" TargetMode="External" /><Relationship Id="rId110" Type="http://schemas.openxmlformats.org/officeDocument/2006/relationships/hyperlink" Target="https://podminky.urs.cz/item/CS_URS_2024_02/629991012" TargetMode="External" /><Relationship Id="rId111" Type="http://schemas.openxmlformats.org/officeDocument/2006/relationships/hyperlink" Target="https://podminky.urs.cz/item/CS_URS_2024_02/622143004" TargetMode="External" /><Relationship Id="rId112" Type="http://schemas.openxmlformats.org/officeDocument/2006/relationships/hyperlink" Target="https://podminky.urs.cz/item/CS_URS_2024_02/622143005" TargetMode="External" /><Relationship Id="rId113" Type="http://schemas.openxmlformats.org/officeDocument/2006/relationships/hyperlink" Target="https://podminky.urs.cz/item/CS_URS_2024_02/612142001" TargetMode="External" /><Relationship Id="rId114" Type="http://schemas.openxmlformats.org/officeDocument/2006/relationships/hyperlink" Target="https://podminky.urs.cz/item/CS_URS_2024_02/632450121" TargetMode="External" /><Relationship Id="rId115" Type="http://schemas.openxmlformats.org/officeDocument/2006/relationships/hyperlink" Target="https://podminky.urs.cz/item/CS_URS_2024_02/612331321" TargetMode="External" /><Relationship Id="rId116" Type="http://schemas.openxmlformats.org/officeDocument/2006/relationships/hyperlink" Target="https://podminky.urs.cz/item/CS_URS_2024_02/611341325" TargetMode="External" /><Relationship Id="rId117" Type="http://schemas.openxmlformats.org/officeDocument/2006/relationships/hyperlink" Target="https://podminky.urs.cz/item/CS_URS_2024_02/612341321" TargetMode="External" /><Relationship Id="rId118" Type="http://schemas.openxmlformats.org/officeDocument/2006/relationships/hyperlink" Target="https://podminky.urs.cz/item/CS_URS_2024_02/629991012" TargetMode="External" /><Relationship Id="rId119" Type="http://schemas.openxmlformats.org/officeDocument/2006/relationships/hyperlink" Target="https://podminky.urs.cz/item/CS_URS_2024_02/629991011" TargetMode="External" /><Relationship Id="rId120" Type="http://schemas.openxmlformats.org/officeDocument/2006/relationships/hyperlink" Target="https://podminky.urs.cz/item/CS_URS_2024_02/622143004" TargetMode="External" /><Relationship Id="rId121" Type="http://schemas.openxmlformats.org/officeDocument/2006/relationships/hyperlink" Target="https://podminky.urs.cz/item/CS_URS_2024_02/622252002" TargetMode="External" /><Relationship Id="rId122" Type="http://schemas.openxmlformats.org/officeDocument/2006/relationships/hyperlink" Target="https://podminky.urs.cz/item/CS_URS_2024_02/621211001" TargetMode="External" /><Relationship Id="rId123" Type="http://schemas.openxmlformats.org/officeDocument/2006/relationships/hyperlink" Target="https://podminky.urs.cz/item/CS_URS_2024_02/622211041" TargetMode="External" /><Relationship Id="rId124" Type="http://schemas.openxmlformats.org/officeDocument/2006/relationships/hyperlink" Target="https://podminky.urs.cz/item/CS_URS_2024_02/622251101" TargetMode="External" /><Relationship Id="rId125" Type="http://schemas.openxmlformats.org/officeDocument/2006/relationships/hyperlink" Target="https://podminky.urs.cz/item/CS_URS_2024_02/622251221" TargetMode="External" /><Relationship Id="rId126" Type="http://schemas.openxmlformats.org/officeDocument/2006/relationships/hyperlink" Target="https://podminky.urs.cz/item/CS_URS_2024_02/622251209" TargetMode="External" /><Relationship Id="rId127" Type="http://schemas.openxmlformats.org/officeDocument/2006/relationships/hyperlink" Target="https://podminky.urs.cz/item/CS_URS_2024_02/622212001" TargetMode="External" /><Relationship Id="rId128" Type="http://schemas.openxmlformats.org/officeDocument/2006/relationships/hyperlink" Target="https://podminky.urs.cz/item/CS_URS_2024_02/622212001" TargetMode="External" /><Relationship Id="rId129" Type="http://schemas.openxmlformats.org/officeDocument/2006/relationships/hyperlink" Target="https://podminky.urs.cz/item/CS_URS_2024_02/622212001" TargetMode="External" /><Relationship Id="rId130" Type="http://schemas.openxmlformats.org/officeDocument/2006/relationships/hyperlink" Target="https://podminky.urs.cz/item/CS_URS_2024_02/622251211" TargetMode="External" /><Relationship Id="rId131" Type="http://schemas.openxmlformats.org/officeDocument/2006/relationships/hyperlink" Target="https://podminky.urs.cz/item/CS_URS_2024_02/621142001" TargetMode="External" /><Relationship Id="rId132" Type="http://schemas.openxmlformats.org/officeDocument/2006/relationships/hyperlink" Target="https://podminky.urs.cz/item/CS_URS_2024_02/622142001" TargetMode="External" /><Relationship Id="rId133" Type="http://schemas.openxmlformats.org/officeDocument/2006/relationships/hyperlink" Target="https://podminky.urs.cz/item/CS_URS_2024_02/713131145" TargetMode="External" /><Relationship Id="rId134" Type="http://schemas.openxmlformats.org/officeDocument/2006/relationships/hyperlink" Target="https://podminky.urs.cz/item/CS_URS_2024_02/621151001" TargetMode="External" /><Relationship Id="rId135" Type="http://schemas.openxmlformats.org/officeDocument/2006/relationships/hyperlink" Target="https://podminky.urs.cz/item/CS_URS_2024_02/621531012" TargetMode="External" /><Relationship Id="rId136" Type="http://schemas.openxmlformats.org/officeDocument/2006/relationships/hyperlink" Target="https://podminky.urs.cz/item/CS_URS_2024_02/622151001" TargetMode="External" /><Relationship Id="rId137" Type="http://schemas.openxmlformats.org/officeDocument/2006/relationships/hyperlink" Target="https://podminky.urs.cz/item/CS_URS_2024_02/622531012" TargetMode="External" /><Relationship Id="rId138" Type="http://schemas.openxmlformats.org/officeDocument/2006/relationships/hyperlink" Target="https://podminky.urs.cz/item/CS_URS_2024_02/632481213" TargetMode="External" /><Relationship Id="rId139" Type="http://schemas.openxmlformats.org/officeDocument/2006/relationships/hyperlink" Target="https://podminky.urs.cz/item/CS_URS_2024_02/634112113" TargetMode="External" /><Relationship Id="rId140" Type="http://schemas.openxmlformats.org/officeDocument/2006/relationships/hyperlink" Target="https://podminky.urs.cz/item/CS_URS_2024_02/634113113" TargetMode="External" /><Relationship Id="rId141" Type="http://schemas.openxmlformats.org/officeDocument/2006/relationships/hyperlink" Target="https://podminky.urs.cz/item/CS_URS_2024_02/631351111" TargetMode="External" /><Relationship Id="rId142" Type="http://schemas.openxmlformats.org/officeDocument/2006/relationships/hyperlink" Target="https://podminky.urs.cz/item/CS_URS_2024_02/631351112" TargetMode="External" /><Relationship Id="rId143" Type="http://schemas.openxmlformats.org/officeDocument/2006/relationships/hyperlink" Target="https://podminky.urs.cz/item/CS_URS_2024_02/635111311" TargetMode="External" /><Relationship Id="rId144" Type="http://schemas.openxmlformats.org/officeDocument/2006/relationships/hyperlink" Target="https://podminky.urs.cz/item/CS_URS_2024_02/631311115" TargetMode="External" /><Relationship Id="rId145" Type="http://schemas.openxmlformats.org/officeDocument/2006/relationships/hyperlink" Target="https://podminky.urs.cz/item/CS_URS_2024_02/631319011" TargetMode="External" /><Relationship Id="rId146" Type="http://schemas.openxmlformats.org/officeDocument/2006/relationships/hyperlink" Target="https://podminky.urs.cz/item/CS_URS_2024_02/631319204" TargetMode="External" /><Relationship Id="rId147" Type="http://schemas.openxmlformats.org/officeDocument/2006/relationships/hyperlink" Target="https://podminky.urs.cz/item/CS_URS_2024_02/637121113" TargetMode="External" /><Relationship Id="rId148" Type="http://schemas.openxmlformats.org/officeDocument/2006/relationships/hyperlink" Target="https://podminky.urs.cz/item/CS_URS_2024_02/637311131" TargetMode="External" /><Relationship Id="rId149" Type="http://schemas.openxmlformats.org/officeDocument/2006/relationships/hyperlink" Target="https://podminky.urs.cz/item/CS_URS_2024_02/632481215" TargetMode="External" /><Relationship Id="rId150" Type="http://schemas.openxmlformats.org/officeDocument/2006/relationships/hyperlink" Target="https://podminky.urs.cz/item/CS_URS_2024_02/632451101" TargetMode="External" /><Relationship Id="rId151" Type="http://schemas.openxmlformats.org/officeDocument/2006/relationships/hyperlink" Target="https://podminky.urs.cz/item/CS_URS_2024_02/771121011" TargetMode="External" /><Relationship Id="rId152" Type="http://schemas.openxmlformats.org/officeDocument/2006/relationships/hyperlink" Target="https://podminky.urs.cz/item/CS_URS_2024_02/642942111" TargetMode="External" /><Relationship Id="rId153" Type="http://schemas.openxmlformats.org/officeDocument/2006/relationships/hyperlink" Target="https://podminky.urs.cz/item/CS_URS_2024_02/642942221" TargetMode="External" /><Relationship Id="rId154" Type="http://schemas.openxmlformats.org/officeDocument/2006/relationships/hyperlink" Target="https://podminky.urs.cz/item/CS_URS_2024_02/642946111" TargetMode="External" /><Relationship Id="rId155" Type="http://schemas.openxmlformats.org/officeDocument/2006/relationships/hyperlink" Target="https://podminky.urs.cz/item/CS_URS_2024_02/783314101.1" TargetMode="External" /><Relationship Id="rId156" Type="http://schemas.openxmlformats.org/officeDocument/2006/relationships/hyperlink" Target="https://podminky.urs.cz/item/CS_URS_2024_02/783317101.1" TargetMode="External" /><Relationship Id="rId157" Type="http://schemas.openxmlformats.org/officeDocument/2006/relationships/hyperlink" Target="https://podminky.urs.cz/item/CS_URS_2024_02/751614121R" TargetMode="External" /><Relationship Id="rId158" Type="http://schemas.openxmlformats.org/officeDocument/2006/relationships/hyperlink" Target="https://podminky.urs.cz/item/CS_URS_2024_02/953943211" TargetMode="External" /><Relationship Id="rId159" Type="http://schemas.openxmlformats.org/officeDocument/2006/relationships/hyperlink" Target="https://podminky.urs.cz/item/CS_URS_2024_02/952901111" TargetMode="External" /><Relationship Id="rId160" Type="http://schemas.openxmlformats.org/officeDocument/2006/relationships/hyperlink" Target="https://podminky.urs.cz/item/CS_URS_2024_02/941111111" TargetMode="External" /><Relationship Id="rId161" Type="http://schemas.openxmlformats.org/officeDocument/2006/relationships/hyperlink" Target="https://podminky.urs.cz/item/CS_URS_2024_02/941111211" TargetMode="External" /><Relationship Id="rId162" Type="http://schemas.openxmlformats.org/officeDocument/2006/relationships/hyperlink" Target="https://podminky.urs.cz/item/CS_URS_2024_02/941111811" TargetMode="External" /><Relationship Id="rId163" Type="http://schemas.openxmlformats.org/officeDocument/2006/relationships/hyperlink" Target="https://podminky.urs.cz/item/CS_URS_2024_02/949101111" TargetMode="External" /><Relationship Id="rId164" Type="http://schemas.openxmlformats.org/officeDocument/2006/relationships/hyperlink" Target="https://podminky.urs.cz/item/CS_URS_2024_02/944511111" TargetMode="External" /><Relationship Id="rId165" Type="http://schemas.openxmlformats.org/officeDocument/2006/relationships/hyperlink" Target="https://podminky.urs.cz/item/CS_URS_2024_02/944511211" TargetMode="External" /><Relationship Id="rId166" Type="http://schemas.openxmlformats.org/officeDocument/2006/relationships/hyperlink" Target="https://podminky.urs.cz/item/CS_URS_2024_02/944511811" TargetMode="External" /><Relationship Id="rId167" Type="http://schemas.openxmlformats.org/officeDocument/2006/relationships/hyperlink" Target="https://podminky.urs.cz/item/CS_URS_2024_02/993111111" TargetMode="External" /><Relationship Id="rId168" Type="http://schemas.openxmlformats.org/officeDocument/2006/relationships/hyperlink" Target="https://podminky.urs.cz/item/CS_URS_2024_02/993111119" TargetMode="External" /><Relationship Id="rId169" Type="http://schemas.openxmlformats.org/officeDocument/2006/relationships/hyperlink" Target="https://podminky.urs.cz/item/CS_URS_2024_02/998011002" TargetMode="External" /><Relationship Id="rId170" Type="http://schemas.openxmlformats.org/officeDocument/2006/relationships/hyperlink" Target="https://podminky.urs.cz/item/CS_URS_2024_02/711161212" TargetMode="External" /><Relationship Id="rId171" Type="http://schemas.openxmlformats.org/officeDocument/2006/relationships/hyperlink" Target="https://podminky.urs.cz/item/CS_URS_2024_02/998711102" TargetMode="External" /><Relationship Id="rId172" Type="http://schemas.openxmlformats.org/officeDocument/2006/relationships/hyperlink" Target="https://podminky.urs.cz/item/CS_URS_2024_02/711111001" TargetMode="External" /><Relationship Id="rId173" Type="http://schemas.openxmlformats.org/officeDocument/2006/relationships/hyperlink" Target="https://podminky.urs.cz/item/CS_URS_2024_02/711112001" TargetMode="External" /><Relationship Id="rId174" Type="http://schemas.openxmlformats.org/officeDocument/2006/relationships/hyperlink" Target="https://podminky.urs.cz/item/CS_URS_2024_02/711141559" TargetMode="External" /><Relationship Id="rId175" Type="http://schemas.openxmlformats.org/officeDocument/2006/relationships/hyperlink" Target="https://podminky.urs.cz/item/CS_URS_2024_02/711142559" TargetMode="External" /><Relationship Id="rId176" Type="http://schemas.openxmlformats.org/officeDocument/2006/relationships/hyperlink" Target="https://podminky.urs.cz/item/CS_URS_2024_02/711747067" TargetMode="External" /><Relationship Id="rId177" Type="http://schemas.openxmlformats.org/officeDocument/2006/relationships/hyperlink" Target="https://podminky.urs.cz/item/CS_URS_2024_02/711745567" TargetMode="External" /><Relationship Id="rId178" Type="http://schemas.openxmlformats.org/officeDocument/2006/relationships/hyperlink" Target="https://podminky.urs.cz/item/CS_URS_2024_02/712331111" TargetMode="External" /><Relationship Id="rId179" Type="http://schemas.openxmlformats.org/officeDocument/2006/relationships/hyperlink" Target="https://podminky.urs.cz/item/CS_URS_2024_02/998712102" TargetMode="External" /><Relationship Id="rId180" Type="http://schemas.openxmlformats.org/officeDocument/2006/relationships/hyperlink" Target="https://podminky.urs.cz/item/CS_URS_2024_02/713141336" TargetMode="External" /><Relationship Id="rId181" Type="http://schemas.openxmlformats.org/officeDocument/2006/relationships/hyperlink" Target="https://podminky.urs.cz/item/CS_URS_2024_02/998713102" TargetMode="External" /><Relationship Id="rId182" Type="http://schemas.openxmlformats.org/officeDocument/2006/relationships/hyperlink" Target="https://podminky.urs.cz/item/CS_URS_2024_02/713121111" TargetMode="External" /><Relationship Id="rId183" Type="http://schemas.openxmlformats.org/officeDocument/2006/relationships/hyperlink" Target="https://podminky.urs.cz/item/CS_URS_2024_02/713121111" TargetMode="External" /><Relationship Id="rId184" Type="http://schemas.openxmlformats.org/officeDocument/2006/relationships/hyperlink" Target="https://podminky.urs.cz/item/CS_URS_2024_02/713211181" TargetMode="External" /><Relationship Id="rId185" Type="http://schemas.openxmlformats.org/officeDocument/2006/relationships/hyperlink" Target="https://podminky.urs.cz/item/CS_URS_2024_02/713111121" TargetMode="External" /><Relationship Id="rId186" Type="http://schemas.openxmlformats.org/officeDocument/2006/relationships/hyperlink" Target="https://podminky.urs.cz/item/CS_URS_2024_02/762361311" TargetMode="External" /><Relationship Id="rId187" Type="http://schemas.openxmlformats.org/officeDocument/2006/relationships/hyperlink" Target="https://podminky.urs.cz/item/CS_URS_2024_02/998762102" TargetMode="External" /><Relationship Id="rId188" Type="http://schemas.openxmlformats.org/officeDocument/2006/relationships/hyperlink" Target="https://podminky.urs.cz/item/CS_URS_2024_02/762082120" TargetMode="External" /><Relationship Id="rId189" Type="http://schemas.openxmlformats.org/officeDocument/2006/relationships/hyperlink" Target="https://podminky.urs.cz/item/CS_URS_2024_02/762082220" TargetMode="External" /><Relationship Id="rId190" Type="http://schemas.openxmlformats.org/officeDocument/2006/relationships/hyperlink" Target="https://podminky.urs.cz/item/CS_URS_2024_02/762085112" TargetMode="External" /><Relationship Id="rId191" Type="http://schemas.openxmlformats.org/officeDocument/2006/relationships/hyperlink" Target="https://podminky.urs.cz/item/CS_URS_2024_02/762332131" TargetMode="External" /><Relationship Id="rId192" Type="http://schemas.openxmlformats.org/officeDocument/2006/relationships/hyperlink" Target="https://podminky.urs.cz/item/CS_URS_2024_02/762332132" TargetMode="External" /><Relationship Id="rId193" Type="http://schemas.openxmlformats.org/officeDocument/2006/relationships/hyperlink" Target="https://podminky.urs.cz/item/CS_URS_2024_02/762395000" TargetMode="External" /><Relationship Id="rId194" Type="http://schemas.openxmlformats.org/officeDocument/2006/relationships/hyperlink" Target="https://podminky.urs.cz/item/CS_URS_2024_02/762083111" TargetMode="External" /><Relationship Id="rId195" Type="http://schemas.openxmlformats.org/officeDocument/2006/relationships/hyperlink" Target="https://podminky.urs.cz/item/CS_URS_2024_02/953961113" TargetMode="External" /><Relationship Id="rId196" Type="http://schemas.openxmlformats.org/officeDocument/2006/relationships/hyperlink" Target="https://podminky.urs.cz/item/CS_URS_2024_02/762081150" TargetMode="External" /><Relationship Id="rId197" Type="http://schemas.openxmlformats.org/officeDocument/2006/relationships/hyperlink" Target="https://podminky.urs.cz/item/CS_URS_2024_02/762341275" TargetMode="External" /><Relationship Id="rId198" Type="http://schemas.openxmlformats.org/officeDocument/2006/relationships/hyperlink" Target="https://podminky.urs.cz/item/CS_URS_2024_02/762342511" TargetMode="External" /><Relationship Id="rId199" Type="http://schemas.openxmlformats.org/officeDocument/2006/relationships/hyperlink" Target="https://podminky.urs.cz/item/CS_URS_2024_02/762395000" TargetMode="External" /><Relationship Id="rId200" Type="http://schemas.openxmlformats.org/officeDocument/2006/relationships/hyperlink" Target="https://podminky.urs.cz/item/CS_URS_2024_02/762431023" TargetMode="External" /><Relationship Id="rId201" Type="http://schemas.openxmlformats.org/officeDocument/2006/relationships/hyperlink" Target="https://podminky.urs.cz/item/CS_URS_2024_02/762429001" TargetMode="External" /><Relationship Id="rId202" Type="http://schemas.openxmlformats.org/officeDocument/2006/relationships/hyperlink" Target="https://podminky.urs.cz/item/CS_URS_2024_02/762495000" TargetMode="External" /><Relationship Id="rId203" Type="http://schemas.openxmlformats.org/officeDocument/2006/relationships/hyperlink" Target="https://podminky.urs.cz/item/CS_URS_2024_02/762421024" TargetMode="External" /><Relationship Id="rId204" Type="http://schemas.openxmlformats.org/officeDocument/2006/relationships/hyperlink" Target="https://podminky.urs.cz/item/CS_URS_2024_02/763164716" TargetMode="External" /><Relationship Id="rId205" Type="http://schemas.openxmlformats.org/officeDocument/2006/relationships/hyperlink" Target="https://podminky.urs.cz/item/CS_URS_2024_02/763411115" TargetMode="External" /><Relationship Id="rId206" Type="http://schemas.openxmlformats.org/officeDocument/2006/relationships/hyperlink" Target="https://podminky.urs.cz/item/CS_URS_2024_02/763411125" TargetMode="External" /><Relationship Id="rId207" Type="http://schemas.openxmlformats.org/officeDocument/2006/relationships/hyperlink" Target="https://podminky.urs.cz/item/CS_URS_2024_02/763411215" TargetMode="External" /><Relationship Id="rId208" Type="http://schemas.openxmlformats.org/officeDocument/2006/relationships/hyperlink" Target="https://podminky.urs.cz/item/CS_URS_2024_02/998763302" TargetMode="External" /><Relationship Id="rId209" Type="http://schemas.openxmlformats.org/officeDocument/2006/relationships/hyperlink" Target="https://podminky.urs.cz/item/CS_URS_2024_02/763161510" TargetMode="External" /><Relationship Id="rId210" Type="http://schemas.openxmlformats.org/officeDocument/2006/relationships/hyperlink" Target="https://podminky.urs.cz/item/CS_URS_2024_02/763161529" TargetMode="External" /><Relationship Id="rId211" Type="http://schemas.openxmlformats.org/officeDocument/2006/relationships/hyperlink" Target="https://podminky.urs.cz/item/CS_URS_2024_02/763131411" TargetMode="External" /><Relationship Id="rId212" Type="http://schemas.openxmlformats.org/officeDocument/2006/relationships/hyperlink" Target="https://podminky.urs.cz/item/CS_URS_2024_02/763131451" TargetMode="External" /><Relationship Id="rId213" Type="http://schemas.openxmlformats.org/officeDocument/2006/relationships/hyperlink" Target="https://podminky.urs.cz/item/CS_URS_2024_02/763131411" TargetMode="External" /><Relationship Id="rId214" Type="http://schemas.openxmlformats.org/officeDocument/2006/relationships/hyperlink" Target="https://podminky.urs.cz/item/CS_URS_2024_02/763131714" TargetMode="External" /><Relationship Id="rId215" Type="http://schemas.openxmlformats.org/officeDocument/2006/relationships/hyperlink" Target="https://podminky.urs.cz/item/CS_URS_2024_02/763131721" TargetMode="External" /><Relationship Id="rId216" Type="http://schemas.openxmlformats.org/officeDocument/2006/relationships/hyperlink" Target="https://podminky.urs.cz/item/CS_URS_2024_02/763131761" TargetMode="External" /><Relationship Id="rId217" Type="http://schemas.openxmlformats.org/officeDocument/2006/relationships/hyperlink" Target="https://podminky.urs.cz/item/CS_URS_2024_02/763182411" TargetMode="External" /><Relationship Id="rId218" Type="http://schemas.openxmlformats.org/officeDocument/2006/relationships/hyperlink" Target="https://podminky.urs.cz/item/CS_URS_2024_02/763131752" TargetMode="External" /><Relationship Id="rId219" Type="http://schemas.openxmlformats.org/officeDocument/2006/relationships/hyperlink" Target="https://podminky.urs.cz/item/CS_URS_2024_02/763131751" TargetMode="External" /><Relationship Id="rId220" Type="http://schemas.openxmlformats.org/officeDocument/2006/relationships/hyperlink" Target="https://podminky.urs.cz/item/CS_URS_2024_02/998764102" TargetMode="External" /><Relationship Id="rId221" Type="http://schemas.openxmlformats.org/officeDocument/2006/relationships/hyperlink" Target="https://podminky.urs.cz/item/CS_URS_2024_02/764111671" TargetMode="External" /><Relationship Id="rId222" Type="http://schemas.openxmlformats.org/officeDocument/2006/relationships/hyperlink" Target="https://podminky.urs.cz/item/CS_URS_2024_02/764111643" TargetMode="External" /><Relationship Id="rId223" Type="http://schemas.openxmlformats.org/officeDocument/2006/relationships/hyperlink" Target="https://podminky.urs.cz/item/CS_URS_2024_02/764211616" TargetMode="External" /><Relationship Id="rId224" Type="http://schemas.openxmlformats.org/officeDocument/2006/relationships/hyperlink" Target="https://podminky.urs.cz/item/CS_URS_2024_02/764212634" TargetMode="External" /><Relationship Id="rId225" Type="http://schemas.openxmlformats.org/officeDocument/2006/relationships/hyperlink" Target="https://podminky.urs.cz/item/CS_URS_2024_02/764002414" TargetMode="External" /><Relationship Id="rId226" Type="http://schemas.openxmlformats.org/officeDocument/2006/relationships/hyperlink" Target="https://podminky.urs.cz/item/CS_URS_2024_02/764315403" TargetMode="External" /><Relationship Id="rId227" Type="http://schemas.openxmlformats.org/officeDocument/2006/relationships/hyperlink" Target="https://podminky.urs.cz/item/CS_URS_2024_02/764216644" TargetMode="External" /><Relationship Id="rId228" Type="http://schemas.openxmlformats.org/officeDocument/2006/relationships/hyperlink" Target="https://podminky.urs.cz/item/CS_URS_2024_02/764216665" TargetMode="External" /><Relationship Id="rId229" Type="http://schemas.openxmlformats.org/officeDocument/2006/relationships/hyperlink" Target="https://podminky.urs.cz/item/CS_URS_2024_02/764511602" TargetMode="External" /><Relationship Id="rId230" Type="http://schemas.openxmlformats.org/officeDocument/2006/relationships/hyperlink" Target="https://podminky.urs.cz/item/CS_URS_2024_02/764511642" TargetMode="External" /><Relationship Id="rId231" Type="http://schemas.openxmlformats.org/officeDocument/2006/relationships/hyperlink" Target="https://podminky.urs.cz/item/CS_URS_2024_02/764518622" TargetMode="External" /><Relationship Id="rId232" Type="http://schemas.openxmlformats.org/officeDocument/2006/relationships/hyperlink" Target="https://podminky.urs.cz/item/CS_URS_2024_02/998765102" TargetMode="External" /><Relationship Id="rId233" Type="http://schemas.openxmlformats.org/officeDocument/2006/relationships/hyperlink" Target="https://podminky.urs.cz/item/CS_URS_2024_02/764212662" TargetMode="External" /><Relationship Id="rId234" Type="http://schemas.openxmlformats.org/officeDocument/2006/relationships/hyperlink" Target="https://podminky.urs.cz/item/CS_URS_2024_02/765191023" TargetMode="External" /><Relationship Id="rId235" Type="http://schemas.openxmlformats.org/officeDocument/2006/relationships/hyperlink" Target="https://podminky.urs.cz/item/CS_URS_2024_02/765191051" TargetMode="External" /><Relationship Id="rId236" Type="http://schemas.openxmlformats.org/officeDocument/2006/relationships/hyperlink" Target="https://podminky.urs.cz/item/CS_URS_2024_02/765191071" TargetMode="External" /><Relationship Id="rId237" Type="http://schemas.openxmlformats.org/officeDocument/2006/relationships/hyperlink" Target="https://podminky.urs.cz/item/CS_URS_2024_02/998766102" TargetMode="External" /><Relationship Id="rId238" Type="http://schemas.openxmlformats.org/officeDocument/2006/relationships/hyperlink" Target="https://podminky.urs.cz/item/CS_URS_2024_02/766660021" TargetMode="External" /><Relationship Id="rId239" Type="http://schemas.openxmlformats.org/officeDocument/2006/relationships/hyperlink" Target="https://podminky.urs.cz/item/CS_URS_2024_02/766660031" TargetMode="External" /><Relationship Id="rId240" Type="http://schemas.openxmlformats.org/officeDocument/2006/relationships/hyperlink" Target="https://podminky.urs.cz/item/CS_URS_2024_02/766660022" TargetMode="External" /><Relationship Id="rId241" Type="http://schemas.openxmlformats.org/officeDocument/2006/relationships/hyperlink" Target="https://podminky.urs.cz/item/CS_URS_2024_02/766660001" TargetMode="External" /><Relationship Id="rId242" Type="http://schemas.openxmlformats.org/officeDocument/2006/relationships/hyperlink" Target="https://podminky.urs.cz/item/CS_URS_2024_02/766660002" TargetMode="External" /><Relationship Id="rId243" Type="http://schemas.openxmlformats.org/officeDocument/2006/relationships/hyperlink" Target="https://podminky.urs.cz/item/CS_URS_2024_02/766660012" TargetMode="External" /><Relationship Id="rId244" Type="http://schemas.openxmlformats.org/officeDocument/2006/relationships/hyperlink" Target="https://podminky.urs.cz/item/CS_URS_2024_02/766660311" TargetMode="External" /><Relationship Id="rId245" Type="http://schemas.openxmlformats.org/officeDocument/2006/relationships/hyperlink" Target="https://podminky.urs.cz/item/CS_URS_2024_02/766660717" TargetMode="External" /><Relationship Id="rId246" Type="http://schemas.openxmlformats.org/officeDocument/2006/relationships/hyperlink" Target="https://podminky.urs.cz/item/CS_URS_2024_02/766660726" TargetMode="External" /><Relationship Id="rId247" Type="http://schemas.openxmlformats.org/officeDocument/2006/relationships/hyperlink" Target="https://podminky.urs.cz/item/CS_URS_2024_02/766660728" TargetMode="External" /><Relationship Id="rId248" Type="http://schemas.openxmlformats.org/officeDocument/2006/relationships/hyperlink" Target="https://podminky.urs.cz/item/CS_URS_2024_02/766660729" TargetMode="External" /><Relationship Id="rId249" Type="http://schemas.openxmlformats.org/officeDocument/2006/relationships/hyperlink" Target="https://podminky.urs.cz/item/CS_URS_2024_02/766660734" TargetMode="External" /><Relationship Id="rId250" Type="http://schemas.openxmlformats.org/officeDocument/2006/relationships/hyperlink" Target="https://podminky.urs.cz/item/CS_URS_2024_02/766682111" TargetMode="External" /><Relationship Id="rId251" Type="http://schemas.openxmlformats.org/officeDocument/2006/relationships/hyperlink" Target="https://podminky.urs.cz/item/CS_URS_2024_02/766695212" TargetMode="External" /><Relationship Id="rId252" Type="http://schemas.openxmlformats.org/officeDocument/2006/relationships/hyperlink" Target="https://podminky.urs.cz/item/CS_URS_2024_02/766695232" TargetMode="External" /><Relationship Id="rId253" Type="http://schemas.openxmlformats.org/officeDocument/2006/relationships/hyperlink" Target="https://podminky.urs.cz/item/CS_URS_2024_02/766671005" TargetMode="External" /><Relationship Id="rId254" Type="http://schemas.openxmlformats.org/officeDocument/2006/relationships/hyperlink" Target="https://podminky.urs.cz/item/CS_URS_2024_02/767223222" TargetMode="External" /><Relationship Id="rId255" Type="http://schemas.openxmlformats.org/officeDocument/2006/relationships/hyperlink" Target="https://podminky.urs.cz/item/CS_URS_2024_02/767165111" TargetMode="External" /><Relationship Id="rId256" Type="http://schemas.openxmlformats.org/officeDocument/2006/relationships/hyperlink" Target="https://podminky.urs.cz/item/CS_URS_2024_02/767531121" TargetMode="External" /><Relationship Id="rId257" Type="http://schemas.openxmlformats.org/officeDocument/2006/relationships/hyperlink" Target="https://podminky.urs.cz/item/CS_URS_2024_02/767531215" TargetMode="External" /><Relationship Id="rId258" Type="http://schemas.openxmlformats.org/officeDocument/2006/relationships/hyperlink" Target="https://podminky.urs.cz/item/CS_URS_2024_02/998767102" TargetMode="External" /><Relationship Id="rId259" Type="http://schemas.openxmlformats.org/officeDocument/2006/relationships/hyperlink" Target="https://podminky.urs.cz/item/CS_URS_2024_02/767620322" TargetMode="External" /><Relationship Id="rId260" Type="http://schemas.openxmlformats.org/officeDocument/2006/relationships/hyperlink" Target="https://podminky.urs.cz/item/CS_URS_2024_02/767620353" TargetMode="External" /><Relationship Id="rId261" Type="http://schemas.openxmlformats.org/officeDocument/2006/relationships/hyperlink" Target="https://podminky.urs.cz/item/CS_URS_2024_02/767620355" TargetMode="External" /><Relationship Id="rId262" Type="http://schemas.openxmlformats.org/officeDocument/2006/relationships/hyperlink" Target="https://podminky.urs.cz/item/CS_URS_2024_02/767620354" TargetMode="External" /><Relationship Id="rId263" Type="http://schemas.openxmlformats.org/officeDocument/2006/relationships/hyperlink" Target="https://podminky.urs.cz/item/CS_URS_2024_02/767627306" TargetMode="External" /><Relationship Id="rId264" Type="http://schemas.openxmlformats.org/officeDocument/2006/relationships/hyperlink" Target="https://podminky.urs.cz/item/CS_URS_2024_02/767627307" TargetMode="External" /><Relationship Id="rId265" Type="http://schemas.openxmlformats.org/officeDocument/2006/relationships/hyperlink" Target="https://podminky.urs.cz/item/CS_URS_2024_02/767640113" TargetMode="External" /><Relationship Id="rId266" Type="http://schemas.openxmlformats.org/officeDocument/2006/relationships/hyperlink" Target="https://podminky.urs.cz/item/CS_URS_2024_02/767627306" TargetMode="External" /><Relationship Id="rId267" Type="http://schemas.openxmlformats.org/officeDocument/2006/relationships/hyperlink" Target="https://podminky.urs.cz/item/CS_URS_2024_02/767627307" TargetMode="External" /><Relationship Id="rId268" Type="http://schemas.openxmlformats.org/officeDocument/2006/relationships/hyperlink" Target="https://podminky.urs.cz/item/CS_URS_2024_02/767640221" TargetMode="External" /><Relationship Id="rId269" Type="http://schemas.openxmlformats.org/officeDocument/2006/relationships/hyperlink" Target="https://podminky.urs.cz/item/CS_URS_2024_02/767620325" TargetMode="External" /><Relationship Id="rId270" Type="http://schemas.openxmlformats.org/officeDocument/2006/relationships/hyperlink" Target="https://podminky.urs.cz/item/CS_URS_2024_02/767640222" TargetMode="External" /><Relationship Id="rId271" Type="http://schemas.openxmlformats.org/officeDocument/2006/relationships/hyperlink" Target="https://podminky.urs.cz/item/CS_URS_2024_02/783314101" TargetMode="External" /><Relationship Id="rId272" Type="http://schemas.openxmlformats.org/officeDocument/2006/relationships/hyperlink" Target="https://podminky.urs.cz/item/CS_URS_2024_02/771111011" TargetMode="External" /><Relationship Id="rId273" Type="http://schemas.openxmlformats.org/officeDocument/2006/relationships/hyperlink" Target="https://podminky.urs.cz/item/CS_URS_2024_02/771121011" TargetMode="External" /><Relationship Id="rId274" Type="http://schemas.openxmlformats.org/officeDocument/2006/relationships/hyperlink" Target="https://podminky.urs.cz/item/CS_URS_2024_02/771574412" TargetMode="External" /><Relationship Id="rId275" Type="http://schemas.openxmlformats.org/officeDocument/2006/relationships/hyperlink" Target="https://podminky.urs.cz/item/CS_URS_2024_02/771161021" TargetMode="External" /><Relationship Id="rId276" Type="http://schemas.openxmlformats.org/officeDocument/2006/relationships/hyperlink" Target="https://podminky.urs.cz/item/CS_URS_2024_02/771474111" TargetMode="External" /><Relationship Id="rId277" Type="http://schemas.openxmlformats.org/officeDocument/2006/relationships/hyperlink" Target="https://podminky.urs.cz/item/CS_URS_2024_02/771591115" TargetMode="External" /><Relationship Id="rId278" Type="http://schemas.openxmlformats.org/officeDocument/2006/relationships/hyperlink" Target="https://podminky.urs.cz/item/CS_URS_2024_02/771591117" TargetMode="External" /><Relationship Id="rId279" Type="http://schemas.openxmlformats.org/officeDocument/2006/relationships/hyperlink" Target="https://podminky.urs.cz/item/CS_URS_2024_02/771591184" TargetMode="External" /><Relationship Id="rId280" Type="http://schemas.openxmlformats.org/officeDocument/2006/relationships/hyperlink" Target="https://podminky.urs.cz/item/CS_URS_2024_02/998771102" TargetMode="External" /><Relationship Id="rId281" Type="http://schemas.openxmlformats.org/officeDocument/2006/relationships/hyperlink" Target="https://podminky.urs.cz/item/CS_URS_2024_02/771591207" TargetMode="External" /><Relationship Id="rId282" Type="http://schemas.openxmlformats.org/officeDocument/2006/relationships/hyperlink" Target="https://podminky.urs.cz/item/CS_URS_2024_02/771591237" TargetMode="External" /><Relationship Id="rId283" Type="http://schemas.openxmlformats.org/officeDocument/2006/relationships/hyperlink" Target="https://podminky.urs.cz/item/CS_URS_2024_02/771111012" TargetMode="External" /><Relationship Id="rId284" Type="http://schemas.openxmlformats.org/officeDocument/2006/relationships/hyperlink" Target="https://podminky.urs.cz/item/CS_URS_2024_02/771121015" TargetMode="External" /><Relationship Id="rId285" Type="http://schemas.openxmlformats.org/officeDocument/2006/relationships/hyperlink" Target="https://podminky.urs.cz/item/CS_URS_2024_02/771161022" TargetMode="External" /><Relationship Id="rId286" Type="http://schemas.openxmlformats.org/officeDocument/2006/relationships/hyperlink" Target="https://podminky.urs.cz/item/CS_URS_2024_02/771274113" TargetMode="External" /><Relationship Id="rId287" Type="http://schemas.openxmlformats.org/officeDocument/2006/relationships/hyperlink" Target="https://podminky.urs.cz/item/CS_URS_2024_02/771274121" TargetMode="External" /><Relationship Id="rId288" Type="http://schemas.openxmlformats.org/officeDocument/2006/relationships/hyperlink" Target="https://podminky.urs.cz/item/CS_URS_2024_02/771474131" TargetMode="External" /><Relationship Id="rId289" Type="http://schemas.openxmlformats.org/officeDocument/2006/relationships/hyperlink" Target="https://podminky.urs.cz/item/CS_URS_2024_02/771591115" TargetMode="External" /><Relationship Id="rId290" Type="http://schemas.openxmlformats.org/officeDocument/2006/relationships/hyperlink" Target="https://podminky.urs.cz/item/CS_URS_2024_02/771591117" TargetMode="External" /><Relationship Id="rId291" Type="http://schemas.openxmlformats.org/officeDocument/2006/relationships/hyperlink" Target="https://podminky.urs.cz/item/CS_URS_2024_02/776111112" TargetMode="External" /><Relationship Id="rId292" Type="http://schemas.openxmlformats.org/officeDocument/2006/relationships/hyperlink" Target="https://podminky.urs.cz/item/CS_URS_2024_02/776111311" TargetMode="External" /><Relationship Id="rId293" Type="http://schemas.openxmlformats.org/officeDocument/2006/relationships/hyperlink" Target="https://podminky.urs.cz/item/CS_URS_2024_02/776121112" TargetMode="External" /><Relationship Id="rId294" Type="http://schemas.openxmlformats.org/officeDocument/2006/relationships/hyperlink" Target="https://podminky.urs.cz/item/CS_URS_2024_02/776231111" TargetMode="External" /><Relationship Id="rId295" Type="http://schemas.openxmlformats.org/officeDocument/2006/relationships/hyperlink" Target="https://podminky.urs.cz/item/CS_URS_2024_02/775413401" TargetMode="External" /><Relationship Id="rId296" Type="http://schemas.openxmlformats.org/officeDocument/2006/relationships/hyperlink" Target="https://podminky.urs.cz/item/CS_URS_2024_02/998776102" TargetMode="External" /><Relationship Id="rId297" Type="http://schemas.openxmlformats.org/officeDocument/2006/relationships/hyperlink" Target="https://podminky.urs.cz/item/CS_URS_2024_02/781121011" TargetMode="External" /><Relationship Id="rId298" Type="http://schemas.openxmlformats.org/officeDocument/2006/relationships/hyperlink" Target="https://podminky.urs.cz/item/CS_URS_2024_02/781474164" TargetMode="External" /><Relationship Id="rId299" Type="http://schemas.openxmlformats.org/officeDocument/2006/relationships/hyperlink" Target="https://podminky.urs.cz/item/CS_URS_2024_02/781161021" TargetMode="External" /><Relationship Id="rId300" Type="http://schemas.openxmlformats.org/officeDocument/2006/relationships/hyperlink" Target="https://podminky.urs.cz/item/CS_URS_2024_02/781495115" TargetMode="External" /><Relationship Id="rId301" Type="http://schemas.openxmlformats.org/officeDocument/2006/relationships/hyperlink" Target="https://podminky.urs.cz/item/CS_URS_2024_02/781495142" TargetMode="External" /><Relationship Id="rId302" Type="http://schemas.openxmlformats.org/officeDocument/2006/relationships/hyperlink" Target="https://podminky.urs.cz/item/CS_URS_2024_02/781495143" TargetMode="External" /><Relationship Id="rId303" Type="http://schemas.openxmlformats.org/officeDocument/2006/relationships/hyperlink" Target="https://podminky.urs.cz/item/CS_URS_2024_02/781571111" TargetMode="External" /><Relationship Id="rId304" Type="http://schemas.openxmlformats.org/officeDocument/2006/relationships/hyperlink" Target="https://podminky.urs.cz/item/CS_URS_2024_02/998781102" TargetMode="External" /><Relationship Id="rId305" Type="http://schemas.openxmlformats.org/officeDocument/2006/relationships/hyperlink" Target="https://podminky.urs.cz/item/CS_URS_2024_02/781131207" TargetMode="External" /><Relationship Id="rId306" Type="http://schemas.openxmlformats.org/officeDocument/2006/relationships/hyperlink" Target="https://podminky.urs.cz/item/CS_URS_2024_02/782132211" TargetMode="External" /><Relationship Id="rId307" Type="http://schemas.openxmlformats.org/officeDocument/2006/relationships/hyperlink" Target="https://podminky.urs.cz/item/CS_URS_2024_02/782191111" TargetMode="External" /><Relationship Id="rId308" Type="http://schemas.openxmlformats.org/officeDocument/2006/relationships/hyperlink" Target="https://podminky.urs.cz/item/CS_URS_2024_02/998782102" TargetMode="External" /><Relationship Id="rId309" Type="http://schemas.openxmlformats.org/officeDocument/2006/relationships/hyperlink" Target="https://podminky.urs.cz/item/CS_URS_2024_02/784111001" TargetMode="External" /><Relationship Id="rId310" Type="http://schemas.openxmlformats.org/officeDocument/2006/relationships/hyperlink" Target="https://podminky.urs.cz/item/CS_URS_2024_02/784181101" TargetMode="External" /><Relationship Id="rId311" Type="http://schemas.openxmlformats.org/officeDocument/2006/relationships/hyperlink" Target="https://podminky.urs.cz/item/CS_URS_2024_02/784211101" TargetMode="External" /><Relationship Id="rId312" Type="http://schemas.openxmlformats.org/officeDocument/2006/relationships/hyperlink" Target="https://podminky.urs.cz/item/CS_URS_2024_02/784161001" TargetMode="External" /><Relationship Id="rId313" Type="http://schemas.openxmlformats.org/officeDocument/2006/relationships/hyperlink" Target="https://podminky.urs.cz/item/CS_URS_2024_02/784171001" TargetMode="External" /><Relationship Id="rId314" Type="http://schemas.openxmlformats.org/officeDocument/2006/relationships/hyperlink" Target="https://podminky.urs.cz/item/CS_URS_2024_02/784171101" TargetMode="External" /><Relationship Id="rId315" Type="http://schemas.openxmlformats.org/officeDocument/2006/relationships/hyperlink" Target="https://podminky.urs.cz/item/CS_URS_2024_02/784171121" TargetMode="External" /><Relationship Id="rId316" Type="http://schemas.openxmlformats.org/officeDocument/2006/relationships/hyperlink" Target="https://podminky.urs.cz/item/CS_URS_2024_02/786623021" TargetMode="External" /><Relationship Id="rId317" Type="http://schemas.openxmlformats.org/officeDocument/2006/relationships/hyperlink" Target="https://podminky.urs.cz/item/CS_URS_2024_02/786623023" TargetMode="External" /><Relationship Id="rId318" Type="http://schemas.openxmlformats.org/officeDocument/2006/relationships/hyperlink" Target="https://podminky.urs.cz/item/CS_URS_2024_02/786623027" TargetMode="External" /><Relationship Id="rId319" Type="http://schemas.openxmlformats.org/officeDocument/2006/relationships/hyperlink" Target="https://podminky.urs.cz/item/CS_URS_2024_02/786623039" TargetMode="External" /><Relationship Id="rId320" Type="http://schemas.openxmlformats.org/officeDocument/2006/relationships/hyperlink" Target="https://podminky.urs.cz/item/CS_URS_2024_02/786623041" TargetMode="External" /><Relationship Id="rId321" Type="http://schemas.openxmlformats.org/officeDocument/2006/relationships/hyperlink" Target="https://podminky.urs.cz/item/CS_URS_2024_02/786623045" TargetMode="External" /><Relationship Id="rId322" Type="http://schemas.openxmlformats.org/officeDocument/2006/relationships/hyperlink" Target="https://podminky.urs.cz/item/CS_URS_2024_02/786623051" TargetMode="External" /><Relationship Id="rId323" Type="http://schemas.openxmlformats.org/officeDocument/2006/relationships/hyperlink" Target="https://podminky.urs.cz/item/CS_URS_2024_02/998786102" TargetMode="External" /><Relationship Id="rId324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23111202" TargetMode="External" /><Relationship Id="rId2" Type="http://schemas.openxmlformats.org/officeDocument/2006/relationships/hyperlink" Target="https://podminky.urs.cz/item/CS_URS_2024_02/723111203" TargetMode="External" /><Relationship Id="rId3" Type="http://schemas.openxmlformats.org/officeDocument/2006/relationships/hyperlink" Target="https://podminky.urs.cz/item/CS_URS_2024_02/723111204" TargetMode="External" /><Relationship Id="rId4" Type="http://schemas.openxmlformats.org/officeDocument/2006/relationships/hyperlink" Target="https://podminky.urs.cz/item/CS_URS_2024_02/723150366" TargetMode="External" /><Relationship Id="rId5" Type="http://schemas.openxmlformats.org/officeDocument/2006/relationships/hyperlink" Target="https://podminky.urs.cz/item/CS_URS_2024_02/723160204" TargetMode="External" /><Relationship Id="rId6" Type="http://schemas.openxmlformats.org/officeDocument/2006/relationships/hyperlink" Target="https://podminky.urs.cz/item/CS_URS_2024_02/723160334" TargetMode="External" /><Relationship Id="rId7" Type="http://schemas.openxmlformats.org/officeDocument/2006/relationships/hyperlink" Target="https://podminky.urs.cz/item/CS_URS_2024_02/723190907" TargetMode="External" /><Relationship Id="rId8" Type="http://schemas.openxmlformats.org/officeDocument/2006/relationships/hyperlink" Target="https://podminky.urs.cz/item/CS_URS_2024_02/723221302" TargetMode="External" /><Relationship Id="rId9" Type="http://schemas.openxmlformats.org/officeDocument/2006/relationships/hyperlink" Target="https://podminky.urs.cz/item/CS_URS_2024_02/723230104" TargetMode="External" /><Relationship Id="rId10" Type="http://schemas.openxmlformats.org/officeDocument/2006/relationships/hyperlink" Target="https://podminky.urs.cz/item/CS_URS_2024_02/723231162" TargetMode="External" /><Relationship Id="rId11" Type="http://schemas.openxmlformats.org/officeDocument/2006/relationships/hyperlink" Target="https://podminky.urs.cz/item/CS_URS_2024_02/723231164" TargetMode="External" /><Relationship Id="rId12" Type="http://schemas.openxmlformats.org/officeDocument/2006/relationships/hyperlink" Target="https://podminky.urs.cz/item/CS_URS_2024_02/723234311" TargetMode="External" /><Relationship Id="rId13" Type="http://schemas.openxmlformats.org/officeDocument/2006/relationships/hyperlink" Target="https://podminky.urs.cz/item/CS_URS_2024_02/723261912" TargetMode="External" /><Relationship Id="rId14" Type="http://schemas.openxmlformats.org/officeDocument/2006/relationships/hyperlink" Target="https://podminky.urs.cz/item/CS_URS_2024_02/998723101" TargetMode="External" /><Relationship Id="rId15" Type="http://schemas.openxmlformats.org/officeDocument/2006/relationships/hyperlink" Target="https://podminky.urs.cz/item/CS_URS_2024_02/998723192" TargetMode="External" /><Relationship Id="rId16" Type="http://schemas.openxmlformats.org/officeDocument/2006/relationships/hyperlink" Target="https://podminky.urs.cz/item/CS_URS_2024_02/783614651" TargetMode="External" /><Relationship Id="rId17" Type="http://schemas.openxmlformats.org/officeDocument/2006/relationships/hyperlink" Target="https://podminky.urs.cz/item/CS_URS_2024_02/783617611" TargetMode="External" /><Relationship Id="rId18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13411121" TargetMode="External" /><Relationship Id="rId2" Type="http://schemas.openxmlformats.org/officeDocument/2006/relationships/hyperlink" Target="https://podminky.urs.cz/item/CS_URS_2024_02/713463131" TargetMode="External" /><Relationship Id="rId3" Type="http://schemas.openxmlformats.org/officeDocument/2006/relationships/hyperlink" Target="https://podminky.urs.cz/item/CS_URS_2024_02/731244492" TargetMode="External" /><Relationship Id="rId4" Type="http://schemas.openxmlformats.org/officeDocument/2006/relationships/hyperlink" Target="https://podminky.urs.cz/item/CS_URS_2024_02/998731101" TargetMode="External" /><Relationship Id="rId5" Type="http://schemas.openxmlformats.org/officeDocument/2006/relationships/hyperlink" Target="https://podminky.urs.cz/item/CS_URS_2024_02/998731193" TargetMode="External" /><Relationship Id="rId6" Type="http://schemas.openxmlformats.org/officeDocument/2006/relationships/hyperlink" Target="https://podminky.urs.cz/item/CS_URS_2024_02/732199100" TargetMode="External" /><Relationship Id="rId7" Type="http://schemas.openxmlformats.org/officeDocument/2006/relationships/hyperlink" Target="https://podminky.urs.cz/item/CS_URS_2024_02/732211116" TargetMode="External" /><Relationship Id="rId8" Type="http://schemas.openxmlformats.org/officeDocument/2006/relationships/hyperlink" Target="https://podminky.urs.cz/item/CS_URS_2024_02/732331616" TargetMode="External" /><Relationship Id="rId9" Type="http://schemas.openxmlformats.org/officeDocument/2006/relationships/hyperlink" Target="https://podminky.urs.cz/item/CS_URS_2024_02/998732111" TargetMode="External" /><Relationship Id="rId10" Type="http://schemas.openxmlformats.org/officeDocument/2006/relationships/hyperlink" Target="https://podminky.urs.cz/item/CS_URS_2024_02/998732193" TargetMode="External" /><Relationship Id="rId11" Type="http://schemas.openxmlformats.org/officeDocument/2006/relationships/hyperlink" Target="https://podminky.urs.cz/item/CS_URS_2024_02/733222104" TargetMode="External" /><Relationship Id="rId12" Type="http://schemas.openxmlformats.org/officeDocument/2006/relationships/hyperlink" Target="https://podminky.urs.cz/item/CS_URS_2024_02/733223105" TargetMode="External" /><Relationship Id="rId13" Type="http://schemas.openxmlformats.org/officeDocument/2006/relationships/hyperlink" Target="https://podminky.urs.cz/item/CS_URS_2024_02/733223106" TargetMode="External" /><Relationship Id="rId14" Type="http://schemas.openxmlformats.org/officeDocument/2006/relationships/hyperlink" Target="https://podminky.urs.cz/item/CS_URS_2024_02/733224204" TargetMode="External" /><Relationship Id="rId15" Type="http://schemas.openxmlformats.org/officeDocument/2006/relationships/hyperlink" Target="https://podminky.urs.cz/item/CS_URS_2024_02/733224205" TargetMode="External" /><Relationship Id="rId16" Type="http://schemas.openxmlformats.org/officeDocument/2006/relationships/hyperlink" Target="https://podminky.urs.cz/item/CS_URS_2024_02/733224206" TargetMode="External" /><Relationship Id="rId17" Type="http://schemas.openxmlformats.org/officeDocument/2006/relationships/hyperlink" Target="https://podminky.urs.cz/item/CS_URS_2024_02/733224222" TargetMode="External" /><Relationship Id="rId18" Type="http://schemas.openxmlformats.org/officeDocument/2006/relationships/hyperlink" Target="https://podminky.urs.cz/item/CS_URS_2024_02/733224224" TargetMode="External" /><Relationship Id="rId19" Type="http://schemas.openxmlformats.org/officeDocument/2006/relationships/hyperlink" Target="https://podminky.urs.cz/item/CS_URS_2024_02/733224225" TargetMode="External" /><Relationship Id="rId20" Type="http://schemas.openxmlformats.org/officeDocument/2006/relationships/hyperlink" Target="https://podminky.urs.cz/item/CS_URS_2024_02/733291101" TargetMode="External" /><Relationship Id="rId21" Type="http://schemas.openxmlformats.org/officeDocument/2006/relationships/hyperlink" Target="https://podminky.urs.cz/item/CS_URS_2024_02/998733111" TargetMode="External" /><Relationship Id="rId22" Type="http://schemas.openxmlformats.org/officeDocument/2006/relationships/hyperlink" Target="https://podminky.urs.cz/item/CS_URS_2024_02/998733193" TargetMode="External" /><Relationship Id="rId23" Type="http://schemas.openxmlformats.org/officeDocument/2006/relationships/hyperlink" Target="https://podminky.urs.cz/item/CS_URS_2024_02/734211120" TargetMode="External" /><Relationship Id="rId24" Type="http://schemas.openxmlformats.org/officeDocument/2006/relationships/hyperlink" Target="https://podminky.urs.cz/item/CS_URS_2024_02/734242414" TargetMode="External" /><Relationship Id="rId25" Type="http://schemas.openxmlformats.org/officeDocument/2006/relationships/hyperlink" Target="https://podminky.urs.cz/item/CS_URS_2024_02/734291123" TargetMode="External" /><Relationship Id="rId26" Type="http://schemas.openxmlformats.org/officeDocument/2006/relationships/hyperlink" Target="https://podminky.urs.cz/item/CS_URS_2024_02/734291274" TargetMode="External" /><Relationship Id="rId27" Type="http://schemas.openxmlformats.org/officeDocument/2006/relationships/hyperlink" Target="https://podminky.urs.cz/item/CS_URS_2024_02/734292715" TargetMode="External" /><Relationship Id="rId28" Type="http://schemas.openxmlformats.org/officeDocument/2006/relationships/hyperlink" Target="https://podminky.urs.cz/item/CS_URS_2024_02/998734111" TargetMode="External" /><Relationship Id="rId29" Type="http://schemas.openxmlformats.org/officeDocument/2006/relationships/hyperlink" Target="https://podminky.urs.cz/item/CS_URS_2024_02/998734193" TargetMode="External" /><Relationship Id="rId30" Type="http://schemas.openxmlformats.org/officeDocument/2006/relationships/hyperlink" Target="https://podminky.urs.cz/item/CS_URS_2024_02/735000911" TargetMode="External" /><Relationship Id="rId31" Type="http://schemas.openxmlformats.org/officeDocument/2006/relationships/hyperlink" Target="https://podminky.urs.cz/item/CS_URS_2024_02/735191905" TargetMode="External" /><Relationship Id="rId32" Type="http://schemas.openxmlformats.org/officeDocument/2006/relationships/hyperlink" Target="https://podminky.urs.cz/item/CS_URS_2024_02/735191910" TargetMode="External" /><Relationship Id="rId33" Type="http://schemas.openxmlformats.org/officeDocument/2006/relationships/hyperlink" Target="https://podminky.urs.cz/item/CS_URS_2024_02/736110212" TargetMode="External" /><Relationship Id="rId34" Type="http://schemas.openxmlformats.org/officeDocument/2006/relationships/hyperlink" Target="https://podminky.urs.cz/item/CS_URS_2024_02/736110251" TargetMode="External" /><Relationship Id="rId35" Type="http://schemas.openxmlformats.org/officeDocument/2006/relationships/hyperlink" Target="https://podminky.urs.cz/item/CS_URS_2024_02/736110652" TargetMode="External" /><Relationship Id="rId36" Type="http://schemas.openxmlformats.org/officeDocument/2006/relationships/hyperlink" Target="https://podminky.urs.cz/item/CS_URS_2024_02/736110653" TargetMode="External" /><Relationship Id="rId37" Type="http://schemas.openxmlformats.org/officeDocument/2006/relationships/hyperlink" Target="https://podminky.urs.cz/item/CS_URS_2024_02/736110654" TargetMode="External" /><Relationship Id="rId38" Type="http://schemas.openxmlformats.org/officeDocument/2006/relationships/hyperlink" Target="https://podminky.urs.cz/item/CS_URS_2024_02/736111001" TargetMode="External" /><Relationship Id="rId39" Type="http://schemas.openxmlformats.org/officeDocument/2006/relationships/hyperlink" Target="https://podminky.urs.cz/item/CS_URS_2024_02/736111002" TargetMode="External" /><Relationship Id="rId40" Type="http://schemas.openxmlformats.org/officeDocument/2006/relationships/hyperlink" Target="https://podminky.urs.cz/item/CS_URS_2024_02/736111005" TargetMode="External" /><Relationship Id="rId41" Type="http://schemas.openxmlformats.org/officeDocument/2006/relationships/hyperlink" Target="https://podminky.urs.cz/item/CS_URS_2024_02/736111009" TargetMode="External" /><Relationship Id="rId42" Type="http://schemas.openxmlformats.org/officeDocument/2006/relationships/hyperlink" Target="https://podminky.urs.cz/item/CS_URS_2024_02/736111034" TargetMode="External" /><Relationship Id="rId43" Type="http://schemas.openxmlformats.org/officeDocument/2006/relationships/hyperlink" Target="https://podminky.urs.cz/item/CS_URS_2024_02/736111103" TargetMode="External" /><Relationship Id="rId44" Type="http://schemas.openxmlformats.org/officeDocument/2006/relationships/hyperlink" Target="https://podminky.urs.cz/item/CS_URS_2024_02/736111104" TargetMode="External" /><Relationship Id="rId45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13411121" TargetMode="External" /><Relationship Id="rId2" Type="http://schemas.openxmlformats.org/officeDocument/2006/relationships/hyperlink" Target="https://podminky.urs.cz/item/CS_URS_2024_02/998751201" TargetMode="External" /><Relationship Id="rId3" Type="http://schemas.openxmlformats.org/officeDocument/2006/relationships/hyperlink" Target="https://podminky.urs.cz/item/CS_URS_2024_02/998751291" TargetMode="External" /><Relationship Id="rId4" Type="http://schemas.openxmlformats.org/officeDocument/2006/relationships/hyperlink" Target="https://podminky.urs.cz/item/CS_URS_2024_02/751611115" TargetMode="External" /><Relationship Id="rId5" Type="http://schemas.openxmlformats.org/officeDocument/2006/relationships/hyperlink" Target="https://podminky.urs.cz/item/CS_URS_2024_02/751614121" TargetMode="External" /><Relationship Id="rId6" Type="http://schemas.openxmlformats.org/officeDocument/2006/relationships/hyperlink" Target="https://podminky.urs.cz/item/CS_URS_2024_02/751721111" TargetMode="External" /><Relationship Id="rId7" Type="http://schemas.openxmlformats.org/officeDocument/2006/relationships/hyperlink" Target="https://podminky.urs.cz/item/CS_URS_2024_02/751311111" TargetMode="External" /><Relationship Id="rId8" Type="http://schemas.openxmlformats.org/officeDocument/2006/relationships/hyperlink" Target="https://podminky.urs.cz/item/CS_URS_2024_02/751322111" TargetMode="External" /><Relationship Id="rId9" Type="http://schemas.openxmlformats.org/officeDocument/2006/relationships/hyperlink" Target="https://podminky.urs.cz/item/CS_URS_2024_02/751344121" TargetMode="External" /><Relationship Id="rId10" Type="http://schemas.openxmlformats.org/officeDocument/2006/relationships/hyperlink" Target="https://podminky.urs.cz/item/CS_URS_2024_02/751398051" TargetMode="External" /><Relationship Id="rId11" Type="http://schemas.openxmlformats.org/officeDocument/2006/relationships/hyperlink" Target="https://podminky.urs.cz/item/CS_URS_2024_02/751514612" TargetMode="External" /><Relationship Id="rId12" Type="http://schemas.openxmlformats.org/officeDocument/2006/relationships/hyperlink" Target="https://podminky.urs.cz/item/CS_URS_2024_02/751510042" TargetMode="External" /><Relationship Id="rId13" Type="http://schemas.openxmlformats.org/officeDocument/2006/relationships/hyperlink" Target="https://podminky.urs.cz/item/CS_URS_2024_02/751537146" TargetMode="External" /><Relationship Id="rId14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721173401" TargetMode="External" /><Relationship Id="rId11" Type="http://schemas.openxmlformats.org/officeDocument/2006/relationships/hyperlink" Target="https://podminky.urs.cz/item/CS_URS_2024_02/721173402" TargetMode="External" /><Relationship Id="rId12" Type="http://schemas.openxmlformats.org/officeDocument/2006/relationships/hyperlink" Target="https://podminky.urs.cz/item/CS_URS_2024_02/721173403" TargetMode="External" /><Relationship Id="rId13" Type="http://schemas.openxmlformats.org/officeDocument/2006/relationships/hyperlink" Target="https://podminky.urs.cz/item/CS_URS_2024_02/721174025" TargetMode="External" /><Relationship Id="rId14" Type="http://schemas.openxmlformats.org/officeDocument/2006/relationships/hyperlink" Target="https://podminky.urs.cz/item/CS_URS_2024_02/721174041" TargetMode="External" /><Relationship Id="rId15" Type="http://schemas.openxmlformats.org/officeDocument/2006/relationships/hyperlink" Target="https://podminky.urs.cz/item/CS_URS_2024_02/721174042" TargetMode="External" /><Relationship Id="rId16" Type="http://schemas.openxmlformats.org/officeDocument/2006/relationships/hyperlink" Target="https://podminky.urs.cz/item/CS_URS_2024_02/721174043" TargetMode="External" /><Relationship Id="rId17" Type="http://schemas.openxmlformats.org/officeDocument/2006/relationships/hyperlink" Target="https://podminky.urs.cz/item/CS_URS_2024_02/721174044" TargetMode="External" /><Relationship Id="rId18" Type="http://schemas.openxmlformats.org/officeDocument/2006/relationships/hyperlink" Target="https://podminky.urs.cz/item/CS_URS_2024_02/721174045" TargetMode="External" /><Relationship Id="rId19" Type="http://schemas.openxmlformats.org/officeDocument/2006/relationships/hyperlink" Target="https://podminky.urs.cz/item/CS_URS_2024_02/721194103" TargetMode="External" /><Relationship Id="rId20" Type="http://schemas.openxmlformats.org/officeDocument/2006/relationships/hyperlink" Target="https://podminky.urs.cz/item/CS_URS_2024_02/721194104" TargetMode="External" /><Relationship Id="rId21" Type="http://schemas.openxmlformats.org/officeDocument/2006/relationships/hyperlink" Target="https://podminky.urs.cz/item/CS_URS_2024_02/721194105" TargetMode="External" /><Relationship Id="rId22" Type="http://schemas.openxmlformats.org/officeDocument/2006/relationships/hyperlink" Target="https://podminky.urs.cz/item/CS_URS_2024_02/721194109" TargetMode="External" /><Relationship Id="rId23" Type="http://schemas.openxmlformats.org/officeDocument/2006/relationships/hyperlink" Target="https://podminky.urs.cz/item/CS_URS_2024_02/721211421" TargetMode="External" /><Relationship Id="rId24" Type="http://schemas.openxmlformats.org/officeDocument/2006/relationships/hyperlink" Target="https://podminky.urs.cz/item/CS_URS_2024_02/721226512" TargetMode="External" /><Relationship Id="rId25" Type="http://schemas.openxmlformats.org/officeDocument/2006/relationships/hyperlink" Target="https://podminky.urs.cz/item/CS_URS_2024_02/721273153" TargetMode="External" /><Relationship Id="rId26" Type="http://schemas.openxmlformats.org/officeDocument/2006/relationships/hyperlink" Target="https://podminky.urs.cz/item/CS_URS_2024_02/721274126" TargetMode="External" /><Relationship Id="rId27" Type="http://schemas.openxmlformats.org/officeDocument/2006/relationships/hyperlink" Target="https://podminky.urs.cz/item/CS_URS_2024_02/721290111" TargetMode="External" /><Relationship Id="rId28" Type="http://schemas.openxmlformats.org/officeDocument/2006/relationships/hyperlink" Target="https://podminky.urs.cz/item/CS_URS_2024_02/721290112" TargetMode="External" /><Relationship Id="rId29" Type="http://schemas.openxmlformats.org/officeDocument/2006/relationships/hyperlink" Target="https://podminky.urs.cz/item/CS_URS_2024_02/998721201" TargetMode="External" /><Relationship Id="rId30" Type="http://schemas.openxmlformats.org/officeDocument/2006/relationships/hyperlink" Target="https://podminky.urs.cz/item/CS_URS_2024_02/998721292" TargetMode="External" /><Relationship Id="rId31" Type="http://schemas.openxmlformats.org/officeDocument/2006/relationships/hyperlink" Target="https://podminky.urs.cz/item/CS_URS_2024_02/722130233" TargetMode="External" /><Relationship Id="rId32" Type="http://schemas.openxmlformats.org/officeDocument/2006/relationships/hyperlink" Target="https://podminky.urs.cz/item/CS_URS_2024_02/722130235" TargetMode="External" /><Relationship Id="rId33" Type="http://schemas.openxmlformats.org/officeDocument/2006/relationships/hyperlink" Target="https://podminky.urs.cz/item/CS_URS_2024_02/722174002" TargetMode="External" /><Relationship Id="rId34" Type="http://schemas.openxmlformats.org/officeDocument/2006/relationships/hyperlink" Target="https://podminky.urs.cz/item/CS_URS_2024_02/722174003" TargetMode="External" /><Relationship Id="rId35" Type="http://schemas.openxmlformats.org/officeDocument/2006/relationships/hyperlink" Target="https://podminky.urs.cz/item/CS_URS_2024_02/722174004" TargetMode="External" /><Relationship Id="rId36" Type="http://schemas.openxmlformats.org/officeDocument/2006/relationships/hyperlink" Target="https://podminky.urs.cz/item/CS_URS_2024_02/722174005" TargetMode="External" /><Relationship Id="rId37" Type="http://schemas.openxmlformats.org/officeDocument/2006/relationships/hyperlink" Target="https://podminky.urs.cz/item/CS_URS_2024_02/722174006" TargetMode="External" /><Relationship Id="rId38" Type="http://schemas.openxmlformats.org/officeDocument/2006/relationships/hyperlink" Target="https://podminky.urs.cz/item/CS_URS_2024_02/722181231" TargetMode="External" /><Relationship Id="rId39" Type="http://schemas.openxmlformats.org/officeDocument/2006/relationships/hyperlink" Target="https://podminky.urs.cz/item/CS_URS_2024_02/722181232" TargetMode="External" /><Relationship Id="rId40" Type="http://schemas.openxmlformats.org/officeDocument/2006/relationships/hyperlink" Target="https://podminky.urs.cz/item/CS_URS_2024_02/722181233" TargetMode="External" /><Relationship Id="rId41" Type="http://schemas.openxmlformats.org/officeDocument/2006/relationships/hyperlink" Target="https://podminky.urs.cz/item/CS_URS_2024_02/722181241" TargetMode="External" /><Relationship Id="rId42" Type="http://schemas.openxmlformats.org/officeDocument/2006/relationships/hyperlink" Target="https://podminky.urs.cz/item/CS_URS_2024_02/722181242" TargetMode="External" /><Relationship Id="rId43" Type="http://schemas.openxmlformats.org/officeDocument/2006/relationships/hyperlink" Target="https://podminky.urs.cz/item/CS_URS_2024_02/722181252" TargetMode="External" /><Relationship Id="rId44" Type="http://schemas.openxmlformats.org/officeDocument/2006/relationships/hyperlink" Target="https://podminky.urs.cz/item/CS_URS_2024_02/722181253" TargetMode="External" /><Relationship Id="rId45" Type="http://schemas.openxmlformats.org/officeDocument/2006/relationships/hyperlink" Target="https://podminky.urs.cz/item/CS_URS_2024_02/722190401" TargetMode="External" /><Relationship Id="rId46" Type="http://schemas.openxmlformats.org/officeDocument/2006/relationships/hyperlink" Target="https://podminky.urs.cz/item/CS_URS_2024_02/722220111" TargetMode="External" /><Relationship Id="rId47" Type="http://schemas.openxmlformats.org/officeDocument/2006/relationships/hyperlink" Target="https://podminky.urs.cz/item/CS_URS_2024_02/722220231" TargetMode="External" /><Relationship Id="rId48" Type="http://schemas.openxmlformats.org/officeDocument/2006/relationships/hyperlink" Target="https://podminky.urs.cz/item/CS_URS_2024_02/722220232" TargetMode="External" /><Relationship Id="rId49" Type="http://schemas.openxmlformats.org/officeDocument/2006/relationships/hyperlink" Target="https://podminky.urs.cz/item/CS_URS_2024_02/722220233" TargetMode="External" /><Relationship Id="rId50" Type="http://schemas.openxmlformats.org/officeDocument/2006/relationships/hyperlink" Target="https://podminky.urs.cz/item/CS_URS_2024_02/722220234" TargetMode="External" /><Relationship Id="rId51" Type="http://schemas.openxmlformats.org/officeDocument/2006/relationships/hyperlink" Target="https://podminky.urs.cz/item/CS_URS_2024_02/722224116" TargetMode="External" /><Relationship Id="rId52" Type="http://schemas.openxmlformats.org/officeDocument/2006/relationships/hyperlink" Target="https://podminky.urs.cz/item/CS_URS_2024_02/722231072" TargetMode="External" /><Relationship Id="rId53" Type="http://schemas.openxmlformats.org/officeDocument/2006/relationships/hyperlink" Target="https://podminky.urs.cz/item/CS_URS_2024_02/722231074" TargetMode="External" /><Relationship Id="rId54" Type="http://schemas.openxmlformats.org/officeDocument/2006/relationships/hyperlink" Target="https://podminky.urs.cz/item/CS_URS_2024_02/722231222" TargetMode="External" /><Relationship Id="rId55" Type="http://schemas.openxmlformats.org/officeDocument/2006/relationships/hyperlink" Target="https://podminky.urs.cz/item/CS_URS_2024_02/722232122" TargetMode="External" /><Relationship Id="rId56" Type="http://schemas.openxmlformats.org/officeDocument/2006/relationships/hyperlink" Target="https://podminky.urs.cz/item/CS_URS_2024_02/722232123" TargetMode="External" /><Relationship Id="rId57" Type="http://schemas.openxmlformats.org/officeDocument/2006/relationships/hyperlink" Target="https://podminky.urs.cz/item/CS_URS_2024_02/722232124" TargetMode="External" /><Relationship Id="rId58" Type="http://schemas.openxmlformats.org/officeDocument/2006/relationships/hyperlink" Target="https://podminky.urs.cz/item/CS_URS_2024_02/722232125" TargetMode="External" /><Relationship Id="rId59" Type="http://schemas.openxmlformats.org/officeDocument/2006/relationships/hyperlink" Target="https://podminky.urs.cz/item/CS_URS_2024_02/722232126" TargetMode="External" /><Relationship Id="rId60" Type="http://schemas.openxmlformats.org/officeDocument/2006/relationships/hyperlink" Target="https://podminky.urs.cz/item/CS_URS_2024_02/722234263" TargetMode="External" /><Relationship Id="rId61" Type="http://schemas.openxmlformats.org/officeDocument/2006/relationships/hyperlink" Target="https://podminky.urs.cz/item/CS_URS_2024_02/722250143" TargetMode="External" /><Relationship Id="rId62" Type="http://schemas.openxmlformats.org/officeDocument/2006/relationships/hyperlink" Target="https://podminky.urs.cz/item/CS_URS_2024_02/722263215" TargetMode="External" /><Relationship Id="rId63" Type="http://schemas.openxmlformats.org/officeDocument/2006/relationships/hyperlink" Target="https://podminky.urs.cz/item/CS_URS_2024_02/722290226" TargetMode="External" /><Relationship Id="rId64" Type="http://schemas.openxmlformats.org/officeDocument/2006/relationships/hyperlink" Target="https://podminky.urs.cz/item/CS_URS_2024_02/722290234" TargetMode="External" /><Relationship Id="rId65" Type="http://schemas.openxmlformats.org/officeDocument/2006/relationships/hyperlink" Target="https://podminky.urs.cz/item/CS_URS_2024_02/998722202" TargetMode="External" /><Relationship Id="rId66" Type="http://schemas.openxmlformats.org/officeDocument/2006/relationships/hyperlink" Target="https://podminky.urs.cz/item/CS_URS_2024_02/998722292" TargetMode="External" /><Relationship Id="rId67" Type="http://schemas.openxmlformats.org/officeDocument/2006/relationships/hyperlink" Target="https://podminky.urs.cz/item/CS_URS_2024_02/724233005" TargetMode="External" /><Relationship Id="rId68" Type="http://schemas.openxmlformats.org/officeDocument/2006/relationships/hyperlink" Target="https://podminky.urs.cz/item/CS_URS_2024_02/725119125" TargetMode="External" /><Relationship Id="rId69" Type="http://schemas.openxmlformats.org/officeDocument/2006/relationships/hyperlink" Target="https://podminky.urs.cz/item/CS_URS_2024_02/725129101" TargetMode="External" /><Relationship Id="rId70" Type="http://schemas.openxmlformats.org/officeDocument/2006/relationships/hyperlink" Target="https://podminky.urs.cz/item/CS_URS_2024_02/725219102" TargetMode="External" /><Relationship Id="rId71" Type="http://schemas.openxmlformats.org/officeDocument/2006/relationships/hyperlink" Target="https://podminky.urs.cz/item/CS_URS_2024_02/725319111" TargetMode="External" /><Relationship Id="rId72" Type="http://schemas.openxmlformats.org/officeDocument/2006/relationships/hyperlink" Target="https://podminky.urs.cz/item/CS_URS_2024_02/725339111" TargetMode="External" /><Relationship Id="rId73" Type="http://schemas.openxmlformats.org/officeDocument/2006/relationships/hyperlink" Target="https://podminky.urs.cz/item/CS_URS_2024_02/725813111" TargetMode="External" /><Relationship Id="rId74" Type="http://schemas.openxmlformats.org/officeDocument/2006/relationships/hyperlink" Target="https://podminky.urs.cz/item/CS_URS_2024_02/725821325" TargetMode="External" /><Relationship Id="rId75" Type="http://schemas.openxmlformats.org/officeDocument/2006/relationships/hyperlink" Target="https://podminky.urs.cz/item/CS_URS_2024_02/725829101" TargetMode="External" /><Relationship Id="rId76" Type="http://schemas.openxmlformats.org/officeDocument/2006/relationships/hyperlink" Target="https://podminky.urs.cz/item/CS_URS_2024_02/725829131" TargetMode="External" /><Relationship Id="rId77" Type="http://schemas.openxmlformats.org/officeDocument/2006/relationships/hyperlink" Target="https://podminky.urs.cz/item/CS_URS_2024_02/725829132" TargetMode="External" /><Relationship Id="rId78" Type="http://schemas.openxmlformats.org/officeDocument/2006/relationships/hyperlink" Target="https://podminky.urs.cz/item/CS_URS_2024_02/725861102" TargetMode="External" /><Relationship Id="rId79" Type="http://schemas.openxmlformats.org/officeDocument/2006/relationships/hyperlink" Target="https://podminky.urs.cz/item/CS_URS_2024_02/725862103" TargetMode="External" /><Relationship Id="rId80" Type="http://schemas.openxmlformats.org/officeDocument/2006/relationships/hyperlink" Target="https://podminky.urs.cz/item/CS_URS_2024_02/998725202" TargetMode="External" /><Relationship Id="rId81" Type="http://schemas.openxmlformats.org/officeDocument/2006/relationships/hyperlink" Target="https://podminky.urs.cz/item/CS_URS_2024_02/998725293" TargetMode="External" /><Relationship Id="rId82" Type="http://schemas.openxmlformats.org/officeDocument/2006/relationships/hyperlink" Target="https://podminky.urs.cz/item/CS_URS_2024_02/726131001" TargetMode="External" /><Relationship Id="rId83" Type="http://schemas.openxmlformats.org/officeDocument/2006/relationships/hyperlink" Target="https://podminky.urs.cz/item/CS_URS_2024_02/726131002" TargetMode="External" /><Relationship Id="rId84" Type="http://schemas.openxmlformats.org/officeDocument/2006/relationships/hyperlink" Target="https://podminky.urs.cz/item/CS_URS_2024_02/726131041" TargetMode="External" /><Relationship Id="rId85" Type="http://schemas.openxmlformats.org/officeDocument/2006/relationships/hyperlink" Target="https://podminky.urs.cz/item/CS_URS_2024_02/726131043" TargetMode="External" /><Relationship Id="rId86" Type="http://schemas.openxmlformats.org/officeDocument/2006/relationships/hyperlink" Target="https://podminky.urs.cz/item/CS_URS_2024_02/726191001" TargetMode="External" /><Relationship Id="rId87" Type="http://schemas.openxmlformats.org/officeDocument/2006/relationships/hyperlink" Target="https://podminky.urs.cz/item/CS_URS_2024_02/726191002" TargetMode="External" /><Relationship Id="rId88" Type="http://schemas.openxmlformats.org/officeDocument/2006/relationships/hyperlink" Target="https://podminky.urs.cz/item/CS_URS_2024_02/998726211" TargetMode="External" /><Relationship Id="rId89" Type="http://schemas.openxmlformats.org/officeDocument/2006/relationships/hyperlink" Target="https://podminky.urs.cz/item/CS_URS_2024_02/998726293" TargetMode="External" /><Relationship Id="rId90" Type="http://schemas.openxmlformats.org/officeDocument/2006/relationships/hyperlink" Target="https://podminky.urs.cz/item/CS_URS_2024_02/734411103" TargetMode="External" /><Relationship Id="rId9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210191511" TargetMode="External" /><Relationship Id="rId2" Type="http://schemas.openxmlformats.org/officeDocument/2006/relationships/hyperlink" Target="https://podminky.urs.cz/item/CS_URS_2024_02/210191531" TargetMode="External" /><Relationship Id="rId3" Type="http://schemas.openxmlformats.org/officeDocument/2006/relationships/hyperlink" Target="https://podminky.urs.cz/item/CS_URS_2024_02/210220101" TargetMode="External" /><Relationship Id="rId4" Type="http://schemas.openxmlformats.org/officeDocument/2006/relationships/hyperlink" Target="https://podminky.urs.cz/item/CS_URS_2024_02/210020681" TargetMode="External" /><Relationship Id="rId5" Type="http://schemas.openxmlformats.org/officeDocument/2006/relationships/hyperlink" Target="https://podminky.urs.cz/item/CS_URS_2024_02/210220201" TargetMode="External" /><Relationship Id="rId6" Type="http://schemas.openxmlformats.org/officeDocument/2006/relationships/hyperlink" Target="https://podminky.urs.cz/item/CS_URS_2024_02/210100272" TargetMode="External" /><Relationship Id="rId7" Type="http://schemas.openxmlformats.org/officeDocument/2006/relationships/hyperlink" Target="https://podminky.urs.cz/item/CS_URS_2024_02/210220301" TargetMode="External" /><Relationship Id="rId8" Type="http://schemas.openxmlformats.org/officeDocument/2006/relationships/hyperlink" Target="https://podminky.urs.cz/item/CS_URS_2024_02/210220321" TargetMode="External" /><Relationship Id="rId9" Type="http://schemas.openxmlformats.org/officeDocument/2006/relationships/hyperlink" Target="https://podminky.urs.cz/item/CS_URS_2024_02/K030" TargetMode="External" /><Relationship Id="rId10" Type="http://schemas.openxmlformats.org/officeDocument/2006/relationships/hyperlink" Target="https://podminky.urs.cz/item/CS_URS_2024_02/K035" TargetMode="External" /><Relationship Id="rId1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1313712" TargetMode="External" /><Relationship Id="rId2" Type="http://schemas.openxmlformats.org/officeDocument/2006/relationships/hyperlink" Target="https://podminky.urs.cz/item/CS_URS_2024_02/132312122" TargetMode="External" /><Relationship Id="rId3" Type="http://schemas.openxmlformats.org/officeDocument/2006/relationships/hyperlink" Target="https://podminky.urs.cz/item/CS_URS_2024_02/151101101" TargetMode="External" /><Relationship Id="rId4" Type="http://schemas.openxmlformats.org/officeDocument/2006/relationships/hyperlink" Target="https://podminky.urs.cz/item/CS_URS_2024_02/151101111" TargetMode="External" /><Relationship Id="rId5" Type="http://schemas.openxmlformats.org/officeDocument/2006/relationships/hyperlink" Target="https://podminky.urs.cz/item/CS_URS_2024_02/162651132" TargetMode="External" /><Relationship Id="rId6" Type="http://schemas.openxmlformats.org/officeDocument/2006/relationships/hyperlink" Target="https://podminky.urs.cz/item/CS_URS_2024_02/171201231" TargetMode="External" /><Relationship Id="rId7" Type="http://schemas.openxmlformats.org/officeDocument/2006/relationships/hyperlink" Target="https://podminky.urs.cz/item/CS_URS_2024_02/171251201" TargetMode="External" /><Relationship Id="rId8" Type="http://schemas.openxmlformats.org/officeDocument/2006/relationships/hyperlink" Target="https://podminky.urs.cz/item/CS_URS_2024_02/174211101" TargetMode="External" /><Relationship Id="rId9" Type="http://schemas.openxmlformats.org/officeDocument/2006/relationships/hyperlink" Target="https://podminky.urs.cz/item/CS_URS_2024_02/175111101" TargetMode="External" /><Relationship Id="rId10" Type="http://schemas.openxmlformats.org/officeDocument/2006/relationships/hyperlink" Target="https://podminky.urs.cz/item/CS_URS_2024_02/451541111" TargetMode="External" /><Relationship Id="rId11" Type="http://schemas.openxmlformats.org/officeDocument/2006/relationships/hyperlink" Target="https://podminky.urs.cz/item/CS_URS_2024_02/871161211" TargetMode="External" /><Relationship Id="rId12" Type="http://schemas.openxmlformats.org/officeDocument/2006/relationships/hyperlink" Target="https://podminky.urs.cz/item/CS_URS_2024_02/871181211" TargetMode="External" /><Relationship Id="rId13" Type="http://schemas.openxmlformats.org/officeDocument/2006/relationships/hyperlink" Target="https://podminky.urs.cz/item/CS_URS_2024_02/877161112" TargetMode="External" /><Relationship Id="rId14" Type="http://schemas.openxmlformats.org/officeDocument/2006/relationships/hyperlink" Target="https://podminky.urs.cz/item/CS_URS_2024_02/877181112" TargetMode="External" /><Relationship Id="rId15" Type="http://schemas.openxmlformats.org/officeDocument/2006/relationships/hyperlink" Target="https://podminky.urs.cz/item/CS_URS_2024_02/891249111" TargetMode="External" /><Relationship Id="rId16" Type="http://schemas.openxmlformats.org/officeDocument/2006/relationships/hyperlink" Target="https://podminky.urs.cz/item/CS_URS_2024_02/892233121" TargetMode="External" /><Relationship Id="rId17" Type="http://schemas.openxmlformats.org/officeDocument/2006/relationships/hyperlink" Target="https://podminky.urs.cz/item/CS_URS_2024_02/998276101" TargetMode="External" /><Relationship Id="rId18" Type="http://schemas.openxmlformats.org/officeDocument/2006/relationships/hyperlink" Target="https://podminky.urs.cz/item/CS_URS_2024_02/722270104" TargetMode="External" /><Relationship Id="rId19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20" t="s">
        <v>0</v>
      </c>
      <c r="AZ1" s="20" t="s">
        <v>1</v>
      </c>
      <c r="BA1" s="20" t="s">
        <v>2</v>
      </c>
      <c r="BB1" s="20" t="s">
        <v>3</v>
      </c>
      <c r="BT1" s="20" t="s">
        <v>4</v>
      </c>
      <c r="BU1" s="20" t="s">
        <v>4</v>
      </c>
      <c r="BV1" s="20" t="s">
        <v>5</v>
      </c>
    </row>
    <row r="2" s="1" customFormat="1" ht="36.96" customHeight="1">
      <c r="AR2" s="21" t="s">
        <v>6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2" t="s">
        <v>7</v>
      </c>
      <c r="BT2" s="22" t="s">
        <v>8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5"/>
      <c r="BS3" s="22" t="s">
        <v>7</v>
      </c>
      <c r="BT3" s="22" t="s">
        <v>9</v>
      </c>
    </row>
    <row r="4" s="1" customFormat="1" ht="24.96" customHeight="1">
      <c r="B4" s="25"/>
      <c r="D4" s="26" t="s">
        <v>10</v>
      </c>
      <c r="AR4" s="25"/>
      <c r="AS4" s="27" t="s">
        <v>11</v>
      </c>
      <c r="BE4" s="28" t="s">
        <v>12</v>
      </c>
      <c r="BS4" s="22" t="s">
        <v>13</v>
      </c>
    </row>
    <row r="5" s="1" customFormat="1" ht="12" customHeight="1">
      <c r="B5" s="25"/>
      <c r="D5" s="29" t="s">
        <v>14</v>
      </c>
      <c r="K5" s="30" t="s">
        <v>15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R5" s="25"/>
      <c r="BE5" s="31" t="s">
        <v>16</v>
      </c>
      <c r="BS5" s="22" t="s">
        <v>7</v>
      </c>
    </row>
    <row r="6" s="1" customFormat="1" ht="36.96" customHeight="1">
      <c r="B6" s="25"/>
      <c r="D6" s="32" t="s">
        <v>17</v>
      </c>
      <c r="K6" s="33" t="s">
        <v>18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R6" s="25"/>
      <c r="BE6" s="34"/>
      <c r="BS6" s="22" t="s">
        <v>7</v>
      </c>
    </row>
    <row r="7" s="1" customFormat="1" ht="12" customHeight="1">
      <c r="B7" s="25"/>
      <c r="D7" s="35" t="s">
        <v>19</v>
      </c>
      <c r="K7" s="30" t="s">
        <v>3</v>
      </c>
      <c r="AK7" s="35" t="s">
        <v>20</v>
      </c>
      <c r="AN7" s="30" t="s">
        <v>3</v>
      </c>
      <c r="AR7" s="25"/>
      <c r="BE7" s="34"/>
      <c r="BS7" s="22" t="s">
        <v>7</v>
      </c>
    </row>
    <row r="8" s="1" customFormat="1" ht="12" customHeight="1">
      <c r="B8" s="25"/>
      <c r="D8" s="35" t="s">
        <v>21</v>
      </c>
      <c r="K8" s="30" t="s">
        <v>22</v>
      </c>
      <c r="AK8" s="35" t="s">
        <v>23</v>
      </c>
      <c r="AN8" s="36" t="s">
        <v>24</v>
      </c>
      <c r="AR8" s="25"/>
      <c r="BE8" s="34"/>
      <c r="BS8" s="22" t="s">
        <v>7</v>
      </c>
    </row>
    <row r="9" s="1" customFormat="1" ht="14.4" customHeight="1">
      <c r="B9" s="25"/>
      <c r="AR9" s="25"/>
      <c r="BE9" s="34"/>
      <c r="BS9" s="22" t="s">
        <v>7</v>
      </c>
    </row>
    <row r="10" s="1" customFormat="1" ht="12" customHeight="1">
      <c r="B10" s="25"/>
      <c r="D10" s="35" t="s">
        <v>25</v>
      </c>
      <c r="AK10" s="35" t="s">
        <v>26</v>
      </c>
      <c r="AN10" s="30" t="s">
        <v>3</v>
      </c>
      <c r="AR10" s="25"/>
      <c r="BE10" s="34"/>
      <c r="BS10" s="22" t="s">
        <v>7</v>
      </c>
    </row>
    <row r="11" s="1" customFormat="1" ht="18.48" customHeight="1">
      <c r="B11" s="25"/>
      <c r="E11" s="30" t="s">
        <v>27</v>
      </c>
      <c r="AK11" s="35" t="s">
        <v>28</v>
      </c>
      <c r="AN11" s="30" t="s">
        <v>3</v>
      </c>
      <c r="AR11" s="25"/>
      <c r="BE11" s="34"/>
      <c r="BS11" s="22" t="s">
        <v>7</v>
      </c>
    </row>
    <row r="12" s="1" customFormat="1" ht="6.96" customHeight="1">
      <c r="B12" s="25"/>
      <c r="AR12" s="25"/>
      <c r="BE12" s="34"/>
      <c r="BS12" s="22" t="s">
        <v>7</v>
      </c>
    </row>
    <row r="13" s="1" customFormat="1" ht="12" customHeight="1">
      <c r="B13" s="25"/>
      <c r="D13" s="35" t="s">
        <v>29</v>
      </c>
      <c r="AK13" s="35" t="s">
        <v>26</v>
      </c>
      <c r="AN13" s="37" t="s">
        <v>30</v>
      </c>
      <c r="AR13" s="25"/>
      <c r="BE13" s="34"/>
      <c r="BS13" s="22" t="s">
        <v>7</v>
      </c>
    </row>
    <row r="14">
      <c r="B14" s="25"/>
      <c r="E14" s="37" t="s">
        <v>30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28</v>
      </c>
      <c r="AN14" s="37" t="s">
        <v>30</v>
      </c>
      <c r="AR14" s="25"/>
      <c r="BE14" s="34"/>
      <c r="BS14" s="22" t="s">
        <v>7</v>
      </c>
    </row>
    <row r="15" s="1" customFormat="1" ht="6.96" customHeight="1">
      <c r="B15" s="25"/>
      <c r="AR15" s="25"/>
      <c r="BE15" s="34"/>
      <c r="BS15" s="22" t="s">
        <v>4</v>
      </c>
    </row>
    <row r="16" s="1" customFormat="1" ht="12" customHeight="1">
      <c r="B16" s="25"/>
      <c r="D16" s="35" t="s">
        <v>31</v>
      </c>
      <c r="AK16" s="35" t="s">
        <v>26</v>
      </c>
      <c r="AN16" s="30" t="s">
        <v>3</v>
      </c>
      <c r="AR16" s="25"/>
      <c r="BE16" s="34"/>
      <c r="BS16" s="22" t="s">
        <v>4</v>
      </c>
    </row>
    <row r="17" s="1" customFormat="1" ht="18.48" customHeight="1">
      <c r="B17" s="25"/>
      <c r="E17" s="30" t="s">
        <v>32</v>
      </c>
      <c r="AK17" s="35" t="s">
        <v>28</v>
      </c>
      <c r="AN17" s="30" t="s">
        <v>3</v>
      </c>
      <c r="AR17" s="25"/>
      <c r="BE17" s="34"/>
      <c r="BS17" s="22" t="s">
        <v>33</v>
      </c>
    </row>
    <row r="18" s="1" customFormat="1" ht="6.96" customHeight="1">
      <c r="B18" s="25"/>
      <c r="AR18" s="25"/>
      <c r="BE18" s="34"/>
      <c r="BS18" s="22" t="s">
        <v>7</v>
      </c>
    </row>
    <row r="19" s="1" customFormat="1" ht="12" customHeight="1">
      <c r="B19" s="25"/>
      <c r="D19" s="35" t="s">
        <v>34</v>
      </c>
      <c r="AK19" s="35" t="s">
        <v>26</v>
      </c>
      <c r="AN19" s="30" t="s">
        <v>3</v>
      </c>
      <c r="AR19" s="25"/>
      <c r="BE19" s="34"/>
      <c r="BS19" s="22" t="s">
        <v>7</v>
      </c>
    </row>
    <row r="20" s="1" customFormat="1" ht="18.48" customHeight="1">
      <c r="B20" s="25"/>
      <c r="E20" s="30" t="s">
        <v>35</v>
      </c>
      <c r="AK20" s="35" t="s">
        <v>28</v>
      </c>
      <c r="AN20" s="30" t="s">
        <v>3</v>
      </c>
      <c r="AR20" s="25"/>
      <c r="BE20" s="34"/>
      <c r="BS20" s="22" t="s">
        <v>4</v>
      </c>
    </row>
    <row r="21" s="1" customFormat="1" ht="6.96" customHeight="1">
      <c r="B21" s="25"/>
      <c r="AR21" s="25"/>
      <c r="BE21" s="34"/>
    </row>
    <row r="22" s="1" customFormat="1" ht="12" customHeight="1">
      <c r="B22" s="25"/>
      <c r="D22" s="35" t="s">
        <v>36</v>
      </c>
      <c r="AR22" s="25"/>
      <c r="BE22" s="34"/>
    </row>
    <row r="23" s="1" customFormat="1" ht="47.25" customHeight="1">
      <c r="B23" s="25"/>
      <c r="E23" s="39" t="s">
        <v>37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R23" s="25"/>
      <c r="BE23" s="34"/>
    </row>
    <row r="24" s="1" customFormat="1" ht="6.96" customHeight="1">
      <c r="B24" s="25"/>
      <c r="AR24" s="25"/>
      <c r="BE24" s="34"/>
    </row>
    <row r="25" s="1" customFormat="1" ht="6.96" customHeight="1">
      <c r="B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R25" s="25"/>
      <c r="BE25" s="34"/>
    </row>
    <row r="26" s="2" customFormat="1" ht="25.92" customHeight="1">
      <c r="A26" s="41"/>
      <c r="B26" s="42"/>
      <c r="C26" s="41"/>
      <c r="D26" s="43" t="s">
        <v>38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1"/>
      <c r="AQ26" s="41"/>
      <c r="AR26" s="42"/>
      <c r="BE26" s="34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2"/>
      <c r="BE27" s="34"/>
    </row>
    <row r="28" s="2" customForma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39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40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41</v>
      </c>
      <c r="AL28" s="46"/>
      <c r="AM28" s="46"/>
      <c r="AN28" s="46"/>
      <c r="AO28" s="46"/>
      <c r="AP28" s="41"/>
      <c r="AQ28" s="41"/>
      <c r="AR28" s="42"/>
      <c r="BE28" s="34"/>
    </row>
    <row r="29" s="3" customFormat="1" ht="14.4" customHeight="1">
      <c r="A29" s="3"/>
      <c r="B29" s="47"/>
      <c r="C29" s="3"/>
      <c r="D29" s="35" t="s">
        <v>42</v>
      </c>
      <c r="E29" s="3"/>
      <c r="F29" s="35" t="s">
        <v>43</v>
      </c>
      <c r="G29" s="3"/>
      <c r="H29" s="3"/>
      <c r="I29" s="3"/>
      <c r="J29" s="3"/>
      <c r="K29" s="3"/>
      <c r="L29" s="48">
        <v>0.20999999999999999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49">
        <f>ROUND(AZ54, 2)</f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9">
        <f>ROUND(AV54, 2)</f>
        <v>0</v>
      </c>
      <c r="AL29" s="3"/>
      <c r="AM29" s="3"/>
      <c r="AN29" s="3"/>
      <c r="AO29" s="3"/>
      <c r="AP29" s="3"/>
      <c r="AQ29" s="3"/>
      <c r="AR29" s="47"/>
      <c r="BE29" s="50"/>
    </row>
    <row r="30" s="3" customFormat="1" ht="14.4" customHeight="1">
      <c r="A30" s="3"/>
      <c r="B30" s="47"/>
      <c r="C30" s="3"/>
      <c r="D30" s="3"/>
      <c r="E30" s="3"/>
      <c r="F30" s="35" t="s">
        <v>44</v>
      </c>
      <c r="G30" s="3"/>
      <c r="H30" s="3"/>
      <c r="I30" s="3"/>
      <c r="J30" s="3"/>
      <c r="K30" s="3"/>
      <c r="L30" s="48">
        <v>0.12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49">
        <f>ROUND(BA54, 2)</f>
        <v>0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9">
        <f>ROUND(AW54, 2)</f>
        <v>0</v>
      </c>
      <c r="AL30" s="3"/>
      <c r="AM30" s="3"/>
      <c r="AN30" s="3"/>
      <c r="AO30" s="3"/>
      <c r="AP30" s="3"/>
      <c r="AQ30" s="3"/>
      <c r="AR30" s="47"/>
      <c r="BE30" s="50"/>
    </row>
    <row r="31" hidden="1" s="3" customFormat="1" ht="14.4" customHeight="1">
      <c r="A31" s="3"/>
      <c r="B31" s="47"/>
      <c r="C31" s="3"/>
      <c r="D31" s="3"/>
      <c r="E31" s="3"/>
      <c r="F31" s="35" t="s">
        <v>45</v>
      </c>
      <c r="G31" s="3"/>
      <c r="H31" s="3"/>
      <c r="I31" s="3"/>
      <c r="J31" s="3"/>
      <c r="K31" s="3"/>
      <c r="L31" s="48">
        <v>0.20999999999999999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9">
        <f>ROUND(BB54,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9">
        <v>0</v>
      </c>
      <c r="AL31" s="3"/>
      <c r="AM31" s="3"/>
      <c r="AN31" s="3"/>
      <c r="AO31" s="3"/>
      <c r="AP31" s="3"/>
      <c r="AQ31" s="3"/>
      <c r="AR31" s="47"/>
      <c r="BE31" s="50"/>
    </row>
    <row r="32" hidden="1" s="3" customFormat="1" ht="14.4" customHeight="1">
      <c r="A32" s="3"/>
      <c r="B32" s="47"/>
      <c r="C32" s="3"/>
      <c r="D32" s="3"/>
      <c r="E32" s="3"/>
      <c r="F32" s="35" t="s">
        <v>46</v>
      </c>
      <c r="G32" s="3"/>
      <c r="H32" s="3"/>
      <c r="I32" s="3"/>
      <c r="J32" s="3"/>
      <c r="K32" s="3"/>
      <c r="L32" s="48">
        <v>0.12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9">
        <f>ROUND(BC54,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9">
        <v>0</v>
      </c>
      <c r="AL32" s="3"/>
      <c r="AM32" s="3"/>
      <c r="AN32" s="3"/>
      <c r="AO32" s="3"/>
      <c r="AP32" s="3"/>
      <c r="AQ32" s="3"/>
      <c r="AR32" s="47"/>
      <c r="BE32" s="50"/>
    </row>
    <row r="33" hidden="1" s="3" customFormat="1" ht="14.4" customHeight="1">
      <c r="A33" s="3"/>
      <c r="B33" s="47"/>
      <c r="C33" s="3"/>
      <c r="D33" s="3"/>
      <c r="E33" s="3"/>
      <c r="F33" s="35" t="s">
        <v>47</v>
      </c>
      <c r="G33" s="3"/>
      <c r="H33" s="3"/>
      <c r="I33" s="3"/>
      <c r="J33" s="3"/>
      <c r="K33" s="3"/>
      <c r="L33" s="48">
        <v>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49">
        <f>ROUND(BD54, 2)</f>
        <v>0</v>
      </c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9">
        <v>0</v>
      </c>
      <c r="AL33" s="3"/>
      <c r="AM33" s="3"/>
      <c r="AN33" s="3"/>
      <c r="AO33" s="3"/>
      <c r="AP33" s="3"/>
      <c r="AQ33" s="3"/>
      <c r="AR33" s="47"/>
      <c r="BE33" s="3"/>
    </row>
    <row r="34" s="2" customFormat="1" ht="6.96" customHeight="1">
      <c r="A34" s="41"/>
      <c r="B34" s="42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2"/>
      <c r="BE34" s="41"/>
    </row>
    <row r="35" s="2" customFormat="1" ht="25.92" customHeight="1">
      <c r="A35" s="41"/>
      <c r="B35" s="42"/>
      <c r="C35" s="51"/>
      <c r="D35" s="52" t="s">
        <v>48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4" t="s">
        <v>49</v>
      </c>
      <c r="U35" s="53"/>
      <c r="V35" s="53"/>
      <c r="W35" s="53"/>
      <c r="X35" s="55" t="s">
        <v>50</v>
      </c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6">
        <f>SUM(AK26:AK33)</f>
        <v>0</v>
      </c>
      <c r="AL35" s="53"/>
      <c r="AM35" s="53"/>
      <c r="AN35" s="53"/>
      <c r="AO35" s="57"/>
      <c r="AP35" s="51"/>
      <c r="AQ35" s="51"/>
      <c r="AR35" s="42"/>
      <c r="BE35" s="41"/>
    </row>
    <row r="36" s="2" customFormat="1" ht="6.96" customHeight="1">
      <c r="A36" s="41"/>
      <c r="B36" s="42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2"/>
      <c r="BE36" s="41"/>
    </row>
    <row r="37" s="2" customFormat="1" ht="6.96" customHeight="1">
      <c r="A37" s="41"/>
      <c r="B37" s="58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42"/>
      <c r="BE37" s="41"/>
    </row>
    <row r="41" s="2" customFormat="1" ht="6.96" customHeight="1">
      <c r="A41" s="41"/>
      <c r="B41" s="60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42"/>
      <c r="BE41" s="41"/>
    </row>
    <row r="42" s="2" customFormat="1" ht="24.96" customHeight="1">
      <c r="A42" s="41"/>
      <c r="B42" s="42"/>
      <c r="C42" s="26" t="s">
        <v>51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2"/>
      <c r="BE42" s="41"/>
    </row>
    <row r="43" s="2" customFormat="1" ht="6.96" customHeight="1">
      <c r="A43" s="41"/>
      <c r="B43" s="42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2"/>
      <c r="BE43" s="41"/>
    </row>
    <row r="44" s="4" customFormat="1" ht="12" customHeight="1">
      <c r="A44" s="4"/>
      <c r="B44" s="62"/>
      <c r="C44" s="35" t="s">
        <v>14</v>
      </c>
      <c r="D44" s="4"/>
      <c r="E44" s="4"/>
      <c r="F44" s="4"/>
      <c r="G44" s="4"/>
      <c r="H44" s="4"/>
      <c r="I44" s="4"/>
      <c r="J44" s="4"/>
      <c r="K44" s="4"/>
      <c r="L44" s="4" t="str">
        <f>K5</f>
        <v>R001-xx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62"/>
      <c r="BE44" s="4"/>
    </row>
    <row r="45" s="5" customFormat="1" ht="36.96" customHeight="1">
      <c r="A45" s="5"/>
      <c r="B45" s="63"/>
      <c r="C45" s="64" t="s">
        <v>17</v>
      </c>
      <c r="D45" s="5"/>
      <c r="E45" s="5"/>
      <c r="F45" s="5"/>
      <c r="G45" s="5"/>
      <c r="H45" s="5"/>
      <c r="I45" s="5"/>
      <c r="J45" s="5"/>
      <c r="K45" s="5"/>
      <c r="L45" s="65" t="str">
        <f>K6</f>
        <v>Obecní dům Rudíkov - smlouva č. 1 - SO01, 10, 12</v>
      </c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63"/>
      <c r="BE45" s="5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2"/>
      <c r="BE46" s="41"/>
    </row>
    <row r="47" s="2" customFormat="1" ht="12" customHeight="1">
      <c r="A47" s="41"/>
      <c r="B47" s="42"/>
      <c r="C47" s="35" t="s">
        <v>21</v>
      </c>
      <c r="D47" s="41"/>
      <c r="E47" s="41"/>
      <c r="F47" s="41"/>
      <c r="G47" s="41"/>
      <c r="H47" s="41"/>
      <c r="I47" s="41"/>
      <c r="J47" s="41"/>
      <c r="K47" s="41"/>
      <c r="L47" s="66" t="str">
        <f>IF(K8="","",K8)</f>
        <v>p.č. 2250/4, 2221, ST.2208/9 k.ú. Rudíkov</v>
      </c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35" t="s">
        <v>23</v>
      </c>
      <c r="AJ47" s="41"/>
      <c r="AK47" s="41"/>
      <c r="AL47" s="41"/>
      <c r="AM47" s="67" t="str">
        <f>IF(AN8= "","",AN8)</f>
        <v>10. 1. 2024</v>
      </c>
      <c r="AN47" s="67"/>
      <c r="AO47" s="41"/>
      <c r="AP47" s="41"/>
      <c r="AQ47" s="41"/>
      <c r="AR47" s="42"/>
      <c r="B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2"/>
      <c r="BE48" s="41"/>
    </row>
    <row r="49" s="2" customFormat="1" ht="15.15" customHeight="1">
      <c r="A49" s="41"/>
      <c r="B49" s="42"/>
      <c r="C49" s="35" t="s">
        <v>25</v>
      </c>
      <c r="D49" s="41"/>
      <c r="E49" s="41"/>
      <c r="F49" s="41"/>
      <c r="G49" s="41"/>
      <c r="H49" s="41"/>
      <c r="I49" s="41"/>
      <c r="J49" s="41"/>
      <c r="K49" s="41"/>
      <c r="L49" s="4" t="str">
        <f>IF(E11= "","",E11)</f>
        <v xml:space="preserve"> </v>
      </c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35" t="s">
        <v>31</v>
      </c>
      <c r="AJ49" s="41"/>
      <c r="AK49" s="41"/>
      <c r="AL49" s="41"/>
      <c r="AM49" s="68" t="str">
        <f>IF(E17="","",E17)</f>
        <v xml:space="preserve">BS projekt s.r.o. </v>
      </c>
      <c r="AN49" s="4"/>
      <c r="AO49" s="4"/>
      <c r="AP49" s="4"/>
      <c r="AQ49" s="41"/>
      <c r="AR49" s="42"/>
      <c r="AS49" s="69" t="s">
        <v>52</v>
      </c>
      <c r="AT49" s="70"/>
      <c r="AU49" s="71"/>
      <c r="AV49" s="71"/>
      <c r="AW49" s="71"/>
      <c r="AX49" s="71"/>
      <c r="AY49" s="71"/>
      <c r="AZ49" s="71"/>
      <c r="BA49" s="71"/>
      <c r="BB49" s="71"/>
      <c r="BC49" s="71"/>
      <c r="BD49" s="72"/>
      <c r="BE49" s="41"/>
    </row>
    <row r="50" s="2" customFormat="1" ht="25.65" customHeight="1">
      <c r="A50" s="41"/>
      <c r="B50" s="42"/>
      <c r="C50" s="35" t="s">
        <v>29</v>
      </c>
      <c r="D50" s="41"/>
      <c r="E50" s="41"/>
      <c r="F50" s="41"/>
      <c r="G50" s="41"/>
      <c r="H50" s="41"/>
      <c r="I50" s="41"/>
      <c r="J50" s="41"/>
      <c r="K50" s="41"/>
      <c r="L50" s="4" t="str">
        <f>IF(E14= "Vyplň údaj","",E14)</f>
        <v/>
      </c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35" t="s">
        <v>34</v>
      </c>
      <c r="AJ50" s="41"/>
      <c r="AK50" s="41"/>
      <c r="AL50" s="41"/>
      <c r="AM50" s="68" t="str">
        <f>IF(E20="","",E20)</f>
        <v>Ing. Tomáš Hrdlička, Jan Hajný</v>
      </c>
      <c r="AN50" s="4"/>
      <c r="AO50" s="4"/>
      <c r="AP50" s="4"/>
      <c r="AQ50" s="41"/>
      <c r="AR50" s="42"/>
      <c r="AS50" s="73"/>
      <c r="AT50" s="74"/>
      <c r="AU50" s="75"/>
      <c r="AV50" s="75"/>
      <c r="AW50" s="75"/>
      <c r="AX50" s="75"/>
      <c r="AY50" s="75"/>
      <c r="AZ50" s="75"/>
      <c r="BA50" s="75"/>
      <c r="BB50" s="75"/>
      <c r="BC50" s="75"/>
      <c r="BD50" s="76"/>
      <c r="BE50" s="41"/>
    </row>
    <row r="51" s="2" customFormat="1" ht="10.8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2"/>
      <c r="AS51" s="73"/>
      <c r="AT51" s="74"/>
      <c r="AU51" s="75"/>
      <c r="AV51" s="75"/>
      <c r="AW51" s="75"/>
      <c r="AX51" s="75"/>
      <c r="AY51" s="75"/>
      <c r="AZ51" s="75"/>
      <c r="BA51" s="75"/>
      <c r="BB51" s="75"/>
      <c r="BC51" s="75"/>
      <c r="BD51" s="76"/>
      <c r="BE51" s="41"/>
    </row>
    <row r="52" s="2" customFormat="1" ht="29.28" customHeight="1">
      <c r="A52" s="41"/>
      <c r="B52" s="42"/>
      <c r="C52" s="77" t="s">
        <v>53</v>
      </c>
      <c r="D52" s="78"/>
      <c r="E52" s="78"/>
      <c r="F52" s="78"/>
      <c r="G52" s="78"/>
      <c r="H52" s="79"/>
      <c r="I52" s="80" t="s">
        <v>54</v>
      </c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81" t="s">
        <v>55</v>
      </c>
      <c r="AH52" s="78"/>
      <c r="AI52" s="78"/>
      <c r="AJ52" s="78"/>
      <c r="AK52" s="78"/>
      <c r="AL52" s="78"/>
      <c r="AM52" s="78"/>
      <c r="AN52" s="80" t="s">
        <v>56</v>
      </c>
      <c r="AO52" s="78"/>
      <c r="AP52" s="78"/>
      <c r="AQ52" s="82" t="s">
        <v>57</v>
      </c>
      <c r="AR52" s="42"/>
      <c r="AS52" s="83" t="s">
        <v>58</v>
      </c>
      <c r="AT52" s="84" t="s">
        <v>59</v>
      </c>
      <c r="AU52" s="84" t="s">
        <v>60</v>
      </c>
      <c r="AV52" s="84" t="s">
        <v>61</v>
      </c>
      <c r="AW52" s="84" t="s">
        <v>62</v>
      </c>
      <c r="AX52" s="84" t="s">
        <v>63</v>
      </c>
      <c r="AY52" s="84" t="s">
        <v>64</v>
      </c>
      <c r="AZ52" s="84" t="s">
        <v>65</v>
      </c>
      <c r="BA52" s="84" t="s">
        <v>66</v>
      </c>
      <c r="BB52" s="84" t="s">
        <v>67</v>
      </c>
      <c r="BC52" s="84" t="s">
        <v>68</v>
      </c>
      <c r="BD52" s="85" t="s">
        <v>69</v>
      </c>
      <c r="BE52" s="41"/>
    </row>
    <row r="53" s="2" customFormat="1" ht="10.8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2"/>
      <c r="AS53" s="86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8"/>
      <c r="BE53" s="41"/>
    </row>
    <row r="54" s="6" customFormat="1" ht="32.4" customHeight="1">
      <c r="A54" s="6"/>
      <c r="B54" s="89"/>
      <c r="C54" s="90" t="s">
        <v>70</v>
      </c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2">
        <f>ROUND(AG55+SUM(AG63:AG65),2)</f>
        <v>0</v>
      </c>
      <c r="AH54" s="92"/>
      <c r="AI54" s="92"/>
      <c r="AJ54" s="92"/>
      <c r="AK54" s="92"/>
      <c r="AL54" s="92"/>
      <c r="AM54" s="92"/>
      <c r="AN54" s="93">
        <f>SUM(AG54,AT54)</f>
        <v>0</v>
      </c>
      <c r="AO54" s="93"/>
      <c r="AP54" s="93"/>
      <c r="AQ54" s="94" t="s">
        <v>3</v>
      </c>
      <c r="AR54" s="89"/>
      <c r="AS54" s="95">
        <f>ROUND(AS55+SUM(AS63:AS65),2)</f>
        <v>0</v>
      </c>
      <c r="AT54" s="96">
        <f>ROUND(SUM(AV54:AW54),2)</f>
        <v>0</v>
      </c>
      <c r="AU54" s="97">
        <f>ROUND(AU55+SUM(AU63:AU65),5)</f>
        <v>0</v>
      </c>
      <c r="AV54" s="96">
        <f>ROUND(AZ54*L29,2)</f>
        <v>0</v>
      </c>
      <c r="AW54" s="96">
        <f>ROUND(BA54*L30,2)</f>
        <v>0</v>
      </c>
      <c r="AX54" s="96">
        <f>ROUND(BB54*L29,2)</f>
        <v>0</v>
      </c>
      <c r="AY54" s="96">
        <f>ROUND(BC54*L30,2)</f>
        <v>0</v>
      </c>
      <c r="AZ54" s="96">
        <f>ROUND(AZ55+SUM(AZ63:AZ65),2)</f>
        <v>0</v>
      </c>
      <c r="BA54" s="96">
        <f>ROUND(BA55+SUM(BA63:BA65),2)</f>
        <v>0</v>
      </c>
      <c r="BB54" s="96">
        <f>ROUND(BB55+SUM(BB63:BB65),2)</f>
        <v>0</v>
      </c>
      <c r="BC54" s="96">
        <f>ROUND(BC55+SUM(BC63:BC65),2)</f>
        <v>0</v>
      </c>
      <c r="BD54" s="98">
        <f>ROUND(BD55+SUM(BD63:BD65),2)</f>
        <v>0</v>
      </c>
      <c r="BE54" s="6"/>
      <c r="BS54" s="99" t="s">
        <v>71</v>
      </c>
      <c r="BT54" s="99" t="s">
        <v>72</v>
      </c>
      <c r="BU54" s="100" t="s">
        <v>73</v>
      </c>
      <c r="BV54" s="99" t="s">
        <v>74</v>
      </c>
      <c r="BW54" s="99" t="s">
        <v>5</v>
      </c>
      <c r="BX54" s="99" t="s">
        <v>75</v>
      </c>
      <c r="CL54" s="99" t="s">
        <v>3</v>
      </c>
    </row>
    <row r="55" s="7" customFormat="1" ht="16.5" customHeight="1">
      <c r="A55" s="7"/>
      <c r="B55" s="101"/>
      <c r="C55" s="102"/>
      <c r="D55" s="103" t="s">
        <v>76</v>
      </c>
      <c r="E55" s="103"/>
      <c r="F55" s="103"/>
      <c r="G55" s="103"/>
      <c r="H55" s="103"/>
      <c r="I55" s="104"/>
      <c r="J55" s="103" t="s">
        <v>77</v>
      </c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5">
        <f>ROUND(SUM(AG56:AG62),2)</f>
        <v>0</v>
      </c>
      <c r="AH55" s="104"/>
      <c r="AI55" s="104"/>
      <c r="AJ55" s="104"/>
      <c r="AK55" s="104"/>
      <c r="AL55" s="104"/>
      <c r="AM55" s="104"/>
      <c r="AN55" s="106">
        <f>SUM(AG55,AT55)</f>
        <v>0</v>
      </c>
      <c r="AO55" s="104"/>
      <c r="AP55" s="104"/>
      <c r="AQ55" s="107" t="s">
        <v>78</v>
      </c>
      <c r="AR55" s="101"/>
      <c r="AS55" s="108">
        <f>ROUND(SUM(AS56:AS62),2)</f>
        <v>0</v>
      </c>
      <c r="AT55" s="109">
        <f>ROUND(SUM(AV55:AW55),2)</f>
        <v>0</v>
      </c>
      <c r="AU55" s="110">
        <f>ROUND(SUM(AU56:AU62),5)</f>
        <v>0</v>
      </c>
      <c r="AV55" s="109">
        <f>ROUND(AZ55*L29,2)</f>
        <v>0</v>
      </c>
      <c r="AW55" s="109">
        <f>ROUND(BA55*L30,2)</f>
        <v>0</v>
      </c>
      <c r="AX55" s="109">
        <f>ROUND(BB55*L29,2)</f>
        <v>0</v>
      </c>
      <c r="AY55" s="109">
        <f>ROUND(BC55*L30,2)</f>
        <v>0</v>
      </c>
      <c r="AZ55" s="109">
        <f>ROUND(SUM(AZ56:AZ62),2)</f>
        <v>0</v>
      </c>
      <c r="BA55" s="109">
        <f>ROUND(SUM(BA56:BA62),2)</f>
        <v>0</v>
      </c>
      <c r="BB55" s="109">
        <f>ROUND(SUM(BB56:BB62),2)</f>
        <v>0</v>
      </c>
      <c r="BC55" s="109">
        <f>ROUND(SUM(BC56:BC62),2)</f>
        <v>0</v>
      </c>
      <c r="BD55" s="111">
        <f>ROUND(SUM(BD56:BD62),2)</f>
        <v>0</v>
      </c>
      <c r="BE55" s="7"/>
      <c r="BS55" s="112" t="s">
        <v>71</v>
      </c>
      <c r="BT55" s="112" t="s">
        <v>76</v>
      </c>
      <c r="BV55" s="112" t="s">
        <v>74</v>
      </c>
      <c r="BW55" s="112" t="s">
        <v>79</v>
      </c>
      <c r="BX55" s="112" t="s">
        <v>5</v>
      </c>
      <c r="CL55" s="112" t="s">
        <v>3</v>
      </c>
      <c r="CM55" s="112" t="s">
        <v>80</v>
      </c>
    </row>
    <row r="56" s="4" customFormat="1" ht="16.5" customHeight="1">
      <c r="A56" s="113" t="s">
        <v>81</v>
      </c>
      <c r="B56" s="62"/>
      <c r="C56" s="10"/>
      <c r="D56" s="10"/>
      <c r="E56" s="114" t="s">
        <v>76</v>
      </c>
      <c r="F56" s="114"/>
      <c r="G56" s="114"/>
      <c r="H56" s="114"/>
      <c r="I56" s="114"/>
      <c r="J56" s="10"/>
      <c r="K56" s="114" t="s">
        <v>77</v>
      </c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/>
      <c r="AD56" s="114"/>
      <c r="AE56" s="114"/>
      <c r="AF56" s="114"/>
      <c r="AG56" s="115">
        <f>'1 - SO01'!J30</f>
        <v>0</v>
      </c>
      <c r="AH56" s="10"/>
      <c r="AI56" s="10"/>
      <c r="AJ56" s="10"/>
      <c r="AK56" s="10"/>
      <c r="AL56" s="10"/>
      <c r="AM56" s="10"/>
      <c r="AN56" s="115">
        <f>SUM(AG56,AT56)</f>
        <v>0</v>
      </c>
      <c r="AO56" s="10"/>
      <c r="AP56" s="10"/>
      <c r="AQ56" s="116" t="s">
        <v>82</v>
      </c>
      <c r="AR56" s="62"/>
      <c r="AS56" s="117">
        <v>0</v>
      </c>
      <c r="AT56" s="118">
        <f>ROUND(SUM(AV56:AW56),2)</f>
        <v>0</v>
      </c>
      <c r="AU56" s="119">
        <f>'1 - SO01'!P160</f>
        <v>0</v>
      </c>
      <c r="AV56" s="118">
        <f>'1 - SO01'!J33</f>
        <v>0</v>
      </c>
      <c r="AW56" s="118">
        <f>'1 - SO01'!J34</f>
        <v>0</v>
      </c>
      <c r="AX56" s="118">
        <f>'1 - SO01'!J35</f>
        <v>0</v>
      </c>
      <c r="AY56" s="118">
        <f>'1 - SO01'!J36</f>
        <v>0</v>
      </c>
      <c r="AZ56" s="118">
        <f>'1 - SO01'!F33</f>
        <v>0</v>
      </c>
      <c r="BA56" s="118">
        <f>'1 - SO01'!F34</f>
        <v>0</v>
      </c>
      <c r="BB56" s="118">
        <f>'1 - SO01'!F35</f>
        <v>0</v>
      </c>
      <c r="BC56" s="118">
        <f>'1 - SO01'!F36</f>
        <v>0</v>
      </c>
      <c r="BD56" s="120">
        <f>'1 - SO01'!F37</f>
        <v>0</v>
      </c>
      <c r="BE56" s="4"/>
      <c r="BT56" s="30" t="s">
        <v>80</v>
      </c>
      <c r="BU56" s="30" t="s">
        <v>83</v>
      </c>
      <c r="BV56" s="30" t="s">
        <v>74</v>
      </c>
      <c r="BW56" s="30" t="s">
        <v>79</v>
      </c>
      <c r="BX56" s="30" t="s">
        <v>5</v>
      </c>
      <c r="CL56" s="30" t="s">
        <v>3</v>
      </c>
      <c r="CM56" s="30" t="s">
        <v>80</v>
      </c>
    </row>
    <row r="57" s="4" customFormat="1" ht="16.5" customHeight="1">
      <c r="A57" s="113" t="s">
        <v>81</v>
      </c>
      <c r="B57" s="62"/>
      <c r="C57" s="10"/>
      <c r="D57" s="10"/>
      <c r="E57" s="114" t="s">
        <v>84</v>
      </c>
      <c r="F57" s="114"/>
      <c r="G57" s="114"/>
      <c r="H57" s="114"/>
      <c r="I57" s="114"/>
      <c r="J57" s="10"/>
      <c r="K57" s="114" t="s">
        <v>85</v>
      </c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5">
        <f>'11 - PLYNOVÁ ZAŘÍZENÍ'!J32</f>
        <v>0</v>
      </c>
      <c r="AH57" s="10"/>
      <c r="AI57" s="10"/>
      <c r="AJ57" s="10"/>
      <c r="AK57" s="10"/>
      <c r="AL57" s="10"/>
      <c r="AM57" s="10"/>
      <c r="AN57" s="115">
        <f>SUM(AG57,AT57)</f>
        <v>0</v>
      </c>
      <c r="AO57" s="10"/>
      <c r="AP57" s="10"/>
      <c r="AQ57" s="116" t="s">
        <v>82</v>
      </c>
      <c r="AR57" s="62"/>
      <c r="AS57" s="117">
        <v>0</v>
      </c>
      <c r="AT57" s="118">
        <f>ROUND(SUM(AV57:AW57),2)</f>
        <v>0</v>
      </c>
      <c r="AU57" s="119">
        <f>'11 - PLYNOVÁ ZAŘÍZENÍ'!P88</f>
        <v>0</v>
      </c>
      <c r="AV57" s="118">
        <f>'11 - PLYNOVÁ ZAŘÍZENÍ'!J35</f>
        <v>0</v>
      </c>
      <c r="AW57" s="118">
        <f>'11 - PLYNOVÁ ZAŘÍZENÍ'!J36</f>
        <v>0</v>
      </c>
      <c r="AX57" s="118">
        <f>'11 - PLYNOVÁ ZAŘÍZENÍ'!J37</f>
        <v>0</v>
      </c>
      <c r="AY57" s="118">
        <f>'11 - PLYNOVÁ ZAŘÍZENÍ'!J38</f>
        <v>0</v>
      </c>
      <c r="AZ57" s="118">
        <f>'11 - PLYNOVÁ ZAŘÍZENÍ'!F35</f>
        <v>0</v>
      </c>
      <c r="BA57" s="118">
        <f>'11 - PLYNOVÁ ZAŘÍZENÍ'!F36</f>
        <v>0</v>
      </c>
      <c r="BB57" s="118">
        <f>'11 - PLYNOVÁ ZAŘÍZENÍ'!F37</f>
        <v>0</v>
      </c>
      <c r="BC57" s="118">
        <f>'11 - PLYNOVÁ ZAŘÍZENÍ'!F38</f>
        <v>0</v>
      </c>
      <c r="BD57" s="120">
        <f>'11 - PLYNOVÁ ZAŘÍZENÍ'!F39</f>
        <v>0</v>
      </c>
      <c r="BE57" s="4"/>
      <c r="BT57" s="30" t="s">
        <v>80</v>
      </c>
      <c r="BV57" s="30" t="s">
        <v>74</v>
      </c>
      <c r="BW57" s="30" t="s">
        <v>86</v>
      </c>
      <c r="BX57" s="30" t="s">
        <v>79</v>
      </c>
      <c r="CL57" s="30" t="s">
        <v>3</v>
      </c>
    </row>
    <row r="58" s="4" customFormat="1" ht="16.5" customHeight="1">
      <c r="A58" s="113" t="s">
        <v>81</v>
      </c>
      <c r="B58" s="62"/>
      <c r="C58" s="10"/>
      <c r="D58" s="10"/>
      <c r="E58" s="114" t="s">
        <v>9</v>
      </c>
      <c r="F58" s="114"/>
      <c r="G58" s="114"/>
      <c r="H58" s="114"/>
      <c r="I58" s="114"/>
      <c r="J58" s="10"/>
      <c r="K58" s="114" t="s">
        <v>87</v>
      </c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5">
        <f>'12 - VYTÁPĚNÍ'!J32</f>
        <v>0</v>
      </c>
      <c r="AH58" s="10"/>
      <c r="AI58" s="10"/>
      <c r="AJ58" s="10"/>
      <c r="AK58" s="10"/>
      <c r="AL58" s="10"/>
      <c r="AM58" s="10"/>
      <c r="AN58" s="115">
        <f>SUM(AG58,AT58)</f>
        <v>0</v>
      </c>
      <c r="AO58" s="10"/>
      <c r="AP58" s="10"/>
      <c r="AQ58" s="116" t="s">
        <v>82</v>
      </c>
      <c r="AR58" s="62"/>
      <c r="AS58" s="117">
        <v>0</v>
      </c>
      <c r="AT58" s="118">
        <f>ROUND(SUM(AV58:AW58),2)</f>
        <v>0</v>
      </c>
      <c r="AU58" s="119">
        <f>'12 - VYTÁPĚNÍ'!P93</f>
        <v>0</v>
      </c>
      <c r="AV58" s="118">
        <f>'12 - VYTÁPĚNÍ'!J35</f>
        <v>0</v>
      </c>
      <c r="AW58" s="118">
        <f>'12 - VYTÁPĚNÍ'!J36</f>
        <v>0</v>
      </c>
      <c r="AX58" s="118">
        <f>'12 - VYTÁPĚNÍ'!J37</f>
        <v>0</v>
      </c>
      <c r="AY58" s="118">
        <f>'12 - VYTÁPĚNÍ'!J38</f>
        <v>0</v>
      </c>
      <c r="AZ58" s="118">
        <f>'12 - VYTÁPĚNÍ'!F35</f>
        <v>0</v>
      </c>
      <c r="BA58" s="118">
        <f>'12 - VYTÁPĚNÍ'!F36</f>
        <v>0</v>
      </c>
      <c r="BB58" s="118">
        <f>'12 - VYTÁPĚNÍ'!F37</f>
        <v>0</v>
      </c>
      <c r="BC58" s="118">
        <f>'12 - VYTÁPĚNÍ'!F38</f>
        <v>0</v>
      </c>
      <c r="BD58" s="120">
        <f>'12 - VYTÁPĚNÍ'!F39</f>
        <v>0</v>
      </c>
      <c r="BE58" s="4"/>
      <c r="BT58" s="30" t="s">
        <v>80</v>
      </c>
      <c r="BV58" s="30" t="s">
        <v>74</v>
      </c>
      <c r="BW58" s="30" t="s">
        <v>88</v>
      </c>
      <c r="BX58" s="30" t="s">
        <v>79</v>
      </c>
      <c r="CL58" s="30" t="s">
        <v>3</v>
      </c>
    </row>
    <row r="59" s="4" customFormat="1" ht="16.5" customHeight="1">
      <c r="A59" s="113" t="s">
        <v>81</v>
      </c>
      <c r="B59" s="62"/>
      <c r="C59" s="10"/>
      <c r="D59" s="10"/>
      <c r="E59" s="114" t="s">
        <v>89</v>
      </c>
      <c r="F59" s="114"/>
      <c r="G59" s="114"/>
      <c r="H59" s="114"/>
      <c r="I59" s="114"/>
      <c r="J59" s="10"/>
      <c r="K59" s="114" t="s">
        <v>90</v>
      </c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4"/>
      <c r="AF59" s="114"/>
      <c r="AG59" s="115">
        <f>'13 - VZDUCHOTECHNIKA'!J32</f>
        <v>0</v>
      </c>
      <c r="AH59" s="10"/>
      <c r="AI59" s="10"/>
      <c r="AJ59" s="10"/>
      <c r="AK59" s="10"/>
      <c r="AL59" s="10"/>
      <c r="AM59" s="10"/>
      <c r="AN59" s="115">
        <f>SUM(AG59,AT59)</f>
        <v>0</v>
      </c>
      <c r="AO59" s="10"/>
      <c r="AP59" s="10"/>
      <c r="AQ59" s="116" t="s">
        <v>82</v>
      </c>
      <c r="AR59" s="62"/>
      <c r="AS59" s="117">
        <v>0</v>
      </c>
      <c r="AT59" s="118">
        <f>ROUND(SUM(AV59:AW59),2)</f>
        <v>0</v>
      </c>
      <c r="AU59" s="119">
        <f>'13 - VZDUCHOTECHNIKA'!P90</f>
        <v>0</v>
      </c>
      <c r="AV59" s="118">
        <f>'13 - VZDUCHOTECHNIKA'!J35</f>
        <v>0</v>
      </c>
      <c r="AW59" s="118">
        <f>'13 - VZDUCHOTECHNIKA'!J36</f>
        <v>0</v>
      </c>
      <c r="AX59" s="118">
        <f>'13 - VZDUCHOTECHNIKA'!J37</f>
        <v>0</v>
      </c>
      <c r="AY59" s="118">
        <f>'13 - VZDUCHOTECHNIKA'!J38</f>
        <v>0</v>
      </c>
      <c r="AZ59" s="118">
        <f>'13 - VZDUCHOTECHNIKA'!F35</f>
        <v>0</v>
      </c>
      <c r="BA59" s="118">
        <f>'13 - VZDUCHOTECHNIKA'!F36</f>
        <v>0</v>
      </c>
      <c r="BB59" s="118">
        <f>'13 - VZDUCHOTECHNIKA'!F37</f>
        <v>0</v>
      </c>
      <c r="BC59" s="118">
        <f>'13 - VZDUCHOTECHNIKA'!F38</f>
        <v>0</v>
      </c>
      <c r="BD59" s="120">
        <f>'13 - VZDUCHOTECHNIKA'!F39</f>
        <v>0</v>
      </c>
      <c r="BE59" s="4"/>
      <c r="BT59" s="30" t="s">
        <v>80</v>
      </c>
      <c r="BV59" s="30" t="s">
        <v>74</v>
      </c>
      <c r="BW59" s="30" t="s">
        <v>91</v>
      </c>
      <c r="BX59" s="30" t="s">
        <v>79</v>
      </c>
      <c r="CL59" s="30" t="s">
        <v>3</v>
      </c>
    </row>
    <row r="60" s="4" customFormat="1" ht="16.5" customHeight="1">
      <c r="A60" s="113" t="s">
        <v>81</v>
      </c>
      <c r="B60" s="62"/>
      <c r="C60" s="10"/>
      <c r="D60" s="10"/>
      <c r="E60" s="114" t="s">
        <v>92</v>
      </c>
      <c r="F60" s="114"/>
      <c r="G60" s="114"/>
      <c r="H60" s="114"/>
      <c r="I60" s="114"/>
      <c r="J60" s="10"/>
      <c r="K60" s="114" t="s">
        <v>93</v>
      </c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14"/>
      <c r="AG60" s="115">
        <f>'14 - ZDRAVOTNĚ TECHNICKÉ ...'!J32</f>
        <v>0</v>
      </c>
      <c r="AH60" s="10"/>
      <c r="AI60" s="10"/>
      <c r="AJ60" s="10"/>
      <c r="AK60" s="10"/>
      <c r="AL60" s="10"/>
      <c r="AM60" s="10"/>
      <c r="AN60" s="115">
        <f>SUM(AG60,AT60)</f>
        <v>0</v>
      </c>
      <c r="AO60" s="10"/>
      <c r="AP60" s="10"/>
      <c r="AQ60" s="116" t="s">
        <v>82</v>
      </c>
      <c r="AR60" s="62"/>
      <c r="AS60" s="117">
        <v>0</v>
      </c>
      <c r="AT60" s="118">
        <f>ROUND(SUM(AV60:AW60),2)</f>
        <v>0</v>
      </c>
      <c r="AU60" s="119">
        <f>'14 - ZDRAVOTNĚ TECHNICKÉ ...'!P96</f>
        <v>0</v>
      </c>
      <c r="AV60" s="118">
        <f>'14 - ZDRAVOTNĚ TECHNICKÉ ...'!J35</f>
        <v>0</v>
      </c>
      <c r="AW60" s="118">
        <f>'14 - ZDRAVOTNĚ TECHNICKÉ ...'!J36</f>
        <v>0</v>
      </c>
      <c r="AX60" s="118">
        <f>'14 - ZDRAVOTNĚ TECHNICKÉ ...'!J37</f>
        <v>0</v>
      </c>
      <c r="AY60" s="118">
        <f>'14 - ZDRAVOTNĚ TECHNICKÉ ...'!J38</f>
        <v>0</v>
      </c>
      <c r="AZ60" s="118">
        <f>'14 - ZDRAVOTNĚ TECHNICKÉ ...'!F35</f>
        <v>0</v>
      </c>
      <c r="BA60" s="118">
        <f>'14 - ZDRAVOTNĚ TECHNICKÉ ...'!F36</f>
        <v>0</v>
      </c>
      <c r="BB60" s="118">
        <f>'14 - ZDRAVOTNĚ TECHNICKÉ ...'!F37</f>
        <v>0</v>
      </c>
      <c r="BC60" s="118">
        <f>'14 - ZDRAVOTNĚ TECHNICKÉ ...'!F38</f>
        <v>0</v>
      </c>
      <c r="BD60" s="120">
        <f>'14 - ZDRAVOTNĚ TECHNICKÉ ...'!F39</f>
        <v>0</v>
      </c>
      <c r="BE60" s="4"/>
      <c r="BT60" s="30" t="s">
        <v>80</v>
      </c>
      <c r="BV60" s="30" t="s">
        <v>74</v>
      </c>
      <c r="BW60" s="30" t="s">
        <v>94</v>
      </c>
      <c r="BX60" s="30" t="s">
        <v>79</v>
      </c>
      <c r="CL60" s="30" t="s">
        <v>3</v>
      </c>
    </row>
    <row r="61" s="4" customFormat="1" ht="16.5" customHeight="1">
      <c r="A61" s="113" t="s">
        <v>81</v>
      </c>
      <c r="B61" s="62"/>
      <c r="C61" s="10"/>
      <c r="D61" s="10"/>
      <c r="E61" s="114" t="s">
        <v>95</v>
      </c>
      <c r="F61" s="114"/>
      <c r="G61" s="114"/>
      <c r="H61" s="114"/>
      <c r="I61" s="114"/>
      <c r="J61" s="10"/>
      <c r="K61" s="114" t="s">
        <v>96</v>
      </c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4"/>
      <c r="AF61" s="114"/>
      <c r="AG61" s="115">
        <f>'15 - Elektro'!J32</f>
        <v>0</v>
      </c>
      <c r="AH61" s="10"/>
      <c r="AI61" s="10"/>
      <c r="AJ61" s="10"/>
      <c r="AK61" s="10"/>
      <c r="AL61" s="10"/>
      <c r="AM61" s="10"/>
      <c r="AN61" s="115">
        <f>SUM(AG61,AT61)</f>
        <v>0</v>
      </c>
      <c r="AO61" s="10"/>
      <c r="AP61" s="10"/>
      <c r="AQ61" s="116" t="s">
        <v>82</v>
      </c>
      <c r="AR61" s="62"/>
      <c r="AS61" s="117">
        <v>0</v>
      </c>
      <c r="AT61" s="118">
        <f>ROUND(SUM(AV61:AW61),2)</f>
        <v>0</v>
      </c>
      <c r="AU61" s="119">
        <f>'15 - Elektro'!P105</f>
        <v>0</v>
      </c>
      <c r="AV61" s="118">
        <f>'15 - Elektro'!J35</f>
        <v>0</v>
      </c>
      <c r="AW61" s="118">
        <f>'15 - Elektro'!J36</f>
        <v>0</v>
      </c>
      <c r="AX61" s="118">
        <f>'15 - Elektro'!J37</f>
        <v>0</v>
      </c>
      <c r="AY61" s="118">
        <f>'15 - Elektro'!J38</f>
        <v>0</v>
      </c>
      <c r="AZ61" s="118">
        <f>'15 - Elektro'!F35</f>
        <v>0</v>
      </c>
      <c r="BA61" s="118">
        <f>'15 - Elektro'!F36</f>
        <v>0</v>
      </c>
      <c r="BB61" s="118">
        <f>'15 - Elektro'!F37</f>
        <v>0</v>
      </c>
      <c r="BC61" s="118">
        <f>'15 - Elektro'!F38</f>
        <v>0</v>
      </c>
      <c r="BD61" s="120">
        <f>'15 - Elektro'!F39</f>
        <v>0</v>
      </c>
      <c r="BE61" s="4"/>
      <c r="BT61" s="30" t="s">
        <v>80</v>
      </c>
      <c r="BV61" s="30" t="s">
        <v>74</v>
      </c>
      <c r="BW61" s="30" t="s">
        <v>97</v>
      </c>
      <c r="BX61" s="30" t="s">
        <v>79</v>
      </c>
      <c r="CL61" s="30" t="s">
        <v>3</v>
      </c>
    </row>
    <row r="62" s="4" customFormat="1" ht="23.25" customHeight="1">
      <c r="A62" s="113" t="s">
        <v>81</v>
      </c>
      <c r="B62" s="62"/>
      <c r="C62" s="10"/>
      <c r="D62" s="10"/>
      <c r="E62" s="114" t="s">
        <v>98</v>
      </c>
      <c r="F62" s="114"/>
      <c r="G62" s="114"/>
      <c r="H62" s="114"/>
      <c r="I62" s="114"/>
      <c r="J62" s="10"/>
      <c r="K62" s="114" t="s">
        <v>99</v>
      </c>
      <c r="L62" s="114"/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  <c r="AA62" s="114"/>
      <c r="AB62" s="114"/>
      <c r="AC62" s="114"/>
      <c r="AD62" s="114"/>
      <c r="AE62" s="114"/>
      <c r="AF62" s="114"/>
      <c r="AG62" s="115">
        <f>'16 - Vybavení dle návrhu ...'!J32</f>
        <v>0</v>
      </c>
      <c r="AH62" s="10"/>
      <c r="AI62" s="10"/>
      <c r="AJ62" s="10"/>
      <c r="AK62" s="10"/>
      <c r="AL62" s="10"/>
      <c r="AM62" s="10"/>
      <c r="AN62" s="115">
        <f>SUM(AG62,AT62)</f>
        <v>0</v>
      </c>
      <c r="AO62" s="10"/>
      <c r="AP62" s="10"/>
      <c r="AQ62" s="116" t="s">
        <v>82</v>
      </c>
      <c r="AR62" s="62"/>
      <c r="AS62" s="117">
        <v>0</v>
      </c>
      <c r="AT62" s="118">
        <f>ROUND(SUM(AV62:AW62),2)</f>
        <v>0</v>
      </c>
      <c r="AU62" s="119">
        <f>'16 - Vybavení dle návrhu ...'!P89</f>
        <v>0</v>
      </c>
      <c r="AV62" s="118">
        <f>'16 - Vybavení dle návrhu ...'!J35</f>
        <v>0</v>
      </c>
      <c r="AW62" s="118">
        <f>'16 - Vybavení dle návrhu ...'!J36</f>
        <v>0</v>
      </c>
      <c r="AX62" s="118">
        <f>'16 - Vybavení dle návrhu ...'!J37</f>
        <v>0</v>
      </c>
      <c r="AY62" s="118">
        <f>'16 - Vybavení dle návrhu ...'!J38</f>
        <v>0</v>
      </c>
      <c r="AZ62" s="118">
        <f>'16 - Vybavení dle návrhu ...'!F35</f>
        <v>0</v>
      </c>
      <c r="BA62" s="118">
        <f>'16 - Vybavení dle návrhu ...'!F36</f>
        <v>0</v>
      </c>
      <c r="BB62" s="118">
        <f>'16 - Vybavení dle návrhu ...'!F37</f>
        <v>0</v>
      </c>
      <c r="BC62" s="118">
        <f>'16 - Vybavení dle návrhu ...'!F38</f>
        <v>0</v>
      </c>
      <c r="BD62" s="120">
        <f>'16 - Vybavení dle návrhu ...'!F39</f>
        <v>0</v>
      </c>
      <c r="BE62" s="4"/>
      <c r="BT62" s="30" t="s">
        <v>80</v>
      </c>
      <c r="BV62" s="30" t="s">
        <v>74</v>
      </c>
      <c r="BW62" s="30" t="s">
        <v>100</v>
      </c>
      <c r="BX62" s="30" t="s">
        <v>79</v>
      </c>
      <c r="CL62" s="30" t="s">
        <v>3</v>
      </c>
    </row>
    <row r="63" s="7" customFormat="1" ht="16.5" customHeight="1">
      <c r="A63" s="113" t="s">
        <v>81</v>
      </c>
      <c r="B63" s="101"/>
      <c r="C63" s="102"/>
      <c r="D63" s="103" t="s">
        <v>101</v>
      </c>
      <c r="E63" s="103"/>
      <c r="F63" s="103"/>
      <c r="G63" s="103"/>
      <c r="H63" s="103"/>
      <c r="I63" s="104"/>
      <c r="J63" s="103" t="s">
        <v>102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6">
        <f>'55 - SO10'!J30</f>
        <v>0</v>
      </c>
      <c r="AH63" s="104"/>
      <c r="AI63" s="104"/>
      <c r="AJ63" s="104"/>
      <c r="AK63" s="104"/>
      <c r="AL63" s="104"/>
      <c r="AM63" s="104"/>
      <c r="AN63" s="106">
        <f>SUM(AG63,AT63)</f>
        <v>0</v>
      </c>
      <c r="AO63" s="104"/>
      <c r="AP63" s="104"/>
      <c r="AQ63" s="107" t="s">
        <v>78</v>
      </c>
      <c r="AR63" s="101"/>
      <c r="AS63" s="108">
        <v>0</v>
      </c>
      <c r="AT63" s="109">
        <f>ROUND(SUM(AV63:AW63),2)</f>
        <v>0</v>
      </c>
      <c r="AU63" s="110">
        <f>'55 - SO10'!P86</f>
        <v>0</v>
      </c>
      <c r="AV63" s="109">
        <f>'55 - SO10'!J33</f>
        <v>0</v>
      </c>
      <c r="AW63" s="109">
        <f>'55 - SO10'!J34</f>
        <v>0</v>
      </c>
      <c r="AX63" s="109">
        <f>'55 - SO10'!J35</f>
        <v>0</v>
      </c>
      <c r="AY63" s="109">
        <f>'55 - SO10'!J36</f>
        <v>0</v>
      </c>
      <c r="AZ63" s="109">
        <f>'55 - SO10'!F33</f>
        <v>0</v>
      </c>
      <c r="BA63" s="109">
        <f>'55 - SO10'!F34</f>
        <v>0</v>
      </c>
      <c r="BB63" s="109">
        <f>'55 - SO10'!F35</f>
        <v>0</v>
      </c>
      <c r="BC63" s="109">
        <f>'55 - SO10'!F36</f>
        <v>0</v>
      </c>
      <c r="BD63" s="111">
        <f>'55 - SO10'!F37</f>
        <v>0</v>
      </c>
      <c r="BE63" s="7"/>
      <c r="BT63" s="112" t="s">
        <v>76</v>
      </c>
      <c r="BV63" s="112" t="s">
        <v>74</v>
      </c>
      <c r="BW63" s="112" t="s">
        <v>103</v>
      </c>
      <c r="BX63" s="112" t="s">
        <v>5</v>
      </c>
      <c r="CL63" s="112" t="s">
        <v>3</v>
      </c>
      <c r="CM63" s="112" t="s">
        <v>80</v>
      </c>
    </row>
    <row r="64" s="7" customFormat="1" ht="16.5" customHeight="1">
      <c r="A64" s="113" t="s">
        <v>81</v>
      </c>
      <c r="B64" s="101"/>
      <c r="C64" s="102"/>
      <c r="D64" s="103" t="s">
        <v>104</v>
      </c>
      <c r="E64" s="103"/>
      <c r="F64" s="103"/>
      <c r="G64" s="103"/>
      <c r="H64" s="103"/>
      <c r="I64" s="104"/>
      <c r="J64" s="103" t="s">
        <v>105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6">
        <f>'57 - SO12'!J30</f>
        <v>0</v>
      </c>
      <c r="AH64" s="104"/>
      <c r="AI64" s="104"/>
      <c r="AJ64" s="104"/>
      <c r="AK64" s="104"/>
      <c r="AL64" s="104"/>
      <c r="AM64" s="104"/>
      <c r="AN64" s="106">
        <f>SUM(AG64,AT64)</f>
        <v>0</v>
      </c>
      <c r="AO64" s="104"/>
      <c r="AP64" s="104"/>
      <c r="AQ64" s="107" t="s">
        <v>78</v>
      </c>
      <c r="AR64" s="101"/>
      <c r="AS64" s="108">
        <v>0</v>
      </c>
      <c r="AT64" s="109">
        <f>ROUND(SUM(AV64:AW64),2)</f>
        <v>0</v>
      </c>
      <c r="AU64" s="110">
        <f>'57 - SO12'!P84</f>
        <v>0</v>
      </c>
      <c r="AV64" s="109">
        <f>'57 - SO12'!J33</f>
        <v>0</v>
      </c>
      <c r="AW64" s="109">
        <f>'57 - SO12'!J34</f>
        <v>0</v>
      </c>
      <c r="AX64" s="109">
        <f>'57 - SO12'!J35</f>
        <v>0</v>
      </c>
      <c r="AY64" s="109">
        <f>'57 - SO12'!J36</f>
        <v>0</v>
      </c>
      <c r="AZ64" s="109">
        <f>'57 - SO12'!F33</f>
        <v>0</v>
      </c>
      <c r="BA64" s="109">
        <f>'57 - SO12'!F34</f>
        <v>0</v>
      </c>
      <c r="BB64" s="109">
        <f>'57 - SO12'!F35</f>
        <v>0</v>
      </c>
      <c r="BC64" s="109">
        <f>'57 - SO12'!F36</f>
        <v>0</v>
      </c>
      <c r="BD64" s="111">
        <f>'57 - SO12'!F37</f>
        <v>0</v>
      </c>
      <c r="BE64" s="7"/>
      <c r="BT64" s="112" t="s">
        <v>76</v>
      </c>
      <c r="BV64" s="112" t="s">
        <v>74</v>
      </c>
      <c r="BW64" s="112" t="s">
        <v>106</v>
      </c>
      <c r="BX64" s="112" t="s">
        <v>5</v>
      </c>
      <c r="CL64" s="112" t="s">
        <v>3</v>
      </c>
      <c r="CM64" s="112" t="s">
        <v>80</v>
      </c>
    </row>
    <row r="65" s="7" customFormat="1" ht="16.5" customHeight="1">
      <c r="A65" s="113" t="s">
        <v>81</v>
      </c>
      <c r="B65" s="101"/>
      <c r="C65" s="102"/>
      <c r="D65" s="103" t="s">
        <v>107</v>
      </c>
      <c r="E65" s="103"/>
      <c r="F65" s="103"/>
      <c r="G65" s="103"/>
      <c r="H65" s="103"/>
      <c r="I65" s="104"/>
      <c r="J65" s="103" t="s">
        <v>108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6">
        <f>'9 - VRN'!J30</f>
        <v>0</v>
      </c>
      <c r="AH65" s="104"/>
      <c r="AI65" s="104"/>
      <c r="AJ65" s="104"/>
      <c r="AK65" s="104"/>
      <c r="AL65" s="104"/>
      <c r="AM65" s="104"/>
      <c r="AN65" s="106">
        <f>SUM(AG65,AT65)</f>
        <v>0</v>
      </c>
      <c r="AO65" s="104"/>
      <c r="AP65" s="104"/>
      <c r="AQ65" s="107" t="s">
        <v>78</v>
      </c>
      <c r="AR65" s="101"/>
      <c r="AS65" s="121">
        <v>0</v>
      </c>
      <c r="AT65" s="122">
        <f>ROUND(SUM(AV65:AW65),2)</f>
        <v>0</v>
      </c>
      <c r="AU65" s="123">
        <f>'9 - VRN'!P86</f>
        <v>0</v>
      </c>
      <c r="AV65" s="122">
        <f>'9 - VRN'!J33</f>
        <v>0</v>
      </c>
      <c r="AW65" s="122">
        <f>'9 - VRN'!J34</f>
        <v>0</v>
      </c>
      <c r="AX65" s="122">
        <f>'9 - VRN'!J35</f>
        <v>0</v>
      </c>
      <c r="AY65" s="122">
        <f>'9 - VRN'!J36</f>
        <v>0</v>
      </c>
      <c r="AZ65" s="122">
        <f>'9 - VRN'!F33</f>
        <v>0</v>
      </c>
      <c r="BA65" s="122">
        <f>'9 - VRN'!F34</f>
        <v>0</v>
      </c>
      <c r="BB65" s="122">
        <f>'9 - VRN'!F35</f>
        <v>0</v>
      </c>
      <c r="BC65" s="122">
        <f>'9 - VRN'!F36</f>
        <v>0</v>
      </c>
      <c r="BD65" s="124">
        <f>'9 - VRN'!F37</f>
        <v>0</v>
      </c>
      <c r="BE65" s="7"/>
      <c r="BT65" s="112" t="s">
        <v>76</v>
      </c>
      <c r="BV65" s="112" t="s">
        <v>74</v>
      </c>
      <c r="BW65" s="112" t="s">
        <v>109</v>
      </c>
      <c r="BX65" s="112" t="s">
        <v>5</v>
      </c>
      <c r="CL65" s="112" t="s">
        <v>3</v>
      </c>
      <c r="CM65" s="112" t="s">
        <v>80</v>
      </c>
    </row>
    <row r="66" s="2" customFormat="1" ht="30" customHeight="1">
      <c r="A66" s="41"/>
      <c r="B66" s="42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2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</row>
    <row r="67" s="2" customFormat="1" ht="6.96" customHeight="1">
      <c r="A67" s="41"/>
      <c r="B67" s="58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42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</row>
  </sheetData>
  <mergeCells count="82">
    <mergeCell ref="C52:G52"/>
    <mergeCell ref="D63:H63"/>
    <mergeCell ref="D64:H64"/>
    <mergeCell ref="D55:H55"/>
    <mergeCell ref="E59:I59"/>
    <mergeCell ref="E60:I60"/>
    <mergeCell ref="E56:I56"/>
    <mergeCell ref="E57:I57"/>
    <mergeCell ref="E62:I62"/>
    <mergeCell ref="E58:I58"/>
    <mergeCell ref="E61:I61"/>
    <mergeCell ref="I52:AF52"/>
    <mergeCell ref="J64:AF64"/>
    <mergeCell ref="J55:AF55"/>
    <mergeCell ref="J63:AF63"/>
    <mergeCell ref="K56:AF56"/>
    <mergeCell ref="K58:AF58"/>
    <mergeCell ref="K59:AF59"/>
    <mergeCell ref="K60:AF60"/>
    <mergeCell ref="K62:AF62"/>
    <mergeCell ref="K57:AF57"/>
    <mergeCell ref="K61:AF61"/>
    <mergeCell ref="L45:AO45"/>
    <mergeCell ref="D65:H65"/>
    <mergeCell ref="J65:AF65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58:AM58"/>
    <mergeCell ref="AG61:AM61"/>
    <mergeCell ref="AG64:AM64"/>
    <mergeCell ref="AG56:AM56"/>
    <mergeCell ref="AG62:AM62"/>
    <mergeCell ref="AG55:AM55"/>
    <mergeCell ref="AG63:AM63"/>
    <mergeCell ref="AG59:AM59"/>
    <mergeCell ref="AG52:AM52"/>
    <mergeCell ref="AG60:AM60"/>
    <mergeCell ref="AG57:AM57"/>
    <mergeCell ref="AM50:AP50"/>
    <mergeCell ref="AM49:AP49"/>
    <mergeCell ref="AM47:AN47"/>
    <mergeCell ref="AN63:AP63"/>
    <mergeCell ref="AN58:AP58"/>
    <mergeCell ref="AN61:AP61"/>
    <mergeCell ref="AN60:AP60"/>
    <mergeCell ref="AN59:AP59"/>
    <mergeCell ref="AN57:AP57"/>
    <mergeCell ref="AN56:AP56"/>
    <mergeCell ref="AN55:AP55"/>
    <mergeCell ref="AN52:AP52"/>
    <mergeCell ref="AN62:AP62"/>
    <mergeCell ref="AN64:AP64"/>
    <mergeCell ref="AS49:AT51"/>
    <mergeCell ref="AN65:AP65"/>
    <mergeCell ref="AG65:AM65"/>
    <mergeCell ref="AN54:AP54"/>
  </mergeCells>
  <hyperlinks>
    <hyperlink ref="A56" location="'1 - SO01'!C2" display="/"/>
    <hyperlink ref="A57" location="'11 - PLYNOVÁ ZAŘÍZENÍ'!C2" display="/"/>
    <hyperlink ref="A58" location="'12 - VYTÁPĚNÍ'!C2" display="/"/>
    <hyperlink ref="A59" location="'13 - VZDUCHOTECHNIKA'!C2" display="/"/>
    <hyperlink ref="A60" location="'14 - ZDRAVOTNĚ TECHNICKÉ ...'!C2" display="/"/>
    <hyperlink ref="A61" location="'15 - Elektro'!C2" display="/"/>
    <hyperlink ref="A62" location="'16 - Vybavení dle návrhu ...'!C2" display="/"/>
    <hyperlink ref="A63" location="'55 - SO10'!C2" display="/"/>
    <hyperlink ref="A64" location="'57 - SO12'!C2" display="/"/>
    <hyperlink ref="A65" location="'9 - VRN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106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132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5215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3284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3285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3285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ROUND(J84,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ROUND((SUM(BE84:BE138)),  2)</f>
        <v>0</v>
      </c>
      <c r="G33" s="41"/>
      <c r="H33" s="41"/>
      <c r="I33" s="136">
        <v>0.20999999999999999</v>
      </c>
      <c r="J33" s="135">
        <f>ROUND(((SUM(BE84:BE138))*I33),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ROUND((SUM(BF84:BF138)),  2)</f>
        <v>0</v>
      </c>
      <c r="G34" s="41"/>
      <c r="H34" s="41"/>
      <c r="I34" s="136">
        <v>0.12</v>
      </c>
      <c r="J34" s="135">
        <f>ROUND(((SUM(BF84:BF138))*I34),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ROUND((SUM(BG84:BG138)),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ROUND((SUM(BH84:BH138)),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ROUND((SUM(BI84:BI138)),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245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- smlouva č. 1 - SO01, 10, 12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132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57 - SO12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280</v>
      </c>
      <c r="D57" s="137"/>
      <c r="E57" s="137"/>
      <c r="F57" s="137"/>
      <c r="G57" s="137"/>
      <c r="H57" s="137"/>
      <c r="I57" s="137"/>
      <c r="J57" s="144" t="s">
        <v>281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J84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287</v>
      </c>
    </row>
    <row r="60" s="9" customFormat="1" ht="24.96" customHeight="1">
      <c r="A60" s="9"/>
      <c r="B60" s="146"/>
      <c r="C60" s="9"/>
      <c r="D60" s="147" t="s">
        <v>3826</v>
      </c>
      <c r="E60" s="148"/>
      <c r="F60" s="148"/>
      <c r="G60" s="148"/>
      <c r="H60" s="148"/>
      <c r="I60" s="148"/>
      <c r="J60" s="149">
        <f>J85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295</v>
      </c>
      <c r="E61" s="153"/>
      <c r="F61" s="153"/>
      <c r="G61" s="153"/>
      <c r="H61" s="153"/>
      <c r="I61" s="153"/>
      <c r="J61" s="154">
        <f>J86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331</v>
      </c>
      <c r="E62" s="153"/>
      <c r="F62" s="153"/>
      <c r="G62" s="153"/>
      <c r="H62" s="153"/>
      <c r="I62" s="153"/>
      <c r="J62" s="154">
        <f>J114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46"/>
      <c r="C63" s="9"/>
      <c r="D63" s="147" t="s">
        <v>358</v>
      </c>
      <c r="E63" s="148"/>
      <c r="F63" s="148"/>
      <c r="G63" s="148"/>
      <c r="H63" s="148"/>
      <c r="I63" s="148"/>
      <c r="J63" s="149">
        <f>J118</f>
        <v>0</v>
      </c>
      <c r="K63" s="9"/>
      <c r="L63" s="146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51"/>
      <c r="C64" s="10"/>
      <c r="D64" s="152" t="s">
        <v>3286</v>
      </c>
      <c r="E64" s="153"/>
      <c r="F64" s="153"/>
      <c r="G64" s="153"/>
      <c r="H64" s="153"/>
      <c r="I64" s="153"/>
      <c r="J64" s="154">
        <f>J128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1"/>
      <c r="B65" s="42"/>
      <c r="C65" s="41"/>
      <c r="D65" s="41"/>
      <c r="E65" s="41"/>
      <c r="F65" s="41"/>
      <c r="G65" s="41"/>
      <c r="H65" s="41"/>
      <c r="I65" s="41"/>
      <c r="J65" s="41"/>
      <c r="K65" s="41"/>
      <c r="L65" s="12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58"/>
      <c r="C66" s="59"/>
      <c r="D66" s="59"/>
      <c r="E66" s="59"/>
      <c r="F66" s="59"/>
      <c r="G66" s="59"/>
      <c r="H66" s="59"/>
      <c r="I66" s="59"/>
      <c r="J66" s="59"/>
      <c r="K66" s="59"/>
      <c r="L66" s="12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0"/>
      <c r="C70" s="61"/>
      <c r="D70" s="61"/>
      <c r="E70" s="61"/>
      <c r="F70" s="61"/>
      <c r="G70" s="61"/>
      <c r="H70" s="61"/>
      <c r="I70" s="61"/>
      <c r="J70" s="61"/>
      <c r="K70" s="6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393</v>
      </c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1"/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17</v>
      </c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1"/>
      <c r="D74" s="41"/>
      <c r="E74" s="127" t="str">
        <f>E7</f>
        <v>Obecní dům Rudíkov - smlouva č. 1 - SO01, 10, 12</v>
      </c>
      <c r="F74" s="35"/>
      <c r="G74" s="35"/>
      <c r="H74" s="35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132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1"/>
      <c r="D76" s="41"/>
      <c r="E76" s="65" t="str">
        <f>E9</f>
        <v>57 - SO12</v>
      </c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1"/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21</v>
      </c>
      <c r="D78" s="41"/>
      <c r="E78" s="41"/>
      <c r="F78" s="30" t="str">
        <f>F12</f>
        <v>RUDÍKOV, P.Č. 2250/4, 2261, ST. 63, 2208/9</v>
      </c>
      <c r="G78" s="41"/>
      <c r="H78" s="41"/>
      <c r="I78" s="35" t="s">
        <v>23</v>
      </c>
      <c r="J78" s="67" t="str">
        <f>IF(J12="","",J12)</f>
        <v>10. 1. 2024</v>
      </c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25</v>
      </c>
      <c r="D80" s="41"/>
      <c r="E80" s="41"/>
      <c r="F80" s="30" t="str">
        <f>E15</f>
        <v xml:space="preserve"> </v>
      </c>
      <c r="G80" s="41"/>
      <c r="H80" s="41"/>
      <c r="I80" s="35" t="s">
        <v>31</v>
      </c>
      <c r="J80" s="39" t="str">
        <f>E21</f>
        <v>Ondřej Zikán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1"/>
      <c r="E81" s="41"/>
      <c r="F81" s="30" t="str">
        <f>IF(E18="","",E18)</f>
        <v>Vyplň údaj</v>
      </c>
      <c r="G81" s="41"/>
      <c r="H81" s="41"/>
      <c r="I81" s="35" t="s">
        <v>34</v>
      </c>
      <c r="J81" s="39" t="str">
        <f>E24</f>
        <v>Ondřej Zikán</v>
      </c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56"/>
      <c r="B83" s="157"/>
      <c r="C83" s="158" t="s">
        <v>394</v>
      </c>
      <c r="D83" s="159" t="s">
        <v>57</v>
      </c>
      <c r="E83" s="159" t="s">
        <v>53</v>
      </c>
      <c r="F83" s="159" t="s">
        <v>54</v>
      </c>
      <c r="G83" s="159" t="s">
        <v>395</v>
      </c>
      <c r="H83" s="159" t="s">
        <v>396</v>
      </c>
      <c r="I83" s="159" t="s">
        <v>397</v>
      </c>
      <c r="J83" s="159" t="s">
        <v>281</v>
      </c>
      <c r="K83" s="160" t="s">
        <v>398</v>
      </c>
      <c r="L83" s="161"/>
      <c r="M83" s="83" t="s">
        <v>3</v>
      </c>
      <c r="N83" s="84" t="s">
        <v>42</v>
      </c>
      <c r="O83" s="84" t="s">
        <v>399</v>
      </c>
      <c r="P83" s="84" t="s">
        <v>400</v>
      </c>
      <c r="Q83" s="84" t="s">
        <v>401</v>
      </c>
      <c r="R83" s="84" t="s">
        <v>402</v>
      </c>
      <c r="S83" s="84" t="s">
        <v>403</v>
      </c>
      <c r="T83" s="85" t="s">
        <v>404</v>
      </c>
      <c r="U83" s="156"/>
      <c r="V83" s="156"/>
      <c r="W83" s="156"/>
      <c r="X83" s="156"/>
      <c r="Y83" s="156"/>
      <c r="Z83" s="156"/>
      <c r="AA83" s="156"/>
      <c r="AB83" s="156"/>
      <c r="AC83" s="156"/>
      <c r="AD83" s="156"/>
      <c r="AE83" s="156"/>
    </row>
    <row r="84" s="2" customFormat="1" ht="22.8" customHeight="1">
      <c r="A84" s="41"/>
      <c r="B84" s="42"/>
      <c r="C84" s="90" t="s">
        <v>405</v>
      </c>
      <c r="D84" s="41"/>
      <c r="E84" s="41"/>
      <c r="F84" s="41"/>
      <c r="G84" s="41"/>
      <c r="H84" s="41"/>
      <c r="I84" s="41"/>
      <c r="J84" s="162">
        <f>BK84</f>
        <v>0</v>
      </c>
      <c r="K84" s="41"/>
      <c r="L84" s="42"/>
      <c r="M84" s="86"/>
      <c r="N84" s="71"/>
      <c r="O84" s="87"/>
      <c r="P84" s="163">
        <f>P85+P118</f>
        <v>0</v>
      </c>
      <c r="Q84" s="87"/>
      <c r="R84" s="163">
        <f>R85+R118</f>
        <v>105.64068999999999</v>
      </c>
      <c r="S84" s="87"/>
      <c r="T84" s="164">
        <f>T85+T118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2" t="s">
        <v>71</v>
      </c>
      <c r="AU84" s="22" t="s">
        <v>287</v>
      </c>
      <c r="BK84" s="165">
        <f>BK85+BK118</f>
        <v>0</v>
      </c>
    </row>
    <row r="85" s="12" customFormat="1" ht="25.92" customHeight="1">
      <c r="A85" s="12"/>
      <c r="B85" s="166"/>
      <c r="C85" s="12"/>
      <c r="D85" s="167" t="s">
        <v>71</v>
      </c>
      <c r="E85" s="168" t="s">
        <v>406</v>
      </c>
      <c r="F85" s="168" t="s">
        <v>406</v>
      </c>
      <c r="G85" s="12"/>
      <c r="H85" s="12"/>
      <c r="I85" s="169"/>
      <c r="J85" s="170">
        <f>BK85</f>
        <v>0</v>
      </c>
      <c r="K85" s="12"/>
      <c r="L85" s="166"/>
      <c r="M85" s="171"/>
      <c r="N85" s="172"/>
      <c r="O85" s="172"/>
      <c r="P85" s="173">
        <f>P86+P114</f>
        <v>0</v>
      </c>
      <c r="Q85" s="172"/>
      <c r="R85" s="173">
        <f>R86+R114</f>
        <v>105.62903999999999</v>
      </c>
      <c r="S85" s="172"/>
      <c r="T85" s="174">
        <f>T86+T114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167" t="s">
        <v>76</v>
      </c>
      <c r="AT85" s="175" t="s">
        <v>71</v>
      </c>
      <c r="AU85" s="175" t="s">
        <v>72</v>
      </c>
      <c r="AY85" s="167" t="s">
        <v>408</v>
      </c>
      <c r="BK85" s="176">
        <f>BK86+BK114</f>
        <v>0</v>
      </c>
    </row>
    <row r="86" s="12" customFormat="1" ht="22.8" customHeight="1">
      <c r="A86" s="12"/>
      <c r="B86" s="166"/>
      <c r="C86" s="12"/>
      <c r="D86" s="167" t="s">
        <v>71</v>
      </c>
      <c r="E86" s="177" t="s">
        <v>76</v>
      </c>
      <c r="F86" s="177" t="s">
        <v>409</v>
      </c>
      <c r="G86" s="12"/>
      <c r="H86" s="12"/>
      <c r="I86" s="169"/>
      <c r="J86" s="178">
        <f>BK86</f>
        <v>0</v>
      </c>
      <c r="K86" s="12"/>
      <c r="L86" s="166"/>
      <c r="M86" s="171"/>
      <c r="N86" s="172"/>
      <c r="O86" s="172"/>
      <c r="P86" s="173">
        <f>SUM(P87:P113)</f>
        <v>0</v>
      </c>
      <c r="Q86" s="172"/>
      <c r="R86" s="173">
        <f>SUM(R87:R113)</f>
        <v>105.62903999999999</v>
      </c>
      <c r="S86" s="172"/>
      <c r="T86" s="174">
        <f>SUM(T87:T113)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167" t="s">
        <v>76</v>
      </c>
      <c r="AT86" s="175" t="s">
        <v>71</v>
      </c>
      <c r="AU86" s="175" t="s">
        <v>76</v>
      </c>
      <c r="AY86" s="167" t="s">
        <v>408</v>
      </c>
      <c r="BK86" s="176">
        <f>SUM(BK87:BK113)</f>
        <v>0</v>
      </c>
    </row>
    <row r="87" s="2" customFormat="1" ht="44.25" customHeight="1">
      <c r="A87" s="41"/>
      <c r="B87" s="179"/>
      <c r="C87" s="180" t="s">
        <v>76</v>
      </c>
      <c r="D87" s="180" t="s">
        <v>411</v>
      </c>
      <c r="E87" s="181" t="s">
        <v>3832</v>
      </c>
      <c r="F87" s="182" t="s">
        <v>3833</v>
      </c>
      <c r="G87" s="183" t="s">
        <v>426</v>
      </c>
      <c r="H87" s="184">
        <v>2.3999999999999999</v>
      </c>
      <c r="I87" s="185"/>
      <c r="J87" s="186">
        <f>ROUND(I87*H87,2)</f>
        <v>0</v>
      </c>
      <c r="K87" s="182" t="s">
        <v>414</v>
      </c>
      <c r="L87" s="42"/>
      <c r="M87" s="187" t="s">
        <v>3</v>
      </c>
      <c r="N87" s="188" t="s">
        <v>43</v>
      </c>
      <c r="O87" s="75"/>
      <c r="P87" s="189">
        <f>O87*H87</f>
        <v>0</v>
      </c>
      <c r="Q87" s="189">
        <v>0</v>
      </c>
      <c r="R87" s="189">
        <f>Q87*H87</f>
        <v>0</v>
      </c>
      <c r="S87" s="189">
        <v>0</v>
      </c>
      <c r="T87" s="190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191" t="s">
        <v>415</v>
      </c>
      <c r="AT87" s="191" t="s">
        <v>411</v>
      </c>
      <c r="AU87" s="191" t="s">
        <v>80</v>
      </c>
      <c r="AY87" s="22" t="s">
        <v>408</v>
      </c>
      <c r="BE87" s="192">
        <f>IF(N87="základní",J87,0)</f>
        <v>0</v>
      </c>
      <c r="BF87" s="192">
        <f>IF(N87="snížená",J87,0)</f>
        <v>0</v>
      </c>
      <c r="BG87" s="192">
        <f>IF(N87="zákl. přenesená",J87,0)</f>
        <v>0</v>
      </c>
      <c r="BH87" s="192">
        <f>IF(N87="sníž. přenesená",J87,0)</f>
        <v>0</v>
      </c>
      <c r="BI87" s="192">
        <f>IF(N87="nulová",J87,0)</f>
        <v>0</v>
      </c>
      <c r="BJ87" s="22" t="s">
        <v>76</v>
      </c>
      <c r="BK87" s="192">
        <f>ROUND(I87*H87,2)</f>
        <v>0</v>
      </c>
      <c r="BL87" s="22" t="s">
        <v>415</v>
      </c>
      <c r="BM87" s="191" t="s">
        <v>5216</v>
      </c>
    </row>
    <row r="88" s="2" customFormat="1">
      <c r="A88" s="41"/>
      <c r="B88" s="42"/>
      <c r="C88" s="41"/>
      <c r="D88" s="193" t="s">
        <v>417</v>
      </c>
      <c r="E88" s="41"/>
      <c r="F88" s="194" t="s">
        <v>3835</v>
      </c>
      <c r="G88" s="41"/>
      <c r="H88" s="41"/>
      <c r="I88" s="195"/>
      <c r="J88" s="41"/>
      <c r="K88" s="41"/>
      <c r="L88" s="42"/>
      <c r="M88" s="196"/>
      <c r="N88" s="197"/>
      <c r="O88" s="75"/>
      <c r="P88" s="75"/>
      <c r="Q88" s="75"/>
      <c r="R88" s="75"/>
      <c r="S88" s="75"/>
      <c r="T88" s="76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2" t="s">
        <v>417</v>
      </c>
      <c r="AU88" s="22" t="s">
        <v>80</v>
      </c>
    </row>
    <row r="89" s="13" customFormat="1">
      <c r="A89" s="13"/>
      <c r="B89" s="198"/>
      <c r="C89" s="13"/>
      <c r="D89" s="199" t="s">
        <v>419</v>
      </c>
      <c r="E89" s="200" t="s">
        <v>3</v>
      </c>
      <c r="F89" s="201" t="s">
        <v>5217</v>
      </c>
      <c r="G89" s="13"/>
      <c r="H89" s="202">
        <v>2.3999999999999999</v>
      </c>
      <c r="I89" s="203"/>
      <c r="J89" s="13"/>
      <c r="K89" s="13"/>
      <c r="L89" s="198"/>
      <c r="M89" s="204"/>
      <c r="N89" s="205"/>
      <c r="O89" s="205"/>
      <c r="P89" s="205"/>
      <c r="Q89" s="205"/>
      <c r="R89" s="205"/>
      <c r="S89" s="205"/>
      <c r="T89" s="206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T89" s="200" t="s">
        <v>419</v>
      </c>
      <c r="AU89" s="200" t="s">
        <v>80</v>
      </c>
      <c r="AV89" s="13" t="s">
        <v>80</v>
      </c>
      <c r="AW89" s="13" t="s">
        <v>33</v>
      </c>
      <c r="AX89" s="13" t="s">
        <v>76</v>
      </c>
      <c r="AY89" s="200" t="s">
        <v>408</v>
      </c>
    </row>
    <row r="90" s="2" customFormat="1" ht="37.8" customHeight="1">
      <c r="A90" s="41"/>
      <c r="B90" s="179"/>
      <c r="C90" s="180" t="s">
        <v>80</v>
      </c>
      <c r="D90" s="180" t="s">
        <v>411</v>
      </c>
      <c r="E90" s="181" t="s">
        <v>3837</v>
      </c>
      <c r="F90" s="182" t="s">
        <v>3838</v>
      </c>
      <c r="G90" s="183" t="s">
        <v>117</v>
      </c>
      <c r="H90" s="184">
        <v>6</v>
      </c>
      <c r="I90" s="185"/>
      <c r="J90" s="186">
        <f>ROUND(I90*H90,2)</f>
        <v>0</v>
      </c>
      <c r="K90" s="182" t="s">
        <v>414</v>
      </c>
      <c r="L90" s="42"/>
      <c r="M90" s="187" t="s">
        <v>3</v>
      </c>
      <c r="N90" s="188" t="s">
        <v>43</v>
      </c>
      <c r="O90" s="75"/>
      <c r="P90" s="189">
        <f>O90*H90</f>
        <v>0</v>
      </c>
      <c r="Q90" s="189">
        <v>0.00084000000000000003</v>
      </c>
      <c r="R90" s="189">
        <f>Q90*H90</f>
        <v>0.0050400000000000002</v>
      </c>
      <c r="S90" s="189">
        <v>0</v>
      </c>
      <c r="T90" s="190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191" t="s">
        <v>415</v>
      </c>
      <c r="AT90" s="191" t="s">
        <v>411</v>
      </c>
      <c r="AU90" s="191" t="s">
        <v>80</v>
      </c>
      <c r="AY90" s="22" t="s">
        <v>408</v>
      </c>
      <c r="BE90" s="192">
        <f>IF(N90="základní",J90,0)</f>
        <v>0</v>
      </c>
      <c r="BF90" s="192">
        <f>IF(N90="snížená",J90,0)</f>
        <v>0</v>
      </c>
      <c r="BG90" s="192">
        <f>IF(N90="zákl. přenesená",J90,0)</f>
        <v>0</v>
      </c>
      <c r="BH90" s="192">
        <f>IF(N90="sníž. přenesená",J90,0)</f>
        <v>0</v>
      </c>
      <c r="BI90" s="192">
        <f>IF(N90="nulová",J90,0)</f>
        <v>0</v>
      </c>
      <c r="BJ90" s="22" t="s">
        <v>76</v>
      </c>
      <c r="BK90" s="192">
        <f>ROUND(I90*H90,2)</f>
        <v>0</v>
      </c>
      <c r="BL90" s="22" t="s">
        <v>415</v>
      </c>
      <c r="BM90" s="191" t="s">
        <v>5218</v>
      </c>
    </row>
    <row r="91" s="2" customFormat="1">
      <c r="A91" s="41"/>
      <c r="B91" s="42"/>
      <c r="C91" s="41"/>
      <c r="D91" s="193" t="s">
        <v>417</v>
      </c>
      <c r="E91" s="41"/>
      <c r="F91" s="194" t="s">
        <v>3840</v>
      </c>
      <c r="G91" s="41"/>
      <c r="H91" s="41"/>
      <c r="I91" s="195"/>
      <c r="J91" s="41"/>
      <c r="K91" s="41"/>
      <c r="L91" s="42"/>
      <c r="M91" s="196"/>
      <c r="N91" s="197"/>
      <c r="O91" s="75"/>
      <c r="P91" s="75"/>
      <c r="Q91" s="75"/>
      <c r="R91" s="75"/>
      <c r="S91" s="75"/>
      <c r="T91" s="76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2" t="s">
        <v>417</v>
      </c>
      <c r="AU91" s="22" t="s">
        <v>80</v>
      </c>
    </row>
    <row r="92" s="13" customFormat="1">
      <c r="A92" s="13"/>
      <c r="B92" s="198"/>
      <c r="C92" s="13"/>
      <c r="D92" s="199" t="s">
        <v>419</v>
      </c>
      <c r="E92" s="200" t="s">
        <v>3</v>
      </c>
      <c r="F92" s="201" t="s">
        <v>5219</v>
      </c>
      <c r="G92" s="13"/>
      <c r="H92" s="202">
        <v>6</v>
      </c>
      <c r="I92" s="203"/>
      <c r="J92" s="13"/>
      <c r="K92" s="13"/>
      <c r="L92" s="198"/>
      <c r="M92" s="204"/>
      <c r="N92" s="205"/>
      <c r="O92" s="205"/>
      <c r="P92" s="205"/>
      <c r="Q92" s="205"/>
      <c r="R92" s="205"/>
      <c r="S92" s="205"/>
      <c r="T92" s="206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200" t="s">
        <v>419</v>
      </c>
      <c r="AU92" s="200" t="s">
        <v>80</v>
      </c>
      <c r="AV92" s="13" t="s">
        <v>80</v>
      </c>
      <c r="AW92" s="13" t="s">
        <v>33</v>
      </c>
      <c r="AX92" s="13" t="s">
        <v>76</v>
      </c>
      <c r="AY92" s="200" t="s">
        <v>408</v>
      </c>
    </row>
    <row r="93" s="2" customFormat="1" ht="44.25" customHeight="1">
      <c r="A93" s="41"/>
      <c r="B93" s="179"/>
      <c r="C93" s="180" t="s">
        <v>114</v>
      </c>
      <c r="D93" s="180" t="s">
        <v>411</v>
      </c>
      <c r="E93" s="181" t="s">
        <v>3842</v>
      </c>
      <c r="F93" s="182" t="s">
        <v>3843</v>
      </c>
      <c r="G93" s="183" t="s">
        <v>117</v>
      </c>
      <c r="H93" s="184">
        <v>6</v>
      </c>
      <c r="I93" s="185"/>
      <c r="J93" s="186">
        <f>ROUND(I93*H93,2)</f>
        <v>0</v>
      </c>
      <c r="K93" s="182" t="s">
        <v>414</v>
      </c>
      <c r="L93" s="42"/>
      <c r="M93" s="187" t="s">
        <v>3</v>
      </c>
      <c r="N93" s="188" t="s">
        <v>43</v>
      </c>
      <c r="O93" s="75"/>
      <c r="P93" s="189">
        <f>O93*H93</f>
        <v>0</v>
      </c>
      <c r="Q93" s="189">
        <v>0</v>
      </c>
      <c r="R93" s="189">
        <f>Q93*H93</f>
        <v>0</v>
      </c>
      <c r="S93" s="189">
        <v>0</v>
      </c>
      <c r="T93" s="190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191" t="s">
        <v>415</v>
      </c>
      <c r="AT93" s="191" t="s">
        <v>411</v>
      </c>
      <c r="AU93" s="191" t="s">
        <v>80</v>
      </c>
      <c r="AY93" s="22" t="s">
        <v>408</v>
      </c>
      <c r="BE93" s="192">
        <f>IF(N93="základní",J93,0)</f>
        <v>0</v>
      </c>
      <c r="BF93" s="192">
        <f>IF(N93="snížená",J93,0)</f>
        <v>0</v>
      </c>
      <c r="BG93" s="192">
        <f>IF(N93="zákl. přenesená",J93,0)</f>
        <v>0</v>
      </c>
      <c r="BH93" s="192">
        <f>IF(N93="sníž. přenesená",J93,0)</f>
        <v>0</v>
      </c>
      <c r="BI93" s="192">
        <f>IF(N93="nulová",J93,0)</f>
        <v>0</v>
      </c>
      <c r="BJ93" s="22" t="s">
        <v>76</v>
      </c>
      <c r="BK93" s="192">
        <f>ROUND(I93*H93,2)</f>
        <v>0</v>
      </c>
      <c r="BL93" s="22" t="s">
        <v>415</v>
      </c>
      <c r="BM93" s="191" t="s">
        <v>5220</v>
      </c>
    </row>
    <row r="94" s="2" customFormat="1">
      <c r="A94" s="41"/>
      <c r="B94" s="42"/>
      <c r="C94" s="41"/>
      <c r="D94" s="193" t="s">
        <v>417</v>
      </c>
      <c r="E94" s="41"/>
      <c r="F94" s="194" t="s">
        <v>3845</v>
      </c>
      <c r="G94" s="41"/>
      <c r="H94" s="41"/>
      <c r="I94" s="195"/>
      <c r="J94" s="41"/>
      <c r="K94" s="41"/>
      <c r="L94" s="42"/>
      <c r="M94" s="196"/>
      <c r="N94" s="197"/>
      <c r="O94" s="75"/>
      <c r="P94" s="75"/>
      <c r="Q94" s="75"/>
      <c r="R94" s="75"/>
      <c r="S94" s="75"/>
      <c r="T94" s="76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2" t="s">
        <v>417</v>
      </c>
      <c r="AU94" s="22" t="s">
        <v>80</v>
      </c>
    </row>
    <row r="95" s="13" customFormat="1">
      <c r="A95" s="13"/>
      <c r="B95" s="198"/>
      <c r="C95" s="13"/>
      <c r="D95" s="199" t="s">
        <v>419</v>
      </c>
      <c r="E95" s="200" t="s">
        <v>3</v>
      </c>
      <c r="F95" s="201" t="s">
        <v>5221</v>
      </c>
      <c r="G95" s="13"/>
      <c r="H95" s="202">
        <v>6</v>
      </c>
      <c r="I95" s="203"/>
      <c r="J95" s="13"/>
      <c r="K95" s="13"/>
      <c r="L95" s="198"/>
      <c r="M95" s="204"/>
      <c r="N95" s="205"/>
      <c r="O95" s="205"/>
      <c r="P95" s="205"/>
      <c r="Q95" s="205"/>
      <c r="R95" s="205"/>
      <c r="S95" s="205"/>
      <c r="T95" s="206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200" t="s">
        <v>419</v>
      </c>
      <c r="AU95" s="200" t="s">
        <v>80</v>
      </c>
      <c r="AV95" s="13" t="s">
        <v>80</v>
      </c>
      <c r="AW95" s="13" t="s">
        <v>33</v>
      </c>
      <c r="AX95" s="13" t="s">
        <v>76</v>
      </c>
      <c r="AY95" s="200" t="s">
        <v>408</v>
      </c>
    </row>
    <row r="96" s="2" customFormat="1" ht="62.7" customHeight="1">
      <c r="A96" s="41"/>
      <c r="B96" s="179"/>
      <c r="C96" s="180" t="s">
        <v>415</v>
      </c>
      <c r="D96" s="180" t="s">
        <v>411</v>
      </c>
      <c r="E96" s="181" t="s">
        <v>3847</v>
      </c>
      <c r="F96" s="182" t="s">
        <v>3848</v>
      </c>
      <c r="G96" s="183" t="s">
        <v>426</v>
      </c>
      <c r="H96" s="184">
        <v>2.3999999999999999</v>
      </c>
      <c r="I96" s="185"/>
      <c r="J96" s="186">
        <f>ROUND(I96*H96,2)</f>
        <v>0</v>
      </c>
      <c r="K96" s="182" t="s">
        <v>414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415</v>
      </c>
      <c r="AT96" s="191" t="s">
        <v>411</v>
      </c>
      <c r="AU96" s="191" t="s">
        <v>80</v>
      </c>
      <c r="AY96" s="22" t="s">
        <v>408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76</v>
      </c>
      <c r="BK96" s="192">
        <f>ROUND(I96*H96,2)</f>
        <v>0</v>
      </c>
      <c r="BL96" s="22" t="s">
        <v>415</v>
      </c>
      <c r="BM96" s="191" t="s">
        <v>5222</v>
      </c>
    </row>
    <row r="97" s="2" customFormat="1">
      <c r="A97" s="41"/>
      <c r="B97" s="42"/>
      <c r="C97" s="41"/>
      <c r="D97" s="193" t="s">
        <v>417</v>
      </c>
      <c r="E97" s="41"/>
      <c r="F97" s="194" t="s">
        <v>3850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417</v>
      </c>
      <c r="AU97" s="22" t="s">
        <v>80</v>
      </c>
    </row>
    <row r="98" s="13" customFormat="1">
      <c r="A98" s="13"/>
      <c r="B98" s="198"/>
      <c r="C98" s="13"/>
      <c r="D98" s="199" t="s">
        <v>419</v>
      </c>
      <c r="E98" s="200" t="s">
        <v>3</v>
      </c>
      <c r="F98" s="201" t="s">
        <v>5223</v>
      </c>
      <c r="G98" s="13"/>
      <c r="H98" s="202">
        <v>2.3999999999999999</v>
      </c>
      <c r="I98" s="203"/>
      <c r="J98" s="13"/>
      <c r="K98" s="13"/>
      <c r="L98" s="198"/>
      <c r="M98" s="204"/>
      <c r="N98" s="205"/>
      <c r="O98" s="205"/>
      <c r="P98" s="205"/>
      <c r="Q98" s="205"/>
      <c r="R98" s="205"/>
      <c r="S98" s="205"/>
      <c r="T98" s="206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00" t="s">
        <v>419</v>
      </c>
      <c r="AU98" s="200" t="s">
        <v>80</v>
      </c>
      <c r="AV98" s="13" t="s">
        <v>80</v>
      </c>
      <c r="AW98" s="13" t="s">
        <v>33</v>
      </c>
      <c r="AX98" s="13" t="s">
        <v>76</v>
      </c>
      <c r="AY98" s="200" t="s">
        <v>408</v>
      </c>
    </row>
    <row r="99" s="2" customFormat="1" ht="44.25" customHeight="1">
      <c r="A99" s="41"/>
      <c r="B99" s="179"/>
      <c r="C99" s="180" t="s">
        <v>437</v>
      </c>
      <c r="D99" s="180" t="s">
        <v>411</v>
      </c>
      <c r="E99" s="181" t="s">
        <v>3852</v>
      </c>
      <c r="F99" s="182" t="s">
        <v>500</v>
      </c>
      <c r="G99" s="183" t="s">
        <v>501</v>
      </c>
      <c r="H99" s="184">
        <v>4.3200000000000003</v>
      </c>
      <c r="I99" s="185"/>
      <c r="J99" s="186">
        <f>ROUND(I99*H99,2)</f>
        <v>0</v>
      </c>
      <c r="K99" s="182" t="s">
        <v>414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415</v>
      </c>
      <c r="AT99" s="191" t="s">
        <v>411</v>
      </c>
      <c r="AU99" s="191" t="s">
        <v>80</v>
      </c>
      <c r="AY99" s="22" t="s">
        <v>408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76</v>
      </c>
      <c r="BK99" s="192">
        <f>ROUND(I99*H99,2)</f>
        <v>0</v>
      </c>
      <c r="BL99" s="22" t="s">
        <v>415</v>
      </c>
      <c r="BM99" s="191" t="s">
        <v>5224</v>
      </c>
    </row>
    <row r="100" s="2" customFormat="1">
      <c r="A100" s="41"/>
      <c r="B100" s="42"/>
      <c r="C100" s="41"/>
      <c r="D100" s="193" t="s">
        <v>417</v>
      </c>
      <c r="E100" s="41"/>
      <c r="F100" s="194" t="s">
        <v>3854</v>
      </c>
      <c r="G100" s="41"/>
      <c r="H100" s="41"/>
      <c r="I100" s="195"/>
      <c r="J100" s="41"/>
      <c r="K100" s="41"/>
      <c r="L100" s="42"/>
      <c r="M100" s="196"/>
      <c r="N100" s="197"/>
      <c r="O100" s="75"/>
      <c r="P100" s="75"/>
      <c r="Q100" s="75"/>
      <c r="R100" s="75"/>
      <c r="S100" s="75"/>
      <c r="T100" s="76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2" t="s">
        <v>417</v>
      </c>
      <c r="AU100" s="22" t="s">
        <v>80</v>
      </c>
    </row>
    <row r="101" s="13" customFormat="1">
      <c r="A101" s="13"/>
      <c r="B101" s="198"/>
      <c r="C101" s="13"/>
      <c r="D101" s="199" t="s">
        <v>419</v>
      </c>
      <c r="E101" s="200" t="s">
        <v>3</v>
      </c>
      <c r="F101" s="201" t="s">
        <v>5225</v>
      </c>
      <c r="G101" s="13"/>
      <c r="H101" s="202">
        <v>4.3200000000000003</v>
      </c>
      <c r="I101" s="203"/>
      <c r="J101" s="13"/>
      <c r="K101" s="13"/>
      <c r="L101" s="198"/>
      <c r="M101" s="204"/>
      <c r="N101" s="205"/>
      <c r="O101" s="205"/>
      <c r="P101" s="205"/>
      <c r="Q101" s="205"/>
      <c r="R101" s="205"/>
      <c r="S101" s="205"/>
      <c r="T101" s="206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00" t="s">
        <v>419</v>
      </c>
      <c r="AU101" s="200" t="s">
        <v>80</v>
      </c>
      <c r="AV101" s="13" t="s">
        <v>80</v>
      </c>
      <c r="AW101" s="13" t="s">
        <v>33</v>
      </c>
      <c r="AX101" s="13" t="s">
        <v>76</v>
      </c>
      <c r="AY101" s="200" t="s">
        <v>408</v>
      </c>
    </row>
    <row r="102" s="2" customFormat="1" ht="37.8" customHeight="1">
      <c r="A102" s="41"/>
      <c r="B102" s="179"/>
      <c r="C102" s="180" t="s">
        <v>452</v>
      </c>
      <c r="D102" s="180" t="s">
        <v>411</v>
      </c>
      <c r="E102" s="181" t="s">
        <v>3856</v>
      </c>
      <c r="F102" s="182" t="s">
        <v>3857</v>
      </c>
      <c r="G102" s="183" t="s">
        <v>426</v>
      </c>
      <c r="H102" s="184">
        <v>58.68</v>
      </c>
      <c r="I102" s="185"/>
      <c r="J102" s="186">
        <f>ROUND(I102*H102,2)</f>
        <v>0</v>
      </c>
      <c r="K102" s="182" t="s">
        <v>414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</v>
      </c>
      <c r="R102" s="189">
        <f>Q102*H102</f>
        <v>0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415</v>
      </c>
      <c r="AT102" s="191" t="s">
        <v>411</v>
      </c>
      <c r="AU102" s="191" t="s">
        <v>80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415</v>
      </c>
      <c r="BM102" s="191" t="s">
        <v>5226</v>
      </c>
    </row>
    <row r="103" s="2" customFormat="1">
      <c r="A103" s="41"/>
      <c r="B103" s="42"/>
      <c r="C103" s="41"/>
      <c r="D103" s="193" t="s">
        <v>417</v>
      </c>
      <c r="E103" s="41"/>
      <c r="F103" s="194" t="s">
        <v>3859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417</v>
      </c>
      <c r="AU103" s="22" t="s">
        <v>80</v>
      </c>
    </row>
    <row r="104" s="13" customFormat="1">
      <c r="A104" s="13"/>
      <c r="B104" s="198"/>
      <c r="C104" s="13"/>
      <c r="D104" s="199" t="s">
        <v>419</v>
      </c>
      <c r="E104" s="200" t="s">
        <v>3</v>
      </c>
      <c r="F104" s="201" t="s">
        <v>5227</v>
      </c>
      <c r="G104" s="13"/>
      <c r="H104" s="202">
        <v>58.68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419</v>
      </c>
      <c r="AU104" s="200" t="s">
        <v>80</v>
      </c>
      <c r="AV104" s="13" t="s">
        <v>80</v>
      </c>
      <c r="AW104" s="13" t="s">
        <v>33</v>
      </c>
      <c r="AX104" s="13" t="s">
        <v>76</v>
      </c>
      <c r="AY104" s="200" t="s">
        <v>408</v>
      </c>
    </row>
    <row r="105" s="2" customFormat="1" ht="44.25" customHeight="1">
      <c r="A105" s="41"/>
      <c r="B105" s="179"/>
      <c r="C105" s="180" t="s">
        <v>458</v>
      </c>
      <c r="D105" s="180" t="s">
        <v>411</v>
      </c>
      <c r="E105" s="181" t="s">
        <v>3860</v>
      </c>
      <c r="F105" s="182" t="s">
        <v>3861</v>
      </c>
      <c r="G105" s="183" t="s">
        <v>426</v>
      </c>
      <c r="H105" s="184">
        <v>1.44</v>
      </c>
      <c r="I105" s="185"/>
      <c r="J105" s="186">
        <f>ROUND(I105*H105,2)</f>
        <v>0</v>
      </c>
      <c r="K105" s="182" t="s">
        <v>414</v>
      </c>
      <c r="L105" s="42"/>
      <c r="M105" s="187" t="s">
        <v>3</v>
      </c>
      <c r="N105" s="188" t="s">
        <v>43</v>
      </c>
      <c r="O105" s="75"/>
      <c r="P105" s="189">
        <f>O105*H105</f>
        <v>0</v>
      </c>
      <c r="Q105" s="189">
        <v>0</v>
      </c>
      <c r="R105" s="189">
        <f>Q105*H105</f>
        <v>0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415</v>
      </c>
      <c r="AT105" s="191" t="s">
        <v>411</v>
      </c>
      <c r="AU105" s="191" t="s">
        <v>80</v>
      </c>
      <c r="AY105" s="22" t="s">
        <v>408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76</v>
      </c>
      <c r="BK105" s="192">
        <f>ROUND(I105*H105,2)</f>
        <v>0</v>
      </c>
      <c r="BL105" s="22" t="s">
        <v>415</v>
      </c>
      <c r="BM105" s="191" t="s">
        <v>5228</v>
      </c>
    </row>
    <row r="106" s="2" customFormat="1">
      <c r="A106" s="41"/>
      <c r="B106" s="42"/>
      <c r="C106" s="41"/>
      <c r="D106" s="193" t="s">
        <v>417</v>
      </c>
      <c r="E106" s="41"/>
      <c r="F106" s="194" t="s">
        <v>3863</v>
      </c>
      <c r="G106" s="41"/>
      <c r="H106" s="41"/>
      <c r="I106" s="195"/>
      <c r="J106" s="41"/>
      <c r="K106" s="41"/>
      <c r="L106" s="42"/>
      <c r="M106" s="196"/>
      <c r="N106" s="197"/>
      <c r="O106" s="75"/>
      <c r="P106" s="75"/>
      <c r="Q106" s="75"/>
      <c r="R106" s="75"/>
      <c r="S106" s="75"/>
      <c r="T106" s="76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2" t="s">
        <v>417</v>
      </c>
      <c r="AU106" s="22" t="s">
        <v>80</v>
      </c>
    </row>
    <row r="107" s="13" customFormat="1">
      <c r="A107" s="13"/>
      <c r="B107" s="198"/>
      <c r="C107" s="13"/>
      <c r="D107" s="199" t="s">
        <v>419</v>
      </c>
      <c r="E107" s="200" t="s">
        <v>3</v>
      </c>
      <c r="F107" s="201" t="s">
        <v>5229</v>
      </c>
      <c r="G107" s="13"/>
      <c r="H107" s="202">
        <v>1.44</v>
      </c>
      <c r="I107" s="203"/>
      <c r="J107" s="13"/>
      <c r="K107" s="13"/>
      <c r="L107" s="198"/>
      <c r="M107" s="204"/>
      <c r="N107" s="205"/>
      <c r="O107" s="205"/>
      <c r="P107" s="205"/>
      <c r="Q107" s="205"/>
      <c r="R107" s="205"/>
      <c r="S107" s="205"/>
      <c r="T107" s="206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00" t="s">
        <v>419</v>
      </c>
      <c r="AU107" s="200" t="s">
        <v>80</v>
      </c>
      <c r="AV107" s="13" t="s">
        <v>80</v>
      </c>
      <c r="AW107" s="13" t="s">
        <v>33</v>
      </c>
      <c r="AX107" s="13" t="s">
        <v>72</v>
      </c>
      <c r="AY107" s="200" t="s">
        <v>408</v>
      </c>
    </row>
    <row r="108" s="15" customFormat="1">
      <c r="A108" s="15"/>
      <c r="B108" s="215"/>
      <c r="C108" s="15"/>
      <c r="D108" s="199" t="s">
        <v>419</v>
      </c>
      <c r="E108" s="216" t="s">
        <v>3</v>
      </c>
      <c r="F108" s="217" t="s">
        <v>451</v>
      </c>
      <c r="G108" s="15"/>
      <c r="H108" s="218">
        <v>1.44</v>
      </c>
      <c r="I108" s="219"/>
      <c r="J108" s="15"/>
      <c r="K108" s="15"/>
      <c r="L108" s="215"/>
      <c r="M108" s="220"/>
      <c r="N108" s="221"/>
      <c r="O108" s="221"/>
      <c r="P108" s="221"/>
      <c r="Q108" s="221"/>
      <c r="R108" s="221"/>
      <c r="S108" s="221"/>
      <c r="T108" s="222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16" t="s">
        <v>419</v>
      </c>
      <c r="AU108" s="216" t="s">
        <v>80</v>
      </c>
      <c r="AV108" s="15" t="s">
        <v>415</v>
      </c>
      <c r="AW108" s="15" t="s">
        <v>33</v>
      </c>
      <c r="AX108" s="15" t="s">
        <v>76</v>
      </c>
      <c r="AY108" s="216" t="s">
        <v>408</v>
      </c>
    </row>
    <row r="109" s="2" customFormat="1" ht="66.75" customHeight="1">
      <c r="A109" s="41"/>
      <c r="B109" s="179"/>
      <c r="C109" s="180" t="s">
        <v>470</v>
      </c>
      <c r="D109" s="180" t="s">
        <v>411</v>
      </c>
      <c r="E109" s="181" t="s">
        <v>672</v>
      </c>
      <c r="F109" s="182" t="s">
        <v>673</v>
      </c>
      <c r="G109" s="183" t="s">
        <v>426</v>
      </c>
      <c r="H109" s="184">
        <v>0.80000000000000004</v>
      </c>
      <c r="I109" s="185"/>
      <c r="J109" s="186">
        <f>ROUND(I109*H109,2)</f>
        <v>0</v>
      </c>
      <c r="K109" s="182" t="s">
        <v>414</v>
      </c>
      <c r="L109" s="42"/>
      <c r="M109" s="187" t="s">
        <v>3</v>
      </c>
      <c r="N109" s="188" t="s">
        <v>43</v>
      </c>
      <c r="O109" s="75"/>
      <c r="P109" s="189">
        <f>O109*H109</f>
        <v>0</v>
      </c>
      <c r="Q109" s="189">
        <v>0</v>
      </c>
      <c r="R109" s="189">
        <f>Q109*H109</f>
        <v>0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415</v>
      </c>
      <c r="AT109" s="191" t="s">
        <v>411</v>
      </c>
      <c r="AU109" s="191" t="s">
        <v>80</v>
      </c>
      <c r="AY109" s="22" t="s">
        <v>408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76</v>
      </c>
      <c r="BK109" s="192">
        <f>ROUND(I109*H109,2)</f>
        <v>0</v>
      </c>
      <c r="BL109" s="22" t="s">
        <v>415</v>
      </c>
      <c r="BM109" s="191" t="s">
        <v>5230</v>
      </c>
    </row>
    <row r="110" s="2" customFormat="1">
      <c r="A110" s="41"/>
      <c r="B110" s="42"/>
      <c r="C110" s="41"/>
      <c r="D110" s="193" t="s">
        <v>417</v>
      </c>
      <c r="E110" s="41"/>
      <c r="F110" s="194" t="s">
        <v>675</v>
      </c>
      <c r="G110" s="41"/>
      <c r="H110" s="41"/>
      <c r="I110" s="195"/>
      <c r="J110" s="41"/>
      <c r="K110" s="41"/>
      <c r="L110" s="42"/>
      <c r="M110" s="196"/>
      <c r="N110" s="197"/>
      <c r="O110" s="75"/>
      <c r="P110" s="75"/>
      <c r="Q110" s="75"/>
      <c r="R110" s="75"/>
      <c r="S110" s="75"/>
      <c r="T110" s="76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2" t="s">
        <v>417</v>
      </c>
      <c r="AU110" s="22" t="s">
        <v>80</v>
      </c>
    </row>
    <row r="111" s="13" customFormat="1">
      <c r="A111" s="13"/>
      <c r="B111" s="198"/>
      <c r="C111" s="13"/>
      <c r="D111" s="199" t="s">
        <v>419</v>
      </c>
      <c r="E111" s="200" t="s">
        <v>3</v>
      </c>
      <c r="F111" s="201" t="s">
        <v>5231</v>
      </c>
      <c r="G111" s="13"/>
      <c r="H111" s="202">
        <v>0.80000000000000004</v>
      </c>
      <c r="I111" s="203"/>
      <c r="J111" s="13"/>
      <c r="K111" s="13"/>
      <c r="L111" s="198"/>
      <c r="M111" s="204"/>
      <c r="N111" s="205"/>
      <c r="O111" s="205"/>
      <c r="P111" s="205"/>
      <c r="Q111" s="205"/>
      <c r="R111" s="205"/>
      <c r="S111" s="205"/>
      <c r="T111" s="206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00" t="s">
        <v>419</v>
      </c>
      <c r="AU111" s="200" t="s">
        <v>80</v>
      </c>
      <c r="AV111" s="13" t="s">
        <v>80</v>
      </c>
      <c r="AW111" s="13" t="s">
        <v>33</v>
      </c>
      <c r="AX111" s="13" t="s">
        <v>76</v>
      </c>
      <c r="AY111" s="200" t="s">
        <v>408</v>
      </c>
    </row>
    <row r="112" s="2" customFormat="1" ht="16.5" customHeight="1">
      <c r="A112" s="41"/>
      <c r="B112" s="179"/>
      <c r="C112" s="223" t="s">
        <v>107</v>
      </c>
      <c r="D112" s="223" t="s">
        <v>513</v>
      </c>
      <c r="E112" s="224" t="s">
        <v>3867</v>
      </c>
      <c r="F112" s="225" t="s">
        <v>3868</v>
      </c>
      <c r="G112" s="226" t="s">
        <v>501</v>
      </c>
      <c r="H112" s="227">
        <v>105.624</v>
      </c>
      <c r="I112" s="228"/>
      <c r="J112" s="229">
        <f>ROUND(I112*H112,2)</f>
        <v>0</v>
      </c>
      <c r="K112" s="225" t="s">
        <v>665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1</v>
      </c>
      <c r="R112" s="189">
        <f>Q112*H112</f>
        <v>105.624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470</v>
      </c>
      <c r="AT112" s="191" t="s">
        <v>513</v>
      </c>
      <c r="AU112" s="191" t="s">
        <v>80</v>
      </c>
      <c r="AY112" s="22" t="s">
        <v>408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76</v>
      </c>
      <c r="BK112" s="192">
        <f>ROUND(I112*H112,2)</f>
        <v>0</v>
      </c>
      <c r="BL112" s="22" t="s">
        <v>415</v>
      </c>
      <c r="BM112" s="191" t="s">
        <v>5232</v>
      </c>
    </row>
    <row r="113" s="13" customFormat="1">
      <c r="A113" s="13"/>
      <c r="B113" s="198"/>
      <c r="C113" s="13"/>
      <c r="D113" s="199" t="s">
        <v>419</v>
      </c>
      <c r="E113" s="200" t="s">
        <v>3</v>
      </c>
      <c r="F113" s="201" t="s">
        <v>5233</v>
      </c>
      <c r="G113" s="13"/>
      <c r="H113" s="202">
        <v>105.624</v>
      </c>
      <c r="I113" s="203"/>
      <c r="J113" s="13"/>
      <c r="K113" s="13"/>
      <c r="L113" s="198"/>
      <c r="M113" s="204"/>
      <c r="N113" s="205"/>
      <c r="O113" s="205"/>
      <c r="P113" s="205"/>
      <c r="Q113" s="205"/>
      <c r="R113" s="205"/>
      <c r="S113" s="205"/>
      <c r="T113" s="20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00" t="s">
        <v>419</v>
      </c>
      <c r="AU113" s="200" t="s">
        <v>80</v>
      </c>
      <c r="AV113" s="13" t="s">
        <v>80</v>
      </c>
      <c r="AW113" s="13" t="s">
        <v>33</v>
      </c>
      <c r="AX113" s="13" t="s">
        <v>76</v>
      </c>
      <c r="AY113" s="200" t="s">
        <v>408</v>
      </c>
    </row>
    <row r="114" s="12" customFormat="1" ht="22.8" customHeight="1">
      <c r="A114" s="12"/>
      <c r="B114" s="166"/>
      <c r="C114" s="12"/>
      <c r="D114" s="167" t="s">
        <v>71</v>
      </c>
      <c r="E114" s="177" t="s">
        <v>415</v>
      </c>
      <c r="F114" s="177" t="s">
        <v>990</v>
      </c>
      <c r="G114" s="12"/>
      <c r="H114" s="12"/>
      <c r="I114" s="169"/>
      <c r="J114" s="178">
        <f>BK114</f>
        <v>0</v>
      </c>
      <c r="K114" s="12"/>
      <c r="L114" s="166"/>
      <c r="M114" s="171"/>
      <c r="N114" s="172"/>
      <c r="O114" s="172"/>
      <c r="P114" s="173">
        <f>SUM(P115:P117)</f>
        <v>0</v>
      </c>
      <c r="Q114" s="172"/>
      <c r="R114" s="173">
        <f>SUM(R115:R117)</f>
        <v>0</v>
      </c>
      <c r="S114" s="172"/>
      <c r="T114" s="174">
        <f>SUM(T115:T117)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167" t="s">
        <v>76</v>
      </c>
      <c r="AT114" s="175" t="s">
        <v>71</v>
      </c>
      <c r="AU114" s="175" t="s">
        <v>76</v>
      </c>
      <c r="AY114" s="167" t="s">
        <v>408</v>
      </c>
      <c r="BK114" s="176">
        <f>SUM(BK115:BK117)</f>
        <v>0</v>
      </c>
    </row>
    <row r="115" s="2" customFormat="1" ht="24.15" customHeight="1">
      <c r="A115" s="41"/>
      <c r="B115" s="179"/>
      <c r="C115" s="180" t="s">
        <v>482</v>
      </c>
      <c r="D115" s="180" t="s">
        <v>411</v>
      </c>
      <c r="E115" s="181" t="s">
        <v>3871</v>
      </c>
      <c r="F115" s="182" t="s">
        <v>3872</v>
      </c>
      <c r="G115" s="183" t="s">
        <v>426</v>
      </c>
      <c r="H115" s="184">
        <v>0.16</v>
      </c>
      <c r="I115" s="185"/>
      <c r="J115" s="186">
        <f>ROUND(I115*H115,2)</f>
        <v>0</v>
      </c>
      <c r="K115" s="182" t="s">
        <v>414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415</v>
      </c>
      <c r="AT115" s="191" t="s">
        <v>411</v>
      </c>
      <c r="AU115" s="191" t="s">
        <v>80</v>
      </c>
      <c r="AY115" s="22" t="s">
        <v>408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76</v>
      </c>
      <c r="BK115" s="192">
        <f>ROUND(I115*H115,2)</f>
        <v>0</v>
      </c>
      <c r="BL115" s="22" t="s">
        <v>415</v>
      </c>
      <c r="BM115" s="191" t="s">
        <v>5234</v>
      </c>
    </row>
    <row r="116" s="2" customFormat="1">
      <c r="A116" s="41"/>
      <c r="B116" s="42"/>
      <c r="C116" s="41"/>
      <c r="D116" s="193" t="s">
        <v>417</v>
      </c>
      <c r="E116" s="41"/>
      <c r="F116" s="194" t="s">
        <v>3874</v>
      </c>
      <c r="G116" s="41"/>
      <c r="H116" s="41"/>
      <c r="I116" s="195"/>
      <c r="J116" s="41"/>
      <c r="K116" s="41"/>
      <c r="L116" s="42"/>
      <c r="M116" s="196"/>
      <c r="N116" s="197"/>
      <c r="O116" s="75"/>
      <c r="P116" s="75"/>
      <c r="Q116" s="75"/>
      <c r="R116" s="75"/>
      <c r="S116" s="75"/>
      <c r="T116" s="76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2" t="s">
        <v>417</v>
      </c>
      <c r="AU116" s="22" t="s">
        <v>80</v>
      </c>
    </row>
    <row r="117" s="13" customFormat="1">
      <c r="A117" s="13"/>
      <c r="B117" s="198"/>
      <c r="C117" s="13"/>
      <c r="D117" s="199" t="s">
        <v>419</v>
      </c>
      <c r="E117" s="200" t="s">
        <v>3</v>
      </c>
      <c r="F117" s="201" t="s">
        <v>5235</v>
      </c>
      <c r="G117" s="13"/>
      <c r="H117" s="202">
        <v>0.16</v>
      </c>
      <c r="I117" s="203"/>
      <c r="J117" s="13"/>
      <c r="K117" s="13"/>
      <c r="L117" s="198"/>
      <c r="M117" s="204"/>
      <c r="N117" s="205"/>
      <c r="O117" s="205"/>
      <c r="P117" s="205"/>
      <c r="Q117" s="205"/>
      <c r="R117" s="205"/>
      <c r="S117" s="205"/>
      <c r="T117" s="206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00" t="s">
        <v>419</v>
      </c>
      <c r="AU117" s="200" t="s">
        <v>80</v>
      </c>
      <c r="AV117" s="13" t="s">
        <v>80</v>
      </c>
      <c r="AW117" s="13" t="s">
        <v>33</v>
      </c>
      <c r="AX117" s="13" t="s">
        <v>76</v>
      </c>
      <c r="AY117" s="200" t="s">
        <v>408</v>
      </c>
    </row>
    <row r="118" s="12" customFormat="1" ht="25.92" customHeight="1">
      <c r="A118" s="12"/>
      <c r="B118" s="166"/>
      <c r="C118" s="12"/>
      <c r="D118" s="167" t="s">
        <v>71</v>
      </c>
      <c r="E118" s="168" t="s">
        <v>1801</v>
      </c>
      <c r="F118" s="168" t="s">
        <v>1802</v>
      </c>
      <c r="G118" s="12"/>
      <c r="H118" s="12"/>
      <c r="I118" s="169"/>
      <c r="J118" s="170">
        <f>BK118</f>
        <v>0</v>
      </c>
      <c r="K118" s="12"/>
      <c r="L118" s="166"/>
      <c r="M118" s="171"/>
      <c r="N118" s="172"/>
      <c r="O118" s="172"/>
      <c r="P118" s="173">
        <f>P119+SUM(P120:P128)</f>
        <v>0</v>
      </c>
      <c r="Q118" s="172"/>
      <c r="R118" s="173">
        <f>R119+SUM(R120:R128)</f>
        <v>0.011650000000000001</v>
      </c>
      <c r="S118" s="172"/>
      <c r="T118" s="174">
        <f>T119+SUM(T120:T128)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7" t="s">
        <v>80</v>
      </c>
      <c r="AT118" s="175" t="s">
        <v>71</v>
      </c>
      <c r="AU118" s="175" t="s">
        <v>72</v>
      </c>
      <c r="AY118" s="167" t="s">
        <v>408</v>
      </c>
      <c r="BK118" s="176">
        <f>BK119+SUM(BK120:BK128)</f>
        <v>0</v>
      </c>
    </row>
    <row r="119" s="2" customFormat="1" ht="16.5" customHeight="1">
      <c r="A119" s="41"/>
      <c r="B119" s="179"/>
      <c r="C119" s="180" t="s">
        <v>84</v>
      </c>
      <c r="D119" s="180" t="s">
        <v>411</v>
      </c>
      <c r="E119" s="181" t="s">
        <v>5236</v>
      </c>
      <c r="F119" s="182" t="s">
        <v>3357</v>
      </c>
      <c r="G119" s="183" t="s">
        <v>561</v>
      </c>
      <c r="H119" s="184">
        <v>1</v>
      </c>
      <c r="I119" s="185"/>
      <c r="J119" s="186">
        <f>ROUND(I119*H119,2)</f>
        <v>0</v>
      </c>
      <c r="K119" s="182" t="s">
        <v>665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0.00012999999999999999</v>
      </c>
      <c r="R119" s="189">
        <f>Q119*H119</f>
        <v>0.00012999999999999999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98</v>
      </c>
      <c r="AT119" s="191" t="s">
        <v>411</v>
      </c>
      <c r="AU119" s="191" t="s">
        <v>76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98</v>
      </c>
      <c r="BM119" s="191" t="s">
        <v>5237</v>
      </c>
    </row>
    <row r="120" s="2" customFormat="1" ht="16.5" customHeight="1">
      <c r="A120" s="41"/>
      <c r="B120" s="179"/>
      <c r="C120" s="180" t="s">
        <v>9</v>
      </c>
      <c r="D120" s="180" t="s">
        <v>411</v>
      </c>
      <c r="E120" s="181" t="s">
        <v>5238</v>
      </c>
      <c r="F120" s="182" t="s">
        <v>5239</v>
      </c>
      <c r="G120" s="183" t="s">
        <v>561</v>
      </c>
      <c r="H120" s="184">
        <v>1</v>
      </c>
      <c r="I120" s="185"/>
      <c r="J120" s="186">
        <f>ROUND(I120*H120,2)</f>
        <v>0</v>
      </c>
      <c r="K120" s="182" t="s">
        <v>665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0.00012999999999999999</v>
      </c>
      <c r="R120" s="189">
        <f>Q120*H120</f>
        <v>0.00012999999999999999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98</v>
      </c>
      <c r="AT120" s="191" t="s">
        <v>411</v>
      </c>
      <c r="AU120" s="191" t="s">
        <v>76</v>
      </c>
      <c r="AY120" s="22" t="s">
        <v>408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76</v>
      </c>
      <c r="BK120" s="192">
        <f>ROUND(I120*H120,2)</f>
        <v>0</v>
      </c>
      <c r="BL120" s="22" t="s">
        <v>98</v>
      </c>
      <c r="BM120" s="191" t="s">
        <v>5240</v>
      </c>
    </row>
    <row r="121" s="2" customFormat="1" ht="16.5" customHeight="1">
      <c r="A121" s="41"/>
      <c r="B121" s="179"/>
      <c r="C121" s="180" t="s">
        <v>89</v>
      </c>
      <c r="D121" s="180" t="s">
        <v>411</v>
      </c>
      <c r="E121" s="181" t="s">
        <v>5241</v>
      </c>
      <c r="F121" s="182" t="s">
        <v>5242</v>
      </c>
      <c r="G121" s="183" t="s">
        <v>3520</v>
      </c>
      <c r="H121" s="184">
        <v>8</v>
      </c>
      <c r="I121" s="185"/>
      <c r="J121" s="186">
        <f>ROUND(I121*H121,2)</f>
        <v>0</v>
      </c>
      <c r="K121" s="182" t="s">
        <v>665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0.00012999999999999999</v>
      </c>
      <c r="R121" s="189">
        <f>Q121*H121</f>
        <v>0.0010399999999999999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98</v>
      </c>
      <c r="AT121" s="191" t="s">
        <v>411</v>
      </c>
      <c r="AU121" s="191" t="s">
        <v>76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98</v>
      </c>
      <c r="BM121" s="191" t="s">
        <v>5243</v>
      </c>
    </row>
    <row r="122" s="2" customFormat="1" ht="24.15" customHeight="1">
      <c r="A122" s="41"/>
      <c r="B122" s="179"/>
      <c r="C122" s="180" t="s">
        <v>92</v>
      </c>
      <c r="D122" s="180" t="s">
        <v>411</v>
      </c>
      <c r="E122" s="181" t="s">
        <v>5244</v>
      </c>
      <c r="F122" s="182" t="s">
        <v>5245</v>
      </c>
      <c r="G122" s="183" t="s">
        <v>561</v>
      </c>
      <c r="H122" s="184">
        <v>1</v>
      </c>
      <c r="I122" s="185"/>
      <c r="J122" s="186">
        <f>ROUND(I122*H122,2)</f>
        <v>0</v>
      </c>
      <c r="K122" s="182" t="s">
        <v>665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0.00012999999999999999</v>
      </c>
      <c r="R122" s="189">
        <f>Q122*H122</f>
        <v>0.00012999999999999999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98</v>
      </c>
      <c r="AT122" s="191" t="s">
        <v>411</v>
      </c>
      <c r="AU122" s="191" t="s">
        <v>76</v>
      </c>
      <c r="AY122" s="22" t="s">
        <v>408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76</v>
      </c>
      <c r="BK122" s="192">
        <f>ROUND(I122*H122,2)</f>
        <v>0</v>
      </c>
      <c r="BL122" s="22" t="s">
        <v>98</v>
      </c>
      <c r="BM122" s="191" t="s">
        <v>5246</v>
      </c>
    </row>
    <row r="123" s="2" customFormat="1" ht="16.5" customHeight="1">
      <c r="A123" s="41"/>
      <c r="B123" s="179"/>
      <c r="C123" s="180" t="s">
        <v>95</v>
      </c>
      <c r="D123" s="180" t="s">
        <v>411</v>
      </c>
      <c r="E123" s="181" t="s">
        <v>5247</v>
      </c>
      <c r="F123" s="182" t="s">
        <v>5248</v>
      </c>
      <c r="G123" s="183" t="s">
        <v>650</v>
      </c>
      <c r="H123" s="184">
        <v>4</v>
      </c>
      <c r="I123" s="185"/>
      <c r="J123" s="186">
        <f>ROUND(I123*H123,2)</f>
        <v>0</v>
      </c>
      <c r="K123" s="182" t="s">
        <v>665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0.00012999999999999999</v>
      </c>
      <c r="R123" s="189">
        <f>Q123*H123</f>
        <v>0.00051999999999999995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98</v>
      </c>
      <c r="AT123" s="191" t="s">
        <v>411</v>
      </c>
      <c r="AU123" s="191" t="s">
        <v>76</v>
      </c>
      <c r="AY123" s="22" t="s">
        <v>408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76</v>
      </c>
      <c r="BK123" s="192">
        <f>ROUND(I123*H123,2)</f>
        <v>0</v>
      </c>
      <c r="BL123" s="22" t="s">
        <v>98</v>
      </c>
      <c r="BM123" s="191" t="s">
        <v>5249</v>
      </c>
    </row>
    <row r="124" s="2" customFormat="1" ht="16.5" customHeight="1">
      <c r="A124" s="41"/>
      <c r="B124" s="179"/>
      <c r="C124" s="180" t="s">
        <v>98</v>
      </c>
      <c r="D124" s="180" t="s">
        <v>411</v>
      </c>
      <c r="E124" s="181" t="s">
        <v>5250</v>
      </c>
      <c r="F124" s="182" t="s">
        <v>5251</v>
      </c>
      <c r="G124" s="183" t="s">
        <v>650</v>
      </c>
      <c r="H124" s="184">
        <v>4</v>
      </c>
      <c r="I124" s="185"/>
      <c r="J124" s="186">
        <f>ROUND(I124*H124,2)</f>
        <v>0</v>
      </c>
      <c r="K124" s="182" t="s">
        <v>665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0.00012999999999999999</v>
      </c>
      <c r="R124" s="189">
        <f>Q124*H124</f>
        <v>0.00051999999999999995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98</v>
      </c>
      <c r="AT124" s="191" t="s">
        <v>411</v>
      </c>
      <c r="AU124" s="191" t="s">
        <v>76</v>
      </c>
      <c r="AY124" s="22" t="s">
        <v>408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76</v>
      </c>
      <c r="BK124" s="192">
        <f>ROUND(I124*H124,2)</f>
        <v>0</v>
      </c>
      <c r="BL124" s="22" t="s">
        <v>98</v>
      </c>
      <c r="BM124" s="191" t="s">
        <v>5252</v>
      </c>
    </row>
    <row r="125" s="2" customFormat="1" ht="33" customHeight="1">
      <c r="A125" s="41"/>
      <c r="B125" s="179"/>
      <c r="C125" s="223" t="s">
        <v>520</v>
      </c>
      <c r="D125" s="223" t="s">
        <v>513</v>
      </c>
      <c r="E125" s="224" t="s">
        <v>5253</v>
      </c>
      <c r="F125" s="225" t="s">
        <v>5254</v>
      </c>
      <c r="G125" s="226" t="s">
        <v>561</v>
      </c>
      <c r="H125" s="227">
        <v>1</v>
      </c>
      <c r="I125" s="228"/>
      <c r="J125" s="229">
        <f>ROUND(I125*H125,2)</f>
        <v>0</v>
      </c>
      <c r="K125" s="225" t="s">
        <v>665</v>
      </c>
      <c r="L125" s="230"/>
      <c r="M125" s="231" t="s">
        <v>3</v>
      </c>
      <c r="N125" s="232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616</v>
      </c>
      <c r="AT125" s="191" t="s">
        <v>513</v>
      </c>
      <c r="AU125" s="191" t="s">
        <v>76</v>
      </c>
      <c r="AY125" s="22" t="s">
        <v>408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76</v>
      </c>
      <c r="BK125" s="192">
        <f>ROUND(I125*H125,2)</f>
        <v>0</v>
      </c>
      <c r="BL125" s="22" t="s">
        <v>98</v>
      </c>
      <c r="BM125" s="191" t="s">
        <v>5255</v>
      </c>
    </row>
    <row r="126" s="2" customFormat="1" ht="21.75" customHeight="1">
      <c r="A126" s="41"/>
      <c r="B126" s="179"/>
      <c r="C126" s="223" t="s">
        <v>528</v>
      </c>
      <c r="D126" s="223" t="s">
        <v>513</v>
      </c>
      <c r="E126" s="224" t="s">
        <v>5256</v>
      </c>
      <c r="F126" s="225" t="s">
        <v>5257</v>
      </c>
      <c r="G126" s="226" t="s">
        <v>561</v>
      </c>
      <c r="H126" s="227">
        <v>1</v>
      </c>
      <c r="I126" s="228"/>
      <c r="J126" s="229">
        <f>ROUND(I126*H126,2)</f>
        <v>0</v>
      </c>
      <c r="K126" s="225" t="s">
        <v>665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0.0014400000000000001</v>
      </c>
      <c r="R126" s="189">
        <f>Q126*H126</f>
        <v>0.0014400000000000001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616</v>
      </c>
      <c r="AT126" s="191" t="s">
        <v>513</v>
      </c>
      <c r="AU126" s="191" t="s">
        <v>76</v>
      </c>
      <c r="AY126" s="22" t="s">
        <v>408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76</v>
      </c>
      <c r="BK126" s="192">
        <f>ROUND(I126*H126,2)</f>
        <v>0</v>
      </c>
      <c r="BL126" s="22" t="s">
        <v>98</v>
      </c>
      <c r="BM126" s="191" t="s">
        <v>5258</v>
      </c>
    </row>
    <row r="127" s="2" customFormat="1" ht="24.15" customHeight="1">
      <c r="A127" s="41"/>
      <c r="B127" s="179"/>
      <c r="C127" s="223" t="s">
        <v>533</v>
      </c>
      <c r="D127" s="223" t="s">
        <v>513</v>
      </c>
      <c r="E127" s="224" t="s">
        <v>5259</v>
      </c>
      <c r="F127" s="225" t="s">
        <v>5260</v>
      </c>
      <c r="G127" s="226" t="s">
        <v>561</v>
      </c>
      <c r="H127" s="227">
        <v>1</v>
      </c>
      <c r="I127" s="228"/>
      <c r="J127" s="229">
        <f>ROUND(I127*H127,2)</f>
        <v>0</v>
      </c>
      <c r="K127" s="225" t="s">
        <v>665</v>
      </c>
      <c r="L127" s="230"/>
      <c r="M127" s="231" t="s">
        <v>3</v>
      </c>
      <c r="N127" s="232" t="s">
        <v>43</v>
      </c>
      <c r="O127" s="75"/>
      <c r="P127" s="189">
        <f>O127*H127</f>
        <v>0</v>
      </c>
      <c r="Q127" s="189">
        <v>0.0014400000000000001</v>
      </c>
      <c r="R127" s="189">
        <f>Q127*H127</f>
        <v>0.0014400000000000001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616</v>
      </c>
      <c r="AT127" s="191" t="s">
        <v>513</v>
      </c>
      <c r="AU127" s="191" t="s">
        <v>76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98</v>
      </c>
      <c r="BM127" s="191" t="s">
        <v>5261</v>
      </c>
    </row>
    <row r="128" s="12" customFormat="1" ht="22.8" customHeight="1">
      <c r="A128" s="12"/>
      <c r="B128" s="166"/>
      <c r="C128" s="12"/>
      <c r="D128" s="167" t="s">
        <v>71</v>
      </c>
      <c r="E128" s="177" t="s">
        <v>3288</v>
      </c>
      <c r="F128" s="177" t="s">
        <v>3289</v>
      </c>
      <c r="G128" s="12"/>
      <c r="H128" s="12"/>
      <c r="I128" s="169"/>
      <c r="J128" s="178">
        <f>BK128</f>
        <v>0</v>
      </c>
      <c r="K128" s="12"/>
      <c r="L128" s="166"/>
      <c r="M128" s="171"/>
      <c r="N128" s="172"/>
      <c r="O128" s="172"/>
      <c r="P128" s="173">
        <f>SUM(P129:P138)</f>
        <v>0</v>
      </c>
      <c r="Q128" s="172"/>
      <c r="R128" s="173">
        <f>SUM(R129:R138)</f>
        <v>0.0063</v>
      </c>
      <c r="S128" s="172"/>
      <c r="T128" s="174">
        <f>SUM(T129:T138)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67" t="s">
        <v>80</v>
      </c>
      <c r="AT128" s="175" t="s">
        <v>71</v>
      </c>
      <c r="AU128" s="175" t="s">
        <v>76</v>
      </c>
      <c r="AY128" s="167" t="s">
        <v>408</v>
      </c>
      <c r="BK128" s="176">
        <f>SUM(BK129:BK138)</f>
        <v>0</v>
      </c>
    </row>
    <row r="129" s="2" customFormat="1" ht="24.15" customHeight="1">
      <c r="A129" s="41"/>
      <c r="B129" s="179"/>
      <c r="C129" s="180" t="s">
        <v>526</v>
      </c>
      <c r="D129" s="180" t="s">
        <v>411</v>
      </c>
      <c r="E129" s="181" t="s">
        <v>3315</v>
      </c>
      <c r="F129" s="182" t="s">
        <v>5262</v>
      </c>
      <c r="G129" s="183" t="s">
        <v>561</v>
      </c>
      <c r="H129" s="184">
        <v>1</v>
      </c>
      <c r="I129" s="185"/>
      <c r="J129" s="186">
        <f>ROUND(I129*H129,2)</f>
        <v>0</v>
      </c>
      <c r="K129" s="182" t="s">
        <v>414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0.0033800000000000002</v>
      </c>
      <c r="R129" s="189">
        <f>Q129*H129</f>
        <v>0.0033800000000000002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98</v>
      </c>
      <c r="AT129" s="191" t="s">
        <v>411</v>
      </c>
      <c r="AU129" s="191" t="s">
        <v>80</v>
      </c>
      <c r="AY129" s="22" t="s">
        <v>408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76</v>
      </c>
      <c r="BK129" s="192">
        <f>ROUND(I129*H129,2)</f>
        <v>0</v>
      </c>
      <c r="BL129" s="22" t="s">
        <v>98</v>
      </c>
      <c r="BM129" s="191" t="s">
        <v>5263</v>
      </c>
    </row>
    <row r="130" s="2" customFormat="1">
      <c r="A130" s="41"/>
      <c r="B130" s="42"/>
      <c r="C130" s="41"/>
      <c r="D130" s="193" t="s">
        <v>417</v>
      </c>
      <c r="E130" s="41"/>
      <c r="F130" s="194" t="s">
        <v>3318</v>
      </c>
      <c r="G130" s="41"/>
      <c r="H130" s="41"/>
      <c r="I130" s="195"/>
      <c r="J130" s="41"/>
      <c r="K130" s="41"/>
      <c r="L130" s="42"/>
      <c r="M130" s="196"/>
      <c r="N130" s="197"/>
      <c r="O130" s="75"/>
      <c r="P130" s="75"/>
      <c r="Q130" s="75"/>
      <c r="R130" s="75"/>
      <c r="S130" s="75"/>
      <c r="T130" s="76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2" t="s">
        <v>417</v>
      </c>
      <c r="AU130" s="22" t="s">
        <v>80</v>
      </c>
    </row>
    <row r="131" s="2" customFormat="1" ht="16.5" customHeight="1">
      <c r="A131" s="41"/>
      <c r="B131" s="179"/>
      <c r="C131" s="180" t="s">
        <v>8</v>
      </c>
      <c r="D131" s="180" t="s">
        <v>411</v>
      </c>
      <c r="E131" s="181" t="s">
        <v>3319</v>
      </c>
      <c r="F131" s="182" t="s">
        <v>5264</v>
      </c>
      <c r="G131" s="183" t="s">
        <v>561</v>
      </c>
      <c r="H131" s="184">
        <v>1</v>
      </c>
      <c r="I131" s="185"/>
      <c r="J131" s="186">
        <f>ROUND(I131*H131,2)</f>
        <v>0</v>
      </c>
      <c r="K131" s="182" t="s">
        <v>414</v>
      </c>
      <c r="L131" s="42"/>
      <c r="M131" s="187" t="s">
        <v>3</v>
      </c>
      <c r="N131" s="188" t="s">
        <v>43</v>
      </c>
      <c r="O131" s="75"/>
      <c r="P131" s="189">
        <f>O131*H131</f>
        <v>0</v>
      </c>
      <c r="Q131" s="189">
        <v>0.00022000000000000001</v>
      </c>
      <c r="R131" s="189">
        <f>Q131*H131</f>
        <v>0.00022000000000000001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98</v>
      </c>
      <c r="AT131" s="191" t="s">
        <v>411</v>
      </c>
      <c r="AU131" s="191" t="s">
        <v>80</v>
      </c>
      <c r="AY131" s="22" t="s">
        <v>408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76</v>
      </c>
      <c r="BK131" s="192">
        <f>ROUND(I131*H131,2)</f>
        <v>0</v>
      </c>
      <c r="BL131" s="22" t="s">
        <v>98</v>
      </c>
      <c r="BM131" s="191" t="s">
        <v>5265</v>
      </c>
    </row>
    <row r="132" s="2" customFormat="1">
      <c r="A132" s="41"/>
      <c r="B132" s="42"/>
      <c r="C132" s="41"/>
      <c r="D132" s="193" t="s">
        <v>417</v>
      </c>
      <c r="E132" s="41"/>
      <c r="F132" s="194" t="s">
        <v>3322</v>
      </c>
      <c r="G132" s="41"/>
      <c r="H132" s="41"/>
      <c r="I132" s="195"/>
      <c r="J132" s="41"/>
      <c r="K132" s="41"/>
      <c r="L132" s="42"/>
      <c r="M132" s="196"/>
      <c r="N132" s="197"/>
      <c r="O132" s="75"/>
      <c r="P132" s="75"/>
      <c r="Q132" s="75"/>
      <c r="R132" s="75"/>
      <c r="S132" s="75"/>
      <c r="T132" s="76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2" t="s">
        <v>417</v>
      </c>
      <c r="AU132" s="22" t="s">
        <v>80</v>
      </c>
    </row>
    <row r="133" s="2" customFormat="1" ht="33" customHeight="1">
      <c r="A133" s="41"/>
      <c r="B133" s="179"/>
      <c r="C133" s="180" t="s">
        <v>518</v>
      </c>
      <c r="D133" s="180" t="s">
        <v>411</v>
      </c>
      <c r="E133" s="181" t="s">
        <v>5266</v>
      </c>
      <c r="F133" s="182" t="s">
        <v>5267</v>
      </c>
      <c r="G133" s="183" t="s">
        <v>650</v>
      </c>
      <c r="H133" s="184">
        <v>4</v>
      </c>
      <c r="I133" s="185"/>
      <c r="J133" s="186">
        <f>ROUND(I133*H133,2)</f>
        <v>0</v>
      </c>
      <c r="K133" s="182" t="s">
        <v>414</v>
      </c>
      <c r="L133" s="42"/>
      <c r="M133" s="187" t="s">
        <v>3</v>
      </c>
      <c r="N133" s="188" t="s">
        <v>43</v>
      </c>
      <c r="O133" s="75"/>
      <c r="P133" s="189">
        <f>O133*H133</f>
        <v>0</v>
      </c>
      <c r="Q133" s="189">
        <v>0.00036999999999999999</v>
      </c>
      <c r="R133" s="189">
        <f>Q133*H133</f>
        <v>0.00148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98</v>
      </c>
      <c r="AT133" s="191" t="s">
        <v>411</v>
      </c>
      <c r="AU133" s="191" t="s">
        <v>80</v>
      </c>
      <c r="AY133" s="22" t="s">
        <v>408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76</v>
      </c>
      <c r="BK133" s="192">
        <f>ROUND(I133*H133,2)</f>
        <v>0</v>
      </c>
      <c r="BL133" s="22" t="s">
        <v>98</v>
      </c>
      <c r="BM133" s="191" t="s">
        <v>5268</v>
      </c>
    </row>
    <row r="134" s="2" customFormat="1">
      <c r="A134" s="41"/>
      <c r="B134" s="42"/>
      <c r="C134" s="41"/>
      <c r="D134" s="193" t="s">
        <v>417</v>
      </c>
      <c r="E134" s="41"/>
      <c r="F134" s="194" t="s">
        <v>5269</v>
      </c>
      <c r="G134" s="41"/>
      <c r="H134" s="41"/>
      <c r="I134" s="195"/>
      <c r="J134" s="41"/>
      <c r="K134" s="41"/>
      <c r="L134" s="42"/>
      <c r="M134" s="196"/>
      <c r="N134" s="197"/>
      <c r="O134" s="75"/>
      <c r="P134" s="75"/>
      <c r="Q134" s="75"/>
      <c r="R134" s="75"/>
      <c r="S134" s="75"/>
      <c r="T134" s="76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2" t="s">
        <v>417</v>
      </c>
      <c r="AU134" s="22" t="s">
        <v>80</v>
      </c>
    </row>
    <row r="135" s="2" customFormat="1" ht="33" customHeight="1">
      <c r="A135" s="41"/>
      <c r="B135" s="179"/>
      <c r="C135" s="180" t="s">
        <v>558</v>
      </c>
      <c r="D135" s="180" t="s">
        <v>411</v>
      </c>
      <c r="E135" s="181" t="s">
        <v>5270</v>
      </c>
      <c r="F135" s="182" t="s">
        <v>5271</v>
      </c>
      <c r="G135" s="183" t="s">
        <v>650</v>
      </c>
      <c r="H135" s="184">
        <v>1</v>
      </c>
      <c r="I135" s="185"/>
      <c r="J135" s="186">
        <f>ROUND(I135*H135,2)</f>
        <v>0</v>
      </c>
      <c r="K135" s="182" t="s">
        <v>414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0.00084000000000000003</v>
      </c>
      <c r="R135" s="189">
        <f>Q135*H135</f>
        <v>0.00084000000000000003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98</v>
      </c>
      <c r="AT135" s="191" t="s">
        <v>411</v>
      </c>
      <c r="AU135" s="191" t="s">
        <v>80</v>
      </c>
      <c r="AY135" s="22" t="s">
        <v>408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76</v>
      </c>
      <c r="BK135" s="192">
        <f>ROUND(I135*H135,2)</f>
        <v>0</v>
      </c>
      <c r="BL135" s="22" t="s">
        <v>98</v>
      </c>
      <c r="BM135" s="191" t="s">
        <v>5272</v>
      </c>
    </row>
    <row r="136" s="2" customFormat="1">
      <c r="A136" s="41"/>
      <c r="B136" s="42"/>
      <c r="C136" s="41"/>
      <c r="D136" s="193" t="s">
        <v>417</v>
      </c>
      <c r="E136" s="41"/>
      <c r="F136" s="194" t="s">
        <v>5273</v>
      </c>
      <c r="G136" s="41"/>
      <c r="H136" s="41"/>
      <c r="I136" s="195"/>
      <c r="J136" s="41"/>
      <c r="K136" s="41"/>
      <c r="L136" s="42"/>
      <c r="M136" s="196"/>
      <c r="N136" s="197"/>
      <c r="O136" s="75"/>
      <c r="P136" s="75"/>
      <c r="Q136" s="75"/>
      <c r="R136" s="75"/>
      <c r="S136" s="75"/>
      <c r="T136" s="76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2" t="s">
        <v>417</v>
      </c>
      <c r="AU136" s="22" t="s">
        <v>80</v>
      </c>
    </row>
    <row r="137" s="2" customFormat="1" ht="33" customHeight="1">
      <c r="A137" s="41"/>
      <c r="B137" s="179"/>
      <c r="C137" s="180" t="s">
        <v>567</v>
      </c>
      <c r="D137" s="180" t="s">
        <v>411</v>
      </c>
      <c r="E137" s="181" t="s">
        <v>5274</v>
      </c>
      <c r="F137" s="182" t="s">
        <v>5275</v>
      </c>
      <c r="G137" s="183" t="s">
        <v>561</v>
      </c>
      <c r="H137" s="184">
        <v>1</v>
      </c>
      <c r="I137" s="185"/>
      <c r="J137" s="186">
        <f>ROUND(I137*H137,2)</f>
        <v>0</v>
      </c>
      <c r="K137" s="182" t="s">
        <v>414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0.00038000000000000002</v>
      </c>
      <c r="R137" s="189">
        <f>Q137*H137</f>
        <v>0.00038000000000000002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98</v>
      </c>
      <c r="AT137" s="191" t="s">
        <v>411</v>
      </c>
      <c r="AU137" s="191" t="s">
        <v>80</v>
      </c>
      <c r="AY137" s="22" t="s">
        <v>408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76</v>
      </c>
      <c r="BK137" s="192">
        <f>ROUND(I137*H137,2)</f>
        <v>0</v>
      </c>
      <c r="BL137" s="22" t="s">
        <v>98</v>
      </c>
      <c r="BM137" s="191" t="s">
        <v>5276</v>
      </c>
    </row>
    <row r="138" s="2" customFormat="1">
      <c r="A138" s="41"/>
      <c r="B138" s="42"/>
      <c r="C138" s="41"/>
      <c r="D138" s="193" t="s">
        <v>417</v>
      </c>
      <c r="E138" s="41"/>
      <c r="F138" s="194" t="s">
        <v>5277</v>
      </c>
      <c r="G138" s="41"/>
      <c r="H138" s="41"/>
      <c r="I138" s="195"/>
      <c r="J138" s="41"/>
      <c r="K138" s="41"/>
      <c r="L138" s="42"/>
      <c r="M138" s="251"/>
      <c r="N138" s="252"/>
      <c r="O138" s="253"/>
      <c r="P138" s="253"/>
      <c r="Q138" s="253"/>
      <c r="R138" s="253"/>
      <c r="S138" s="253"/>
      <c r="T138" s="254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2" t="s">
        <v>417</v>
      </c>
      <c r="AU138" s="22" t="s">
        <v>80</v>
      </c>
    </row>
    <row r="139" s="2" customFormat="1" ht="6.96" customHeight="1">
      <c r="A139" s="41"/>
      <c r="B139" s="58"/>
      <c r="C139" s="59"/>
      <c r="D139" s="59"/>
      <c r="E139" s="59"/>
      <c r="F139" s="59"/>
      <c r="G139" s="59"/>
      <c r="H139" s="59"/>
      <c r="I139" s="59"/>
      <c r="J139" s="59"/>
      <c r="K139" s="59"/>
      <c r="L139" s="42"/>
      <c r="M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</row>
  </sheetData>
  <autoFilter ref="C83:K138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hyperlinks>
    <hyperlink ref="F88" r:id="rId1" display="https://podminky.urs.cz/item/CS_URS_2024_02/132312122"/>
    <hyperlink ref="F91" r:id="rId2" display="https://podminky.urs.cz/item/CS_URS_2024_02/151101101"/>
    <hyperlink ref="F94" r:id="rId3" display="https://podminky.urs.cz/item/CS_URS_2024_02/151101111"/>
    <hyperlink ref="F97" r:id="rId4" display="https://podminky.urs.cz/item/CS_URS_2024_02/162651132"/>
    <hyperlink ref="F100" r:id="rId5" display="https://podminky.urs.cz/item/CS_URS_2024_02/171201231"/>
    <hyperlink ref="F103" r:id="rId6" display="https://podminky.urs.cz/item/CS_URS_2024_02/171251201"/>
    <hyperlink ref="F106" r:id="rId7" display="https://podminky.urs.cz/item/CS_URS_2024_02/174211101"/>
    <hyperlink ref="F110" r:id="rId8" display="https://podminky.urs.cz/item/CS_URS_2024_02/175111101"/>
    <hyperlink ref="F116" r:id="rId9" display="https://podminky.urs.cz/item/CS_URS_2024_02/451541111"/>
    <hyperlink ref="F130" r:id="rId10" display="https://podminky.urs.cz/item/CS_URS_2024_02/723160204"/>
    <hyperlink ref="F132" r:id="rId11" display="https://podminky.urs.cz/item/CS_URS_2024_02/723160334"/>
    <hyperlink ref="F134" r:id="rId12" display="https://podminky.urs.cz/item/CS_URS_2024_02/723170114"/>
    <hyperlink ref="F136" r:id="rId13" display="https://podminky.urs.cz/item/CS_URS_2024_02/723170116"/>
    <hyperlink ref="F138" r:id="rId14" display="https://podminky.urs.cz/item/CS_URS_2024_02/72323116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5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109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132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5278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ROUND(J86,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ROUND((SUM(BE86:BE128)),  2)</f>
        <v>0</v>
      </c>
      <c r="G33" s="41"/>
      <c r="H33" s="41"/>
      <c r="I33" s="136">
        <v>0.20999999999999999</v>
      </c>
      <c r="J33" s="135">
        <f>ROUND(((SUM(BE86:BE128))*I33),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ROUND((SUM(BF86:BF128)),  2)</f>
        <v>0</v>
      </c>
      <c r="G34" s="41"/>
      <c r="H34" s="41"/>
      <c r="I34" s="136">
        <v>0.12</v>
      </c>
      <c r="J34" s="135">
        <f>ROUND(((SUM(BF86:BF128))*I34),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ROUND((SUM(BG86:BG128)),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ROUND((SUM(BH86:BH128)),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ROUND((SUM(BI86:BI128)),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245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- smlouva č. 1 - SO01, 10, 12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132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9 - VRN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280</v>
      </c>
      <c r="D57" s="137"/>
      <c r="E57" s="137"/>
      <c r="F57" s="137"/>
      <c r="G57" s="137"/>
      <c r="H57" s="137"/>
      <c r="I57" s="137"/>
      <c r="J57" s="144" t="s">
        <v>281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J86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287</v>
      </c>
    </row>
    <row r="60" s="9" customFormat="1" ht="24.96" customHeight="1">
      <c r="A60" s="9"/>
      <c r="B60" s="146"/>
      <c r="C60" s="9"/>
      <c r="D60" s="147" t="s">
        <v>5279</v>
      </c>
      <c r="E60" s="148"/>
      <c r="F60" s="148"/>
      <c r="G60" s="148"/>
      <c r="H60" s="148"/>
      <c r="I60" s="148"/>
      <c r="J60" s="149">
        <f>J87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5280</v>
      </c>
      <c r="E61" s="153"/>
      <c r="F61" s="153"/>
      <c r="G61" s="153"/>
      <c r="H61" s="153"/>
      <c r="I61" s="153"/>
      <c r="J61" s="154">
        <f>J88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5281</v>
      </c>
      <c r="E62" s="153"/>
      <c r="F62" s="153"/>
      <c r="G62" s="153"/>
      <c r="H62" s="153"/>
      <c r="I62" s="153"/>
      <c r="J62" s="154">
        <f>J98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46"/>
      <c r="C63" s="9"/>
      <c r="D63" s="147" t="s">
        <v>5282</v>
      </c>
      <c r="E63" s="148"/>
      <c r="F63" s="148"/>
      <c r="G63" s="148"/>
      <c r="H63" s="148"/>
      <c r="I63" s="148"/>
      <c r="J63" s="149">
        <f>J101</f>
        <v>0</v>
      </c>
      <c r="K63" s="9"/>
      <c r="L63" s="146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51"/>
      <c r="C64" s="10"/>
      <c r="D64" s="152" t="s">
        <v>5283</v>
      </c>
      <c r="E64" s="153"/>
      <c r="F64" s="153"/>
      <c r="G64" s="153"/>
      <c r="H64" s="153"/>
      <c r="I64" s="153"/>
      <c r="J64" s="154">
        <f>J111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51"/>
      <c r="C65" s="10"/>
      <c r="D65" s="152" t="s">
        <v>5284</v>
      </c>
      <c r="E65" s="153"/>
      <c r="F65" s="153"/>
      <c r="G65" s="153"/>
      <c r="H65" s="153"/>
      <c r="I65" s="153"/>
      <c r="J65" s="154">
        <f>J118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5285</v>
      </c>
      <c r="E66" s="153"/>
      <c r="F66" s="153"/>
      <c r="G66" s="153"/>
      <c r="H66" s="153"/>
      <c r="I66" s="153"/>
      <c r="J66" s="154">
        <f>J121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1"/>
      <c r="D67" s="41"/>
      <c r="E67" s="41"/>
      <c r="F67" s="41"/>
      <c r="G67" s="41"/>
      <c r="H67" s="41"/>
      <c r="I67" s="41"/>
      <c r="J67" s="41"/>
      <c r="K67" s="41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393</v>
      </c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17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1"/>
      <c r="D76" s="41"/>
      <c r="E76" s="127" t="str">
        <f>E7</f>
        <v>Obecní dům Rudíkov - smlouva č. 1 - SO01, 10, 12</v>
      </c>
      <c r="F76" s="35"/>
      <c r="G76" s="35"/>
      <c r="H76" s="35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132</v>
      </c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1"/>
      <c r="D78" s="41"/>
      <c r="E78" s="65" t="str">
        <f>E9</f>
        <v>9 - VRN</v>
      </c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1"/>
      <c r="E80" s="41"/>
      <c r="F80" s="30" t="str">
        <f>F12</f>
        <v xml:space="preserve"> </v>
      </c>
      <c r="G80" s="41"/>
      <c r="H80" s="41"/>
      <c r="I80" s="35" t="s">
        <v>23</v>
      </c>
      <c r="J80" s="67" t="str">
        <f>IF(J12="","",J12)</f>
        <v>10. 1. 2024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1"/>
      <c r="E82" s="41"/>
      <c r="F82" s="30" t="str">
        <f>E15</f>
        <v xml:space="preserve"> </v>
      </c>
      <c r="G82" s="41"/>
      <c r="H82" s="41"/>
      <c r="I82" s="35" t="s">
        <v>31</v>
      </c>
      <c r="J82" s="39" t="str">
        <f>E21</f>
        <v xml:space="preserve">BS projekt s.r.o. 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5.65" customHeight="1">
      <c r="A83" s="41"/>
      <c r="B83" s="42"/>
      <c r="C83" s="35" t="s">
        <v>29</v>
      </c>
      <c r="D83" s="41"/>
      <c r="E83" s="41"/>
      <c r="F83" s="30" t="str">
        <f>IF(E18="","",E18)</f>
        <v>Vyplň údaj</v>
      </c>
      <c r="G83" s="41"/>
      <c r="H83" s="41"/>
      <c r="I83" s="35" t="s">
        <v>34</v>
      </c>
      <c r="J83" s="39" t="str">
        <f>E24</f>
        <v>Ing. Tomáš Hrdlička, Jan Hajný</v>
      </c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56"/>
      <c r="B85" s="157"/>
      <c r="C85" s="158" t="s">
        <v>394</v>
      </c>
      <c r="D85" s="159" t="s">
        <v>57</v>
      </c>
      <c r="E85" s="159" t="s">
        <v>53</v>
      </c>
      <c r="F85" s="159" t="s">
        <v>54</v>
      </c>
      <c r="G85" s="159" t="s">
        <v>395</v>
      </c>
      <c r="H85" s="159" t="s">
        <v>396</v>
      </c>
      <c r="I85" s="159" t="s">
        <v>397</v>
      </c>
      <c r="J85" s="159" t="s">
        <v>281</v>
      </c>
      <c r="K85" s="160" t="s">
        <v>398</v>
      </c>
      <c r="L85" s="161"/>
      <c r="M85" s="83" t="s">
        <v>3</v>
      </c>
      <c r="N85" s="84" t="s">
        <v>42</v>
      </c>
      <c r="O85" s="84" t="s">
        <v>399</v>
      </c>
      <c r="P85" s="84" t="s">
        <v>400</v>
      </c>
      <c r="Q85" s="84" t="s">
        <v>401</v>
      </c>
      <c r="R85" s="84" t="s">
        <v>402</v>
      </c>
      <c r="S85" s="84" t="s">
        <v>403</v>
      </c>
      <c r="T85" s="85" t="s">
        <v>404</v>
      </c>
      <c r="U85" s="156"/>
      <c r="V85" s="156"/>
      <c r="W85" s="156"/>
      <c r="X85" s="156"/>
      <c r="Y85" s="156"/>
      <c r="Z85" s="156"/>
      <c r="AA85" s="156"/>
      <c r="AB85" s="156"/>
      <c r="AC85" s="156"/>
      <c r="AD85" s="156"/>
      <c r="AE85" s="156"/>
    </row>
    <row r="86" s="2" customFormat="1" ht="22.8" customHeight="1">
      <c r="A86" s="41"/>
      <c r="B86" s="42"/>
      <c r="C86" s="90" t="s">
        <v>405</v>
      </c>
      <c r="D86" s="41"/>
      <c r="E86" s="41"/>
      <c r="F86" s="41"/>
      <c r="G86" s="41"/>
      <c r="H86" s="41"/>
      <c r="I86" s="41"/>
      <c r="J86" s="162">
        <f>BK86</f>
        <v>0</v>
      </c>
      <c r="K86" s="41"/>
      <c r="L86" s="42"/>
      <c r="M86" s="86"/>
      <c r="N86" s="71"/>
      <c r="O86" s="87"/>
      <c r="P86" s="163">
        <f>P87+P101</f>
        <v>0</v>
      </c>
      <c r="Q86" s="87"/>
      <c r="R86" s="163">
        <f>R87+R101</f>
        <v>0</v>
      </c>
      <c r="S86" s="87"/>
      <c r="T86" s="164">
        <f>T87+T101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2" t="s">
        <v>71</v>
      </c>
      <c r="AU86" s="22" t="s">
        <v>287</v>
      </c>
      <c r="BK86" s="165">
        <f>BK87+BK101</f>
        <v>0</v>
      </c>
    </row>
    <row r="87" s="12" customFormat="1" ht="25.92" customHeight="1">
      <c r="A87" s="12"/>
      <c r="B87" s="166"/>
      <c r="C87" s="12"/>
      <c r="D87" s="167" t="s">
        <v>71</v>
      </c>
      <c r="E87" s="168" t="s">
        <v>108</v>
      </c>
      <c r="F87" s="168" t="s">
        <v>5286</v>
      </c>
      <c r="G87" s="12"/>
      <c r="H87" s="12"/>
      <c r="I87" s="169"/>
      <c r="J87" s="170">
        <f>BK87</f>
        <v>0</v>
      </c>
      <c r="K87" s="12"/>
      <c r="L87" s="166"/>
      <c r="M87" s="171"/>
      <c r="N87" s="172"/>
      <c r="O87" s="172"/>
      <c r="P87" s="173">
        <f>P88+P98</f>
        <v>0</v>
      </c>
      <c r="Q87" s="172"/>
      <c r="R87" s="173">
        <f>R88+R98</f>
        <v>0</v>
      </c>
      <c r="S87" s="172"/>
      <c r="T87" s="174">
        <f>T88+T98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167" t="s">
        <v>437</v>
      </c>
      <c r="AT87" s="175" t="s">
        <v>71</v>
      </c>
      <c r="AU87" s="175" t="s">
        <v>72</v>
      </c>
      <c r="AY87" s="167" t="s">
        <v>408</v>
      </c>
      <c r="BK87" s="176">
        <f>BK88+BK98</f>
        <v>0</v>
      </c>
    </row>
    <row r="88" s="12" customFormat="1" ht="22.8" customHeight="1">
      <c r="A88" s="12"/>
      <c r="B88" s="166"/>
      <c r="C88" s="12"/>
      <c r="D88" s="167" t="s">
        <v>71</v>
      </c>
      <c r="E88" s="177" t="s">
        <v>5287</v>
      </c>
      <c r="F88" s="177" t="s">
        <v>5033</v>
      </c>
      <c r="G88" s="12"/>
      <c r="H88" s="12"/>
      <c r="I88" s="169"/>
      <c r="J88" s="178">
        <f>BK88</f>
        <v>0</v>
      </c>
      <c r="K88" s="12"/>
      <c r="L88" s="166"/>
      <c r="M88" s="171"/>
      <c r="N88" s="172"/>
      <c r="O88" s="172"/>
      <c r="P88" s="173">
        <f>SUM(P89:P97)</f>
        <v>0</v>
      </c>
      <c r="Q88" s="172"/>
      <c r="R88" s="173">
        <f>SUM(R89:R97)</f>
        <v>0</v>
      </c>
      <c r="S88" s="172"/>
      <c r="T88" s="174">
        <f>SUM(T89:T97)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167" t="s">
        <v>437</v>
      </c>
      <c r="AT88" s="175" t="s">
        <v>71</v>
      </c>
      <c r="AU88" s="175" t="s">
        <v>76</v>
      </c>
      <c r="AY88" s="167" t="s">
        <v>408</v>
      </c>
      <c r="BK88" s="176">
        <f>SUM(BK89:BK97)</f>
        <v>0</v>
      </c>
    </row>
    <row r="89" s="2" customFormat="1" ht="16.5" customHeight="1">
      <c r="A89" s="41"/>
      <c r="B89" s="179"/>
      <c r="C89" s="180" t="s">
        <v>76</v>
      </c>
      <c r="D89" s="180" t="s">
        <v>411</v>
      </c>
      <c r="E89" s="181" t="s">
        <v>5288</v>
      </c>
      <c r="F89" s="182" t="s">
        <v>5033</v>
      </c>
      <c r="G89" s="183" t="s">
        <v>5289</v>
      </c>
      <c r="H89" s="184">
        <v>1</v>
      </c>
      <c r="I89" s="185"/>
      <c r="J89" s="186">
        <f>ROUND(I89*H89,2)</f>
        <v>0</v>
      </c>
      <c r="K89" s="182" t="s">
        <v>414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</v>
      </c>
      <c r="R89" s="189">
        <f>Q89*H89</f>
        <v>0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5290</v>
      </c>
      <c r="AT89" s="191" t="s">
        <v>411</v>
      </c>
      <c r="AU89" s="191" t="s">
        <v>80</v>
      </c>
      <c r="AY89" s="22" t="s">
        <v>408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76</v>
      </c>
      <c r="BK89" s="192">
        <f>ROUND(I89*H89,2)</f>
        <v>0</v>
      </c>
      <c r="BL89" s="22" t="s">
        <v>5290</v>
      </c>
      <c r="BM89" s="191" t="s">
        <v>5291</v>
      </c>
    </row>
    <row r="90" s="2" customFormat="1">
      <c r="A90" s="41"/>
      <c r="B90" s="42"/>
      <c r="C90" s="41"/>
      <c r="D90" s="193" t="s">
        <v>417</v>
      </c>
      <c r="E90" s="41"/>
      <c r="F90" s="194" t="s">
        <v>5292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417</v>
      </c>
      <c r="AU90" s="22" t="s">
        <v>80</v>
      </c>
    </row>
    <row r="91" s="2" customFormat="1">
      <c r="A91" s="41"/>
      <c r="B91" s="42"/>
      <c r="C91" s="41"/>
      <c r="D91" s="199" t="s">
        <v>429</v>
      </c>
      <c r="E91" s="41"/>
      <c r="F91" s="207" t="s">
        <v>5293</v>
      </c>
      <c r="G91" s="41"/>
      <c r="H91" s="41"/>
      <c r="I91" s="195"/>
      <c r="J91" s="41"/>
      <c r="K91" s="41"/>
      <c r="L91" s="42"/>
      <c r="M91" s="196"/>
      <c r="N91" s="197"/>
      <c r="O91" s="75"/>
      <c r="P91" s="75"/>
      <c r="Q91" s="75"/>
      <c r="R91" s="75"/>
      <c r="S91" s="75"/>
      <c r="T91" s="76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2" t="s">
        <v>429</v>
      </c>
      <c r="AU91" s="22" t="s">
        <v>80</v>
      </c>
    </row>
    <row r="92" s="2" customFormat="1" ht="16.5" customHeight="1">
      <c r="A92" s="41"/>
      <c r="B92" s="179"/>
      <c r="C92" s="180" t="s">
        <v>80</v>
      </c>
      <c r="D92" s="180" t="s">
        <v>411</v>
      </c>
      <c r="E92" s="181" t="s">
        <v>5294</v>
      </c>
      <c r="F92" s="182" t="s">
        <v>5295</v>
      </c>
      <c r="G92" s="183" t="s">
        <v>664</v>
      </c>
      <c r="H92" s="184">
        <v>1</v>
      </c>
      <c r="I92" s="185"/>
      <c r="J92" s="186">
        <f>ROUND(I92*H92,2)</f>
        <v>0</v>
      </c>
      <c r="K92" s="182" t="s">
        <v>414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5290</v>
      </c>
      <c r="AT92" s="191" t="s">
        <v>411</v>
      </c>
      <c r="AU92" s="191" t="s">
        <v>80</v>
      </c>
      <c r="AY92" s="22" t="s">
        <v>408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76</v>
      </c>
      <c r="BK92" s="192">
        <f>ROUND(I92*H92,2)</f>
        <v>0</v>
      </c>
      <c r="BL92" s="22" t="s">
        <v>5290</v>
      </c>
      <c r="BM92" s="191" t="s">
        <v>5296</v>
      </c>
    </row>
    <row r="93" s="2" customFormat="1">
      <c r="A93" s="41"/>
      <c r="B93" s="42"/>
      <c r="C93" s="41"/>
      <c r="D93" s="193" t="s">
        <v>417</v>
      </c>
      <c r="E93" s="41"/>
      <c r="F93" s="194" t="s">
        <v>5297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417</v>
      </c>
      <c r="AU93" s="22" t="s">
        <v>80</v>
      </c>
    </row>
    <row r="94" s="2" customFormat="1" ht="16.5" customHeight="1">
      <c r="A94" s="41"/>
      <c r="B94" s="179"/>
      <c r="C94" s="180" t="s">
        <v>114</v>
      </c>
      <c r="D94" s="180" t="s">
        <v>411</v>
      </c>
      <c r="E94" s="181" t="s">
        <v>5298</v>
      </c>
      <c r="F94" s="182" t="s">
        <v>5299</v>
      </c>
      <c r="G94" s="183" t="s">
        <v>664</v>
      </c>
      <c r="H94" s="184">
        <v>1</v>
      </c>
      <c r="I94" s="185"/>
      <c r="J94" s="186">
        <f>ROUND(I94*H94,2)</f>
        <v>0</v>
      </c>
      <c r="K94" s="182" t="s">
        <v>414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5290</v>
      </c>
      <c r="AT94" s="191" t="s">
        <v>411</v>
      </c>
      <c r="AU94" s="191" t="s">
        <v>80</v>
      </c>
      <c r="AY94" s="22" t="s">
        <v>408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76</v>
      </c>
      <c r="BK94" s="192">
        <f>ROUND(I94*H94,2)</f>
        <v>0</v>
      </c>
      <c r="BL94" s="22" t="s">
        <v>5290</v>
      </c>
      <c r="BM94" s="191" t="s">
        <v>5300</v>
      </c>
    </row>
    <row r="95" s="2" customFormat="1">
      <c r="A95" s="41"/>
      <c r="B95" s="42"/>
      <c r="C95" s="41"/>
      <c r="D95" s="193" t="s">
        <v>417</v>
      </c>
      <c r="E95" s="41"/>
      <c r="F95" s="194" t="s">
        <v>5301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417</v>
      </c>
      <c r="AU95" s="22" t="s">
        <v>80</v>
      </c>
    </row>
    <row r="96" s="2" customFormat="1" ht="16.5" customHeight="1">
      <c r="A96" s="41"/>
      <c r="B96" s="179"/>
      <c r="C96" s="180" t="s">
        <v>415</v>
      </c>
      <c r="D96" s="180" t="s">
        <v>411</v>
      </c>
      <c r="E96" s="181" t="s">
        <v>5302</v>
      </c>
      <c r="F96" s="182" t="s">
        <v>5303</v>
      </c>
      <c r="G96" s="183" t="s">
        <v>5289</v>
      </c>
      <c r="H96" s="184">
        <v>1</v>
      </c>
      <c r="I96" s="185"/>
      <c r="J96" s="186">
        <f>ROUND(I96*H96,2)</f>
        <v>0</v>
      </c>
      <c r="K96" s="182" t="s">
        <v>414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5290</v>
      </c>
      <c r="AT96" s="191" t="s">
        <v>411</v>
      </c>
      <c r="AU96" s="191" t="s">
        <v>80</v>
      </c>
      <c r="AY96" s="22" t="s">
        <v>408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76</v>
      </c>
      <c r="BK96" s="192">
        <f>ROUND(I96*H96,2)</f>
        <v>0</v>
      </c>
      <c r="BL96" s="22" t="s">
        <v>5290</v>
      </c>
      <c r="BM96" s="191" t="s">
        <v>5304</v>
      </c>
    </row>
    <row r="97" s="2" customFormat="1">
      <c r="A97" s="41"/>
      <c r="B97" s="42"/>
      <c r="C97" s="41"/>
      <c r="D97" s="193" t="s">
        <v>417</v>
      </c>
      <c r="E97" s="41"/>
      <c r="F97" s="194" t="s">
        <v>5305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417</v>
      </c>
      <c r="AU97" s="22" t="s">
        <v>80</v>
      </c>
    </row>
    <row r="98" s="12" customFormat="1" ht="22.8" customHeight="1">
      <c r="A98" s="12"/>
      <c r="B98" s="166"/>
      <c r="C98" s="12"/>
      <c r="D98" s="167" t="s">
        <v>71</v>
      </c>
      <c r="E98" s="177" t="s">
        <v>5306</v>
      </c>
      <c r="F98" s="177" t="s">
        <v>5307</v>
      </c>
      <c r="G98" s="12"/>
      <c r="H98" s="12"/>
      <c r="I98" s="169"/>
      <c r="J98" s="178">
        <f>BK98</f>
        <v>0</v>
      </c>
      <c r="K98" s="12"/>
      <c r="L98" s="166"/>
      <c r="M98" s="171"/>
      <c r="N98" s="172"/>
      <c r="O98" s="172"/>
      <c r="P98" s="173">
        <f>SUM(P99:P100)</f>
        <v>0</v>
      </c>
      <c r="Q98" s="172"/>
      <c r="R98" s="173">
        <f>SUM(R99:R100)</f>
        <v>0</v>
      </c>
      <c r="S98" s="172"/>
      <c r="T98" s="174">
        <f>SUM(T99:T100)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67" t="s">
        <v>437</v>
      </c>
      <c r="AT98" s="175" t="s">
        <v>71</v>
      </c>
      <c r="AU98" s="175" t="s">
        <v>76</v>
      </c>
      <c r="AY98" s="167" t="s">
        <v>408</v>
      </c>
      <c r="BK98" s="176">
        <f>SUM(BK99:BK100)</f>
        <v>0</v>
      </c>
    </row>
    <row r="99" s="2" customFormat="1" ht="16.5" customHeight="1">
      <c r="A99" s="41"/>
      <c r="B99" s="179"/>
      <c r="C99" s="180" t="s">
        <v>437</v>
      </c>
      <c r="D99" s="180" t="s">
        <v>411</v>
      </c>
      <c r="E99" s="181" t="s">
        <v>5308</v>
      </c>
      <c r="F99" s="182" t="s">
        <v>5309</v>
      </c>
      <c r="G99" s="183" t="s">
        <v>76</v>
      </c>
      <c r="H99" s="184">
        <v>1</v>
      </c>
      <c r="I99" s="185"/>
      <c r="J99" s="186">
        <f>ROUND(I99*H99,2)</f>
        <v>0</v>
      </c>
      <c r="K99" s="182" t="s">
        <v>414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5290</v>
      </c>
      <c r="AT99" s="191" t="s">
        <v>411</v>
      </c>
      <c r="AU99" s="191" t="s">
        <v>80</v>
      </c>
      <c r="AY99" s="22" t="s">
        <v>408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76</v>
      </c>
      <c r="BK99" s="192">
        <f>ROUND(I99*H99,2)</f>
        <v>0</v>
      </c>
      <c r="BL99" s="22" t="s">
        <v>5290</v>
      </c>
      <c r="BM99" s="191" t="s">
        <v>5310</v>
      </c>
    </row>
    <row r="100" s="2" customFormat="1">
      <c r="A100" s="41"/>
      <c r="B100" s="42"/>
      <c r="C100" s="41"/>
      <c r="D100" s="193" t="s">
        <v>417</v>
      </c>
      <c r="E100" s="41"/>
      <c r="F100" s="194" t="s">
        <v>5311</v>
      </c>
      <c r="G100" s="41"/>
      <c r="H100" s="41"/>
      <c r="I100" s="195"/>
      <c r="J100" s="41"/>
      <c r="K100" s="41"/>
      <c r="L100" s="42"/>
      <c r="M100" s="196"/>
      <c r="N100" s="197"/>
      <c r="O100" s="75"/>
      <c r="P100" s="75"/>
      <c r="Q100" s="75"/>
      <c r="R100" s="75"/>
      <c r="S100" s="75"/>
      <c r="T100" s="76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2" t="s">
        <v>417</v>
      </c>
      <c r="AU100" s="22" t="s">
        <v>80</v>
      </c>
    </row>
    <row r="101" s="12" customFormat="1" ht="25.92" customHeight="1">
      <c r="A101" s="12"/>
      <c r="B101" s="166"/>
      <c r="C101" s="12"/>
      <c r="D101" s="167" t="s">
        <v>71</v>
      </c>
      <c r="E101" s="168" t="s">
        <v>5312</v>
      </c>
      <c r="F101" s="168" t="s">
        <v>5313</v>
      </c>
      <c r="G101" s="12"/>
      <c r="H101" s="12"/>
      <c r="I101" s="169"/>
      <c r="J101" s="170">
        <f>BK101</f>
        <v>0</v>
      </c>
      <c r="K101" s="12"/>
      <c r="L101" s="166"/>
      <c r="M101" s="171"/>
      <c r="N101" s="172"/>
      <c r="O101" s="172"/>
      <c r="P101" s="173">
        <f>P102+SUM(P103:P111)+P118+P121</f>
        <v>0</v>
      </c>
      <c r="Q101" s="172"/>
      <c r="R101" s="173">
        <f>R102+SUM(R103:R111)+R118+R121</f>
        <v>0</v>
      </c>
      <c r="S101" s="172"/>
      <c r="T101" s="174">
        <f>T102+SUM(T103:T111)+T118+T121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167" t="s">
        <v>437</v>
      </c>
      <c r="AT101" s="175" t="s">
        <v>71</v>
      </c>
      <c r="AU101" s="175" t="s">
        <v>72</v>
      </c>
      <c r="AY101" s="167" t="s">
        <v>408</v>
      </c>
      <c r="BK101" s="176">
        <f>BK102+SUM(BK103:BK111)+BK118+BK121</f>
        <v>0</v>
      </c>
    </row>
    <row r="102" s="2" customFormat="1" ht="16.5" customHeight="1">
      <c r="A102" s="41"/>
      <c r="B102" s="179"/>
      <c r="C102" s="180" t="s">
        <v>452</v>
      </c>
      <c r="D102" s="180" t="s">
        <v>411</v>
      </c>
      <c r="E102" s="181" t="s">
        <v>5314</v>
      </c>
      <c r="F102" s="182" t="s">
        <v>5315</v>
      </c>
      <c r="G102" s="183" t="s">
        <v>664</v>
      </c>
      <c r="H102" s="184">
        <v>1</v>
      </c>
      <c r="I102" s="185"/>
      <c r="J102" s="186">
        <f>ROUND(I102*H102,2)</f>
        <v>0</v>
      </c>
      <c r="K102" s="182" t="s">
        <v>414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</v>
      </c>
      <c r="R102" s="189">
        <f>Q102*H102</f>
        <v>0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5290</v>
      </c>
      <c r="AT102" s="191" t="s">
        <v>411</v>
      </c>
      <c r="AU102" s="191" t="s">
        <v>76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5290</v>
      </c>
      <c r="BM102" s="191" t="s">
        <v>5316</v>
      </c>
    </row>
    <row r="103" s="2" customFormat="1">
      <c r="A103" s="41"/>
      <c r="B103" s="42"/>
      <c r="C103" s="41"/>
      <c r="D103" s="193" t="s">
        <v>417</v>
      </c>
      <c r="E103" s="41"/>
      <c r="F103" s="194" t="s">
        <v>5317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417</v>
      </c>
      <c r="AU103" s="22" t="s">
        <v>76</v>
      </c>
    </row>
    <row r="104" s="2" customFormat="1" ht="16.5" customHeight="1">
      <c r="A104" s="41"/>
      <c r="B104" s="179"/>
      <c r="C104" s="180" t="s">
        <v>458</v>
      </c>
      <c r="D104" s="180" t="s">
        <v>411</v>
      </c>
      <c r="E104" s="181" t="s">
        <v>5318</v>
      </c>
      <c r="F104" s="182" t="s">
        <v>5319</v>
      </c>
      <c r="G104" s="183" t="s">
        <v>664</v>
      </c>
      <c r="H104" s="184">
        <v>1</v>
      </c>
      <c r="I104" s="185"/>
      <c r="J104" s="186">
        <f>ROUND(I104*H104,2)</f>
        <v>0</v>
      </c>
      <c r="K104" s="182" t="s">
        <v>414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5290</v>
      </c>
      <c r="AT104" s="191" t="s">
        <v>411</v>
      </c>
      <c r="AU104" s="191" t="s">
        <v>76</v>
      </c>
      <c r="AY104" s="22" t="s">
        <v>408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76</v>
      </c>
      <c r="BK104" s="192">
        <f>ROUND(I104*H104,2)</f>
        <v>0</v>
      </c>
      <c r="BL104" s="22" t="s">
        <v>5290</v>
      </c>
      <c r="BM104" s="191" t="s">
        <v>5320</v>
      </c>
    </row>
    <row r="105" s="2" customFormat="1">
      <c r="A105" s="41"/>
      <c r="B105" s="42"/>
      <c r="C105" s="41"/>
      <c r="D105" s="193" t="s">
        <v>417</v>
      </c>
      <c r="E105" s="41"/>
      <c r="F105" s="194" t="s">
        <v>5321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417</v>
      </c>
      <c r="AU105" s="22" t="s">
        <v>76</v>
      </c>
    </row>
    <row r="106" s="2" customFormat="1" ht="21.75" customHeight="1">
      <c r="A106" s="41"/>
      <c r="B106" s="179"/>
      <c r="C106" s="180" t="s">
        <v>470</v>
      </c>
      <c r="D106" s="180" t="s">
        <v>411</v>
      </c>
      <c r="E106" s="181" t="s">
        <v>5322</v>
      </c>
      <c r="F106" s="182" t="s">
        <v>5323</v>
      </c>
      <c r="G106" s="183" t="s">
        <v>664</v>
      </c>
      <c r="H106" s="184">
        <v>1</v>
      </c>
      <c r="I106" s="185"/>
      <c r="J106" s="186">
        <f>ROUND(I106*H106,2)</f>
        <v>0</v>
      </c>
      <c r="K106" s="182" t="s">
        <v>414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5290</v>
      </c>
      <c r="AT106" s="191" t="s">
        <v>411</v>
      </c>
      <c r="AU106" s="191" t="s">
        <v>76</v>
      </c>
      <c r="AY106" s="22" t="s">
        <v>408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76</v>
      </c>
      <c r="BK106" s="192">
        <f>ROUND(I106*H106,2)</f>
        <v>0</v>
      </c>
      <c r="BL106" s="22" t="s">
        <v>5290</v>
      </c>
      <c r="BM106" s="191" t="s">
        <v>5324</v>
      </c>
    </row>
    <row r="107" s="2" customFormat="1">
      <c r="A107" s="41"/>
      <c r="B107" s="42"/>
      <c r="C107" s="41"/>
      <c r="D107" s="193" t="s">
        <v>417</v>
      </c>
      <c r="E107" s="41"/>
      <c r="F107" s="194" t="s">
        <v>5325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417</v>
      </c>
      <c r="AU107" s="22" t="s">
        <v>76</v>
      </c>
    </row>
    <row r="108" s="2" customFormat="1" ht="16.5" customHeight="1">
      <c r="A108" s="41"/>
      <c r="B108" s="179"/>
      <c r="C108" s="180" t="s">
        <v>107</v>
      </c>
      <c r="D108" s="180" t="s">
        <v>411</v>
      </c>
      <c r="E108" s="181" t="s">
        <v>5326</v>
      </c>
      <c r="F108" s="182" t="s">
        <v>5327</v>
      </c>
      <c r="G108" s="183" t="s">
        <v>664</v>
      </c>
      <c r="H108" s="184">
        <v>1</v>
      </c>
      <c r="I108" s="185"/>
      <c r="J108" s="186">
        <f>ROUND(I108*H108,2)</f>
        <v>0</v>
      </c>
      <c r="K108" s="182" t="s">
        <v>414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5290</v>
      </c>
      <c r="AT108" s="191" t="s">
        <v>411</v>
      </c>
      <c r="AU108" s="191" t="s">
        <v>76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5290</v>
      </c>
      <c r="BM108" s="191" t="s">
        <v>5328</v>
      </c>
    </row>
    <row r="109" s="2" customFormat="1">
      <c r="A109" s="41"/>
      <c r="B109" s="42"/>
      <c r="C109" s="41"/>
      <c r="D109" s="193" t="s">
        <v>417</v>
      </c>
      <c r="E109" s="41"/>
      <c r="F109" s="194" t="s">
        <v>5329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417</v>
      </c>
      <c r="AU109" s="22" t="s">
        <v>76</v>
      </c>
    </row>
    <row r="110" s="2" customFormat="1" ht="16.5" customHeight="1">
      <c r="A110" s="41"/>
      <c r="B110" s="179"/>
      <c r="C110" s="180" t="s">
        <v>482</v>
      </c>
      <c r="D110" s="180" t="s">
        <v>411</v>
      </c>
      <c r="E110" s="181" t="s">
        <v>5330</v>
      </c>
      <c r="F110" s="182" t="s">
        <v>5331</v>
      </c>
      <c r="G110" s="183" t="s">
        <v>664</v>
      </c>
      <c r="H110" s="184">
        <v>1</v>
      </c>
      <c r="I110" s="185"/>
      <c r="J110" s="186">
        <f>ROUND(I110*H110,2)</f>
        <v>0</v>
      </c>
      <c r="K110" s="182" t="s">
        <v>665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415</v>
      </c>
      <c r="AT110" s="191" t="s">
        <v>411</v>
      </c>
      <c r="AU110" s="191" t="s">
        <v>76</v>
      </c>
      <c r="AY110" s="22" t="s">
        <v>408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76</v>
      </c>
      <c r="BK110" s="192">
        <f>ROUND(I110*H110,2)</f>
        <v>0</v>
      </c>
      <c r="BL110" s="22" t="s">
        <v>415</v>
      </c>
      <c r="BM110" s="191" t="s">
        <v>5332</v>
      </c>
    </row>
    <row r="111" s="12" customFormat="1" ht="22.8" customHeight="1">
      <c r="A111" s="12"/>
      <c r="B111" s="166"/>
      <c r="C111" s="12"/>
      <c r="D111" s="167" t="s">
        <v>71</v>
      </c>
      <c r="E111" s="177" t="s">
        <v>5333</v>
      </c>
      <c r="F111" s="177" t="s">
        <v>5334</v>
      </c>
      <c r="G111" s="12"/>
      <c r="H111" s="12"/>
      <c r="I111" s="169"/>
      <c r="J111" s="178">
        <f>BK111</f>
        <v>0</v>
      </c>
      <c r="K111" s="12"/>
      <c r="L111" s="166"/>
      <c r="M111" s="171"/>
      <c r="N111" s="172"/>
      <c r="O111" s="172"/>
      <c r="P111" s="173">
        <f>SUM(P112:P117)</f>
        <v>0</v>
      </c>
      <c r="Q111" s="172"/>
      <c r="R111" s="173">
        <f>SUM(R112:R117)</f>
        <v>0</v>
      </c>
      <c r="S111" s="172"/>
      <c r="T111" s="174">
        <f>SUM(T112:T117)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167" t="s">
        <v>437</v>
      </c>
      <c r="AT111" s="175" t="s">
        <v>71</v>
      </c>
      <c r="AU111" s="175" t="s">
        <v>76</v>
      </c>
      <c r="AY111" s="167" t="s">
        <v>408</v>
      </c>
      <c r="BK111" s="176">
        <f>SUM(BK112:BK117)</f>
        <v>0</v>
      </c>
    </row>
    <row r="112" s="2" customFormat="1" ht="21.75" customHeight="1">
      <c r="A112" s="41"/>
      <c r="B112" s="179"/>
      <c r="C112" s="180" t="s">
        <v>84</v>
      </c>
      <c r="D112" s="180" t="s">
        <v>411</v>
      </c>
      <c r="E112" s="181" t="s">
        <v>5335</v>
      </c>
      <c r="F112" s="182" t="s">
        <v>5336</v>
      </c>
      <c r="G112" s="183" t="s">
        <v>664</v>
      </c>
      <c r="H112" s="184">
        <v>1</v>
      </c>
      <c r="I112" s="185"/>
      <c r="J112" s="186">
        <f>ROUND(I112*H112,2)</f>
        <v>0</v>
      </c>
      <c r="K112" s="182" t="s">
        <v>414</v>
      </c>
      <c r="L112" s="42"/>
      <c r="M112" s="187" t="s">
        <v>3</v>
      </c>
      <c r="N112" s="188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5290</v>
      </c>
      <c r="AT112" s="191" t="s">
        <v>411</v>
      </c>
      <c r="AU112" s="191" t="s">
        <v>80</v>
      </c>
      <c r="AY112" s="22" t="s">
        <v>408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76</v>
      </c>
      <c r="BK112" s="192">
        <f>ROUND(I112*H112,2)</f>
        <v>0</v>
      </c>
      <c r="BL112" s="22" t="s">
        <v>5290</v>
      </c>
      <c r="BM112" s="191" t="s">
        <v>5337</v>
      </c>
    </row>
    <row r="113" s="2" customFormat="1">
      <c r="A113" s="41"/>
      <c r="B113" s="42"/>
      <c r="C113" s="41"/>
      <c r="D113" s="193" t="s">
        <v>417</v>
      </c>
      <c r="E113" s="41"/>
      <c r="F113" s="194" t="s">
        <v>5338</v>
      </c>
      <c r="G113" s="41"/>
      <c r="H113" s="41"/>
      <c r="I113" s="195"/>
      <c r="J113" s="41"/>
      <c r="K113" s="41"/>
      <c r="L113" s="42"/>
      <c r="M113" s="196"/>
      <c r="N113" s="197"/>
      <c r="O113" s="75"/>
      <c r="P113" s="75"/>
      <c r="Q113" s="75"/>
      <c r="R113" s="75"/>
      <c r="S113" s="75"/>
      <c r="T113" s="76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2" t="s">
        <v>417</v>
      </c>
      <c r="AU113" s="22" t="s">
        <v>80</v>
      </c>
    </row>
    <row r="114" s="2" customFormat="1" ht="16.5" customHeight="1">
      <c r="A114" s="41"/>
      <c r="B114" s="179"/>
      <c r="C114" s="180" t="s">
        <v>9</v>
      </c>
      <c r="D114" s="180" t="s">
        <v>411</v>
      </c>
      <c r="E114" s="181" t="s">
        <v>5339</v>
      </c>
      <c r="F114" s="182" t="s">
        <v>5340</v>
      </c>
      <c r="G114" s="183" t="s">
        <v>664</v>
      </c>
      <c r="H114" s="184">
        <v>1</v>
      </c>
      <c r="I114" s="185"/>
      <c r="J114" s="186">
        <f>ROUND(I114*H114,2)</f>
        <v>0</v>
      </c>
      <c r="K114" s="182" t="s">
        <v>414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5290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5290</v>
      </c>
      <c r="BM114" s="191" t="s">
        <v>5341</v>
      </c>
    </row>
    <row r="115" s="2" customFormat="1">
      <c r="A115" s="41"/>
      <c r="B115" s="42"/>
      <c r="C115" s="41"/>
      <c r="D115" s="193" t="s">
        <v>417</v>
      </c>
      <c r="E115" s="41"/>
      <c r="F115" s="194" t="s">
        <v>5342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417</v>
      </c>
      <c r="AU115" s="22" t="s">
        <v>80</v>
      </c>
    </row>
    <row r="116" s="2" customFormat="1" ht="24.15" customHeight="1">
      <c r="A116" s="41"/>
      <c r="B116" s="179"/>
      <c r="C116" s="180" t="s">
        <v>89</v>
      </c>
      <c r="D116" s="180" t="s">
        <v>411</v>
      </c>
      <c r="E116" s="181" t="s">
        <v>5343</v>
      </c>
      <c r="F116" s="182" t="s">
        <v>5344</v>
      </c>
      <c r="G116" s="183" t="s">
        <v>664</v>
      </c>
      <c r="H116" s="184">
        <v>1</v>
      </c>
      <c r="I116" s="185"/>
      <c r="J116" s="186">
        <f>ROUND(I116*H116,2)</f>
        <v>0</v>
      </c>
      <c r="K116" s="182" t="s">
        <v>414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415</v>
      </c>
      <c r="AT116" s="191" t="s">
        <v>411</v>
      </c>
      <c r="AU116" s="191" t="s">
        <v>80</v>
      </c>
      <c r="AY116" s="22" t="s">
        <v>408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76</v>
      </c>
      <c r="BK116" s="192">
        <f>ROUND(I116*H116,2)</f>
        <v>0</v>
      </c>
      <c r="BL116" s="22" t="s">
        <v>415</v>
      </c>
      <c r="BM116" s="191" t="s">
        <v>5345</v>
      </c>
    </row>
    <row r="117" s="2" customFormat="1">
      <c r="A117" s="41"/>
      <c r="B117" s="42"/>
      <c r="C117" s="41"/>
      <c r="D117" s="193" t="s">
        <v>417</v>
      </c>
      <c r="E117" s="41"/>
      <c r="F117" s="194" t="s">
        <v>5346</v>
      </c>
      <c r="G117" s="41"/>
      <c r="H117" s="41"/>
      <c r="I117" s="195"/>
      <c r="J117" s="41"/>
      <c r="K117" s="41"/>
      <c r="L117" s="42"/>
      <c r="M117" s="196"/>
      <c r="N117" s="197"/>
      <c r="O117" s="75"/>
      <c r="P117" s="75"/>
      <c r="Q117" s="75"/>
      <c r="R117" s="75"/>
      <c r="S117" s="75"/>
      <c r="T117" s="76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2" t="s">
        <v>417</v>
      </c>
      <c r="AU117" s="22" t="s">
        <v>80</v>
      </c>
    </row>
    <row r="118" s="12" customFormat="1" ht="22.8" customHeight="1">
      <c r="A118" s="12"/>
      <c r="B118" s="166"/>
      <c r="C118" s="12"/>
      <c r="D118" s="167" t="s">
        <v>71</v>
      </c>
      <c r="E118" s="177" t="s">
        <v>5347</v>
      </c>
      <c r="F118" s="177" t="s">
        <v>5348</v>
      </c>
      <c r="G118" s="12"/>
      <c r="H118" s="12"/>
      <c r="I118" s="169"/>
      <c r="J118" s="178">
        <f>BK118</f>
        <v>0</v>
      </c>
      <c r="K118" s="12"/>
      <c r="L118" s="166"/>
      <c r="M118" s="171"/>
      <c r="N118" s="172"/>
      <c r="O118" s="172"/>
      <c r="P118" s="173">
        <f>SUM(P119:P120)</f>
        <v>0</v>
      </c>
      <c r="Q118" s="172"/>
      <c r="R118" s="173">
        <f>SUM(R119:R120)</f>
        <v>0</v>
      </c>
      <c r="S118" s="172"/>
      <c r="T118" s="174">
        <f>SUM(T119:T120)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7" t="s">
        <v>437</v>
      </c>
      <c r="AT118" s="175" t="s">
        <v>71</v>
      </c>
      <c r="AU118" s="175" t="s">
        <v>76</v>
      </c>
      <c r="AY118" s="167" t="s">
        <v>408</v>
      </c>
      <c r="BK118" s="176">
        <f>SUM(BK119:BK120)</f>
        <v>0</v>
      </c>
    </row>
    <row r="119" s="2" customFormat="1" ht="16.5" customHeight="1">
      <c r="A119" s="41"/>
      <c r="B119" s="179"/>
      <c r="C119" s="180" t="s">
        <v>92</v>
      </c>
      <c r="D119" s="180" t="s">
        <v>411</v>
      </c>
      <c r="E119" s="181" t="s">
        <v>5349</v>
      </c>
      <c r="F119" s="182" t="s">
        <v>5350</v>
      </c>
      <c r="G119" s="183" t="s">
        <v>4461</v>
      </c>
      <c r="H119" s="184">
        <v>1</v>
      </c>
      <c r="I119" s="185"/>
      <c r="J119" s="186">
        <f>ROUND(I119*H119,2)</f>
        <v>0</v>
      </c>
      <c r="K119" s="182" t="s">
        <v>414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5290</v>
      </c>
      <c r="AT119" s="191" t="s">
        <v>411</v>
      </c>
      <c r="AU119" s="191" t="s">
        <v>80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5290</v>
      </c>
      <c r="BM119" s="191" t="s">
        <v>5351</v>
      </c>
    </row>
    <row r="120" s="2" customFormat="1">
      <c r="A120" s="41"/>
      <c r="B120" s="42"/>
      <c r="C120" s="41"/>
      <c r="D120" s="193" t="s">
        <v>417</v>
      </c>
      <c r="E120" s="41"/>
      <c r="F120" s="194" t="s">
        <v>5352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417</v>
      </c>
      <c r="AU120" s="22" t="s">
        <v>80</v>
      </c>
    </row>
    <row r="121" s="12" customFormat="1" ht="22.8" customHeight="1">
      <c r="A121" s="12"/>
      <c r="B121" s="166"/>
      <c r="C121" s="12"/>
      <c r="D121" s="167" t="s">
        <v>71</v>
      </c>
      <c r="E121" s="177" t="s">
        <v>5353</v>
      </c>
      <c r="F121" s="177" t="s">
        <v>3658</v>
      </c>
      <c r="G121" s="12"/>
      <c r="H121" s="12"/>
      <c r="I121" s="169"/>
      <c r="J121" s="178">
        <f>BK121</f>
        <v>0</v>
      </c>
      <c r="K121" s="12"/>
      <c r="L121" s="166"/>
      <c r="M121" s="171"/>
      <c r="N121" s="172"/>
      <c r="O121" s="172"/>
      <c r="P121" s="173">
        <f>SUM(P122:P128)</f>
        <v>0</v>
      </c>
      <c r="Q121" s="172"/>
      <c r="R121" s="173">
        <f>SUM(R122:R128)</f>
        <v>0</v>
      </c>
      <c r="S121" s="172"/>
      <c r="T121" s="174">
        <f>SUM(T122:T128)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167" t="s">
        <v>437</v>
      </c>
      <c r="AT121" s="175" t="s">
        <v>71</v>
      </c>
      <c r="AU121" s="175" t="s">
        <v>76</v>
      </c>
      <c r="AY121" s="167" t="s">
        <v>408</v>
      </c>
      <c r="BK121" s="176">
        <f>SUM(BK122:BK128)</f>
        <v>0</v>
      </c>
    </row>
    <row r="122" s="2" customFormat="1" ht="16.5" customHeight="1">
      <c r="A122" s="41"/>
      <c r="B122" s="179"/>
      <c r="C122" s="180" t="s">
        <v>95</v>
      </c>
      <c r="D122" s="180" t="s">
        <v>411</v>
      </c>
      <c r="E122" s="181" t="s">
        <v>5354</v>
      </c>
      <c r="F122" s="182" t="s">
        <v>5355</v>
      </c>
      <c r="G122" s="183" t="s">
        <v>664</v>
      </c>
      <c r="H122" s="184">
        <v>1</v>
      </c>
      <c r="I122" s="185"/>
      <c r="J122" s="186">
        <f>ROUND(I122*H122,2)</f>
        <v>0</v>
      </c>
      <c r="K122" s="182" t="s">
        <v>414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5290</v>
      </c>
      <c r="AT122" s="191" t="s">
        <v>411</v>
      </c>
      <c r="AU122" s="191" t="s">
        <v>80</v>
      </c>
      <c r="AY122" s="22" t="s">
        <v>408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76</v>
      </c>
      <c r="BK122" s="192">
        <f>ROUND(I122*H122,2)</f>
        <v>0</v>
      </c>
      <c r="BL122" s="22" t="s">
        <v>5290</v>
      </c>
      <c r="BM122" s="191" t="s">
        <v>5356</v>
      </c>
    </row>
    <row r="123" s="2" customFormat="1">
      <c r="A123" s="41"/>
      <c r="B123" s="42"/>
      <c r="C123" s="41"/>
      <c r="D123" s="193" t="s">
        <v>417</v>
      </c>
      <c r="E123" s="41"/>
      <c r="F123" s="194" t="s">
        <v>5357</v>
      </c>
      <c r="G123" s="41"/>
      <c r="H123" s="41"/>
      <c r="I123" s="195"/>
      <c r="J123" s="41"/>
      <c r="K123" s="41"/>
      <c r="L123" s="42"/>
      <c r="M123" s="196"/>
      <c r="N123" s="197"/>
      <c r="O123" s="75"/>
      <c r="P123" s="75"/>
      <c r="Q123" s="75"/>
      <c r="R123" s="75"/>
      <c r="S123" s="75"/>
      <c r="T123" s="76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2" t="s">
        <v>417</v>
      </c>
      <c r="AU123" s="22" t="s">
        <v>80</v>
      </c>
    </row>
    <row r="124" s="2" customFormat="1">
      <c r="A124" s="41"/>
      <c r="B124" s="42"/>
      <c r="C124" s="41"/>
      <c r="D124" s="199" t="s">
        <v>429</v>
      </c>
      <c r="E124" s="41"/>
      <c r="F124" s="207" t="s">
        <v>5358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429</v>
      </c>
      <c r="AU124" s="22" t="s">
        <v>80</v>
      </c>
    </row>
    <row r="125" s="2" customFormat="1" ht="16.5" customHeight="1">
      <c r="A125" s="41"/>
      <c r="B125" s="179"/>
      <c r="C125" s="180" t="s">
        <v>98</v>
      </c>
      <c r="D125" s="180" t="s">
        <v>411</v>
      </c>
      <c r="E125" s="181" t="s">
        <v>5359</v>
      </c>
      <c r="F125" s="182" t="s">
        <v>5360</v>
      </c>
      <c r="G125" s="183" t="s">
        <v>4461</v>
      </c>
      <c r="H125" s="184">
        <v>1</v>
      </c>
      <c r="I125" s="185"/>
      <c r="J125" s="186">
        <f>ROUND(I125*H125,2)</f>
        <v>0</v>
      </c>
      <c r="K125" s="182" t="s">
        <v>414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5290</v>
      </c>
      <c r="AT125" s="191" t="s">
        <v>411</v>
      </c>
      <c r="AU125" s="191" t="s">
        <v>80</v>
      </c>
      <c r="AY125" s="22" t="s">
        <v>408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76</v>
      </c>
      <c r="BK125" s="192">
        <f>ROUND(I125*H125,2)</f>
        <v>0</v>
      </c>
      <c r="BL125" s="22" t="s">
        <v>5290</v>
      </c>
      <c r="BM125" s="191" t="s">
        <v>5361</v>
      </c>
    </row>
    <row r="126" s="2" customFormat="1">
      <c r="A126" s="41"/>
      <c r="B126" s="42"/>
      <c r="C126" s="41"/>
      <c r="D126" s="193" t="s">
        <v>417</v>
      </c>
      <c r="E126" s="41"/>
      <c r="F126" s="194" t="s">
        <v>5362</v>
      </c>
      <c r="G126" s="41"/>
      <c r="H126" s="41"/>
      <c r="I126" s="195"/>
      <c r="J126" s="41"/>
      <c r="K126" s="41"/>
      <c r="L126" s="42"/>
      <c r="M126" s="196"/>
      <c r="N126" s="197"/>
      <c r="O126" s="75"/>
      <c r="P126" s="75"/>
      <c r="Q126" s="75"/>
      <c r="R126" s="75"/>
      <c r="S126" s="75"/>
      <c r="T126" s="76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2" t="s">
        <v>417</v>
      </c>
      <c r="AU126" s="22" t="s">
        <v>80</v>
      </c>
    </row>
    <row r="127" s="2" customFormat="1" ht="16.5" customHeight="1">
      <c r="A127" s="41"/>
      <c r="B127" s="179"/>
      <c r="C127" s="180" t="s">
        <v>520</v>
      </c>
      <c r="D127" s="180" t="s">
        <v>411</v>
      </c>
      <c r="E127" s="181" t="s">
        <v>5363</v>
      </c>
      <c r="F127" s="182" t="s">
        <v>5364</v>
      </c>
      <c r="G127" s="183" t="s">
        <v>664</v>
      </c>
      <c r="H127" s="184">
        <v>1</v>
      </c>
      <c r="I127" s="185"/>
      <c r="J127" s="186">
        <f>ROUND(I127*H127,2)</f>
        <v>0</v>
      </c>
      <c r="K127" s="182" t="s">
        <v>414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5290</v>
      </c>
      <c r="AT127" s="191" t="s">
        <v>411</v>
      </c>
      <c r="AU127" s="191" t="s">
        <v>80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5290</v>
      </c>
      <c r="BM127" s="191" t="s">
        <v>5365</v>
      </c>
    </row>
    <row r="128" s="2" customFormat="1">
      <c r="A128" s="41"/>
      <c r="B128" s="42"/>
      <c r="C128" s="41"/>
      <c r="D128" s="193" t="s">
        <v>417</v>
      </c>
      <c r="E128" s="41"/>
      <c r="F128" s="194" t="s">
        <v>5366</v>
      </c>
      <c r="G128" s="41"/>
      <c r="H128" s="41"/>
      <c r="I128" s="195"/>
      <c r="J128" s="41"/>
      <c r="K128" s="41"/>
      <c r="L128" s="42"/>
      <c r="M128" s="251"/>
      <c r="N128" s="252"/>
      <c r="O128" s="253"/>
      <c r="P128" s="253"/>
      <c r="Q128" s="253"/>
      <c r="R128" s="253"/>
      <c r="S128" s="253"/>
      <c r="T128" s="254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417</v>
      </c>
      <c r="AU128" s="22" t="s">
        <v>80</v>
      </c>
    </row>
    <row r="129" s="2" customFormat="1" ht="6.96" customHeight="1">
      <c r="A129" s="41"/>
      <c r="B129" s="58"/>
      <c r="C129" s="59"/>
      <c r="D129" s="59"/>
      <c r="E129" s="59"/>
      <c r="F129" s="59"/>
      <c r="G129" s="59"/>
      <c r="H129" s="59"/>
      <c r="I129" s="59"/>
      <c r="J129" s="59"/>
      <c r="K129" s="59"/>
      <c r="L129" s="42"/>
      <c r="M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</row>
  </sheetData>
  <autoFilter ref="C85:K128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0" r:id="rId1" display="https://podminky.urs.cz/item/CS_URS_2024_02/030001000"/>
    <hyperlink ref="F93" r:id="rId2" display="https://podminky.urs.cz/item/CS_URS_2024_02/033002000"/>
    <hyperlink ref="F95" r:id="rId3" display="https://podminky.urs.cz/item/CS_URS_2024_02/034103000"/>
    <hyperlink ref="F97" r:id="rId4" display="https://podminky.urs.cz/item/CS_URS_2024_02/039002000"/>
    <hyperlink ref="F100" r:id="rId5" display="https://podminky.urs.cz/item/CS_URS_2024_02/072002000"/>
    <hyperlink ref="F103" r:id="rId6" display="https://podminky.urs.cz/item/CS_URS_2024_02/012103000"/>
    <hyperlink ref="F105" r:id="rId7" display="https://podminky.urs.cz/item/CS_URS_2024_02/012303000"/>
    <hyperlink ref="F107" r:id="rId8" display="https://podminky.urs.cz/item/CS_URS_2024_02/013244000"/>
    <hyperlink ref="F109" r:id="rId9" display="https://podminky.urs.cz/item/CS_URS_2024_02/013254000"/>
    <hyperlink ref="F113" r:id="rId10" display="https://podminky.urs.cz/item/CS_URS_2024_02/043103000"/>
    <hyperlink ref="F115" r:id="rId11" display="https://podminky.urs.cz/item/CS_URS_2024_02/045002000"/>
    <hyperlink ref="F117" r:id="rId12" display="https://podminky.urs.cz/item/CS_URS_2024_02/091504000"/>
    <hyperlink ref="F120" r:id="rId13" display="https://podminky.urs.cz/item/CS_URS_2024_02/081002000"/>
    <hyperlink ref="F123" r:id="rId14" display="https://podminky.urs.cz/item/CS_URS_2024_02/034503000"/>
    <hyperlink ref="F126" r:id="rId15" display="https://podminky.urs.cz/item/CS_URS_2024_02/092203000"/>
    <hyperlink ref="F128" r:id="rId16" display="https://podminky.urs.cz/item/CS_URS_2024_02/094104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7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23"/>
      <c r="C3" s="24"/>
      <c r="D3" s="24"/>
      <c r="E3" s="24"/>
      <c r="F3" s="24"/>
      <c r="G3" s="24"/>
      <c r="H3" s="25"/>
    </row>
    <row r="4" s="1" customFormat="1" ht="24.96" customHeight="1">
      <c r="B4" s="25"/>
      <c r="C4" s="26" t="s">
        <v>5367</v>
      </c>
      <c r="H4" s="25"/>
    </row>
    <row r="5" s="1" customFormat="1" ht="12" customHeight="1">
      <c r="B5" s="25"/>
      <c r="C5" s="29" t="s">
        <v>14</v>
      </c>
      <c r="D5" s="39" t="s">
        <v>15</v>
      </c>
      <c r="E5" s="1"/>
      <c r="F5" s="1"/>
      <c r="H5" s="25"/>
    </row>
    <row r="6" s="1" customFormat="1" ht="36.96" customHeight="1">
      <c r="B6" s="25"/>
      <c r="C6" s="32" t="s">
        <v>17</v>
      </c>
      <c r="D6" s="33" t="s">
        <v>18</v>
      </c>
      <c r="E6" s="1"/>
      <c r="F6" s="1"/>
      <c r="H6" s="25"/>
    </row>
    <row r="7" s="1" customFormat="1" ht="16.5" customHeight="1">
      <c r="B7" s="25"/>
      <c r="C7" s="35" t="s">
        <v>23</v>
      </c>
      <c r="D7" s="67" t="str">
        <f>'Rekapitulace stavby'!AN8</f>
        <v>10. 1. 2024</v>
      </c>
      <c r="H7" s="25"/>
    </row>
    <row r="8" s="2" customFormat="1" ht="10.8" customHeight="1">
      <c r="A8" s="41"/>
      <c r="B8" s="42"/>
      <c r="C8" s="41"/>
      <c r="D8" s="41"/>
      <c r="E8" s="41"/>
      <c r="F8" s="41"/>
      <c r="G8" s="41"/>
      <c r="H8" s="42"/>
    </row>
    <row r="9" s="11" customFormat="1" ht="29.28" customHeight="1">
      <c r="A9" s="156"/>
      <c r="B9" s="157"/>
      <c r="C9" s="158" t="s">
        <v>53</v>
      </c>
      <c r="D9" s="159" t="s">
        <v>54</v>
      </c>
      <c r="E9" s="159" t="s">
        <v>395</v>
      </c>
      <c r="F9" s="160" t="s">
        <v>5368</v>
      </c>
      <c r="G9" s="156"/>
      <c r="H9" s="157"/>
    </row>
    <row r="10" s="2" customFormat="1" ht="26.4" customHeight="1">
      <c r="A10" s="41"/>
      <c r="B10" s="42"/>
      <c r="C10" s="263" t="s">
        <v>76</v>
      </c>
      <c r="D10" s="263" t="s">
        <v>77</v>
      </c>
      <c r="E10" s="41"/>
      <c r="F10" s="41"/>
      <c r="G10" s="41"/>
      <c r="H10" s="42"/>
    </row>
    <row r="11" s="2" customFormat="1" ht="16.8" customHeight="1">
      <c r="A11" s="41"/>
      <c r="B11" s="42"/>
      <c r="C11" s="264" t="s">
        <v>110</v>
      </c>
      <c r="D11" s="265" t="s">
        <v>111</v>
      </c>
      <c r="E11" s="266" t="s">
        <v>112</v>
      </c>
      <c r="F11" s="267">
        <v>35</v>
      </c>
      <c r="G11" s="41"/>
      <c r="H11" s="42"/>
    </row>
    <row r="12" s="2" customFormat="1" ht="16.8" customHeight="1">
      <c r="A12" s="41"/>
      <c r="B12" s="42"/>
      <c r="C12" s="268" t="s">
        <v>3</v>
      </c>
      <c r="D12" s="268" t="s">
        <v>5369</v>
      </c>
      <c r="E12" s="22" t="s">
        <v>3</v>
      </c>
      <c r="F12" s="269">
        <v>0</v>
      </c>
      <c r="G12" s="41"/>
      <c r="H12" s="42"/>
    </row>
    <row r="13" s="2" customFormat="1" ht="16.8" customHeight="1">
      <c r="A13" s="41"/>
      <c r="B13" s="42"/>
      <c r="C13" s="268" t="s">
        <v>3</v>
      </c>
      <c r="D13" s="268" t="s">
        <v>5370</v>
      </c>
      <c r="E13" s="22" t="s">
        <v>3</v>
      </c>
      <c r="F13" s="269">
        <v>35</v>
      </c>
      <c r="G13" s="41"/>
      <c r="H13" s="42"/>
    </row>
    <row r="14" s="2" customFormat="1" ht="16.8" customHeight="1">
      <c r="A14" s="41"/>
      <c r="B14" s="42"/>
      <c r="C14" s="270" t="s">
        <v>5371</v>
      </c>
      <c r="D14" s="41"/>
      <c r="E14" s="41"/>
      <c r="F14" s="41"/>
      <c r="G14" s="41"/>
      <c r="H14" s="42"/>
    </row>
    <row r="15" s="2" customFormat="1" ht="16.8" customHeight="1">
      <c r="A15" s="41"/>
      <c r="B15" s="42"/>
      <c r="C15" s="268" t="s">
        <v>672</v>
      </c>
      <c r="D15" s="268" t="s">
        <v>5372</v>
      </c>
      <c r="E15" s="22" t="s">
        <v>426</v>
      </c>
      <c r="F15" s="269">
        <v>7</v>
      </c>
      <c r="G15" s="41"/>
      <c r="H15" s="42"/>
    </row>
    <row r="16" s="2" customFormat="1">
      <c r="A16" s="41"/>
      <c r="B16" s="42"/>
      <c r="C16" s="268" t="s">
        <v>684</v>
      </c>
      <c r="D16" s="268" t="s">
        <v>5373</v>
      </c>
      <c r="E16" s="22" t="s">
        <v>117</v>
      </c>
      <c r="F16" s="269">
        <v>70</v>
      </c>
      <c r="G16" s="41"/>
      <c r="H16" s="42"/>
    </row>
    <row r="17" s="2" customFormat="1" ht="16.8" customHeight="1">
      <c r="A17" s="41"/>
      <c r="B17" s="42"/>
      <c r="C17" s="268" t="s">
        <v>693</v>
      </c>
      <c r="D17" s="268" t="s">
        <v>694</v>
      </c>
      <c r="E17" s="22" t="s">
        <v>426</v>
      </c>
      <c r="F17" s="269">
        <v>3.1499999999999999</v>
      </c>
      <c r="G17" s="41"/>
      <c r="H17" s="42"/>
    </row>
    <row r="18" s="2" customFormat="1" ht="16.8" customHeight="1">
      <c r="A18" s="41"/>
      <c r="B18" s="42"/>
      <c r="C18" s="268" t="s">
        <v>699</v>
      </c>
      <c r="D18" s="268" t="s">
        <v>5374</v>
      </c>
      <c r="E18" s="22" t="s">
        <v>650</v>
      </c>
      <c r="F18" s="269">
        <v>35</v>
      </c>
      <c r="G18" s="41"/>
      <c r="H18" s="42"/>
    </row>
    <row r="19" s="2" customFormat="1" ht="16.8" customHeight="1">
      <c r="A19" s="41"/>
      <c r="B19" s="42"/>
      <c r="C19" s="264" t="s">
        <v>115</v>
      </c>
      <c r="D19" s="265" t="s">
        <v>116</v>
      </c>
      <c r="E19" s="266" t="s">
        <v>117</v>
      </c>
      <c r="F19" s="267">
        <v>26.969999999999999</v>
      </c>
      <c r="G19" s="41"/>
      <c r="H19" s="42"/>
    </row>
    <row r="20" s="2" customFormat="1" ht="16.8" customHeight="1">
      <c r="A20" s="41"/>
      <c r="B20" s="42"/>
      <c r="C20" s="268" t="s">
        <v>3</v>
      </c>
      <c r="D20" s="268" t="s">
        <v>5375</v>
      </c>
      <c r="E20" s="22" t="s">
        <v>3</v>
      </c>
      <c r="F20" s="269">
        <v>28.120000000000001</v>
      </c>
      <c r="G20" s="41"/>
      <c r="H20" s="42"/>
    </row>
    <row r="21" s="2" customFormat="1" ht="16.8" customHeight="1">
      <c r="A21" s="41"/>
      <c r="B21" s="42"/>
      <c r="C21" s="268" t="s">
        <v>3</v>
      </c>
      <c r="D21" s="268" t="s">
        <v>5376</v>
      </c>
      <c r="E21" s="22" t="s">
        <v>3</v>
      </c>
      <c r="F21" s="269">
        <v>-1.1499999999999999</v>
      </c>
      <c r="G21" s="41"/>
      <c r="H21" s="42"/>
    </row>
    <row r="22" s="2" customFormat="1" ht="16.8" customHeight="1">
      <c r="A22" s="41"/>
      <c r="B22" s="42"/>
      <c r="C22" s="268" t="s">
        <v>3</v>
      </c>
      <c r="D22" s="268" t="s">
        <v>451</v>
      </c>
      <c r="E22" s="22" t="s">
        <v>3</v>
      </c>
      <c r="F22" s="269">
        <v>26.969999999999999</v>
      </c>
      <c r="G22" s="41"/>
      <c r="H22" s="42"/>
    </row>
    <row r="23" s="2" customFormat="1" ht="16.8" customHeight="1">
      <c r="A23" s="41"/>
      <c r="B23" s="42"/>
      <c r="C23" s="270" t="s">
        <v>5371</v>
      </c>
      <c r="D23" s="41"/>
      <c r="E23" s="41"/>
      <c r="F23" s="41"/>
      <c r="G23" s="41"/>
      <c r="H23" s="42"/>
    </row>
    <row r="24" s="2" customFormat="1" ht="16.8" customHeight="1">
      <c r="A24" s="41"/>
      <c r="B24" s="42"/>
      <c r="C24" s="268" t="s">
        <v>3150</v>
      </c>
      <c r="D24" s="268" t="s">
        <v>5377</v>
      </c>
      <c r="E24" s="22" t="s">
        <v>650</v>
      </c>
      <c r="F24" s="269">
        <v>682.25</v>
      </c>
      <c r="G24" s="41"/>
      <c r="H24" s="42"/>
    </row>
    <row r="25" s="2" customFormat="1" ht="16.8" customHeight="1">
      <c r="A25" s="41"/>
      <c r="B25" s="42"/>
      <c r="C25" s="268" t="s">
        <v>3180</v>
      </c>
      <c r="D25" s="268" t="s">
        <v>5378</v>
      </c>
      <c r="E25" s="22" t="s">
        <v>117</v>
      </c>
      <c r="F25" s="269">
        <v>326.399</v>
      </c>
      <c r="G25" s="41"/>
      <c r="H25" s="42"/>
    </row>
    <row r="26" s="2" customFormat="1" ht="16.8" customHeight="1">
      <c r="A26" s="41"/>
      <c r="B26" s="42"/>
      <c r="C26" s="264" t="s">
        <v>120</v>
      </c>
      <c r="D26" s="265" t="s">
        <v>121</v>
      </c>
      <c r="E26" s="266" t="s">
        <v>117</v>
      </c>
      <c r="F26" s="267">
        <v>3.8399999999999999</v>
      </c>
      <c r="G26" s="41"/>
      <c r="H26" s="42"/>
    </row>
    <row r="27" s="2" customFormat="1" ht="16.8" customHeight="1">
      <c r="A27" s="41"/>
      <c r="B27" s="42"/>
      <c r="C27" s="268" t="s">
        <v>3</v>
      </c>
      <c r="D27" s="268" t="s">
        <v>911</v>
      </c>
      <c r="E27" s="22" t="s">
        <v>3</v>
      </c>
      <c r="F27" s="269">
        <v>0</v>
      </c>
      <c r="G27" s="41"/>
      <c r="H27" s="42"/>
    </row>
    <row r="28" s="2" customFormat="1" ht="16.8" customHeight="1">
      <c r="A28" s="41"/>
      <c r="B28" s="42"/>
      <c r="C28" s="268" t="s">
        <v>3</v>
      </c>
      <c r="D28" s="268" t="s">
        <v>5379</v>
      </c>
      <c r="E28" s="22" t="s">
        <v>3</v>
      </c>
      <c r="F28" s="269">
        <v>2.1600000000000001</v>
      </c>
      <c r="G28" s="41"/>
      <c r="H28" s="42"/>
    </row>
    <row r="29" s="2" customFormat="1" ht="16.8" customHeight="1">
      <c r="A29" s="41"/>
      <c r="B29" s="42"/>
      <c r="C29" s="268" t="s">
        <v>3</v>
      </c>
      <c r="D29" s="268" t="s">
        <v>764</v>
      </c>
      <c r="E29" s="22" t="s">
        <v>3</v>
      </c>
      <c r="F29" s="269">
        <v>2.1600000000000001</v>
      </c>
      <c r="G29" s="41"/>
      <c r="H29" s="42"/>
    </row>
    <row r="30" s="2" customFormat="1" ht="16.8" customHeight="1">
      <c r="A30" s="41"/>
      <c r="B30" s="42"/>
      <c r="C30" s="268" t="s">
        <v>3</v>
      </c>
      <c r="D30" s="268" t="s">
        <v>909</v>
      </c>
      <c r="E30" s="22" t="s">
        <v>3</v>
      </c>
      <c r="F30" s="269">
        <v>0</v>
      </c>
      <c r="G30" s="41"/>
      <c r="H30" s="42"/>
    </row>
    <row r="31" s="2" customFormat="1" ht="16.8" customHeight="1">
      <c r="A31" s="41"/>
      <c r="B31" s="42"/>
      <c r="C31" s="268" t="s">
        <v>3</v>
      </c>
      <c r="D31" s="268" t="s">
        <v>5380</v>
      </c>
      <c r="E31" s="22" t="s">
        <v>3</v>
      </c>
      <c r="F31" s="269">
        <v>1.6799999999999999</v>
      </c>
      <c r="G31" s="41"/>
      <c r="H31" s="42"/>
    </row>
    <row r="32" s="2" customFormat="1" ht="16.8" customHeight="1">
      <c r="A32" s="41"/>
      <c r="B32" s="42"/>
      <c r="C32" s="268" t="s">
        <v>3</v>
      </c>
      <c r="D32" s="268" t="s">
        <v>764</v>
      </c>
      <c r="E32" s="22" t="s">
        <v>3</v>
      </c>
      <c r="F32" s="269">
        <v>1.6799999999999999</v>
      </c>
      <c r="G32" s="41"/>
      <c r="H32" s="42"/>
    </row>
    <row r="33" s="2" customFormat="1" ht="16.8" customHeight="1">
      <c r="A33" s="41"/>
      <c r="B33" s="42"/>
      <c r="C33" s="268" t="s">
        <v>3</v>
      </c>
      <c r="D33" s="268" t="s">
        <v>451</v>
      </c>
      <c r="E33" s="22" t="s">
        <v>3</v>
      </c>
      <c r="F33" s="269">
        <v>3.8399999999999999</v>
      </c>
      <c r="G33" s="41"/>
      <c r="H33" s="42"/>
    </row>
    <row r="34" s="2" customFormat="1" ht="16.8" customHeight="1">
      <c r="A34" s="41"/>
      <c r="B34" s="42"/>
      <c r="C34" s="270" t="s">
        <v>5371</v>
      </c>
      <c r="D34" s="41"/>
      <c r="E34" s="41"/>
      <c r="F34" s="41"/>
      <c r="G34" s="41"/>
      <c r="H34" s="42"/>
    </row>
    <row r="35" s="2" customFormat="1">
      <c r="A35" s="41"/>
      <c r="B35" s="42"/>
      <c r="C35" s="268" t="s">
        <v>769</v>
      </c>
      <c r="D35" s="268" t="s">
        <v>5381</v>
      </c>
      <c r="E35" s="22" t="s">
        <v>117</v>
      </c>
      <c r="F35" s="269">
        <v>107.205</v>
      </c>
      <c r="G35" s="41"/>
      <c r="H35" s="42"/>
    </row>
    <row r="36" s="2" customFormat="1" ht="16.8" customHeight="1">
      <c r="A36" s="41"/>
      <c r="B36" s="42"/>
      <c r="C36" s="264" t="s">
        <v>123</v>
      </c>
      <c r="D36" s="265" t="s">
        <v>124</v>
      </c>
      <c r="E36" s="266" t="s">
        <v>117</v>
      </c>
      <c r="F36" s="267">
        <v>19.48</v>
      </c>
      <c r="G36" s="41"/>
      <c r="H36" s="42"/>
    </row>
    <row r="37" s="2" customFormat="1" ht="16.8" customHeight="1">
      <c r="A37" s="41"/>
      <c r="B37" s="42"/>
      <c r="C37" s="268" t="s">
        <v>3</v>
      </c>
      <c r="D37" s="268" t="s">
        <v>909</v>
      </c>
      <c r="E37" s="22" t="s">
        <v>3</v>
      </c>
      <c r="F37" s="269">
        <v>0</v>
      </c>
      <c r="G37" s="41"/>
      <c r="H37" s="42"/>
    </row>
    <row r="38" s="2" customFormat="1" ht="16.8" customHeight="1">
      <c r="A38" s="41"/>
      <c r="B38" s="42"/>
      <c r="C38" s="268" t="s">
        <v>3</v>
      </c>
      <c r="D38" s="268" t="s">
        <v>5382</v>
      </c>
      <c r="E38" s="22" t="s">
        <v>3</v>
      </c>
      <c r="F38" s="269">
        <v>6.4800000000000004</v>
      </c>
      <c r="G38" s="41"/>
      <c r="H38" s="42"/>
    </row>
    <row r="39" s="2" customFormat="1" ht="16.8" customHeight="1">
      <c r="A39" s="41"/>
      <c r="B39" s="42"/>
      <c r="C39" s="268" t="s">
        <v>3</v>
      </c>
      <c r="D39" s="268" t="s">
        <v>5383</v>
      </c>
      <c r="E39" s="22" t="s">
        <v>3</v>
      </c>
      <c r="F39" s="269">
        <v>6.3600000000000003</v>
      </c>
      <c r="G39" s="41"/>
      <c r="H39" s="42"/>
    </row>
    <row r="40" s="2" customFormat="1" ht="16.8" customHeight="1">
      <c r="A40" s="41"/>
      <c r="B40" s="42"/>
      <c r="C40" s="268" t="s">
        <v>3</v>
      </c>
      <c r="D40" s="268" t="s">
        <v>5384</v>
      </c>
      <c r="E40" s="22" t="s">
        <v>3</v>
      </c>
      <c r="F40" s="269">
        <v>2.1600000000000001</v>
      </c>
      <c r="G40" s="41"/>
      <c r="H40" s="42"/>
    </row>
    <row r="41" s="2" customFormat="1" ht="16.8" customHeight="1">
      <c r="A41" s="41"/>
      <c r="B41" s="42"/>
      <c r="C41" s="268" t="s">
        <v>3</v>
      </c>
      <c r="D41" s="268" t="s">
        <v>5385</v>
      </c>
      <c r="E41" s="22" t="s">
        <v>3</v>
      </c>
      <c r="F41" s="269">
        <v>4.0800000000000001</v>
      </c>
      <c r="G41" s="41"/>
      <c r="H41" s="42"/>
    </row>
    <row r="42" s="2" customFormat="1" ht="16.8" customHeight="1">
      <c r="A42" s="41"/>
      <c r="B42" s="42"/>
      <c r="C42" s="268" t="s">
        <v>3</v>
      </c>
      <c r="D42" s="268" t="s">
        <v>764</v>
      </c>
      <c r="E42" s="22" t="s">
        <v>3</v>
      </c>
      <c r="F42" s="269">
        <v>19.079999999999998</v>
      </c>
      <c r="G42" s="41"/>
      <c r="H42" s="42"/>
    </row>
    <row r="43" s="2" customFormat="1" ht="16.8" customHeight="1">
      <c r="A43" s="41"/>
      <c r="B43" s="42"/>
      <c r="C43" s="268" t="s">
        <v>3</v>
      </c>
      <c r="D43" s="268" t="s">
        <v>911</v>
      </c>
      <c r="E43" s="22" t="s">
        <v>3</v>
      </c>
      <c r="F43" s="269">
        <v>0</v>
      </c>
      <c r="G43" s="41"/>
      <c r="H43" s="42"/>
    </row>
    <row r="44" s="2" customFormat="1" ht="16.8" customHeight="1">
      <c r="A44" s="41"/>
      <c r="B44" s="42"/>
      <c r="C44" s="268" t="s">
        <v>3</v>
      </c>
      <c r="D44" s="268" t="s">
        <v>5386</v>
      </c>
      <c r="E44" s="22" t="s">
        <v>3</v>
      </c>
      <c r="F44" s="269">
        <v>1.6799999999999999</v>
      </c>
      <c r="G44" s="41"/>
      <c r="H44" s="42"/>
    </row>
    <row r="45" s="2" customFormat="1" ht="16.8" customHeight="1">
      <c r="A45" s="41"/>
      <c r="B45" s="42"/>
      <c r="C45" s="268" t="s">
        <v>3</v>
      </c>
      <c r="D45" s="268" t="s">
        <v>764</v>
      </c>
      <c r="E45" s="22" t="s">
        <v>3</v>
      </c>
      <c r="F45" s="269">
        <v>1.6799999999999999</v>
      </c>
      <c r="G45" s="41"/>
      <c r="H45" s="42"/>
    </row>
    <row r="46" s="2" customFormat="1" ht="16.8" customHeight="1">
      <c r="A46" s="41"/>
      <c r="B46" s="42"/>
      <c r="C46" s="268" t="s">
        <v>3</v>
      </c>
      <c r="D46" s="268" t="s">
        <v>5387</v>
      </c>
      <c r="E46" s="22" t="s">
        <v>3</v>
      </c>
      <c r="F46" s="269">
        <v>0</v>
      </c>
      <c r="G46" s="41"/>
      <c r="H46" s="42"/>
    </row>
    <row r="47" s="2" customFormat="1" ht="16.8" customHeight="1">
      <c r="A47" s="41"/>
      <c r="B47" s="42"/>
      <c r="C47" s="268" t="s">
        <v>3</v>
      </c>
      <c r="D47" s="268" t="s">
        <v>5388</v>
      </c>
      <c r="E47" s="22" t="s">
        <v>3</v>
      </c>
      <c r="F47" s="269">
        <v>-1.28</v>
      </c>
      <c r="G47" s="41"/>
      <c r="H47" s="42"/>
    </row>
    <row r="48" s="2" customFormat="1" ht="16.8" customHeight="1">
      <c r="A48" s="41"/>
      <c r="B48" s="42"/>
      <c r="C48" s="268" t="s">
        <v>3</v>
      </c>
      <c r="D48" s="268" t="s">
        <v>451</v>
      </c>
      <c r="E48" s="22" t="s">
        <v>3</v>
      </c>
      <c r="F48" s="269">
        <v>19.48</v>
      </c>
      <c r="G48" s="41"/>
      <c r="H48" s="42"/>
    </row>
    <row r="49" s="2" customFormat="1" ht="16.8" customHeight="1">
      <c r="A49" s="41"/>
      <c r="B49" s="42"/>
      <c r="C49" s="270" t="s">
        <v>5371</v>
      </c>
      <c r="D49" s="41"/>
      <c r="E49" s="41"/>
      <c r="F49" s="41"/>
      <c r="G49" s="41"/>
      <c r="H49" s="42"/>
    </row>
    <row r="50" s="2" customFormat="1" ht="16.8" customHeight="1">
      <c r="A50" s="41"/>
      <c r="B50" s="42"/>
      <c r="C50" s="268" t="s">
        <v>942</v>
      </c>
      <c r="D50" s="268" t="s">
        <v>5389</v>
      </c>
      <c r="E50" s="22" t="s">
        <v>117</v>
      </c>
      <c r="F50" s="269">
        <v>167.369</v>
      </c>
      <c r="G50" s="41"/>
      <c r="H50" s="42"/>
    </row>
    <row r="51" s="2" customFormat="1" ht="16.8" customHeight="1">
      <c r="A51" s="41"/>
      <c r="B51" s="42"/>
      <c r="C51" s="264" t="s">
        <v>126</v>
      </c>
      <c r="D51" s="265" t="s">
        <v>127</v>
      </c>
      <c r="E51" s="266" t="s">
        <v>117</v>
      </c>
      <c r="F51" s="267">
        <v>4.7999999999999998</v>
      </c>
      <c r="G51" s="41"/>
      <c r="H51" s="42"/>
    </row>
    <row r="52" s="2" customFormat="1" ht="16.8" customHeight="1">
      <c r="A52" s="41"/>
      <c r="B52" s="42"/>
      <c r="C52" s="268" t="s">
        <v>3</v>
      </c>
      <c r="D52" s="268" t="s">
        <v>909</v>
      </c>
      <c r="E52" s="22" t="s">
        <v>3</v>
      </c>
      <c r="F52" s="269">
        <v>0</v>
      </c>
      <c r="G52" s="41"/>
      <c r="H52" s="42"/>
    </row>
    <row r="53" s="2" customFormat="1" ht="16.8" customHeight="1">
      <c r="A53" s="41"/>
      <c r="B53" s="42"/>
      <c r="C53" s="268" t="s">
        <v>3</v>
      </c>
      <c r="D53" s="268" t="s">
        <v>5390</v>
      </c>
      <c r="E53" s="22" t="s">
        <v>3</v>
      </c>
      <c r="F53" s="269">
        <v>2.3999999999999999</v>
      </c>
      <c r="G53" s="41"/>
      <c r="H53" s="42"/>
    </row>
    <row r="54" s="2" customFormat="1" ht="16.8" customHeight="1">
      <c r="A54" s="41"/>
      <c r="B54" s="42"/>
      <c r="C54" s="268" t="s">
        <v>3</v>
      </c>
      <c r="D54" s="268" t="s">
        <v>764</v>
      </c>
      <c r="E54" s="22" t="s">
        <v>3</v>
      </c>
      <c r="F54" s="269">
        <v>2.3999999999999999</v>
      </c>
      <c r="G54" s="41"/>
      <c r="H54" s="42"/>
    </row>
    <row r="55" s="2" customFormat="1" ht="16.8" customHeight="1">
      <c r="A55" s="41"/>
      <c r="B55" s="42"/>
      <c r="C55" s="268" t="s">
        <v>3</v>
      </c>
      <c r="D55" s="268" t="s">
        <v>913</v>
      </c>
      <c r="E55" s="22" t="s">
        <v>3</v>
      </c>
      <c r="F55" s="269">
        <v>0</v>
      </c>
      <c r="G55" s="41"/>
      <c r="H55" s="42"/>
    </row>
    <row r="56" s="2" customFormat="1" ht="16.8" customHeight="1">
      <c r="A56" s="41"/>
      <c r="B56" s="42"/>
      <c r="C56" s="268" t="s">
        <v>3</v>
      </c>
      <c r="D56" s="268" t="s">
        <v>5391</v>
      </c>
      <c r="E56" s="22" t="s">
        <v>3</v>
      </c>
      <c r="F56" s="269">
        <v>2.3999999999999999</v>
      </c>
      <c r="G56" s="41"/>
      <c r="H56" s="42"/>
    </row>
    <row r="57" s="2" customFormat="1" ht="16.8" customHeight="1">
      <c r="A57" s="41"/>
      <c r="B57" s="42"/>
      <c r="C57" s="268" t="s">
        <v>3</v>
      </c>
      <c r="D57" s="268" t="s">
        <v>764</v>
      </c>
      <c r="E57" s="22" t="s">
        <v>3</v>
      </c>
      <c r="F57" s="269">
        <v>2.3999999999999999</v>
      </c>
      <c r="G57" s="41"/>
      <c r="H57" s="42"/>
    </row>
    <row r="58" s="2" customFormat="1" ht="16.8" customHeight="1">
      <c r="A58" s="41"/>
      <c r="B58" s="42"/>
      <c r="C58" s="268" t="s">
        <v>3</v>
      </c>
      <c r="D58" s="268" t="s">
        <v>451</v>
      </c>
      <c r="E58" s="22" t="s">
        <v>3</v>
      </c>
      <c r="F58" s="269">
        <v>4.7999999999999998</v>
      </c>
      <c r="G58" s="41"/>
      <c r="H58" s="42"/>
    </row>
    <row r="59" s="2" customFormat="1" ht="16.8" customHeight="1">
      <c r="A59" s="41"/>
      <c r="B59" s="42"/>
      <c r="C59" s="270" t="s">
        <v>5371</v>
      </c>
      <c r="D59" s="41"/>
      <c r="E59" s="41"/>
      <c r="F59" s="41"/>
      <c r="G59" s="41"/>
      <c r="H59" s="42"/>
    </row>
    <row r="60" s="2" customFormat="1" ht="16.8" customHeight="1">
      <c r="A60" s="41"/>
      <c r="B60" s="42"/>
      <c r="C60" s="268" t="s">
        <v>921</v>
      </c>
      <c r="D60" s="268" t="s">
        <v>5392</v>
      </c>
      <c r="E60" s="22" t="s">
        <v>117</v>
      </c>
      <c r="F60" s="269">
        <v>183.435</v>
      </c>
      <c r="G60" s="41"/>
      <c r="H60" s="42"/>
    </row>
    <row r="61" s="2" customFormat="1" ht="16.8" customHeight="1">
      <c r="A61" s="41"/>
      <c r="B61" s="42"/>
      <c r="C61" s="264" t="s">
        <v>129</v>
      </c>
      <c r="D61" s="265" t="s">
        <v>130</v>
      </c>
      <c r="E61" s="266" t="s">
        <v>117</v>
      </c>
      <c r="F61" s="267">
        <v>19.579999999999998</v>
      </c>
      <c r="G61" s="41"/>
      <c r="H61" s="42"/>
    </row>
    <row r="62" s="2" customFormat="1" ht="16.8" customHeight="1">
      <c r="A62" s="41"/>
      <c r="B62" s="42"/>
      <c r="C62" s="268" t="s">
        <v>3</v>
      </c>
      <c r="D62" s="268" t="s">
        <v>5393</v>
      </c>
      <c r="E62" s="22" t="s">
        <v>3</v>
      </c>
      <c r="F62" s="269">
        <v>19.579999999999998</v>
      </c>
      <c r="G62" s="41"/>
      <c r="H62" s="42"/>
    </row>
    <row r="63" s="2" customFormat="1" ht="16.8" customHeight="1">
      <c r="A63" s="41"/>
      <c r="B63" s="42"/>
      <c r="C63" s="270" t="s">
        <v>5371</v>
      </c>
      <c r="D63" s="41"/>
      <c r="E63" s="41"/>
      <c r="F63" s="41"/>
      <c r="G63" s="41"/>
      <c r="H63" s="42"/>
    </row>
    <row r="64" s="2" customFormat="1" ht="16.8" customHeight="1">
      <c r="A64" s="41"/>
      <c r="B64" s="42"/>
      <c r="C64" s="268" t="s">
        <v>3150</v>
      </c>
      <c r="D64" s="268" t="s">
        <v>5377</v>
      </c>
      <c r="E64" s="22" t="s">
        <v>650</v>
      </c>
      <c r="F64" s="269">
        <v>682.25</v>
      </c>
      <c r="G64" s="41"/>
      <c r="H64" s="42"/>
    </row>
    <row r="65" s="2" customFormat="1" ht="16.8" customHeight="1">
      <c r="A65" s="41"/>
      <c r="B65" s="42"/>
      <c r="C65" s="268" t="s">
        <v>3180</v>
      </c>
      <c r="D65" s="268" t="s">
        <v>5378</v>
      </c>
      <c r="E65" s="22" t="s">
        <v>117</v>
      </c>
      <c r="F65" s="269">
        <v>326.399</v>
      </c>
      <c r="G65" s="41"/>
      <c r="H65" s="42"/>
    </row>
    <row r="66" s="2" customFormat="1" ht="16.8" customHeight="1">
      <c r="A66" s="41"/>
      <c r="B66" s="42"/>
      <c r="C66" s="264" t="s">
        <v>133</v>
      </c>
      <c r="D66" s="265" t="s">
        <v>134</v>
      </c>
      <c r="E66" s="266" t="s">
        <v>117</v>
      </c>
      <c r="F66" s="267">
        <v>8.4100000000000001</v>
      </c>
      <c r="G66" s="41"/>
      <c r="H66" s="42"/>
    </row>
    <row r="67" s="2" customFormat="1" ht="16.8" customHeight="1">
      <c r="A67" s="41"/>
      <c r="B67" s="42"/>
      <c r="C67" s="268" t="s">
        <v>3</v>
      </c>
      <c r="D67" s="268" t="s">
        <v>909</v>
      </c>
      <c r="E67" s="22" t="s">
        <v>3</v>
      </c>
      <c r="F67" s="269">
        <v>0</v>
      </c>
      <c r="G67" s="41"/>
      <c r="H67" s="42"/>
    </row>
    <row r="68" s="2" customFormat="1" ht="16.8" customHeight="1">
      <c r="A68" s="41"/>
      <c r="B68" s="42"/>
      <c r="C68" s="268" t="s">
        <v>3</v>
      </c>
      <c r="D68" s="268" t="s">
        <v>5394</v>
      </c>
      <c r="E68" s="22" t="s">
        <v>3</v>
      </c>
      <c r="F68" s="269">
        <v>2.0699999999999998</v>
      </c>
      <c r="G68" s="41"/>
      <c r="H68" s="42"/>
    </row>
    <row r="69" s="2" customFormat="1" ht="16.8" customHeight="1">
      <c r="A69" s="41"/>
      <c r="B69" s="42"/>
      <c r="C69" s="268" t="s">
        <v>3</v>
      </c>
      <c r="D69" s="268" t="s">
        <v>5395</v>
      </c>
      <c r="E69" s="22" t="s">
        <v>3</v>
      </c>
      <c r="F69" s="269">
        <v>1.6100000000000001</v>
      </c>
      <c r="G69" s="41"/>
      <c r="H69" s="42"/>
    </row>
    <row r="70" s="2" customFormat="1" ht="16.8" customHeight="1">
      <c r="A70" s="41"/>
      <c r="B70" s="42"/>
      <c r="C70" s="268" t="s">
        <v>3</v>
      </c>
      <c r="D70" s="268" t="s">
        <v>5396</v>
      </c>
      <c r="E70" s="22" t="s">
        <v>3</v>
      </c>
      <c r="F70" s="269">
        <v>4.3700000000000001</v>
      </c>
      <c r="G70" s="41"/>
      <c r="H70" s="42"/>
    </row>
    <row r="71" s="2" customFormat="1" ht="16.8" customHeight="1">
      <c r="A71" s="41"/>
      <c r="B71" s="42"/>
      <c r="C71" s="268" t="s">
        <v>3</v>
      </c>
      <c r="D71" s="268" t="s">
        <v>764</v>
      </c>
      <c r="E71" s="22" t="s">
        <v>3</v>
      </c>
      <c r="F71" s="269">
        <v>8.0500000000000007</v>
      </c>
      <c r="G71" s="41"/>
      <c r="H71" s="42"/>
    </row>
    <row r="72" s="2" customFormat="1" ht="16.8" customHeight="1">
      <c r="A72" s="41"/>
      <c r="B72" s="42"/>
      <c r="C72" s="268" t="s">
        <v>3</v>
      </c>
      <c r="D72" s="268" t="s">
        <v>5397</v>
      </c>
      <c r="E72" s="22" t="s">
        <v>3</v>
      </c>
      <c r="F72" s="269">
        <v>0.35999999999999999</v>
      </c>
      <c r="G72" s="41"/>
      <c r="H72" s="42"/>
    </row>
    <row r="73" s="2" customFormat="1" ht="16.8" customHeight="1">
      <c r="A73" s="41"/>
      <c r="B73" s="42"/>
      <c r="C73" s="268" t="s">
        <v>3</v>
      </c>
      <c r="D73" s="268" t="s">
        <v>451</v>
      </c>
      <c r="E73" s="22" t="s">
        <v>3</v>
      </c>
      <c r="F73" s="269">
        <v>8.4100000000000001</v>
      </c>
      <c r="G73" s="41"/>
      <c r="H73" s="42"/>
    </row>
    <row r="74" s="2" customFormat="1" ht="16.8" customHeight="1">
      <c r="A74" s="41"/>
      <c r="B74" s="42"/>
      <c r="C74" s="270" t="s">
        <v>5371</v>
      </c>
      <c r="D74" s="41"/>
      <c r="E74" s="41"/>
      <c r="F74" s="41"/>
      <c r="G74" s="41"/>
      <c r="H74" s="42"/>
    </row>
    <row r="75" s="2" customFormat="1">
      <c r="A75" s="41"/>
      <c r="B75" s="42"/>
      <c r="C75" s="268" t="s">
        <v>769</v>
      </c>
      <c r="D75" s="268" t="s">
        <v>5381</v>
      </c>
      <c r="E75" s="22" t="s">
        <v>117</v>
      </c>
      <c r="F75" s="269">
        <v>107.205</v>
      </c>
      <c r="G75" s="41"/>
      <c r="H75" s="42"/>
    </row>
    <row r="76" s="2" customFormat="1" ht="16.8" customHeight="1">
      <c r="A76" s="41"/>
      <c r="B76" s="42"/>
      <c r="C76" s="264" t="s">
        <v>137</v>
      </c>
      <c r="D76" s="265" t="s">
        <v>138</v>
      </c>
      <c r="E76" s="266" t="s">
        <v>117</v>
      </c>
      <c r="F76" s="267">
        <v>11.17</v>
      </c>
      <c r="G76" s="41"/>
      <c r="H76" s="42"/>
    </row>
    <row r="77" s="2" customFormat="1" ht="16.8" customHeight="1">
      <c r="A77" s="41"/>
      <c r="B77" s="42"/>
      <c r="C77" s="268" t="s">
        <v>3</v>
      </c>
      <c r="D77" s="268" t="s">
        <v>909</v>
      </c>
      <c r="E77" s="22" t="s">
        <v>3</v>
      </c>
      <c r="F77" s="269">
        <v>0</v>
      </c>
      <c r="G77" s="41"/>
      <c r="H77" s="42"/>
    </row>
    <row r="78" s="2" customFormat="1" ht="16.8" customHeight="1">
      <c r="A78" s="41"/>
      <c r="B78" s="42"/>
      <c r="C78" s="268" t="s">
        <v>3</v>
      </c>
      <c r="D78" s="268" t="s">
        <v>5398</v>
      </c>
      <c r="E78" s="22" t="s">
        <v>3</v>
      </c>
      <c r="F78" s="269">
        <v>4.1399999999999997</v>
      </c>
      <c r="G78" s="41"/>
      <c r="H78" s="42"/>
    </row>
    <row r="79" s="2" customFormat="1" ht="16.8" customHeight="1">
      <c r="A79" s="41"/>
      <c r="B79" s="42"/>
      <c r="C79" s="268" t="s">
        <v>3</v>
      </c>
      <c r="D79" s="268" t="s">
        <v>5399</v>
      </c>
      <c r="E79" s="22" t="s">
        <v>3</v>
      </c>
      <c r="F79" s="269">
        <v>2.0699999999999998</v>
      </c>
      <c r="G79" s="41"/>
      <c r="H79" s="42"/>
    </row>
    <row r="80" s="2" customFormat="1" ht="16.8" customHeight="1">
      <c r="A80" s="41"/>
      <c r="B80" s="42"/>
      <c r="C80" s="268" t="s">
        <v>3</v>
      </c>
      <c r="D80" s="268" t="s">
        <v>5400</v>
      </c>
      <c r="E80" s="22" t="s">
        <v>3</v>
      </c>
      <c r="F80" s="269">
        <v>2.2999999999999998</v>
      </c>
      <c r="G80" s="41"/>
      <c r="H80" s="42"/>
    </row>
    <row r="81" s="2" customFormat="1" ht="16.8" customHeight="1">
      <c r="A81" s="41"/>
      <c r="B81" s="42"/>
      <c r="C81" s="268" t="s">
        <v>3</v>
      </c>
      <c r="D81" s="268" t="s">
        <v>5401</v>
      </c>
      <c r="E81" s="22" t="s">
        <v>3</v>
      </c>
      <c r="F81" s="269">
        <v>2.0699999999999998</v>
      </c>
      <c r="G81" s="41"/>
      <c r="H81" s="42"/>
    </row>
    <row r="82" s="2" customFormat="1" ht="16.8" customHeight="1">
      <c r="A82" s="41"/>
      <c r="B82" s="42"/>
      <c r="C82" s="268" t="s">
        <v>3</v>
      </c>
      <c r="D82" s="268" t="s">
        <v>764</v>
      </c>
      <c r="E82" s="22" t="s">
        <v>3</v>
      </c>
      <c r="F82" s="269">
        <v>10.58</v>
      </c>
      <c r="G82" s="41"/>
      <c r="H82" s="42"/>
    </row>
    <row r="83" s="2" customFormat="1" ht="16.8" customHeight="1">
      <c r="A83" s="41"/>
      <c r="B83" s="42"/>
      <c r="C83" s="268" t="s">
        <v>3</v>
      </c>
      <c r="D83" s="268" t="s">
        <v>5402</v>
      </c>
      <c r="E83" s="22" t="s">
        <v>3</v>
      </c>
      <c r="F83" s="269">
        <v>0</v>
      </c>
      <c r="G83" s="41"/>
      <c r="H83" s="42"/>
    </row>
    <row r="84" s="2" customFormat="1" ht="16.8" customHeight="1">
      <c r="A84" s="41"/>
      <c r="B84" s="42"/>
      <c r="C84" s="268" t="s">
        <v>3</v>
      </c>
      <c r="D84" s="268" t="s">
        <v>5403</v>
      </c>
      <c r="E84" s="22" t="s">
        <v>3</v>
      </c>
      <c r="F84" s="269">
        <v>2.0699999999999998</v>
      </c>
      <c r="G84" s="41"/>
      <c r="H84" s="42"/>
    </row>
    <row r="85" s="2" customFormat="1" ht="16.8" customHeight="1">
      <c r="A85" s="41"/>
      <c r="B85" s="42"/>
      <c r="C85" s="268" t="s">
        <v>3</v>
      </c>
      <c r="D85" s="268" t="s">
        <v>764</v>
      </c>
      <c r="E85" s="22" t="s">
        <v>3</v>
      </c>
      <c r="F85" s="269">
        <v>2.0699999999999998</v>
      </c>
      <c r="G85" s="41"/>
      <c r="H85" s="42"/>
    </row>
    <row r="86" s="2" customFormat="1" ht="16.8" customHeight="1">
      <c r="A86" s="41"/>
      <c r="B86" s="42"/>
      <c r="C86" s="268" t="s">
        <v>3</v>
      </c>
      <c r="D86" s="268" t="s">
        <v>5404</v>
      </c>
      <c r="E86" s="22" t="s">
        <v>3</v>
      </c>
      <c r="F86" s="269">
        <v>-1.48</v>
      </c>
      <c r="G86" s="41"/>
      <c r="H86" s="42"/>
    </row>
    <row r="87" s="2" customFormat="1" ht="16.8" customHeight="1">
      <c r="A87" s="41"/>
      <c r="B87" s="42"/>
      <c r="C87" s="268" t="s">
        <v>3</v>
      </c>
      <c r="D87" s="268" t="s">
        <v>451</v>
      </c>
      <c r="E87" s="22" t="s">
        <v>3</v>
      </c>
      <c r="F87" s="269">
        <v>11.17</v>
      </c>
      <c r="G87" s="41"/>
      <c r="H87" s="42"/>
    </row>
    <row r="88" s="2" customFormat="1" ht="16.8" customHeight="1">
      <c r="A88" s="41"/>
      <c r="B88" s="42"/>
      <c r="C88" s="270" t="s">
        <v>5371</v>
      </c>
      <c r="D88" s="41"/>
      <c r="E88" s="41"/>
      <c r="F88" s="41"/>
      <c r="G88" s="41"/>
      <c r="H88" s="42"/>
    </row>
    <row r="89" s="2" customFormat="1" ht="16.8" customHeight="1">
      <c r="A89" s="41"/>
      <c r="B89" s="42"/>
      <c r="C89" s="268" t="s">
        <v>942</v>
      </c>
      <c r="D89" s="268" t="s">
        <v>5389</v>
      </c>
      <c r="E89" s="22" t="s">
        <v>117</v>
      </c>
      <c r="F89" s="269">
        <v>167.369</v>
      </c>
      <c r="G89" s="41"/>
      <c r="H89" s="42"/>
    </row>
    <row r="90" s="2" customFormat="1" ht="16.8" customHeight="1">
      <c r="A90" s="41"/>
      <c r="B90" s="42"/>
      <c r="C90" s="264" t="s">
        <v>140</v>
      </c>
      <c r="D90" s="265" t="s">
        <v>141</v>
      </c>
      <c r="E90" s="266" t="s">
        <v>117</v>
      </c>
      <c r="F90" s="267">
        <v>8.2799999999999994</v>
      </c>
      <c r="G90" s="41"/>
      <c r="H90" s="42"/>
    </row>
    <row r="91" s="2" customFormat="1" ht="16.8" customHeight="1">
      <c r="A91" s="41"/>
      <c r="B91" s="42"/>
      <c r="C91" s="268" t="s">
        <v>3</v>
      </c>
      <c r="D91" s="268" t="s">
        <v>5405</v>
      </c>
      <c r="E91" s="22" t="s">
        <v>3</v>
      </c>
      <c r="F91" s="269">
        <v>8.2799999999999994</v>
      </c>
      <c r="G91" s="41"/>
      <c r="H91" s="42"/>
    </row>
    <row r="92" s="2" customFormat="1" ht="16.8" customHeight="1">
      <c r="A92" s="41"/>
      <c r="B92" s="42"/>
      <c r="C92" s="270" t="s">
        <v>5371</v>
      </c>
      <c r="D92" s="41"/>
      <c r="E92" s="41"/>
      <c r="F92" s="41"/>
      <c r="G92" s="41"/>
      <c r="H92" s="42"/>
    </row>
    <row r="93" s="2" customFormat="1" ht="16.8" customHeight="1">
      <c r="A93" s="41"/>
      <c r="B93" s="42"/>
      <c r="C93" s="268" t="s">
        <v>3150</v>
      </c>
      <c r="D93" s="268" t="s">
        <v>5377</v>
      </c>
      <c r="E93" s="22" t="s">
        <v>650</v>
      </c>
      <c r="F93" s="269">
        <v>682.25</v>
      </c>
      <c r="G93" s="41"/>
      <c r="H93" s="42"/>
    </row>
    <row r="94" s="2" customFormat="1" ht="16.8" customHeight="1">
      <c r="A94" s="41"/>
      <c r="B94" s="42"/>
      <c r="C94" s="268" t="s">
        <v>3180</v>
      </c>
      <c r="D94" s="268" t="s">
        <v>5378</v>
      </c>
      <c r="E94" s="22" t="s">
        <v>117</v>
      </c>
      <c r="F94" s="269">
        <v>326.399</v>
      </c>
      <c r="G94" s="41"/>
      <c r="H94" s="42"/>
    </row>
    <row r="95" s="2" customFormat="1" ht="16.8" customHeight="1">
      <c r="A95" s="41"/>
      <c r="B95" s="42"/>
      <c r="C95" s="264" t="s">
        <v>143</v>
      </c>
      <c r="D95" s="265" t="s">
        <v>144</v>
      </c>
      <c r="E95" s="266" t="s">
        <v>117</v>
      </c>
      <c r="F95" s="267">
        <v>2.2999999999999998</v>
      </c>
      <c r="G95" s="41"/>
      <c r="H95" s="42"/>
    </row>
    <row r="96" s="2" customFormat="1" ht="16.8" customHeight="1">
      <c r="A96" s="41"/>
      <c r="B96" s="42"/>
      <c r="C96" s="268" t="s">
        <v>3</v>
      </c>
      <c r="D96" s="268" t="s">
        <v>5402</v>
      </c>
      <c r="E96" s="22" t="s">
        <v>3</v>
      </c>
      <c r="F96" s="269">
        <v>0</v>
      </c>
      <c r="G96" s="41"/>
      <c r="H96" s="42"/>
    </row>
    <row r="97" s="2" customFormat="1" ht="16.8" customHeight="1">
      <c r="A97" s="41"/>
      <c r="B97" s="42"/>
      <c r="C97" s="268" t="s">
        <v>3</v>
      </c>
      <c r="D97" s="268" t="s">
        <v>5406</v>
      </c>
      <c r="E97" s="22" t="s">
        <v>3</v>
      </c>
      <c r="F97" s="269">
        <v>2.2999999999999998</v>
      </c>
      <c r="G97" s="41"/>
      <c r="H97" s="42"/>
    </row>
    <row r="98" s="2" customFormat="1" ht="16.8" customHeight="1">
      <c r="A98" s="41"/>
      <c r="B98" s="42"/>
      <c r="C98" s="268" t="s">
        <v>3</v>
      </c>
      <c r="D98" s="268" t="s">
        <v>764</v>
      </c>
      <c r="E98" s="22" t="s">
        <v>3</v>
      </c>
      <c r="F98" s="269">
        <v>2.2999999999999998</v>
      </c>
      <c r="G98" s="41"/>
      <c r="H98" s="42"/>
    </row>
    <row r="99" s="2" customFormat="1" ht="16.8" customHeight="1">
      <c r="A99" s="41"/>
      <c r="B99" s="42"/>
      <c r="C99" s="268" t="s">
        <v>3</v>
      </c>
      <c r="D99" s="268" t="s">
        <v>451</v>
      </c>
      <c r="E99" s="22" t="s">
        <v>3</v>
      </c>
      <c r="F99" s="269">
        <v>2.2999999999999998</v>
      </c>
      <c r="G99" s="41"/>
      <c r="H99" s="42"/>
    </row>
    <row r="100" s="2" customFormat="1" ht="16.8" customHeight="1">
      <c r="A100" s="41"/>
      <c r="B100" s="42"/>
      <c r="C100" s="270" t="s">
        <v>5371</v>
      </c>
      <c r="D100" s="41"/>
      <c r="E100" s="41"/>
      <c r="F100" s="41"/>
      <c r="G100" s="41"/>
      <c r="H100" s="42"/>
    </row>
    <row r="101" s="2" customFormat="1">
      <c r="A101" s="41"/>
      <c r="B101" s="42"/>
      <c r="C101" s="268" t="s">
        <v>769</v>
      </c>
      <c r="D101" s="268" t="s">
        <v>5381</v>
      </c>
      <c r="E101" s="22" t="s">
        <v>117</v>
      </c>
      <c r="F101" s="269">
        <v>107.205</v>
      </c>
      <c r="G101" s="41"/>
      <c r="H101" s="42"/>
    </row>
    <row r="102" s="2" customFormat="1" ht="16.8" customHeight="1">
      <c r="A102" s="41"/>
      <c r="B102" s="42"/>
      <c r="C102" s="264" t="s">
        <v>146</v>
      </c>
      <c r="D102" s="265" t="s">
        <v>147</v>
      </c>
      <c r="E102" s="266" t="s">
        <v>117</v>
      </c>
      <c r="F102" s="267">
        <v>5.9800000000000004</v>
      </c>
      <c r="G102" s="41"/>
      <c r="H102" s="42"/>
    </row>
    <row r="103" s="2" customFormat="1" ht="16.8" customHeight="1">
      <c r="A103" s="41"/>
      <c r="B103" s="42"/>
      <c r="C103" s="268" t="s">
        <v>3</v>
      </c>
      <c r="D103" s="268" t="s">
        <v>909</v>
      </c>
      <c r="E103" s="22" t="s">
        <v>3</v>
      </c>
      <c r="F103" s="269">
        <v>0</v>
      </c>
      <c r="G103" s="41"/>
      <c r="H103" s="42"/>
    </row>
    <row r="104" s="2" customFormat="1" ht="16.8" customHeight="1">
      <c r="A104" s="41"/>
      <c r="B104" s="42"/>
      <c r="C104" s="268" t="s">
        <v>3</v>
      </c>
      <c r="D104" s="268" t="s">
        <v>5407</v>
      </c>
      <c r="E104" s="22" t="s">
        <v>3</v>
      </c>
      <c r="F104" s="269">
        <v>1.8400000000000001</v>
      </c>
      <c r="G104" s="41"/>
      <c r="H104" s="42"/>
    </row>
    <row r="105" s="2" customFormat="1" ht="16.8" customHeight="1">
      <c r="A105" s="41"/>
      <c r="B105" s="42"/>
      <c r="C105" s="268" t="s">
        <v>3</v>
      </c>
      <c r="D105" s="268" t="s">
        <v>5408</v>
      </c>
      <c r="E105" s="22" t="s">
        <v>3</v>
      </c>
      <c r="F105" s="269">
        <v>1.8400000000000001</v>
      </c>
      <c r="G105" s="41"/>
      <c r="H105" s="42"/>
    </row>
    <row r="106" s="2" customFormat="1" ht="16.8" customHeight="1">
      <c r="A106" s="41"/>
      <c r="B106" s="42"/>
      <c r="C106" s="268" t="s">
        <v>3</v>
      </c>
      <c r="D106" s="268" t="s">
        <v>764</v>
      </c>
      <c r="E106" s="22" t="s">
        <v>3</v>
      </c>
      <c r="F106" s="269">
        <v>3.6800000000000002</v>
      </c>
      <c r="G106" s="41"/>
      <c r="H106" s="42"/>
    </row>
    <row r="107" s="2" customFormat="1" ht="16.8" customHeight="1">
      <c r="A107" s="41"/>
      <c r="B107" s="42"/>
      <c r="C107" s="268" t="s">
        <v>3</v>
      </c>
      <c r="D107" s="268" t="s">
        <v>5402</v>
      </c>
      <c r="E107" s="22" t="s">
        <v>3</v>
      </c>
      <c r="F107" s="269">
        <v>0</v>
      </c>
      <c r="G107" s="41"/>
      <c r="H107" s="42"/>
    </row>
    <row r="108" s="2" customFormat="1" ht="16.8" customHeight="1">
      <c r="A108" s="41"/>
      <c r="B108" s="42"/>
      <c r="C108" s="268" t="s">
        <v>3</v>
      </c>
      <c r="D108" s="268" t="s">
        <v>5409</v>
      </c>
      <c r="E108" s="22" t="s">
        <v>3</v>
      </c>
      <c r="F108" s="269">
        <v>2.2999999999999998</v>
      </c>
      <c r="G108" s="41"/>
      <c r="H108" s="42"/>
    </row>
    <row r="109" s="2" customFormat="1" ht="16.8" customHeight="1">
      <c r="A109" s="41"/>
      <c r="B109" s="42"/>
      <c r="C109" s="268" t="s">
        <v>3</v>
      </c>
      <c r="D109" s="268" t="s">
        <v>764</v>
      </c>
      <c r="E109" s="22" t="s">
        <v>3</v>
      </c>
      <c r="F109" s="269">
        <v>2.2999999999999998</v>
      </c>
      <c r="G109" s="41"/>
      <c r="H109" s="42"/>
    </row>
    <row r="110" s="2" customFormat="1" ht="16.8" customHeight="1">
      <c r="A110" s="41"/>
      <c r="B110" s="42"/>
      <c r="C110" s="268" t="s">
        <v>3</v>
      </c>
      <c r="D110" s="268" t="s">
        <v>451</v>
      </c>
      <c r="E110" s="22" t="s">
        <v>3</v>
      </c>
      <c r="F110" s="269">
        <v>5.9800000000000004</v>
      </c>
      <c r="G110" s="41"/>
      <c r="H110" s="42"/>
    </row>
    <row r="111" s="2" customFormat="1" ht="16.8" customHeight="1">
      <c r="A111" s="41"/>
      <c r="B111" s="42"/>
      <c r="C111" s="270" t="s">
        <v>5371</v>
      </c>
      <c r="D111" s="41"/>
      <c r="E111" s="41"/>
      <c r="F111" s="41"/>
      <c r="G111" s="41"/>
      <c r="H111" s="42"/>
    </row>
    <row r="112" s="2" customFormat="1" ht="16.8" customHeight="1">
      <c r="A112" s="41"/>
      <c r="B112" s="42"/>
      <c r="C112" s="268" t="s">
        <v>921</v>
      </c>
      <c r="D112" s="268" t="s">
        <v>5392</v>
      </c>
      <c r="E112" s="22" t="s">
        <v>117</v>
      </c>
      <c r="F112" s="269">
        <v>183.435</v>
      </c>
      <c r="G112" s="41"/>
      <c r="H112" s="42"/>
    </row>
    <row r="113" s="2" customFormat="1" ht="16.8" customHeight="1">
      <c r="A113" s="41"/>
      <c r="B113" s="42"/>
      <c r="C113" s="264" t="s">
        <v>149</v>
      </c>
      <c r="D113" s="265" t="s">
        <v>150</v>
      </c>
      <c r="E113" s="266" t="s">
        <v>117</v>
      </c>
      <c r="F113" s="267">
        <v>121.12000000000001</v>
      </c>
      <c r="G113" s="41"/>
      <c r="H113" s="42"/>
    </row>
    <row r="114" s="2" customFormat="1" ht="16.8" customHeight="1">
      <c r="A114" s="41"/>
      <c r="B114" s="42"/>
      <c r="C114" s="268" t="s">
        <v>3</v>
      </c>
      <c r="D114" s="268" t="s">
        <v>909</v>
      </c>
      <c r="E114" s="22" t="s">
        <v>3</v>
      </c>
      <c r="F114" s="269">
        <v>0</v>
      </c>
      <c r="G114" s="41"/>
      <c r="H114" s="42"/>
    </row>
    <row r="115" s="2" customFormat="1" ht="16.8" customHeight="1">
      <c r="A115" s="41"/>
      <c r="B115" s="42"/>
      <c r="C115" s="268" t="s">
        <v>3</v>
      </c>
      <c r="D115" s="268" t="s">
        <v>5410</v>
      </c>
      <c r="E115" s="22" t="s">
        <v>3</v>
      </c>
      <c r="F115" s="269">
        <v>11.18</v>
      </c>
      <c r="G115" s="41"/>
      <c r="H115" s="42"/>
    </row>
    <row r="116" s="2" customFormat="1" ht="16.8" customHeight="1">
      <c r="A116" s="41"/>
      <c r="B116" s="42"/>
      <c r="C116" s="268" t="s">
        <v>3</v>
      </c>
      <c r="D116" s="268" t="s">
        <v>5411</v>
      </c>
      <c r="E116" s="22" t="s">
        <v>3</v>
      </c>
      <c r="F116" s="269">
        <v>13.300000000000001</v>
      </c>
      <c r="G116" s="41"/>
      <c r="H116" s="42"/>
    </row>
    <row r="117" s="2" customFormat="1" ht="16.8" customHeight="1">
      <c r="A117" s="41"/>
      <c r="B117" s="42"/>
      <c r="C117" s="268" t="s">
        <v>3</v>
      </c>
      <c r="D117" s="268" t="s">
        <v>5412</v>
      </c>
      <c r="E117" s="22" t="s">
        <v>3</v>
      </c>
      <c r="F117" s="269">
        <v>11.529999999999999</v>
      </c>
      <c r="G117" s="41"/>
      <c r="H117" s="42"/>
    </row>
    <row r="118" s="2" customFormat="1" ht="16.8" customHeight="1">
      <c r="A118" s="41"/>
      <c r="B118" s="42"/>
      <c r="C118" s="268" t="s">
        <v>3</v>
      </c>
      <c r="D118" s="268" t="s">
        <v>5413</v>
      </c>
      <c r="E118" s="22" t="s">
        <v>3</v>
      </c>
      <c r="F118" s="269">
        <v>1.3799999999999999</v>
      </c>
      <c r="G118" s="41"/>
      <c r="H118" s="42"/>
    </row>
    <row r="119" s="2" customFormat="1" ht="16.8" customHeight="1">
      <c r="A119" s="41"/>
      <c r="B119" s="42"/>
      <c r="C119" s="268" t="s">
        <v>3</v>
      </c>
      <c r="D119" s="268" t="s">
        <v>5414</v>
      </c>
      <c r="E119" s="22" t="s">
        <v>3</v>
      </c>
      <c r="F119" s="269">
        <v>0.90000000000000002</v>
      </c>
      <c r="G119" s="41"/>
      <c r="H119" s="42"/>
    </row>
    <row r="120" s="2" customFormat="1" ht="16.8" customHeight="1">
      <c r="A120" s="41"/>
      <c r="B120" s="42"/>
      <c r="C120" s="268" t="s">
        <v>3</v>
      </c>
      <c r="D120" s="268" t="s">
        <v>5415</v>
      </c>
      <c r="E120" s="22" t="s">
        <v>3</v>
      </c>
      <c r="F120" s="269">
        <v>1.97</v>
      </c>
      <c r="G120" s="41"/>
      <c r="H120" s="42"/>
    </row>
    <row r="121" s="2" customFormat="1" ht="16.8" customHeight="1">
      <c r="A121" s="41"/>
      <c r="B121" s="42"/>
      <c r="C121" s="268" t="s">
        <v>3</v>
      </c>
      <c r="D121" s="268" t="s">
        <v>764</v>
      </c>
      <c r="E121" s="22" t="s">
        <v>3</v>
      </c>
      <c r="F121" s="269">
        <v>40.259999999999998</v>
      </c>
      <c r="G121" s="41"/>
      <c r="H121" s="42"/>
    </row>
    <row r="122" s="2" customFormat="1" ht="16.8" customHeight="1">
      <c r="A122" s="41"/>
      <c r="B122" s="42"/>
      <c r="C122" s="268" t="s">
        <v>3</v>
      </c>
      <c r="D122" s="268" t="s">
        <v>911</v>
      </c>
      <c r="E122" s="22" t="s">
        <v>3</v>
      </c>
      <c r="F122" s="269">
        <v>0</v>
      </c>
      <c r="G122" s="41"/>
      <c r="H122" s="42"/>
    </row>
    <row r="123" s="2" customFormat="1" ht="16.8" customHeight="1">
      <c r="A123" s="41"/>
      <c r="B123" s="42"/>
      <c r="C123" s="268" t="s">
        <v>3</v>
      </c>
      <c r="D123" s="268" t="s">
        <v>5416</v>
      </c>
      <c r="E123" s="22" t="s">
        <v>3</v>
      </c>
      <c r="F123" s="269">
        <v>10.26</v>
      </c>
      <c r="G123" s="41"/>
      <c r="H123" s="42"/>
    </row>
    <row r="124" s="2" customFormat="1" ht="16.8" customHeight="1">
      <c r="A124" s="41"/>
      <c r="B124" s="42"/>
      <c r="C124" s="268" t="s">
        <v>3</v>
      </c>
      <c r="D124" s="268" t="s">
        <v>2227</v>
      </c>
      <c r="E124" s="22" t="s">
        <v>3</v>
      </c>
      <c r="F124" s="269">
        <v>1.4099999999999999</v>
      </c>
      <c r="G124" s="41"/>
      <c r="H124" s="42"/>
    </row>
    <row r="125" s="2" customFormat="1" ht="16.8" customHeight="1">
      <c r="A125" s="41"/>
      <c r="B125" s="42"/>
      <c r="C125" s="268" t="s">
        <v>3</v>
      </c>
      <c r="D125" s="268" t="s">
        <v>5417</v>
      </c>
      <c r="E125" s="22" t="s">
        <v>3</v>
      </c>
      <c r="F125" s="269">
        <v>3.5499999999999998</v>
      </c>
      <c r="G125" s="41"/>
      <c r="H125" s="42"/>
    </row>
    <row r="126" s="2" customFormat="1" ht="16.8" customHeight="1">
      <c r="A126" s="41"/>
      <c r="B126" s="42"/>
      <c r="C126" s="268" t="s">
        <v>3</v>
      </c>
      <c r="D126" s="268" t="s">
        <v>764</v>
      </c>
      <c r="E126" s="22" t="s">
        <v>3</v>
      </c>
      <c r="F126" s="269">
        <v>15.220000000000001</v>
      </c>
      <c r="G126" s="41"/>
      <c r="H126" s="42"/>
    </row>
    <row r="127" s="2" customFormat="1" ht="16.8" customHeight="1">
      <c r="A127" s="41"/>
      <c r="B127" s="42"/>
      <c r="C127" s="268" t="s">
        <v>3</v>
      </c>
      <c r="D127" s="268" t="s">
        <v>913</v>
      </c>
      <c r="E127" s="22" t="s">
        <v>3</v>
      </c>
      <c r="F127" s="269">
        <v>0</v>
      </c>
      <c r="G127" s="41"/>
      <c r="H127" s="42"/>
    </row>
    <row r="128" s="2" customFormat="1" ht="16.8" customHeight="1">
      <c r="A128" s="41"/>
      <c r="B128" s="42"/>
      <c r="C128" s="268" t="s">
        <v>3</v>
      </c>
      <c r="D128" s="268" t="s">
        <v>5418</v>
      </c>
      <c r="E128" s="22" t="s">
        <v>3</v>
      </c>
      <c r="F128" s="269">
        <v>59.170000000000002</v>
      </c>
      <c r="G128" s="41"/>
      <c r="H128" s="42"/>
    </row>
    <row r="129" s="2" customFormat="1" ht="16.8" customHeight="1">
      <c r="A129" s="41"/>
      <c r="B129" s="42"/>
      <c r="C129" s="268" t="s">
        <v>3</v>
      </c>
      <c r="D129" s="268" t="s">
        <v>2228</v>
      </c>
      <c r="E129" s="22" t="s">
        <v>3</v>
      </c>
      <c r="F129" s="269">
        <v>2.3599999999999999</v>
      </c>
      <c r="G129" s="41"/>
      <c r="H129" s="42"/>
    </row>
    <row r="130" s="2" customFormat="1" ht="16.8" customHeight="1">
      <c r="A130" s="41"/>
      <c r="B130" s="42"/>
      <c r="C130" s="268" t="s">
        <v>3</v>
      </c>
      <c r="D130" s="268" t="s">
        <v>5419</v>
      </c>
      <c r="E130" s="22" t="s">
        <v>3</v>
      </c>
      <c r="F130" s="269">
        <v>4.1100000000000003</v>
      </c>
      <c r="G130" s="41"/>
      <c r="H130" s="42"/>
    </row>
    <row r="131" s="2" customFormat="1" ht="16.8" customHeight="1">
      <c r="A131" s="41"/>
      <c r="B131" s="42"/>
      <c r="C131" s="268" t="s">
        <v>3</v>
      </c>
      <c r="D131" s="268" t="s">
        <v>764</v>
      </c>
      <c r="E131" s="22" t="s">
        <v>3</v>
      </c>
      <c r="F131" s="269">
        <v>65.640000000000001</v>
      </c>
      <c r="G131" s="41"/>
      <c r="H131" s="42"/>
    </row>
    <row r="132" s="2" customFormat="1" ht="16.8" customHeight="1">
      <c r="A132" s="41"/>
      <c r="B132" s="42"/>
      <c r="C132" s="268" t="s">
        <v>3</v>
      </c>
      <c r="D132" s="268" t="s">
        <v>451</v>
      </c>
      <c r="E132" s="22" t="s">
        <v>3</v>
      </c>
      <c r="F132" s="269">
        <v>121.12000000000001</v>
      </c>
      <c r="G132" s="41"/>
      <c r="H132" s="42"/>
    </row>
    <row r="133" s="2" customFormat="1" ht="16.8" customHeight="1">
      <c r="A133" s="41"/>
      <c r="B133" s="42"/>
      <c r="C133" s="270" t="s">
        <v>5371</v>
      </c>
      <c r="D133" s="41"/>
      <c r="E133" s="41"/>
      <c r="F133" s="41"/>
      <c r="G133" s="41"/>
      <c r="H133" s="42"/>
    </row>
    <row r="134" s="2" customFormat="1" ht="16.8" customHeight="1">
      <c r="A134" s="41"/>
      <c r="B134" s="42"/>
      <c r="C134" s="268" t="s">
        <v>3150</v>
      </c>
      <c r="D134" s="268" t="s">
        <v>5377</v>
      </c>
      <c r="E134" s="22" t="s">
        <v>650</v>
      </c>
      <c r="F134" s="269">
        <v>682.25</v>
      </c>
      <c r="G134" s="41"/>
      <c r="H134" s="42"/>
    </row>
    <row r="135" s="2" customFormat="1" ht="16.8" customHeight="1">
      <c r="A135" s="41"/>
      <c r="B135" s="42"/>
      <c r="C135" s="268" t="s">
        <v>3158</v>
      </c>
      <c r="D135" s="268" t="s">
        <v>5420</v>
      </c>
      <c r="E135" s="22" t="s">
        <v>650</v>
      </c>
      <c r="F135" s="269">
        <v>99.170000000000002</v>
      </c>
      <c r="G135" s="41"/>
      <c r="H135" s="42"/>
    </row>
    <row r="136" s="2" customFormat="1" ht="16.8" customHeight="1">
      <c r="A136" s="41"/>
      <c r="B136" s="42"/>
      <c r="C136" s="268" t="s">
        <v>3169</v>
      </c>
      <c r="D136" s="268" t="s">
        <v>5421</v>
      </c>
      <c r="E136" s="22" t="s">
        <v>117</v>
      </c>
      <c r="F136" s="269">
        <v>396.68000000000001</v>
      </c>
      <c r="G136" s="41"/>
      <c r="H136" s="42"/>
    </row>
    <row r="137" s="2" customFormat="1" ht="16.8" customHeight="1">
      <c r="A137" s="41"/>
      <c r="B137" s="42"/>
      <c r="C137" s="268" t="s">
        <v>3180</v>
      </c>
      <c r="D137" s="268" t="s">
        <v>5378</v>
      </c>
      <c r="E137" s="22" t="s">
        <v>117</v>
      </c>
      <c r="F137" s="269">
        <v>326.399</v>
      </c>
      <c r="G137" s="41"/>
      <c r="H137" s="42"/>
    </row>
    <row r="138" s="2" customFormat="1">
      <c r="A138" s="41"/>
      <c r="B138" s="42"/>
      <c r="C138" s="268" t="s">
        <v>1763</v>
      </c>
      <c r="D138" s="268" t="s">
        <v>5422</v>
      </c>
      <c r="E138" s="22" t="s">
        <v>117</v>
      </c>
      <c r="F138" s="269">
        <v>396.68000000000001</v>
      </c>
      <c r="G138" s="41"/>
      <c r="H138" s="42"/>
    </row>
    <row r="139" s="2" customFormat="1" ht="16.8" customHeight="1">
      <c r="A139" s="41"/>
      <c r="B139" s="42"/>
      <c r="C139" s="264" t="s">
        <v>152</v>
      </c>
      <c r="D139" s="265" t="s">
        <v>153</v>
      </c>
      <c r="E139" s="266" t="s">
        <v>117</v>
      </c>
      <c r="F139" s="267">
        <v>124.39100000000001</v>
      </c>
      <c r="G139" s="41"/>
      <c r="H139" s="42"/>
    </row>
    <row r="140" s="2" customFormat="1" ht="16.8" customHeight="1">
      <c r="A140" s="41"/>
      <c r="B140" s="42"/>
      <c r="C140" s="268" t="s">
        <v>3</v>
      </c>
      <c r="D140" s="268" t="s">
        <v>155</v>
      </c>
      <c r="E140" s="22" t="s">
        <v>3</v>
      </c>
      <c r="F140" s="269">
        <v>63.871000000000002</v>
      </c>
      <c r="G140" s="41"/>
      <c r="H140" s="42"/>
    </row>
    <row r="141" s="2" customFormat="1" ht="16.8" customHeight="1">
      <c r="A141" s="41"/>
      <c r="B141" s="42"/>
      <c r="C141" s="268" t="s">
        <v>3</v>
      </c>
      <c r="D141" s="268" t="s">
        <v>158</v>
      </c>
      <c r="E141" s="22" t="s">
        <v>3</v>
      </c>
      <c r="F141" s="269">
        <v>60.520000000000003</v>
      </c>
      <c r="G141" s="41"/>
      <c r="H141" s="42"/>
    </row>
    <row r="142" s="2" customFormat="1" ht="16.8" customHeight="1">
      <c r="A142" s="41"/>
      <c r="B142" s="42"/>
      <c r="C142" s="268" t="s">
        <v>3</v>
      </c>
      <c r="D142" s="268" t="s">
        <v>451</v>
      </c>
      <c r="E142" s="22" t="s">
        <v>3</v>
      </c>
      <c r="F142" s="269">
        <v>124.39100000000001</v>
      </c>
      <c r="G142" s="41"/>
      <c r="H142" s="42"/>
    </row>
    <row r="143" s="2" customFormat="1" ht="16.8" customHeight="1">
      <c r="A143" s="41"/>
      <c r="B143" s="42"/>
      <c r="C143" s="270" t="s">
        <v>5371</v>
      </c>
      <c r="D143" s="41"/>
      <c r="E143" s="41"/>
      <c r="F143" s="41"/>
      <c r="G143" s="41"/>
      <c r="H143" s="42"/>
    </row>
    <row r="144" s="2" customFormat="1">
      <c r="A144" s="41"/>
      <c r="B144" s="42"/>
      <c r="C144" s="268" t="s">
        <v>1560</v>
      </c>
      <c r="D144" s="268" t="s">
        <v>5423</v>
      </c>
      <c r="E144" s="22" t="s">
        <v>426</v>
      </c>
      <c r="F144" s="269">
        <v>24.713999999999999</v>
      </c>
      <c r="G144" s="41"/>
      <c r="H144" s="42"/>
    </row>
    <row r="145" s="2" customFormat="1" ht="16.8" customHeight="1">
      <c r="A145" s="41"/>
      <c r="B145" s="42"/>
      <c r="C145" s="268" t="s">
        <v>1600</v>
      </c>
      <c r="D145" s="268" t="s">
        <v>5424</v>
      </c>
      <c r="E145" s="22" t="s">
        <v>117</v>
      </c>
      <c r="F145" s="269">
        <v>406.04000000000002</v>
      </c>
      <c r="G145" s="41"/>
      <c r="H145" s="42"/>
    </row>
    <row r="146" s="2" customFormat="1" ht="16.8" customHeight="1">
      <c r="A146" s="41"/>
      <c r="B146" s="42"/>
      <c r="C146" s="268" t="s">
        <v>1522</v>
      </c>
      <c r="D146" s="268" t="s">
        <v>5425</v>
      </c>
      <c r="E146" s="22" t="s">
        <v>117</v>
      </c>
      <c r="F146" s="269">
        <v>406.04000000000002</v>
      </c>
      <c r="G146" s="41"/>
      <c r="H146" s="42"/>
    </row>
    <row r="147" s="2" customFormat="1" ht="16.8" customHeight="1">
      <c r="A147" s="41"/>
      <c r="B147" s="42"/>
      <c r="C147" s="268" t="s">
        <v>1553</v>
      </c>
      <c r="D147" s="268" t="s">
        <v>5426</v>
      </c>
      <c r="E147" s="22" t="s">
        <v>117</v>
      </c>
      <c r="F147" s="269">
        <v>124.39100000000001</v>
      </c>
      <c r="G147" s="41"/>
      <c r="H147" s="42"/>
    </row>
    <row r="148" s="2" customFormat="1" ht="16.8" customHeight="1">
      <c r="A148" s="41"/>
      <c r="B148" s="42"/>
      <c r="C148" s="268" t="s">
        <v>1925</v>
      </c>
      <c r="D148" s="268" t="s">
        <v>1926</v>
      </c>
      <c r="E148" s="22" t="s">
        <v>117</v>
      </c>
      <c r="F148" s="269">
        <v>140.202</v>
      </c>
      <c r="G148" s="41"/>
      <c r="H148" s="42"/>
    </row>
    <row r="149" s="2" customFormat="1" ht="16.8" customHeight="1">
      <c r="A149" s="41"/>
      <c r="B149" s="42"/>
      <c r="C149" s="268" t="s">
        <v>1913</v>
      </c>
      <c r="D149" s="268" t="s">
        <v>1914</v>
      </c>
      <c r="E149" s="22" t="s">
        <v>117</v>
      </c>
      <c r="F149" s="269">
        <v>197.49700000000001</v>
      </c>
      <c r="G149" s="41"/>
      <c r="H149" s="42"/>
    </row>
    <row r="150" s="2" customFormat="1" ht="16.8" customHeight="1">
      <c r="A150" s="41"/>
      <c r="B150" s="42"/>
      <c r="C150" s="264" t="s">
        <v>155</v>
      </c>
      <c r="D150" s="265" t="s">
        <v>156</v>
      </c>
      <c r="E150" s="266" t="s">
        <v>117</v>
      </c>
      <c r="F150" s="267">
        <v>63.871000000000002</v>
      </c>
      <c r="G150" s="41"/>
      <c r="H150" s="42"/>
    </row>
    <row r="151" s="2" customFormat="1" ht="16.8" customHeight="1">
      <c r="A151" s="41"/>
      <c r="B151" s="42"/>
      <c r="C151" s="268" t="s">
        <v>3</v>
      </c>
      <c r="D151" s="268" t="s">
        <v>909</v>
      </c>
      <c r="E151" s="22" t="s">
        <v>3</v>
      </c>
      <c r="F151" s="269">
        <v>0</v>
      </c>
      <c r="G151" s="41"/>
      <c r="H151" s="42"/>
    </row>
    <row r="152" s="2" customFormat="1" ht="16.8" customHeight="1">
      <c r="A152" s="41"/>
      <c r="B152" s="42"/>
      <c r="C152" s="268" t="s">
        <v>3</v>
      </c>
      <c r="D152" s="268" t="s">
        <v>5427</v>
      </c>
      <c r="E152" s="22" t="s">
        <v>3</v>
      </c>
      <c r="F152" s="269">
        <v>11.558</v>
      </c>
      <c r="G152" s="41"/>
      <c r="H152" s="42"/>
    </row>
    <row r="153" s="2" customFormat="1" ht="16.8" customHeight="1">
      <c r="A153" s="41"/>
      <c r="B153" s="42"/>
      <c r="C153" s="268" t="s">
        <v>3</v>
      </c>
      <c r="D153" s="268" t="s">
        <v>5428</v>
      </c>
      <c r="E153" s="22" t="s">
        <v>3</v>
      </c>
      <c r="F153" s="269">
        <v>13.786</v>
      </c>
      <c r="G153" s="41"/>
      <c r="H153" s="42"/>
    </row>
    <row r="154" s="2" customFormat="1" ht="16.8" customHeight="1">
      <c r="A154" s="41"/>
      <c r="B154" s="42"/>
      <c r="C154" s="268" t="s">
        <v>3</v>
      </c>
      <c r="D154" s="268" t="s">
        <v>5412</v>
      </c>
      <c r="E154" s="22" t="s">
        <v>3</v>
      </c>
      <c r="F154" s="269">
        <v>11.529999999999999</v>
      </c>
      <c r="G154" s="41"/>
      <c r="H154" s="42"/>
    </row>
    <row r="155" s="2" customFormat="1" ht="16.8" customHeight="1">
      <c r="A155" s="41"/>
      <c r="B155" s="42"/>
      <c r="C155" s="268" t="s">
        <v>3</v>
      </c>
      <c r="D155" s="268" t="s">
        <v>2898</v>
      </c>
      <c r="E155" s="22" t="s">
        <v>3</v>
      </c>
      <c r="F155" s="269">
        <v>1.5900000000000001</v>
      </c>
      <c r="G155" s="41"/>
      <c r="H155" s="42"/>
    </row>
    <row r="156" s="2" customFormat="1" ht="16.8" customHeight="1">
      <c r="A156" s="41"/>
      <c r="B156" s="42"/>
      <c r="C156" s="268" t="s">
        <v>3</v>
      </c>
      <c r="D156" s="268" t="s">
        <v>5429</v>
      </c>
      <c r="E156" s="22" t="s">
        <v>3</v>
      </c>
      <c r="F156" s="269">
        <v>1.026</v>
      </c>
      <c r="G156" s="41"/>
      <c r="H156" s="42"/>
    </row>
    <row r="157" s="2" customFormat="1" ht="16.8" customHeight="1">
      <c r="A157" s="41"/>
      <c r="B157" s="42"/>
      <c r="C157" s="268" t="s">
        <v>3</v>
      </c>
      <c r="D157" s="268" t="s">
        <v>5430</v>
      </c>
      <c r="E157" s="22" t="s">
        <v>3</v>
      </c>
      <c r="F157" s="269">
        <v>2.2080000000000002</v>
      </c>
      <c r="G157" s="41"/>
      <c r="H157" s="42"/>
    </row>
    <row r="158" s="2" customFormat="1" ht="16.8" customHeight="1">
      <c r="A158" s="41"/>
      <c r="B158" s="42"/>
      <c r="C158" s="268" t="s">
        <v>3</v>
      </c>
      <c r="D158" s="268" t="s">
        <v>764</v>
      </c>
      <c r="E158" s="22" t="s">
        <v>3</v>
      </c>
      <c r="F158" s="269">
        <v>41.698</v>
      </c>
      <c r="G158" s="41"/>
      <c r="H158" s="42"/>
    </row>
    <row r="159" s="2" customFormat="1" ht="16.8" customHeight="1">
      <c r="A159" s="41"/>
      <c r="B159" s="42"/>
      <c r="C159" s="268" t="s">
        <v>3</v>
      </c>
      <c r="D159" s="268" t="s">
        <v>911</v>
      </c>
      <c r="E159" s="22" t="s">
        <v>3</v>
      </c>
      <c r="F159" s="269">
        <v>0</v>
      </c>
      <c r="G159" s="41"/>
      <c r="H159" s="42"/>
    </row>
    <row r="160" s="2" customFormat="1" ht="16.8" customHeight="1">
      <c r="A160" s="41"/>
      <c r="B160" s="42"/>
      <c r="C160" s="268" t="s">
        <v>3</v>
      </c>
      <c r="D160" s="268" t="s">
        <v>5431</v>
      </c>
      <c r="E160" s="22" t="s">
        <v>3</v>
      </c>
      <c r="F160" s="269">
        <v>10.529999999999999</v>
      </c>
      <c r="G160" s="41"/>
      <c r="H160" s="42"/>
    </row>
    <row r="161" s="2" customFormat="1" ht="16.8" customHeight="1">
      <c r="A161" s="41"/>
      <c r="B161" s="42"/>
      <c r="C161" s="268" t="s">
        <v>3</v>
      </c>
      <c r="D161" s="268" t="s">
        <v>2227</v>
      </c>
      <c r="E161" s="22" t="s">
        <v>3</v>
      </c>
      <c r="F161" s="269">
        <v>1.4099999999999999</v>
      </c>
      <c r="G161" s="41"/>
      <c r="H161" s="42"/>
    </row>
    <row r="162" s="2" customFormat="1" ht="16.8" customHeight="1">
      <c r="A162" s="41"/>
      <c r="B162" s="42"/>
      <c r="C162" s="268" t="s">
        <v>3</v>
      </c>
      <c r="D162" s="268" t="s">
        <v>5432</v>
      </c>
      <c r="E162" s="22" t="s">
        <v>3</v>
      </c>
      <c r="F162" s="269">
        <v>3.6480000000000001</v>
      </c>
      <c r="G162" s="41"/>
      <c r="H162" s="42"/>
    </row>
    <row r="163" s="2" customFormat="1" ht="16.8" customHeight="1">
      <c r="A163" s="41"/>
      <c r="B163" s="42"/>
      <c r="C163" s="268" t="s">
        <v>3</v>
      </c>
      <c r="D163" s="268" t="s">
        <v>764</v>
      </c>
      <c r="E163" s="22" t="s">
        <v>3</v>
      </c>
      <c r="F163" s="269">
        <v>15.587999999999999</v>
      </c>
      <c r="G163" s="41"/>
      <c r="H163" s="42"/>
    </row>
    <row r="164" s="2" customFormat="1" ht="16.8" customHeight="1">
      <c r="A164" s="41"/>
      <c r="B164" s="42"/>
      <c r="C164" s="268" t="s">
        <v>3</v>
      </c>
      <c r="D164" s="268" t="s">
        <v>913</v>
      </c>
      <c r="E164" s="22" t="s">
        <v>3</v>
      </c>
      <c r="F164" s="269">
        <v>0</v>
      </c>
      <c r="G164" s="41"/>
      <c r="H164" s="42"/>
    </row>
    <row r="165" s="2" customFormat="1" ht="16.8" customHeight="1">
      <c r="A165" s="41"/>
      <c r="B165" s="42"/>
      <c r="C165" s="268" t="s">
        <v>3</v>
      </c>
      <c r="D165" s="268" t="s">
        <v>2228</v>
      </c>
      <c r="E165" s="22" t="s">
        <v>3</v>
      </c>
      <c r="F165" s="269">
        <v>2.3599999999999999</v>
      </c>
      <c r="G165" s="41"/>
      <c r="H165" s="42"/>
    </row>
    <row r="166" s="2" customFormat="1" ht="16.8" customHeight="1">
      <c r="A166" s="41"/>
      <c r="B166" s="42"/>
      <c r="C166" s="268" t="s">
        <v>3</v>
      </c>
      <c r="D166" s="268" t="s">
        <v>2899</v>
      </c>
      <c r="E166" s="22" t="s">
        <v>3</v>
      </c>
      <c r="F166" s="269">
        <v>4.2249999999999996</v>
      </c>
      <c r="G166" s="41"/>
      <c r="H166" s="42"/>
    </row>
    <row r="167" s="2" customFormat="1" ht="16.8" customHeight="1">
      <c r="A167" s="41"/>
      <c r="B167" s="42"/>
      <c r="C167" s="268" t="s">
        <v>3</v>
      </c>
      <c r="D167" s="268" t="s">
        <v>764</v>
      </c>
      <c r="E167" s="22" t="s">
        <v>3</v>
      </c>
      <c r="F167" s="269">
        <v>6.585</v>
      </c>
      <c r="G167" s="41"/>
      <c r="H167" s="42"/>
    </row>
    <row r="168" s="2" customFormat="1" ht="16.8" customHeight="1">
      <c r="A168" s="41"/>
      <c r="B168" s="42"/>
      <c r="C168" s="268" t="s">
        <v>3</v>
      </c>
      <c r="D168" s="268" t="s">
        <v>451</v>
      </c>
      <c r="E168" s="22" t="s">
        <v>3</v>
      </c>
      <c r="F168" s="269">
        <v>63.871000000000002</v>
      </c>
      <c r="G168" s="41"/>
      <c r="H168" s="42"/>
    </row>
    <row r="169" s="2" customFormat="1" ht="16.8" customHeight="1">
      <c r="A169" s="41"/>
      <c r="B169" s="42"/>
      <c r="C169" s="270" t="s">
        <v>5371</v>
      </c>
      <c r="D169" s="41"/>
      <c r="E169" s="41"/>
      <c r="F169" s="41"/>
      <c r="G169" s="41"/>
      <c r="H169" s="42"/>
    </row>
    <row r="170" s="2" customFormat="1" ht="16.8" customHeight="1">
      <c r="A170" s="41"/>
      <c r="B170" s="42"/>
      <c r="C170" s="268" t="s">
        <v>2820</v>
      </c>
      <c r="D170" s="268" t="s">
        <v>5433</v>
      </c>
      <c r="E170" s="22" t="s">
        <v>117</v>
      </c>
      <c r="F170" s="269">
        <v>196.54400000000001</v>
      </c>
      <c r="G170" s="41"/>
      <c r="H170" s="42"/>
    </row>
    <row r="171" s="2" customFormat="1" ht="16.8" customHeight="1">
      <c r="A171" s="41"/>
      <c r="B171" s="42"/>
      <c r="C171" s="264" t="s">
        <v>158</v>
      </c>
      <c r="D171" s="265" t="s">
        <v>159</v>
      </c>
      <c r="E171" s="266" t="s">
        <v>117</v>
      </c>
      <c r="F171" s="267">
        <v>60.520000000000003</v>
      </c>
      <c r="G171" s="41"/>
      <c r="H171" s="42"/>
    </row>
    <row r="172" s="2" customFormat="1" ht="16.8" customHeight="1">
      <c r="A172" s="41"/>
      <c r="B172" s="42"/>
      <c r="C172" s="268" t="s">
        <v>3</v>
      </c>
      <c r="D172" s="268" t="s">
        <v>913</v>
      </c>
      <c r="E172" s="22" t="s">
        <v>3</v>
      </c>
      <c r="F172" s="269">
        <v>0</v>
      </c>
      <c r="G172" s="41"/>
      <c r="H172" s="42"/>
    </row>
    <row r="173" s="2" customFormat="1" ht="16.8" customHeight="1">
      <c r="A173" s="41"/>
      <c r="B173" s="42"/>
      <c r="C173" s="268" t="s">
        <v>3</v>
      </c>
      <c r="D173" s="268" t="s">
        <v>5434</v>
      </c>
      <c r="E173" s="22" t="s">
        <v>3</v>
      </c>
      <c r="F173" s="269">
        <v>60.520000000000003</v>
      </c>
      <c r="G173" s="41"/>
      <c r="H173" s="42"/>
    </row>
    <row r="174" s="2" customFormat="1" ht="16.8" customHeight="1">
      <c r="A174" s="41"/>
      <c r="B174" s="42"/>
      <c r="C174" s="268" t="s">
        <v>3</v>
      </c>
      <c r="D174" s="268" t="s">
        <v>451</v>
      </c>
      <c r="E174" s="22" t="s">
        <v>3</v>
      </c>
      <c r="F174" s="269">
        <v>60.520000000000003</v>
      </c>
      <c r="G174" s="41"/>
      <c r="H174" s="42"/>
    </row>
    <row r="175" s="2" customFormat="1" ht="16.8" customHeight="1">
      <c r="A175" s="41"/>
      <c r="B175" s="42"/>
      <c r="C175" s="270" t="s">
        <v>5371</v>
      </c>
      <c r="D175" s="41"/>
      <c r="E175" s="41"/>
      <c r="F175" s="41"/>
      <c r="G175" s="41"/>
      <c r="H175" s="42"/>
    </row>
    <row r="176" s="2" customFormat="1" ht="16.8" customHeight="1">
      <c r="A176" s="41"/>
      <c r="B176" s="42"/>
      <c r="C176" s="268" t="s">
        <v>2984</v>
      </c>
      <c r="D176" s="268" t="s">
        <v>5435</v>
      </c>
      <c r="E176" s="22" t="s">
        <v>117</v>
      </c>
      <c r="F176" s="269">
        <v>219.21600000000001</v>
      </c>
      <c r="G176" s="41"/>
      <c r="H176" s="42"/>
    </row>
    <row r="177" s="2" customFormat="1" ht="16.8" customHeight="1">
      <c r="A177" s="41"/>
      <c r="B177" s="42"/>
      <c r="C177" s="264" t="s">
        <v>161</v>
      </c>
      <c r="D177" s="265" t="s">
        <v>162</v>
      </c>
      <c r="E177" s="266" t="s">
        <v>117</v>
      </c>
      <c r="F177" s="267">
        <v>170.55000000000001</v>
      </c>
      <c r="G177" s="41"/>
      <c r="H177" s="42"/>
    </row>
    <row r="178" s="2" customFormat="1" ht="16.8" customHeight="1">
      <c r="A178" s="41"/>
      <c r="B178" s="42"/>
      <c r="C178" s="268" t="s">
        <v>3</v>
      </c>
      <c r="D178" s="268" t="s">
        <v>909</v>
      </c>
      <c r="E178" s="22" t="s">
        <v>3</v>
      </c>
      <c r="F178" s="269">
        <v>0</v>
      </c>
      <c r="G178" s="41"/>
      <c r="H178" s="42"/>
    </row>
    <row r="179" s="2" customFormat="1" ht="16.8" customHeight="1">
      <c r="A179" s="41"/>
      <c r="B179" s="42"/>
      <c r="C179" s="268" t="s">
        <v>3</v>
      </c>
      <c r="D179" s="268" t="s">
        <v>5436</v>
      </c>
      <c r="E179" s="22" t="s">
        <v>3</v>
      </c>
      <c r="F179" s="269">
        <v>34.990000000000002</v>
      </c>
      <c r="G179" s="41"/>
      <c r="H179" s="42"/>
    </row>
    <row r="180" s="2" customFormat="1" ht="16.8" customHeight="1">
      <c r="A180" s="41"/>
      <c r="B180" s="42"/>
      <c r="C180" s="268" t="s">
        <v>3</v>
      </c>
      <c r="D180" s="268" t="s">
        <v>5437</v>
      </c>
      <c r="E180" s="22" t="s">
        <v>3</v>
      </c>
      <c r="F180" s="269">
        <v>3.7200000000000002</v>
      </c>
      <c r="G180" s="41"/>
      <c r="H180" s="42"/>
    </row>
    <row r="181" s="2" customFormat="1" ht="16.8" customHeight="1">
      <c r="A181" s="41"/>
      <c r="B181" s="42"/>
      <c r="C181" s="268" t="s">
        <v>3</v>
      </c>
      <c r="D181" s="268" t="s">
        <v>5438</v>
      </c>
      <c r="E181" s="22" t="s">
        <v>3</v>
      </c>
      <c r="F181" s="269">
        <v>4.3600000000000003</v>
      </c>
      <c r="G181" s="41"/>
      <c r="H181" s="42"/>
    </row>
    <row r="182" s="2" customFormat="1" ht="16.8" customHeight="1">
      <c r="A182" s="41"/>
      <c r="B182" s="42"/>
      <c r="C182" s="268" t="s">
        <v>3</v>
      </c>
      <c r="D182" s="268" t="s">
        <v>2903</v>
      </c>
      <c r="E182" s="22" t="s">
        <v>3</v>
      </c>
      <c r="F182" s="269">
        <v>5.1699999999999999</v>
      </c>
      <c r="G182" s="41"/>
      <c r="H182" s="42"/>
    </row>
    <row r="183" s="2" customFormat="1" ht="16.8" customHeight="1">
      <c r="A183" s="41"/>
      <c r="B183" s="42"/>
      <c r="C183" s="268" t="s">
        <v>3</v>
      </c>
      <c r="D183" s="268" t="s">
        <v>5439</v>
      </c>
      <c r="E183" s="22" t="s">
        <v>3</v>
      </c>
      <c r="F183" s="269">
        <v>4.0199999999999996</v>
      </c>
      <c r="G183" s="41"/>
      <c r="H183" s="42"/>
    </row>
    <row r="184" s="2" customFormat="1" ht="16.8" customHeight="1">
      <c r="A184" s="41"/>
      <c r="B184" s="42"/>
      <c r="C184" s="268" t="s">
        <v>3</v>
      </c>
      <c r="D184" s="268" t="s">
        <v>2905</v>
      </c>
      <c r="E184" s="22" t="s">
        <v>3</v>
      </c>
      <c r="F184" s="269">
        <v>5.4699999999999998</v>
      </c>
      <c r="G184" s="41"/>
      <c r="H184" s="42"/>
    </row>
    <row r="185" s="2" customFormat="1" ht="16.8" customHeight="1">
      <c r="A185" s="41"/>
      <c r="B185" s="42"/>
      <c r="C185" s="268" t="s">
        <v>3</v>
      </c>
      <c r="D185" s="268" t="s">
        <v>2229</v>
      </c>
      <c r="E185" s="22" t="s">
        <v>3</v>
      </c>
      <c r="F185" s="269">
        <v>1.3799999999999999</v>
      </c>
      <c r="G185" s="41"/>
      <c r="H185" s="42"/>
    </row>
    <row r="186" s="2" customFormat="1" ht="16.8" customHeight="1">
      <c r="A186" s="41"/>
      <c r="B186" s="42"/>
      <c r="C186" s="268" t="s">
        <v>3</v>
      </c>
      <c r="D186" s="268" t="s">
        <v>5440</v>
      </c>
      <c r="E186" s="22" t="s">
        <v>3</v>
      </c>
      <c r="F186" s="269">
        <v>57.600000000000001</v>
      </c>
      <c r="G186" s="41"/>
      <c r="H186" s="42"/>
    </row>
    <row r="187" s="2" customFormat="1" ht="16.8" customHeight="1">
      <c r="A187" s="41"/>
      <c r="B187" s="42"/>
      <c r="C187" s="268" t="s">
        <v>3</v>
      </c>
      <c r="D187" s="268" t="s">
        <v>764</v>
      </c>
      <c r="E187" s="22" t="s">
        <v>3</v>
      </c>
      <c r="F187" s="269">
        <v>116.70999999999999</v>
      </c>
      <c r="G187" s="41"/>
      <c r="H187" s="42"/>
    </row>
    <row r="188" s="2" customFormat="1" ht="16.8" customHeight="1">
      <c r="A188" s="41"/>
      <c r="B188" s="42"/>
      <c r="C188" s="268" t="s">
        <v>3</v>
      </c>
      <c r="D188" s="268" t="s">
        <v>5402</v>
      </c>
      <c r="E188" s="22" t="s">
        <v>3</v>
      </c>
      <c r="F188" s="269">
        <v>0</v>
      </c>
      <c r="G188" s="41"/>
      <c r="H188" s="42"/>
    </row>
    <row r="189" s="2" customFormat="1" ht="16.8" customHeight="1">
      <c r="A189" s="41"/>
      <c r="B189" s="42"/>
      <c r="C189" s="268" t="s">
        <v>3</v>
      </c>
      <c r="D189" s="268" t="s">
        <v>5441</v>
      </c>
      <c r="E189" s="22" t="s">
        <v>3</v>
      </c>
      <c r="F189" s="269">
        <v>26.030000000000001</v>
      </c>
      <c r="G189" s="41"/>
      <c r="H189" s="42"/>
    </row>
    <row r="190" s="2" customFormat="1" ht="16.8" customHeight="1">
      <c r="A190" s="41"/>
      <c r="B190" s="42"/>
      <c r="C190" s="268" t="s">
        <v>3</v>
      </c>
      <c r="D190" s="268" t="s">
        <v>1918</v>
      </c>
      <c r="E190" s="22" t="s">
        <v>3</v>
      </c>
      <c r="F190" s="269">
        <v>27.809999999999999</v>
      </c>
      <c r="G190" s="41"/>
      <c r="H190" s="42"/>
    </row>
    <row r="191" s="2" customFormat="1" ht="16.8" customHeight="1">
      <c r="A191" s="41"/>
      <c r="B191" s="42"/>
      <c r="C191" s="268" t="s">
        <v>3</v>
      </c>
      <c r="D191" s="268" t="s">
        <v>764</v>
      </c>
      <c r="E191" s="22" t="s">
        <v>3</v>
      </c>
      <c r="F191" s="269">
        <v>53.840000000000003</v>
      </c>
      <c r="G191" s="41"/>
      <c r="H191" s="42"/>
    </row>
    <row r="192" s="2" customFormat="1" ht="16.8" customHeight="1">
      <c r="A192" s="41"/>
      <c r="B192" s="42"/>
      <c r="C192" s="268" t="s">
        <v>3</v>
      </c>
      <c r="D192" s="268" t="s">
        <v>451</v>
      </c>
      <c r="E192" s="22" t="s">
        <v>3</v>
      </c>
      <c r="F192" s="269">
        <v>170.55000000000001</v>
      </c>
      <c r="G192" s="41"/>
      <c r="H192" s="42"/>
    </row>
    <row r="193" s="2" customFormat="1" ht="16.8" customHeight="1">
      <c r="A193" s="41"/>
      <c r="B193" s="42"/>
      <c r="C193" s="270" t="s">
        <v>5371</v>
      </c>
      <c r="D193" s="41"/>
      <c r="E193" s="41"/>
      <c r="F193" s="41"/>
      <c r="G193" s="41"/>
      <c r="H193" s="42"/>
    </row>
    <row r="194" s="2" customFormat="1" ht="16.8" customHeight="1">
      <c r="A194" s="41"/>
      <c r="B194" s="42"/>
      <c r="C194" s="268" t="s">
        <v>3150</v>
      </c>
      <c r="D194" s="268" t="s">
        <v>5377</v>
      </c>
      <c r="E194" s="22" t="s">
        <v>650</v>
      </c>
      <c r="F194" s="269">
        <v>682.25</v>
      </c>
      <c r="G194" s="41"/>
      <c r="H194" s="42"/>
    </row>
    <row r="195" s="2" customFormat="1" ht="16.8" customHeight="1">
      <c r="A195" s="41"/>
      <c r="B195" s="42"/>
      <c r="C195" s="268" t="s">
        <v>3158</v>
      </c>
      <c r="D195" s="268" t="s">
        <v>5420</v>
      </c>
      <c r="E195" s="22" t="s">
        <v>650</v>
      </c>
      <c r="F195" s="269">
        <v>99.170000000000002</v>
      </c>
      <c r="G195" s="41"/>
      <c r="H195" s="42"/>
    </row>
    <row r="196" s="2" customFormat="1" ht="16.8" customHeight="1">
      <c r="A196" s="41"/>
      <c r="B196" s="42"/>
      <c r="C196" s="268" t="s">
        <v>3169</v>
      </c>
      <c r="D196" s="268" t="s">
        <v>5421</v>
      </c>
      <c r="E196" s="22" t="s">
        <v>117</v>
      </c>
      <c r="F196" s="269">
        <v>396.68000000000001</v>
      </c>
      <c r="G196" s="41"/>
      <c r="H196" s="42"/>
    </row>
    <row r="197" s="2" customFormat="1" ht="16.8" customHeight="1">
      <c r="A197" s="41"/>
      <c r="B197" s="42"/>
      <c r="C197" s="268" t="s">
        <v>3180</v>
      </c>
      <c r="D197" s="268" t="s">
        <v>5378</v>
      </c>
      <c r="E197" s="22" t="s">
        <v>117</v>
      </c>
      <c r="F197" s="269">
        <v>326.399</v>
      </c>
      <c r="G197" s="41"/>
      <c r="H197" s="42"/>
    </row>
    <row r="198" s="2" customFormat="1">
      <c r="A198" s="41"/>
      <c r="B198" s="42"/>
      <c r="C198" s="268" t="s">
        <v>1763</v>
      </c>
      <c r="D198" s="268" t="s">
        <v>5422</v>
      </c>
      <c r="E198" s="22" t="s">
        <v>117</v>
      </c>
      <c r="F198" s="269">
        <v>396.68000000000001</v>
      </c>
      <c r="G198" s="41"/>
      <c r="H198" s="42"/>
    </row>
    <row r="199" s="2" customFormat="1" ht="16.8" customHeight="1">
      <c r="A199" s="41"/>
      <c r="B199" s="42"/>
      <c r="C199" s="264" t="s">
        <v>164</v>
      </c>
      <c r="D199" s="265" t="s">
        <v>165</v>
      </c>
      <c r="E199" s="266" t="s">
        <v>117</v>
      </c>
      <c r="F199" s="267">
        <v>176.03999999999999</v>
      </c>
      <c r="G199" s="41"/>
      <c r="H199" s="42"/>
    </row>
    <row r="200" s="2" customFormat="1" ht="16.8" customHeight="1">
      <c r="A200" s="41"/>
      <c r="B200" s="42"/>
      <c r="C200" s="268" t="s">
        <v>3</v>
      </c>
      <c r="D200" s="268" t="s">
        <v>167</v>
      </c>
      <c r="E200" s="22" t="s">
        <v>3</v>
      </c>
      <c r="F200" s="269">
        <v>61.353999999999999</v>
      </c>
      <c r="G200" s="41"/>
      <c r="H200" s="42"/>
    </row>
    <row r="201" s="2" customFormat="1" ht="16.8" customHeight="1">
      <c r="A201" s="41"/>
      <c r="B201" s="42"/>
      <c r="C201" s="268" t="s">
        <v>3</v>
      </c>
      <c r="D201" s="268" t="s">
        <v>170</v>
      </c>
      <c r="E201" s="22" t="s">
        <v>3</v>
      </c>
      <c r="F201" s="269">
        <v>114.68600000000001</v>
      </c>
      <c r="G201" s="41"/>
      <c r="H201" s="42"/>
    </row>
    <row r="202" s="2" customFormat="1" ht="16.8" customHeight="1">
      <c r="A202" s="41"/>
      <c r="B202" s="42"/>
      <c r="C202" s="268" t="s">
        <v>3</v>
      </c>
      <c r="D202" s="268" t="s">
        <v>451</v>
      </c>
      <c r="E202" s="22" t="s">
        <v>3</v>
      </c>
      <c r="F202" s="269">
        <v>176.03999999999999</v>
      </c>
      <c r="G202" s="41"/>
      <c r="H202" s="42"/>
    </row>
    <row r="203" s="2" customFormat="1" ht="16.8" customHeight="1">
      <c r="A203" s="41"/>
      <c r="B203" s="42"/>
      <c r="C203" s="270" t="s">
        <v>5371</v>
      </c>
      <c r="D203" s="41"/>
      <c r="E203" s="41"/>
      <c r="F203" s="41"/>
      <c r="G203" s="41"/>
      <c r="H203" s="42"/>
    </row>
    <row r="204" s="2" customFormat="1">
      <c r="A204" s="41"/>
      <c r="B204" s="42"/>
      <c r="C204" s="268" t="s">
        <v>1560</v>
      </c>
      <c r="D204" s="268" t="s">
        <v>5423</v>
      </c>
      <c r="E204" s="22" t="s">
        <v>426</v>
      </c>
      <c r="F204" s="269">
        <v>24.713999999999999</v>
      </c>
      <c r="G204" s="41"/>
      <c r="H204" s="42"/>
    </row>
    <row r="205" s="2" customFormat="1" ht="16.8" customHeight="1">
      <c r="A205" s="41"/>
      <c r="B205" s="42"/>
      <c r="C205" s="268" t="s">
        <v>1600</v>
      </c>
      <c r="D205" s="268" t="s">
        <v>5424</v>
      </c>
      <c r="E205" s="22" t="s">
        <v>117</v>
      </c>
      <c r="F205" s="269">
        <v>406.04000000000002</v>
      </c>
      <c r="G205" s="41"/>
      <c r="H205" s="42"/>
    </row>
    <row r="206" s="2" customFormat="1" ht="16.8" customHeight="1">
      <c r="A206" s="41"/>
      <c r="B206" s="42"/>
      <c r="C206" s="268" t="s">
        <v>1522</v>
      </c>
      <c r="D206" s="268" t="s">
        <v>5425</v>
      </c>
      <c r="E206" s="22" t="s">
        <v>117</v>
      </c>
      <c r="F206" s="269">
        <v>406.04000000000002</v>
      </c>
      <c r="G206" s="41"/>
      <c r="H206" s="42"/>
    </row>
    <row r="207" s="2" customFormat="1" ht="16.8" customHeight="1">
      <c r="A207" s="41"/>
      <c r="B207" s="42"/>
      <c r="C207" s="268" t="s">
        <v>1948</v>
      </c>
      <c r="D207" s="268" t="s">
        <v>1949</v>
      </c>
      <c r="E207" s="22" t="s">
        <v>117</v>
      </c>
      <c r="F207" s="269">
        <v>238.43700000000001</v>
      </c>
      <c r="G207" s="41"/>
      <c r="H207" s="42"/>
    </row>
    <row r="208" s="2" customFormat="1" ht="16.8" customHeight="1">
      <c r="A208" s="41"/>
      <c r="B208" s="42"/>
      <c r="C208" s="268" t="s">
        <v>1938</v>
      </c>
      <c r="D208" s="268" t="s">
        <v>1939</v>
      </c>
      <c r="E208" s="22" t="s">
        <v>117</v>
      </c>
      <c r="F208" s="269">
        <v>238.43700000000001</v>
      </c>
      <c r="G208" s="41"/>
      <c r="H208" s="42"/>
    </row>
    <row r="209" s="2" customFormat="1" ht="16.8" customHeight="1">
      <c r="A209" s="41"/>
      <c r="B209" s="42"/>
      <c r="C209" s="264" t="s">
        <v>167</v>
      </c>
      <c r="D209" s="265" t="s">
        <v>168</v>
      </c>
      <c r="E209" s="266" t="s">
        <v>117</v>
      </c>
      <c r="F209" s="267">
        <v>61.353999999999999</v>
      </c>
      <c r="G209" s="41"/>
      <c r="H209" s="42"/>
    </row>
    <row r="210" s="2" customFormat="1" ht="16.8" customHeight="1">
      <c r="A210" s="41"/>
      <c r="B210" s="42"/>
      <c r="C210" s="268" t="s">
        <v>3</v>
      </c>
      <c r="D210" s="268" t="s">
        <v>909</v>
      </c>
      <c r="E210" s="22" t="s">
        <v>3</v>
      </c>
      <c r="F210" s="269">
        <v>0</v>
      </c>
      <c r="G210" s="41"/>
      <c r="H210" s="42"/>
    </row>
    <row r="211" s="2" customFormat="1" ht="16.8" customHeight="1">
      <c r="A211" s="41"/>
      <c r="B211" s="42"/>
      <c r="C211" s="268" t="s">
        <v>3</v>
      </c>
      <c r="D211" s="268" t="s">
        <v>5442</v>
      </c>
      <c r="E211" s="22" t="s">
        <v>3</v>
      </c>
      <c r="F211" s="269">
        <v>36.631999999999998</v>
      </c>
      <c r="G211" s="41"/>
      <c r="H211" s="42"/>
    </row>
    <row r="212" s="2" customFormat="1" ht="16.8" customHeight="1">
      <c r="A212" s="41"/>
      <c r="B212" s="42"/>
      <c r="C212" s="268" t="s">
        <v>3</v>
      </c>
      <c r="D212" s="268" t="s">
        <v>2901</v>
      </c>
      <c r="E212" s="22" t="s">
        <v>3</v>
      </c>
      <c r="F212" s="269">
        <v>3.8460000000000001</v>
      </c>
      <c r="G212" s="41"/>
      <c r="H212" s="42"/>
    </row>
    <row r="213" s="2" customFormat="1" ht="16.8" customHeight="1">
      <c r="A213" s="41"/>
      <c r="B213" s="42"/>
      <c r="C213" s="268" t="s">
        <v>3</v>
      </c>
      <c r="D213" s="268" t="s">
        <v>2902</v>
      </c>
      <c r="E213" s="22" t="s">
        <v>3</v>
      </c>
      <c r="F213" s="269">
        <v>4.5</v>
      </c>
      <c r="G213" s="41"/>
      <c r="H213" s="42"/>
    </row>
    <row r="214" s="2" customFormat="1" ht="16.8" customHeight="1">
      <c r="A214" s="41"/>
      <c r="B214" s="42"/>
      <c r="C214" s="268" t="s">
        <v>3</v>
      </c>
      <c r="D214" s="268" t="s">
        <v>2903</v>
      </c>
      <c r="E214" s="22" t="s">
        <v>3</v>
      </c>
      <c r="F214" s="269">
        <v>5.1699999999999999</v>
      </c>
      <c r="G214" s="41"/>
      <c r="H214" s="42"/>
    </row>
    <row r="215" s="2" customFormat="1" ht="16.8" customHeight="1">
      <c r="A215" s="41"/>
      <c r="B215" s="42"/>
      <c r="C215" s="268" t="s">
        <v>3</v>
      </c>
      <c r="D215" s="268" t="s">
        <v>2904</v>
      </c>
      <c r="E215" s="22" t="s">
        <v>3</v>
      </c>
      <c r="F215" s="269">
        <v>4.1459999999999999</v>
      </c>
      <c r="G215" s="41"/>
      <c r="H215" s="42"/>
    </row>
    <row r="216" s="2" customFormat="1" ht="16.8" customHeight="1">
      <c r="A216" s="41"/>
      <c r="B216" s="42"/>
      <c r="C216" s="268" t="s">
        <v>3</v>
      </c>
      <c r="D216" s="268" t="s">
        <v>2905</v>
      </c>
      <c r="E216" s="22" t="s">
        <v>3</v>
      </c>
      <c r="F216" s="269">
        <v>5.4699999999999998</v>
      </c>
      <c r="G216" s="41"/>
      <c r="H216" s="42"/>
    </row>
    <row r="217" s="2" customFormat="1" ht="16.8" customHeight="1">
      <c r="A217" s="41"/>
      <c r="B217" s="42"/>
      <c r="C217" s="268" t="s">
        <v>3</v>
      </c>
      <c r="D217" s="268" t="s">
        <v>2906</v>
      </c>
      <c r="E217" s="22" t="s">
        <v>3</v>
      </c>
      <c r="F217" s="269">
        <v>1.5900000000000001</v>
      </c>
      <c r="G217" s="41"/>
      <c r="H217" s="42"/>
    </row>
    <row r="218" s="2" customFormat="1" ht="16.8" customHeight="1">
      <c r="A218" s="41"/>
      <c r="B218" s="42"/>
      <c r="C218" s="268" t="s">
        <v>3</v>
      </c>
      <c r="D218" s="268" t="s">
        <v>764</v>
      </c>
      <c r="E218" s="22" t="s">
        <v>3</v>
      </c>
      <c r="F218" s="269">
        <v>61.353999999999999</v>
      </c>
      <c r="G218" s="41"/>
      <c r="H218" s="42"/>
    </row>
    <row r="219" s="2" customFormat="1" ht="16.8" customHeight="1">
      <c r="A219" s="41"/>
      <c r="B219" s="42"/>
      <c r="C219" s="268" t="s">
        <v>3</v>
      </c>
      <c r="D219" s="268" t="s">
        <v>451</v>
      </c>
      <c r="E219" s="22" t="s">
        <v>3</v>
      </c>
      <c r="F219" s="269">
        <v>61.353999999999999</v>
      </c>
      <c r="G219" s="41"/>
      <c r="H219" s="42"/>
    </row>
    <row r="220" s="2" customFormat="1" ht="16.8" customHeight="1">
      <c r="A220" s="41"/>
      <c r="B220" s="42"/>
      <c r="C220" s="270" t="s">
        <v>5371</v>
      </c>
      <c r="D220" s="41"/>
      <c r="E220" s="41"/>
      <c r="F220" s="41"/>
      <c r="G220" s="41"/>
      <c r="H220" s="42"/>
    </row>
    <row r="221" s="2" customFormat="1" ht="16.8" customHeight="1">
      <c r="A221" s="41"/>
      <c r="B221" s="42"/>
      <c r="C221" s="268" t="s">
        <v>2820</v>
      </c>
      <c r="D221" s="268" t="s">
        <v>5433</v>
      </c>
      <c r="E221" s="22" t="s">
        <v>117</v>
      </c>
      <c r="F221" s="269">
        <v>196.54400000000001</v>
      </c>
      <c r="G221" s="41"/>
      <c r="H221" s="42"/>
    </row>
    <row r="222" s="2" customFormat="1" ht="16.8" customHeight="1">
      <c r="A222" s="41"/>
      <c r="B222" s="42"/>
      <c r="C222" s="268" t="s">
        <v>1605</v>
      </c>
      <c r="D222" s="268" t="s">
        <v>5443</v>
      </c>
      <c r="E222" s="22" t="s">
        <v>117</v>
      </c>
      <c r="F222" s="269">
        <v>196.54400000000001</v>
      </c>
      <c r="G222" s="41"/>
      <c r="H222" s="42"/>
    </row>
    <row r="223" s="2" customFormat="1">
      <c r="A223" s="41"/>
      <c r="B223" s="42"/>
      <c r="C223" s="268" t="s">
        <v>2830</v>
      </c>
      <c r="D223" s="268" t="s">
        <v>5444</v>
      </c>
      <c r="E223" s="22" t="s">
        <v>117</v>
      </c>
      <c r="F223" s="269">
        <v>196.54400000000001</v>
      </c>
      <c r="G223" s="41"/>
      <c r="H223" s="42"/>
    </row>
    <row r="224" s="2" customFormat="1" ht="16.8" customHeight="1">
      <c r="A224" s="41"/>
      <c r="B224" s="42"/>
      <c r="C224" s="264" t="s">
        <v>170</v>
      </c>
      <c r="D224" s="265" t="s">
        <v>171</v>
      </c>
      <c r="E224" s="266" t="s">
        <v>117</v>
      </c>
      <c r="F224" s="267">
        <v>114.68600000000001</v>
      </c>
      <c r="G224" s="41"/>
      <c r="H224" s="42"/>
    </row>
    <row r="225" s="2" customFormat="1" ht="16.8" customHeight="1">
      <c r="A225" s="41"/>
      <c r="B225" s="42"/>
      <c r="C225" s="268" t="s">
        <v>3</v>
      </c>
      <c r="D225" s="268" t="s">
        <v>909</v>
      </c>
      <c r="E225" s="22" t="s">
        <v>3</v>
      </c>
      <c r="F225" s="269">
        <v>0</v>
      </c>
      <c r="G225" s="41"/>
      <c r="H225" s="42"/>
    </row>
    <row r="226" s="2" customFormat="1" ht="16.8" customHeight="1">
      <c r="A226" s="41"/>
      <c r="B226" s="42"/>
      <c r="C226" s="268" t="s">
        <v>3</v>
      </c>
      <c r="D226" s="268" t="s">
        <v>5445</v>
      </c>
      <c r="E226" s="22" t="s">
        <v>3</v>
      </c>
      <c r="F226" s="269">
        <v>60.119999999999997</v>
      </c>
      <c r="G226" s="41"/>
      <c r="H226" s="42"/>
    </row>
    <row r="227" s="2" customFormat="1" ht="16.8" customHeight="1">
      <c r="A227" s="41"/>
      <c r="B227" s="42"/>
      <c r="C227" s="268" t="s">
        <v>3</v>
      </c>
      <c r="D227" s="268" t="s">
        <v>764</v>
      </c>
      <c r="E227" s="22" t="s">
        <v>3</v>
      </c>
      <c r="F227" s="269">
        <v>60.119999999999997</v>
      </c>
      <c r="G227" s="41"/>
      <c r="H227" s="42"/>
    </row>
    <row r="228" s="2" customFormat="1" ht="16.8" customHeight="1">
      <c r="A228" s="41"/>
      <c r="B228" s="42"/>
      <c r="C228" s="268" t="s">
        <v>3</v>
      </c>
      <c r="D228" s="268" t="s">
        <v>5402</v>
      </c>
      <c r="E228" s="22" t="s">
        <v>3</v>
      </c>
      <c r="F228" s="269">
        <v>0</v>
      </c>
      <c r="G228" s="41"/>
      <c r="H228" s="42"/>
    </row>
    <row r="229" s="2" customFormat="1" ht="16.8" customHeight="1">
      <c r="A229" s="41"/>
      <c r="B229" s="42"/>
      <c r="C229" s="268" t="s">
        <v>3</v>
      </c>
      <c r="D229" s="268" t="s">
        <v>1917</v>
      </c>
      <c r="E229" s="22" t="s">
        <v>3</v>
      </c>
      <c r="F229" s="269">
        <v>26.756</v>
      </c>
      <c r="G229" s="41"/>
      <c r="H229" s="42"/>
    </row>
    <row r="230" s="2" customFormat="1" ht="16.8" customHeight="1">
      <c r="A230" s="41"/>
      <c r="B230" s="42"/>
      <c r="C230" s="268" t="s">
        <v>3</v>
      </c>
      <c r="D230" s="268" t="s">
        <v>1918</v>
      </c>
      <c r="E230" s="22" t="s">
        <v>3</v>
      </c>
      <c r="F230" s="269">
        <v>27.809999999999999</v>
      </c>
      <c r="G230" s="41"/>
      <c r="H230" s="42"/>
    </row>
    <row r="231" s="2" customFormat="1" ht="16.8" customHeight="1">
      <c r="A231" s="41"/>
      <c r="B231" s="42"/>
      <c r="C231" s="268" t="s">
        <v>3</v>
      </c>
      <c r="D231" s="268" t="s">
        <v>764</v>
      </c>
      <c r="E231" s="22" t="s">
        <v>3</v>
      </c>
      <c r="F231" s="269">
        <v>54.566000000000002</v>
      </c>
      <c r="G231" s="41"/>
      <c r="H231" s="42"/>
    </row>
    <row r="232" s="2" customFormat="1" ht="16.8" customHeight="1">
      <c r="A232" s="41"/>
      <c r="B232" s="42"/>
      <c r="C232" s="268" t="s">
        <v>3</v>
      </c>
      <c r="D232" s="268" t="s">
        <v>451</v>
      </c>
      <c r="E232" s="22" t="s">
        <v>3</v>
      </c>
      <c r="F232" s="269">
        <v>114.68600000000001</v>
      </c>
      <c r="G232" s="41"/>
      <c r="H232" s="42"/>
    </row>
    <row r="233" s="2" customFormat="1" ht="16.8" customHeight="1">
      <c r="A233" s="41"/>
      <c r="B233" s="42"/>
      <c r="C233" s="270" t="s">
        <v>5371</v>
      </c>
      <c r="D233" s="41"/>
      <c r="E233" s="41"/>
      <c r="F233" s="41"/>
      <c r="G233" s="41"/>
      <c r="H233" s="42"/>
    </row>
    <row r="234" s="2" customFormat="1" ht="16.8" customHeight="1">
      <c r="A234" s="41"/>
      <c r="B234" s="42"/>
      <c r="C234" s="268" t="s">
        <v>1605</v>
      </c>
      <c r="D234" s="268" t="s">
        <v>5443</v>
      </c>
      <c r="E234" s="22" t="s">
        <v>117</v>
      </c>
      <c r="F234" s="269">
        <v>196.54400000000001</v>
      </c>
      <c r="G234" s="41"/>
      <c r="H234" s="42"/>
    </row>
    <row r="235" s="2" customFormat="1" ht="16.8" customHeight="1">
      <c r="A235" s="41"/>
      <c r="B235" s="42"/>
      <c r="C235" s="268" t="s">
        <v>2984</v>
      </c>
      <c r="D235" s="268" t="s">
        <v>5435</v>
      </c>
      <c r="E235" s="22" t="s">
        <v>117</v>
      </c>
      <c r="F235" s="269">
        <v>219.21600000000001</v>
      </c>
      <c r="G235" s="41"/>
      <c r="H235" s="42"/>
    </row>
    <row r="236" s="2" customFormat="1" ht="16.8" customHeight="1">
      <c r="A236" s="41"/>
      <c r="B236" s="42"/>
      <c r="C236" s="264" t="s">
        <v>173</v>
      </c>
      <c r="D236" s="265" t="s">
        <v>174</v>
      </c>
      <c r="E236" s="266" t="s">
        <v>117</v>
      </c>
      <c r="F236" s="267">
        <v>105.01000000000001</v>
      </c>
      <c r="G236" s="41"/>
      <c r="H236" s="42"/>
    </row>
    <row r="237" s="2" customFormat="1" ht="16.8" customHeight="1">
      <c r="A237" s="41"/>
      <c r="B237" s="42"/>
      <c r="C237" s="268" t="s">
        <v>3</v>
      </c>
      <c r="D237" s="268" t="s">
        <v>909</v>
      </c>
      <c r="E237" s="22" t="s">
        <v>3</v>
      </c>
      <c r="F237" s="269">
        <v>0</v>
      </c>
      <c r="G237" s="41"/>
      <c r="H237" s="42"/>
    </row>
    <row r="238" s="2" customFormat="1" ht="16.8" customHeight="1">
      <c r="A238" s="41"/>
      <c r="B238" s="42"/>
      <c r="C238" s="268" t="s">
        <v>3</v>
      </c>
      <c r="D238" s="268" t="s">
        <v>5446</v>
      </c>
      <c r="E238" s="22" t="s">
        <v>3</v>
      </c>
      <c r="F238" s="269">
        <v>18.960000000000001</v>
      </c>
      <c r="G238" s="41"/>
      <c r="H238" s="42"/>
    </row>
    <row r="239" s="2" customFormat="1" ht="16.8" customHeight="1">
      <c r="A239" s="41"/>
      <c r="B239" s="42"/>
      <c r="C239" s="268" t="s">
        <v>3</v>
      </c>
      <c r="D239" s="268" t="s">
        <v>5447</v>
      </c>
      <c r="E239" s="22" t="s">
        <v>3</v>
      </c>
      <c r="F239" s="269">
        <v>1.8999999999999999</v>
      </c>
      <c r="G239" s="41"/>
      <c r="H239" s="42"/>
    </row>
    <row r="240" s="2" customFormat="1" ht="16.8" customHeight="1">
      <c r="A240" s="41"/>
      <c r="B240" s="42"/>
      <c r="C240" s="268" t="s">
        <v>3</v>
      </c>
      <c r="D240" s="268" t="s">
        <v>2909</v>
      </c>
      <c r="E240" s="22" t="s">
        <v>3</v>
      </c>
      <c r="F240" s="269">
        <v>2.7200000000000002</v>
      </c>
      <c r="G240" s="41"/>
      <c r="H240" s="42"/>
    </row>
    <row r="241" s="2" customFormat="1" ht="16.8" customHeight="1">
      <c r="A241" s="41"/>
      <c r="B241" s="42"/>
      <c r="C241" s="268" t="s">
        <v>3</v>
      </c>
      <c r="D241" s="268" t="s">
        <v>764</v>
      </c>
      <c r="E241" s="22" t="s">
        <v>3</v>
      </c>
      <c r="F241" s="269">
        <v>23.579999999999998</v>
      </c>
      <c r="G241" s="41"/>
      <c r="H241" s="42"/>
    </row>
    <row r="242" s="2" customFormat="1" ht="16.8" customHeight="1">
      <c r="A242" s="41"/>
      <c r="B242" s="42"/>
      <c r="C242" s="268" t="s">
        <v>3</v>
      </c>
      <c r="D242" s="268" t="s">
        <v>5402</v>
      </c>
      <c r="E242" s="22" t="s">
        <v>3</v>
      </c>
      <c r="F242" s="269">
        <v>0</v>
      </c>
      <c r="G242" s="41"/>
      <c r="H242" s="42"/>
    </row>
    <row r="243" s="2" customFormat="1" ht="16.8" customHeight="1">
      <c r="A243" s="41"/>
      <c r="B243" s="42"/>
      <c r="C243" s="268" t="s">
        <v>3</v>
      </c>
      <c r="D243" s="268" t="s">
        <v>5448</v>
      </c>
      <c r="E243" s="22" t="s">
        <v>3</v>
      </c>
      <c r="F243" s="269">
        <v>43.710000000000001</v>
      </c>
      <c r="G243" s="41"/>
      <c r="H243" s="42"/>
    </row>
    <row r="244" s="2" customFormat="1" ht="16.8" customHeight="1">
      <c r="A244" s="41"/>
      <c r="B244" s="42"/>
      <c r="C244" s="268" t="s">
        <v>3</v>
      </c>
      <c r="D244" s="268" t="s">
        <v>5449</v>
      </c>
      <c r="E244" s="22" t="s">
        <v>3</v>
      </c>
      <c r="F244" s="269">
        <v>37.719999999999999</v>
      </c>
      <c r="G244" s="41"/>
      <c r="H244" s="42"/>
    </row>
    <row r="245" s="2" customFormat="1" ht="16.8" customHeight="1">
      <c r="A245" s="41"/>
      <c r="B245" s="42"/>
      <c r="C245" s="268" t="s">
        <v>3</v>
      </c>
      <c r="D245" s="268" t="s">
        <v>764</v>
      </c>
      <c r="E245" s="22" t="s">
        <v>3</v>
      </c>
      <c r="F245" s="269">
        <v>81.430000000000007</v>
      </c>
      <c r="G245" s="41"/>
      <c r="H245" s="42"/>
    </row>
    <row r="246" s="2" customFormat="1" ht="16.8" customHeight="1">
      <c r="A246" s="41"/>
      <c r="B246" s="42"/>
      <c r="C246" s="268" t="s">
        <v>3</v>
      </c>
      <c r="D246" s="268" t="s">
        <v>451</v>
      </c>
      <c r="E246" s="22" t="s">
        <v>3</v>
      </c>
      <c r="F246" s="269">
        <v>105.01000000000001</v>
      </c>
      <c r="G246" s="41"/>
      <c r="H246" s="42"/>
    </row>
    <row r="247" s="2" customFormat="1" ht="16.8" customHeight="1">
      <c r="A247" s="41"/>
      <c r="B247" s="42"/>
      <c r="C247" s="270" t="s">
        <v>5371</v>
      </c>
      <c r="D247" s="41"/>
      <c r="E247" s="41"/>
      <c r="F247" s="41"/>
      <c r="G247" s="41"/>
      <c r="H247" s="42"/>
    </row>
    <row r="248" s="2" customFormat="1" ht="16.8" customHeight="1">
      <c r="A248" s="41"/>
      <c r="B248" s="42"/>
      <c r="C248" s="268" t="s">
        <v>3150</v>
      </c>
      <c r="D248" s="268" t="s">
        <v>5377</v>
      </c>
      <c r="E248" s="22" t="s">
        <v>650</v>
      </c>
      <c r="F248" s="269">
        <v>682.25</v>
      </c>
      <c r="G248" s="41"/>
      <c r="H248" s="42"/>
    </row>
    <row r="249" s="2" customFormat="1" ht="16.8" customHeight="1">
      <c r="A249" s="41"/>
      <c r="B249" s="42"/>
      <c r="C249" s="268" t="s">
        <v>3158</v>
      </c>
      <c r="D249" s="268" t="s">
        <v>5420</v>
      </c>
      <c r="E249" s="22" t="s">
        <v>650</v>
      </c>
      <c r="F249" s="269">
        <v>99.170000000000002</v>
      </c>
      <c r="G249" s="41"/>
      <c r="H249" s="42"/>
    </row>
    <row r="250" s="2" customFormat="1" ht="16.8" customHeight="1">
      <c r="A250" s="41"/>
      <c r="B250" s="42"/>
      <c r="C250" s="268" t="s">
        <v>3169</v>
      </c>
      <c r="D250" s="268" t="s">
        <v>5421</v>
      </c>
      <c r="E250" s="22" t="s">
        <v>117</v>
      </c>
      <c r="F250" s="269">
        <v>396.68000000000001</v>
      </c>
      <c r="G250" s="41"/>
      <c r="H250" s="42"/>
    </row>
    <row r="251" s="2" customFormat="1" ht="16.8" customHeight="1">
      <c r="A251" s="41"/>
      <c r="B251" s="42"/>
      <c r="C251" s="268" t="s">
        <v>3180</v>
      </c>
      <c r="D251" s="268" t="s">
        <v>5378</v>
      </c>
      <c r="E251" s="22" t="s">
        <v>117</v>
      </c>
      <c r="F251" s="269">
        <v>326.399</v>
      </c>
      <c r="G251" s="41"/>
      <c r="H251" s="42"/>
    </row>
    <row r="252" s="2" customFormat="1">
      <c r="A252" s="41"/>
      <c r="B252" s="42"/>
      <c r="C252" s="268" t="s">
        <v>1763</v>
      </c>
      <c r="D252" s="268" t="s">
        <v>5422</v>
      </c>
      <c r="E252" s="22" t="s">
        <v>117</v>
      </c>
      <c r="F252" s="269">
        <v>396.68000000000001</v>
      </c>
      <c r="G252" s="41"/>
      <c r="H252" s="42"/>
    </row>
    <row r="253" s="2" customFormat="1" ht="16.8" customHeight="1">
      <c r="A253" s="41"/>
      <c r="B253" s="42"/>
      <c r="C253" s="264" t="s">
        <v>176</v>
      </c>
      <c r="D253" s="265" t="s">
        <v>177</v>
      </c>
      <c r="E253" s="266" t="s">
        <v>117</v>
      </c>
      <c r="F253" s="267">
        <v>105.609</v>
      </c>
      <c r="G253" s="41"/>
      <c r="H253" s="42"/>
    </row>
    <row r="254" s="2" customFormat="1" ht="16.8" customHeight="1">
      <c r="A254" s="41"/>
      <c r="B254" s="42"/>
      <c r="C254" s="268" t="s">
        <v>3</v>
      </c>
      <c r="D254" s="268" t="s">
        <v>179</v>
      </c>
      <c r="E254" s="22" t="s">
        <v>3</v>
      </c>
      <c r="F254" s="269">
        <v>61.598999999999997</v>
      </c>
      <c r="G254" s="41"/>
      <c r="H254" s="42"/>
    </row>
    <row r="255" s="2" customFormat="1" ht="16.8" customHeight="1">
      <c r="A255" s="41"/>
      <c r="B255" s="42"/>
      <c r="C255" s="268" t="s">
        <v>3</v>
      </c>
      <c r="D255" s="268" t="s">
        <v>182</v>
      </c>
      <c r="E255" s="22" t="s">
        <v>3</v>
      </c>
      <c r="F255" s="269">
        <v>44.009999999999998</v>
      </c>
      <c r="G255" s="41"/>
      <c r="H255" s="42"/>
    </row>
    <row r="256" s="2" customFormat="1" ht="16.8" customHeight="1">
      <c r="A256" s="41"/>
      <c r="B256" s="42"/>
      <c r="C256" s="268" t="s">
        <v>3</v>
      </c>
      <c r="D256" s="268" t="s">
        <v>451</v>
      </c>
      <c r="E256" s="22" t="s">
        <v>3</v>
      </c>
      <c r="F256" s="269">
        <v>105.609</v>
      </c>
      <c r="G256" s="41"/>
      <c r="H256" s="42"/>
    </row>
    <row r="257" s="2" customFormat="1" ht="16.8" customHeight="1">
      <c r="A257" s="41"/>
      <c r="B257" s="42"/>
      <c r="C257" s="270" t="s">
        <v>5371</v>
      </c>
      <c r="D257" s="41"/>
      <c r="E257" s="41"/>
      <c r="F257" s="41"/>
      <c r="G257" s="41"/>
      <c r="H257" s="42"/>
    </row>
    <row r="258" s="2" customFormat="1">
      <c r="A258" s="41"/>
      <c r="B258" s="42"/>
      <c r="C258" s="268" t="s">
        <v>1560</v>
      </c>
      <c r="D258" s="268" t="s">
        <v>5423</v>
      </c>
      <c r="E258" s="22" t="s">
        <v>426</v>
      </c>
      <c r="F258" s="269">
        <v>24.713999999999999</v>
      </c>
      <c r="G258" s="41"/>
      <c r="H258" s="42"/>
    </row>
    <row r="259" s="2" customFormat="1" ht="16.8" customHeight="1">
      <c r="A259" s="41"/>
      <c r="B259" s="42"/>
      <c r="C259" s="268" t="s">
        <v>1600</v>
      </c>
      <c r="D259" s="268" t="s">
        <v>5424</v>
      </c>
      <c r="E259" s="22" t="s">
        <v>117</v>
      </c>
      <c r="F259" s="269">
        <v>406.04000000000002</v>
      </c>
      <c r="G259" s="41"/>
      <c r="H259" s="42"/>
    </row>
    <row r="260" s="2" customFormat="1" ht="16.8" customHeight="1">
      <c r="A260" s="41"/>
      <c r="B260" s="42"/>
      <c r="C260" s="268" t="s">
        <v>1522</v>
      </c>
      <c r="D260" s="268" t="s">
        <v>5425</v>
      </c>
      <c r="E260" s="22" t="s">
        <v>117</v>
      </c>
      <c r="F260" s="269">
        <v>406.04000000000002</v>
      </c>
      <c r="G260" s="41"/>
      <c r="H260" s="42"/>
    </row>
    <row r="261" s="2" customFormat="1" ht="16.8" customHeight="1">
      <c r="A261" s="41"/>
      <c r="B261" s="42"/>
      <c r="C261" s="268" t="s">
        <v>1948</v>
      </c>
      <c r="D261" s="268" t="s">
        <v>1949</v>
      </c>
      <c r="E261" s="22" t="s">
        <v>117</v>
      </c>
      <c r="F261" s="269">
        <v>238.43700000000001</v>
      </c>
      <c r="G261" s="41"/>
      <c r="H261" s="42"/>
    </row>
    <row r="262" s="2" customFormat="1" ht="16.8" customHeight="1">
      <c r="A262" s="41"/>
      <c r="B262" s="42"/>
      <c r="C262" s="268" t="s">
        <v>1938</v>
      </c>
      <c r="D262" s="268" t="s">
        <v>1939</v>
      </c>
      <c r="E262" s="22" t="s">
        <v>117</v>
      </c>
      <c r="F262" s="269">
        <v>238.43700000000001</v>
      </c>
      <c r="G262" s="41"/>
      <c r="H262" s="42"/>
    </row>
    <row r="263" s="2" customFormat="1" ht="16.8" customHeight="1">
      <c r="A263" s="41"/>
      <c r="B263" s="42"/>
      <c r="C263" s="264" t="s">
        <v>179</v>
      </c>
      <c r="D263" s="265" t="s">
        <v>180</v>
      </c>
      <c r="E263" s="266" t="s">
        <v>117</v>
      </c>
      <c r="F263" s="267">
        <v>61.598999999999997</v>
      </c>
      <c r="G263" s="41"/>
      <c r="H263" s="42"/>
    </row>
    <row r="264" s="2" customFormat="1" ht="16.8" customHeight="1">
      <c r="A264" s="41"/>
      <c r="B264" s="42"/>
      <c r="C264" s="268" t="s">
        <v>3</v>
      </c>
      <c r="D264" s="268" t="s">
        <v>909</v>
      </c>
      <c r="E264" s="22" t="s">
        <v>3</v>
      </c>
      <c r="F264" s="269">
        <v>0</v>
      </c>
      <c r="G264" s="41"/>
      <c r="H264" s="42"/>
    </row>
    <row r="265" s="2" customFormat="1" ht="16.8" customHeight="1">
      <c r="A265" s="41"/>
      <c r="B265" s="42"/>
      <c r="C265" s="268" t="s">
        <v>3</v>
      </c>
      <c r="D265" s="268" t="s">
        <v>5450</v>
      </c>
      <c r="E265" s="22" t="s">
        <v>3</v>
      </c>
      <c r="F265" s="269">
        <v>19.052</v>
      </c>
      <c r="G265" s="41"/>
      <c r="H265" s="42"/>
    </row>
    <row r="266" s="2" customFormat="1" ht="16.8" customHeight="1">
      <c r="A266" s="41"/>
      <c r="B266" s="42"/>
      <c r="C266" s="268" t="s">
        <v>3</v>
      </c>
      <c r="D266" s="268" t="s">
        <v>2908</v>
      </c>
      <c r="E266" s="22" t="s">
        <v>3</v>
      </c>
      <c r="F266" s="269">
        <v>1.992</v>
      </c>
      <c r="G266" s="41"/>
      <c r="H266" s="42"/>
    </row>
    <row r="267" s="2" customFormat="1" ht="16.8" customHeight="1">
      <c r="A267" s="41"/>
      <c r="B267" s="42"/>
      <c r="C267" s="268" t="s">
        <v>3</v>
      </c>
      <c r="D267" s="268" t="s">
        <v>2909</v>
      </c>
      <c r="E267" s="22" t="s">
        <v>3</v>
      </c>
      <c r="F267" s="269">
        <v>2.7200000000000002</v>
      </c>
      <c r="G267" s="41"/>
      <c r="H267" s="42"/>
    </row>
    <row r="268" s="2" customFormat="1" ht="16.8" customHeight="1">
      <c r="A268" s="41"/>
      <c r="B268" s="42"/>
      <c r="C268" s="268" t="s">
        <v>3</v>
      </c>
      <c r="D268" s="268" t="s">
        <v>764</v>
      </c>
      <c r="E268" s="22" t="s">
        <v>3</v>
      </c>
      <c r="F268" s="269">
        <v>23.763999999999999</v>
      </c>
      <c r="G268" s="41"/>
      <c r="H268" s="42"/>
    </row>
    <row r="269" s="2" customFormat="1" ht="16.8" customHeight="1">
      <c r="A269" s="41"/>
      <c r="B269" s="42"/>
      <c r="C269" s="268" t="s">
        <v>3</v>
      </c>
      <c r="D269" s="268" t="s">
        <v>5402</v>
      </c>
      <c r="E269" s="22" t="s">
        <v>3</v>
      </c>
      <c r="F269" s="269">
        <v>0</v>
      </c>
      <c r="G269" s="41"/>
      <c r="H269" s="42"/>
    </row>
    <row r="270" s="2" customFormat="1" ht="16.8" customHeight="1">
      <c r="A270" s="41"/>
      <c r="B270" s="42"/>
      <c r="C270" s="268" t="s">
        <v>3</v>
      </c>
      <c r="D270" s="268" t="s">
        <v>5451</v>
      </c>
      <c r="E270" s="22" t="s">
        <v>3</v>
      </c>
      <c r="F270" s="269">
        <v>37.835000000000001</v>
      </c>
      <c r="G270" s="41"/>
      <c r="H270" s="42"/>
    </row>
    <row r="271" s="2" customFormat="1" ht="16.8" customHeight="1">
      <c r="A271" s="41"/>
      <c r="B271" s="42"/>
      <c r="C271" s="268" t="s">
        <v>3</v>
      </c>
      <c r="D271" s="268" t="s">
        <v>764</v>
      </c>
      <c r="E271" s="22" t="s">
        <v>3</v>
      </c>
      <c r="F271" s="269">
        <v>37.835000000000001</v>
      </c>
      <c r="G271" s="41"/>
      <c r="H271" s="42"/>
    </row>
    <row r="272" s="2" customFormat="1" ht="16.8" customHeight="1">
      <c r="A272" s="41"/>
      <c r="B272" s="42"/>
      <c r="C272" s="268" t="s">
        <v>3</v>
      </c>
      <c r="D272" s="268" t="s">
        <v>451</v>
      </c>
      <c r="E272" s="22" t="s">
        <v>3</v>
      </c>
      <c r="F272" s="269">
        <v>61.598999999999997</v>
      </c>
      <c r="G272" s="41"/>
      <c r="H272" s="42"/>
    </row>
    <row r="273" s="2" customFormat="1" ht="16.8" customHeight="1">
      <c r="A273" s="41"/>
      <c r="B273" s="42"/>
      <c r="C273" s="270" t="s">
        <v>5371</v>
      </c>
      <c r="D273" s="41"/>
      <c r="E273" s="41"/>
      <c r="F273" s="41"/>
      <c r="G273" s="41"/>
      <c r="H273" s="42"/>
    </row>
    <row r="274" s="2" customFormat="1" ht="16.8" customHeight="1">
      <c r="A274" s="41"/>
      <c r="B274" s="42"/>
      <c r="C274" s="268" t="s">
        <v>2820</v>
      </c>
      <c r="D274" s="268" t="s">
        <v>5433</v>
      </c>
      <c r="E274" s="22" t="s">
        <v>117</v>
      </c>
      <c r="F274" s="269">
        <v>196.54400000000001</v>
      </c>
      <c r="G274" s="41"/>
      <c r="H274" s="42"/>
    </row>
    <row r="275" s="2" customFormat="1">
      <c r="A275" s="41"/>
      <c r="B275" s="42"/>
      <c r="C275" s="268" t="s">
        <v>2830</v>
      </c>
      <c r="D275" s="268" t="s">
        <v>5444</v>
      </c>
      <c r="E275" s="22" t="s">
        <v>117</v>
      </c>
      <c r="F275" s="269">
        <v>196.54400000000001</v>
      </c>
      <c r="G275" s="41"/>
      <c r="H275" s="42"/>
    </row>
    <row r="276" s="2" customFormat="1" ht="16.8" customHeight="1">
      <c r="A276" s="41"/>
      <c r="B276" s="42"/>
      <c r="C276" s="264" t="s">
        <v>182</v>
      </c>
      <c r="D276" s="265" t="s">
        <v>183</v>
      </c>
      <c r="E276" s="266" t="s">
        <v>117</v>
      </c>
      <c r="F276" s="267">
        <v>44.009999999999998</v>
      </c>
      <c r="G276" s="41"/>
      <c r="H276" s="42"/>
    </row>
    <row r="277" s="2" customFormat="1" ht="16.8" customHeight="1">
      <c r="A277" s="41"/>
      <c r="B277" s="42"/>
      <c r="C277" s="268" t="s">
        <v>3</v>
      </c>
      <c r="D277" s="268" t="s">
        <v>5402</v>
      </c>
      <c r="E277" s="22" t="s">
        <v>3</v>
      </c>
      <c r="F277" s="269">
        <v>0</v>
      </c>
      <c r="G277" s="41"/>
      <c r="H277" s="42"/>
    </row>
    <row r="278" s="2" customFormat="1" ht="16.8" customHeight="1">
      <c r="A278" s="41"/>
      <c r="B278" s="42"/>
      <c r="C278" s="268" t="s">
        <v>3</v>
      </c>
      <c r="D278" s="268" t="s">
        <v>5452</v>
      </c>
      <c r="E278" s="22" t="s">
        <v>3</v>
      </c>
      <c r="F278" s="269">
        <v>44.009999999999998</v>
      </c>
      <c r="G278" s="41"/>
      <c r="H278" s="42"/>
    </row>
    <row r="279" s="2" customFormat="1" ht="16.8" customHeight="1">
      <c r="A279" s="41"/>
      <c r="B279" s="42"/>
      <c r="C279" s="268" t="s">
        <v>3</v>
      </c>
      <c r="D279" s="268" t="s">
        <v>764</v>
      </c>
      <c r="E279" s="22" t="s">
        <v>3</v>
      </c>
      <c r="F279" s="269">
        <v>44.009999999999998</v>
      </c>
      <c r="G279" s="41"/>
      <c r="H279" s="42"/>
    </row>
    <row r="280" s="2" customFormat="1" ht="16.8" customHeight="1">
      <c r="A280" s="41"/>
      <c r="B280" s="42"/>
      <c r="C280" s="268" t="s">
        <v>3</v>
      </c>
      <c r="D280" s="268" t="s">
        <v>451</v>
      </c>
      <c r="E280" s="22" t="s">
        <v>3</v>
      </c>
      <c r="F280" s="269">
        <v>44.009999999999998</v>
      </c>
      <c r="G280" s="41"/>
      <c r="H280" s="42"/>
    </row>
    <row r="281" s="2" customFormat="1" ht="16.8" customHeight="1">
      <c r="A281" s="41"/>
      <c r="B281" s="42"/>
      <c r="C281" s="270" t="s">
        <v>5371</v>
      </c>
      <c r="D281" s="41"/>
      <c r="E281" s="41"/>
      <c r="F281" s="41"/>
      <c r="G281" s="41"/>
      <c r="H281" s="42"/>
    </row>
    <row r="282" s="2" customFormat="1" ht="16.8" customHeight="1">
      <c r="A282" s="41"/>
      <c r="B282" s="42"/>
      <c r="C282" s="268" t="s">
        <v>2984</v>
      </c>
      <c r="D282" s="268" t="s">
        <v>5435</v>
      </c>
      <c r="E282" s="22" t="s">
        <v>117</v>
      </c>
      <c r="F282" s="269">
        <v>219.21600000000001</v>
      </c>
      <c r="G282" s="41"/>
      <c r="H282" s="42"/>
    </row>
    <row r="283" s="2" customFormat="1" ht="16.8" customHeight="1">
      <c r="A283" s="41"/>
      <c r="B283" s="42"/>
      <c r="C283" s="264" t="s">
        <v>185</v>
      </c>
      <c r="D283" s="265" t="s">
        <v>186</v>
      </c>
      <c r="E283" s="266" t="s">
        <v>117</v>
      </c>
      <c r="F283" s="267">
        <v>297.31599999999997</v>
      </c>
      <c r="G283" s="41"/>
      <c r="H283" s="42"/>
    </row>
    <row r="284" s="2" customFormat="1" ht="16.8" customHeight="1">
      <c r="A284" s="41"/>
      <c r="B284" s="42"/>
      <c r="C284" s="268" t="s">
        <v>3</v>
      </c>
      <c r="D284" s="268" t="s">
        <v>5453</v>
      </c>
      <c r="E284" s="22" t="s">
        <v>3</v>
      </c>
      <c r="F284" s="269">
        <v>0</v>
      </c>
      <c r="G284" s="41"/>
      <c r="H284" s="42"/>
    </row>
    <row r="285" s="2" customFormat="1" ht="16.8" customHeight="1">
      <c r="A285" s="41"/>
      <c r="B285" s="42"/>
      <c r="C285" s="268" t="s">
        <v>3</v>
      </c>
      <c r="D285" s="268" t="s">
        <v>5454</v>
      </c>
      <c r="E285" s="22" t="s">
        <v>3</v>
      </c>
      <c r="F285" s="269">
        <v>42.927</v>
      </c>
      <c r="G285" s="41"/>
      <c r="H285" s="42"/>
    </row>
    <row r="286" s="2" customFormat="1" ht="16.8" customHeight="1">
      <c r="A286" s="41"/>
      <c r="B286" s="42"/>
      <c r="C286" s="268" t="s">
        <v>3</v>
      </c>
      <c r="D286" s="268" t="s">
        <v>5455</v>
      </c>
      <c r="E286" s="22" t="s">
        <v>3</v>
      </c>
      <c r="F286" s="269">
        <v>0</v>
      </c>
      <c r="G286" s="41"/>
      <c r="H286" s="42"/>
    </row>
    <row r="287" s="2" customFormat="1" ht="16.8" customHeight="1">
      <c r="A287" s="41"/>
      <c r="B287" s="42"/>
      <c r="C287" s="268" t="s">
        <v>3</v>
      </c>
      <c r="D287" s="268" t="s">
        <v>5456</v>
      </c>
      <c r="E287" s="22" t="s">
        <v>3</v>
      </c>
      <c r="F287" s="269">
        <v>105.484</v>
      </c>
      <c r="G287" s="41"/>
      <c r="H287" s="42"/>
    </row>
    <row r="288" s="2" customFormat="1" ht="16.8" customHeight="1">
      <c r="A288" s="41"/>
      <c r="B288" s="42"/>
      <c r="C288" s="268" t="s">
        <v>3</v>
      </c>
      <c r="D288" s="268" t="s">
        <v>5457</v>
      </c>
      <c r="E288" s="22" t="s">
        <v>3</v>
      </c>
      <c r="F288" s="269">
        <v>9.6660000000000004</v>
      </c>
      <c r="G288" s="41"/>
      <c r="H288" s="42"/>
    </row>
    <row r="289" s="2" customFormat="1" ht="16.8" customHeight="1">
      <c r="A289" s="41"/>
      <c r="B289" s="42"/>
      <c r="C289" s="268" t="s">
        <v>3</v>
      </c>
      <c r="D289" s="268" t="s">
        <v>5458</v>
      </c>
      <c r="E289" s="22" t="s">
        <v>3</v>
      </c>
      <c r="F289" s="269">
        <v>0</v>
      </c>
      <c r="G289" s="41"/>
      <c r="H289" s="42"/>
    </row>
    <row r="290" s="2" customFormat="1" ht="16.8" customHeight="1">
      <c r="A290" s="41"/>
      <c r="B290" s="42"/>
      <c r="C290" s="268" t="s">
        <v>3</v>
      </c>
      <c r="D290" s="268" t="s">
        <v>5459</v>
      </c>
      <c r="E290" s="22" t="s">
        <v>3</v>
      </c>
      <c r="F290" s="269">
        <v>162.755</v>
      </c>
      <c r="G290" s="41"/>
      <c r="H290" s="42"/>
    </row>
    <row r="291" s="2" customFormat="1" ht="16.8" customHeight="1">
      <c r="A291" s="41"/>
      <c r="B291" s="42"/>
      <c r="C291" s="268" t="s">
        <v>3</v>
      </c>
      <c r="D291" s="268" t="s">
        <v>5460</v>
      </c>
      <c r="E291" s="22" t="s">
        <v>3</v>
      </c>
      <c r="F291" s="269">
        <v>0</v>
      </c>
      <c r="G291" s="41"/>
      <c r="H291" s="42"/>
    </row>
    <row r="292" s="2" customFormat="1" ht="16.8" customHeight="1">
      <c r="A292" s="41"/>
      <c r="B292" s="42"/>
      <c r="C292" s="268" t="s">
        <v>3</v>
      </c>
      <c r="D292" s="268" t="s">
        <v>5454</v>
      </c>
      <c r="E292" s="22" t="s">
        <v>3</v>
      </c>
      <c r="F292" s="269">
        <v>42.927</v>
      </c>
      <c r="G292" s="41"/>
      <c r="H292" s="42"/>
    </row>
    <row r="293" s="2" customFormat="1" ht="16.8" customHeight="1">
      <c r="A293" s="41"/>
      <c r="B293" s="42"/>
      <c r="C293" s="268" t="s">
        <v>3</v>
      </c>
      <c r="D293" s="268" t="s">
        <v>5461</v>
      </c>
      <c r="E293" s="22" t="s">
        <v>3</v>
      </c>
      <c r="F293" s="269">
        <v>0</v>
      </c>
      <c r="G293" s="41"/>
      <c r="H293" s="42"/>
    </row>
    <row r="294" s="2" customFormat="1" ht="16.8" customHeight="1">
      <c r="A294" s="41"/>
      <c r="B294" s="42"/>
      <c r="C294" s="268" t="s">
        <v>3</v>
      </c>
      <c r="D294" s="268" t="s">
        <v>5462</v>
      </c>
      <c r="E294" s="22" t="s">
        <v>3</v>
      </c>
      <c r="F294" s="269">
        <v>31.643999999999998</v>
      </c>
      <c r="G294" s="41"/>
      <c r="H294" s="42"/>
    </row>
    <row r="295" s="2" customFormat="1" ht="16.8" customHeight="1">
      <c r="A295" s="41"/>
      <c r="B295" s="42"/>
      <c r="C295" s="268" t="s">
        <v>3</v>
      </c>
      <c r="D295" s="268" t="s">
        <v>5463</v>
      </c>
      <c r="E295" s="22" t="s">
        <v>3</v>
      </c>
      <c r="F295" s="269">
        <v>-58.067</v>
      </c>
      <c r="G295" s="41"/>
      <c r="H295" s="42"/>
    </row>
    <row r="296" s="2" customFormat="1" ht="16.8" customHeight="1">
      <c r="A296" s="41"/>
      <c r="B296" s="42"/>
      <c r="C296" s="268" t="s">
        <v>3</v>
      </c>
      <c r="D296" s="268" t="s">
        <v>5464</v>
      </c>
      <c r="E296" s="22" t="s">
        <v>3</v>
      </c>
      <c r="F296" s="269">
        <v>-40.020000000000003</v>
      </c>
      <c r="G296" s="41"/>
      <c r="H296" s="42"/>
    </row>
    <row r="297" s="2" customFormat="1" ht="16.8" customHeight="1">
      <c r="A297" s="41"/>
      <c r="B297" s="42"/>
      <c r="C297" s="268" t="s">
        <v>3</v>
      </c>
      <c r="D297" s="268" t="s">
        <v>451</v>
      </c>
      <c r="E297" s="22" t="s">
        <v>3</v>
      </c>
      <c r="F297" s="269">
        <v>297.31599999999997</v>
      </c>
      <c r="G297" s="41"/>
      <c r="H297" s="42"/>
    </row>
    <row r="298" s="2" customFormat="1" ht="16.8" customHeight="1">
      <c r="A298" s="41"/>
      <c r="B298" s="42"/>
      <c r="C298" s="270" t="s">
        <v>5371</v>
      </c>
      <c r="D298" s="41"/>
      <c r="E298" s="41"/>
      <c r="F298" s="41"/>
      <c r="G298" s="41"/>
      <c r="H298" s="42"/>
    </row>
    <row r="299" s="2" customFormat="1" ht="16.8" customHeight="1">
      <c r="A299" s="41"/>
      <c r="B299" s="42"/>
      <c r="C299" s="268" t="s">
        <v>1464</v>
      </c>
      <c r="D299" s="268" t="s">
        <v>5465</v>
      </c>
      <c r="E299" s="22" t="s">
        <v>117</v>
      </c>
      <c r="F299" s="269">
        <v>320.25299999999999</v>
      </c>
      <c r="G299" s="41"/>
      <c r="H299" s="42"/>
    </row>
    <row r="300" s="2" customFormat="1">
      <c r="A300" s="41"/>
      <c r="B300" s="42"/>
      <c r="C300" s="268" t="s">
        <v>1393</v>
      </c>
      <c r="D300" s="268" t="s">
        <v>5466</v>
      </c>
      <c r="E300" s="22" t="s">
        <v>117</v>
      </c>
      <c r="F300" s="269">
        <v>297.31599999999997</v>
      </c>
      <c r="G300" s="41"/>
      <c r="H300" s="42"/>
    </row>
    <row r="301" s="2" customFormat="1">
      <c r="A301" s="41"/>
      <c r="B301" s="42"/>
      <c r="C301" s="268" t="s">
        <v>1403</v>
      </c>
      <c r="D301" s="268" t="s">
        <v>5467</v>
      </c>
      <c r="E301" s="22" t="s">
        <v>117</v>
      </c>
      <c r="F301" s="269">
        <v>297.31599999999997</v>
      </c>
      <c r="G301" s="41"/>
      <c r="H301" s="42"/>
    </row>
    <row r="302" s="2" customFormat="1">
      <c r="A302" s="41"/>
      <c r="B302" s="42"/>
      <c r="C302" s="268" t="s">
        <v>1419</v>
      </c>
      <c r="D302" s="268" t="s">
        <v>5468</v>
      </c>
      <c r="E302" s="22" t="s">
        <v>117</v>
      </c>
      <c r="F302" s="269">
        <v>381.86500000000001</v>
      </c>
      <c r="G302" s="41"/>
      <c r="H302" s="42"/>
    </row>
    <row r="303" s="2" customFormat="1" ht="16.8" customHeight="1">
      <c r="A303" s="41"/>
      <c r="B303" s="42"/>
      <c r="C303" s="268" t="s">
        <v>1450</v>
      </c>
      <c r="D303" s="268" t="s">
        <v>5469</v>
      </c>
      <c r="E303" s="22" t="s">
        <v>117</v>
      </c>
      <c r="F303" s="269">
        <v>14.866</v>
      </c>
      <c r="G303" s="41"/>
      <c r="H303" s="42"/>
    </row>
    <row r="304" s="2" customFormat="1" ht="16.8" customHeight="1">
      <c r="A304" s="41"/>
      <c r="B304" s="42"/>
      <c r="C304" s="268" t="s">
        <v>1408</v>
      </c>
      <c r="D304" s="268" t="s">
        <v>5470</v>
      </c>
      <c r="E304" s="22" t="s">
        <v>561</v>
      </c>
      <c r="F304" s="269">
        <v>1281.0119999999999</v>
      </c>
      <c r="G304" s="41"/>
      <c r="H304" s="42"/>
    </row>
    <row r="305" s="2" customFormat="1" ht="16.8" customHeight="1">
      <c r="A305" s="41"/>
      <c r="B305" s="42"/>
      <c r="C305" s="268" t="s">
        <v>1344</v>
      </c>
      <c r="D305" s="268" t="s">
        <v>5471</v>
      </c>
      <c r="E305" s="22" t="s">
        <v>117</v>
      </c>
      <c r="F305" s="269">
        <v>14.866</v>
      </c>
      <c r="G305" s="41"/>
      <c r="H305" s="42"/>
    </row>
    <row r="306" s="2" customFormat="1">
      <c r="A306" s="41"/>
      <c r="B306" s="42"/>
      <c r="C306" s="268" t="s">
        <v>3109</v>
      </c>
      <c r="D306" s="268" t="s">
        <v>5472</v>
      </c>
      <c r="E306" s="22" t="s">
        <v>117</v>
      </c>
      <c r="F306" s="269">
        <v>334.24599999999998</v>
      </c>
      <c r="G306" s="41"/>
      <c r="H306" s="42"/>
    </row>
    <row r="307" s="2" customFormat="1" ht="16.8" customHeight="1">
      <c r="A307" s="41"/>
      <c r="B307" s="42"/>
      <c r="C307" s="264" t="s">
        <v>188</v>
      </c>
      <c r="D307" s="265" t="s">
        <v>189</v>
      </c>
      <c r="E307" s="266" t="s">
        <v>117</v>
      </c>
      <c r="F307" s="267">
        <v>13.452999999999999</v>
      </c>
      <c r="G307" s="41"/>
      <c r="H307" s="42"/>
    </row>
    <row r="308" s="2" customFormat="1" ht="16.8" customHeight="1">
      <c r="A308" s="41"/>
      <c r="B308" s="42"/>
      <c r="C308" s="268" t="s">
        <v>3</v>
      </c>
      <c r="D308" s="268" t="s">
        <v>5473</v>
      </c>
      <c r="E308" s="22" t="s">
        <v>3</v>
      </c>
      <c r="F308" s="269">
        <v>0</v>
      </c>
      <c r="G308" s="41"/>
      <c r="H308" s="42"/>
    </row>
    <row r="309" s="2" customFormat="1" ht="16.8" customHeight="1">
      <c r="A309" s="41"/>
      <c r="B309" s="42"/>
      <c r="C309" s="268" t="s">
        <v>3</v>
      </c>
      <c r="D309" s="268" t="s">
        <v>5474</v>
      </c>
      <c r="E309" s="22" t="s">
        <v>3</v>
      </c>
      <c r="F309" s="269">
        <v>2.218</v>
      </c>
      <c r="G309" s="41"/>
      <c r="H309" s="42"/>
    </row>
    <row r="310" s="2" customFormat="1" ht="16.8" customHeight="1">
      <c r="A310" s="41"/>
      <c r="B310" s="42"/>
      <c r="C310" s="268" t="s">
        <v>3</v>
      </c>
      <c r="D310" s="268" t="s">
        <v>5475</v>
      </c>
      <c r="E310" s="22" t="s">
        <v>3</v>
      </c>
      <c r="F310" s="269">
        <v>9.4450000000000003</v>
      </c>
      <c r="G310" s="41"/>
      <c r="H310" s="42"/>
    </row>
    <row r="311" s="2" customFormat="1" ht="16.8" customHeight="1">
      <c r="A311" s="41"/>
      <c r="B311" s="42"/>
      <c r="C311" s="268" t="s">
        <v>3</v>
      </c>
      <c r="D311" s="268" t="s">
        <v>5476</v>
      </c>
      <c r="E311" s="22" t="s">
        <v>3</v>
      </c>
      <c r="F311" s="269">
        <v>1.1000000000000001</v>
      </c>
      <c r="G311" s="41"/>
      <c r="H311" s="42"/>
    </row>
    <row r="312" s="2" customFormat="1" ht="16.8" customHeight="1">
      <c r="A312" s="41"/>
      <c r="B312" s="42"/>
      <c r="C312" s="268" t="s">
        <v>3</v>
      </c>
      <c r="D312" s="268" t="s">
        <v>5477</v>
      </c>
      <c r="E312" s="22" t="s">
        <v>3</v>
      </c>
      <c r="F312" s="269">
        <v>0.68999999999999995</v>
      </c>
      <c r="G312" s="41"/>
      <c r="H312" s="42"/>
    </row>
    <row r="313" s="2" customFormat="1" ht="16.8" customHeight="1">
      <c r="A313" s="41"/>
      <c r="B313" s="42"/>
      <c r="C313" s="268" t="s">
        <v>3</v>
      </c>
      <c r="D313" s="268" t="s">
        <v>451</v>
      </c>
      <c r="E313" s="22" t="s">
        <v>3</v>
      </c>
      <c r="F313" s="269">
        <v>13.452999999999999</v>
      </c>
      <c r="G313" s="41"/>
      <c r="H313" s="42"/>
    </row>
    <row r="314" s="2" customFormat="1" ht="16.8" customHeight="1">
      <c r="A314" s="41"/>
      <c r="B314" s="42"/>
      <c r="C314" s="270" t="s">
        <v>5371</v>
      </c>
      <c r="D314" s="41"/>
      <c r="E314" s="41"/>
      <c r="F314" s="41"/>
      <c r="G314" s="41"/>
      <c r="H314" s="42"/>
    </row>
    <row r="315" s="2" customFormat="1" ht="16.8" customHeight="1">
      <c r="A315" s="41"/>
      <c r="B315" s="42"/>
      <c r="C315" s="268" t="s">
        <v>1459</v>
      </c>
      <c r="D315" s="268" t="s">
        <v>5478</v>
      </c>
      <c r="E315" s="22" t="s">
        <v>117</v>
      </c>
      <c r="F315" s="269">
        <v>13.452999999999999</v>
      </c>
      <c r="G315" s="41"/>
      <c r="H315" s="42"/>
    </row>
    <row r="316" s="2" customFormat="1" ht="16.8" customHeight="1">
      <c r="A316" s="41"/>
      <c r="B316" s="42"/>
      <c r="C316" s="268" t="s">
        <v>1501</v>
      </c>
      <c r="D316" s="268" t="s">
        <v>5479</v>
      </c>
      <c r="E316" s="22" t="s">
        <v>117</v>
      </c>
      <c r="F316" s="269">
        <v>13.452999999999999</v>
      </c>
      <c r="G316" s="41"/>
      <c r="H316" s="42"/>
    </row>
    <row r="317" s="2" customFormat="1">
      <c r="A317" s="41"/>
      <c r="B317" s="42"/>
      <c r="C317" s="268" t="s">
        <v>1383</v>
      </c>
      <c r="D317" s="268" t="s">
        <v>5480</v>
      </c>
      <c r="E317" s="22" t="s">
        <v>117</v>
      </c>
      <c r="F317" s="269">
        <v>13.452999999999999</v>
      </c>
      <c r="G317" s="41"/>
      <c r="H317" s="42"/>
    </row>
    <row r="318" s="2" customFormat="1">
      <c r="A318" s="41"/>
      <c r="B318" s="42"/>
      <c r="C318" s="268" t="s">
        <v>1419</v>
      </c>
      <c r="D318" s="268" t="s">
        <v>5468</v>
      </c>
      <c r="E318" s="22" t="s">
        <v>117</v>
      </c>
      <c r="F318" s="269">
        <v>381.86500000000001</v>
      </c>
      <c r="G318" s="41"/>
      <c r="H318" s="42"/>
    </row>
    <row r="319" s="2" customFormat="1" ht="16.8" customHeight="1">
      <c r="A319" s="41"/>
      <c r="B319" s="42"/>
      <c r="C319" s="264" t="s">
        <v>191</v>
      </c>
      <c r="D319" s="265" t="s">
        <v>192</v>
      </c>
      <c r="E319" s="266" t="s">
        <v>117</v>
      </c>
      <c r="F319" s="267">
        <v>17.082999999999998</v>
      </c>
      <c r="G319" s="41"/>
      <c r="H319" s="42"/>
    </row>
    <row r="320" s="2" customFormat="1" ht="16.8" customHeight="1">
      <c r="A320" s="41"/>
      <c r="B320" s="42"/>
      <c r="C320" s="268" t="s">
        <v>3</v>
      </c>
      <c r="D320" s="268" t="s">
        <v>5481</v>
      </c>
      <c r="E320" s="22" t="s">
        <v>3</v>
      </c>
      <c r="F320" s="269">
        <v>16.082999999999998</v>
      </c>
      <c r="G320" s="41"/>
      <c r="H320" s="42"/>
    </row>
    <row r="321" s="2" customFormat="1" ht="16.8" customHeight="1">
      <c r="A321" s="41"/>
      <c r="B321" s="42"/>
      <c r="C321" s="268" t="s">
        <v>3</v>
      </c>
      <c r="D321" s="268" t="s">
        <v>5482</v>
      </c>
      <c r="E321" s="22" t="s">
        <v>3</v>
      </c>
      <c r="F321" s="269">
        <v>1</v>
      </c>
      <c r="G321" s="41"/>
      <c r="H321" s="42"/>
    </row>
    <row r="322" s="2" customFormat="1" ht="16.8" customHeight="1">
      <c r="A322" s="41"/>
      <c r="B322" s="42"/>
      <c r="C322" s="268" t="s">
        <v>3</v>
      </c>
      <c r="D322" s="268" t="s">
        <v>451</v>
      </c>
      <c r="E322" s="22" t="s">
        <v>3</v>
      </c>
      <c r="F322" s="269">
        <v>17.082999999999998</v>
      </c>
      <c r="G322" s="41"/>
      <c r="H322" s="42"/>
    </row>
    <row r="323" s="2" customFormat="1" ht="16.8" customHeight="1">
      <c r="A323" s="41"/>
      <c r="B323" s="42"/>
      <c r="C323" s="270" t="s">
        <v>5371</v>
      </c>
      <c r="D323" s="41"/>
      <c r="E323" s="41"/>
      <c r="F323" s="41"/>
      <c r="G323" s="41"/>
      <c r="H323" s="42"/>
    </row>
    <row r="324" s="2" customFormat="1" ht="16.8" customHeight="1">
      <c r="A324" s="41"/>
      <c r="B324" s="42"/>
      <c r="C324" s="268" t="s">
        <v>1464</v>
      </c>
      <c r="D324" s="268" t="s">
        <v>5465</v>
      </c>
      <c r="E324" s="22" t="s">
        <v>117</v>
      </c>
      <c r="F324" s="269">
        <v>320.25299999999999</v>
      </c>
      <c r="G324" s="41"/>
      <c r="H324" s="42"/>
    </row>
    <row r="325" s="2" customFormat="1" ht="16.8" customHeight="1">
      <c r="A325" s="41"/>
      <c r="B325" s="42"/>
      <c r="C325" s="268" t="s">
        <v>1511</v>
      </c>
      <c r="D325" s="268" t="s">
        <v>5483</v>
      </c>
      <c r="E325" s="22" t="s">
        <v>117</v>
      </c>
      <c r="F325" s="269">
        <v>17.082999999999998</v>
      </c>
      <c r="G325" s="41"/>
      <c r="H325" s="42"/>
    </row>
    <row r="326" s="2" customFormat="1">
      <c r="A326" s="41"/>
      <c r="B326" s="42"/>
      <c r="C326" s="268" t="s">
        <v>1419</v>
      </c>
      <c r="D326" s="268" t="s">
        <v>5468</v>
      </c>
      <c r="E326" s="22" t="s">
        <v>117</v>
      </c>
      <c r="F326" s="269">
        <v>381.86500000000001</v>
      </c>
      <c r="G326" s="41"/>
      <c r="H326" s="42"/>
    </row>
    <row r="327" s="2" customFormat="1" ht="16.8" customHeight="1">
      <c r="A327" s="41"/>
      <c r="B327" s="42"/>
      <c r="C327" s="268" t="s">
        <v>1408</v>
      </c>
      <c r="D327" s="268" t="s">
        <v>5470</v>
      </c>
      <c r="E327" s="22" t="s">
        <v>561</v>
      </c>
      <c r="F327" s="269">
        <v>1281.0119999999999</v>
      </c>
      <c r="G327" s="41"/>
      <c r="H327" s="42"/>
    </row>
    <row r="328" s="2" customFormat="1">
      <c r="A328" s="41"/>
      <c r="B328" s="42"/>
      <c r="C328" s="268" t="s">
        <v>3109</v>
      </c>
      <c r="D328" s="268" t="s">
        <v>5472</v>
      </c>
      <c r="E328" s="22" t="s">
        <v>117</v>
      </c>
      <c r="F328" s="269">
        <v>334.24599999999998</v>
      </c>
      <c r="G328" s="41"/>
      <c r="H328" s="42"/>
    </row>
    <row r="329" s="2" customFormat="1" ht="16.8" customHeight="1">
      <c r="A329" s="41"/>
      <c r="B329" s="42"/>
      <c r="C329" s="264" t="s">
        <v>194</v>
      </c>
      <c r="D329" s="265" t="s">
        <v>195</v>
      </c>
      <c r="E329" s="266" t="s">
        <v>112</v>
      </c>
      <c r="F329" s="267">
        <v>40</v>
      </c>
      <c r="G329" s="41"/>
      <c r="H329" s="42"/>
    </row>
    <row r="330" s="2" customFormat="1" ht="16.8" customHeight="1">
      <c r="A330" s="41"/>
      <c r="B330" s="42"/>
      <c r="C330" s="268" t="s">
        <v>3</v>
      </c>
      <c r="D330" s="268" t="s">
        <v>5484</v>
      </c>
      <c r="E330" s="22" t="s">
        <v>3</v>
      </c>
      <c r="F330" s="269">
        <v>20</v>
      </c>
      <c r="G330" s="41"/>
      <c r="H330" s="42"/>
    </row>
    <row r="331" s="2" customFormat="1" ht="16.8" customHeight="1">
      <c r="A331" s="41"/>
      <c r="B331" s="42"/>
      <c r="C331" s="268" t="s">
        <v>3</v>
      </c>
      <c r="D331" s="268" t="s">
        <v>5485</v>
      </c>
      <c r="E331" s="22" t="s">
        <v>3</v>
      </c>
      <c r="F331" s="269">
        <v>20</v>
      </c>
      <c r="G331" s="41"/>
      <c r="H331" s="42"/>
    </row>
    <row r="332" s="2" customFormat="1" ht="16.8" customHeight="1">
      <c r="A332" s="41"/>
      <c r="B332" s="42"/>
      <c r="C332" s="268" t="s">
        <v>3</v>
      </c>
      <c r="D332" s="268" t="s">
        <v>451</v>
      </c>
      <c r="E332" s="22" t="s">
        <v>3</v>
      </c>
      <c r="F332" s="269">
        <v>40</v>
      </c>
      <c r="G332" s="41"/>
      <c r="H332" s="42"/>
    </row>
    <row r="333" s="2" customFormat="1" ht="16.8" customHeight="1">
      <c r="A333" s="41"/>
      <c r="B333" s="42"/>
      <c r="C333" s="270" t="s">
        <v>5371</v>
      </c>
      <c r="D333" s="41"/>
      <c r="E333" s="41"/>
      <c r="F333" s="41"/>
      <c r="G333" s="41"/>
      <c r="H333" s="42"/>
    </row>
    <row r="334" s="2" customFormat="1" ht="16.8" customHeight="1">
      <c r="A334" s="41"/>
      <c r="B334" s="42"/>
      <c r="C334" s="268" t="s">
        <v>2930</v>
      </c>
      <c r="D334" s="268" t="s">
        <v>5486</v>
      </c>
      <c r="E334" s="22" t="s">
        <v>650</v>
      </c>
      <c r="F334" s="269">
        <v>40</v>
      </c>
      <c r="G334" s="41"/>
      <c r="H334" s="42"/>
    </row>
    <row r="335" s="2" customFormat="1" ht="16.8" customHeight="1">
      <c r="A335" s="41"/>
      <c r="B335" s="42"/>
      <c r="C335" s="268" t="s">
        <v>2935</v>
      </c>
      <c r="D335" s="268" t="s">
        <v>5487</v>
      </c>
      <c r="E335" s="22" t="s">
        <v>117</v>
      </c>
      <c r="F335" s="269">
        <v>17</v>
      </c>
      <c r="G335" s="41"/>
      <c r="H335" s="42"/>
    </row>
    <row r="336" s="2" customFormat="1" ht="16.8" customHeight="1">
      <c r="A336" s="41"/>
      <c r="B336" s="42"/>
      <c r="C336" s="268" t="s">
        <v>2941</v>
      </c>
      <c r="D336" s="268" t="s">
        <v>5488</v>
      </c>
      <c r="E336" s="22" t="s">
        <v>650</v>
      </c>
      <c r="F336" s="269">
        <v>40</v>
      </c>
      <c r="G336" s="41"/>
      <c r="H336" s="42"/>
    </row>
    <row r="337" s="2" customFormat="1">
      <c r="A337" s="41"/>
      <c r="B337" s="42"/>
      <c r="C337" s="268" t="s">
        <v>2951</v>
      </c>
      <c r="D337" s="268" t="s">
        <v>5489</v>
      </c>
      <c r="E337" s="22" t="s">
        <v>650</v>
      </c>
      <c r="F337" s="269">
        <v>40</v>
      </c>
      <c r="G337" s="41"/>
      <c r="H337" s="42"/>
    </row>
    <row r="338" s="2" customFormat="1">
      <c r="A338" s="41"/>
      <c r="B338" s="42"/>
      <c r="C338" s="268" t="s">
        <v>2963</v>
      </c>
      <c r="D338" s="268" t="s">
        <v>5490</v>
      </c>
      <c r="E338" s="22" t="s">
        <v>650</v>
      </c>
      <c r="F338" s="269">
        <v>40</v>
      </c>
      <c r="G338" s="41"/>
      <c r="H338" s="42"/>
    </row>
    <row r="339" s="2" customFormat="1">
      <c r="A339" s="41"/>
      <c r="B339" s="42"/>
      <c r="C339" s="268" t="s">
        <v>2956</v>
      </c>
      <c r="D339" s="268" t="s">
        <v>5491</v>
      </c>
      <c r="E339" s="22" t="s">
        <v>117</v>
      </c>
      <c r="F339" s="269">
        <v>27.600000000000001</v>
      </c>
      <c r="G339" s="41"/>
      <c r="H339" s="42"/>
    </row>
    <row r="340" s="2" customFormat="1" ht="16.8" customHeight="1">
      <c r="A340" s="41"/>
      <c r="B340" s="42"/>
      <c r="C340" s="264" t="s">
        <v>197</v>
      </c>
      <c r="D340" s="265" t="s">
        <v>198</v>
      </c>
      <c r="E340" s="266" t="s">
        <v>112</v>
      </c>
      <c r="F340" s="267">
        <v>24.350000000000001</v>
      </c>
      <c r="G340" s="41"/>
      <c r="H340" s="42"/>
    </row>
    <row r="341" s="2" customFormat="1" ht="16.8" customHeight="1">
      <c r="A341" s="41"/>
      <c r="B341" s="42"/>
      <c r="C341" s="268" t="s">
        <v>3</v>
      </c>
      <c r="D341" s="268" t="s">
        <v>199</v>
      </c>
      <c r="E341" s="22" t="s">
        <v>3</v>
      </c>
      <c r="F341" s="269">
        <v>24.350000000000001</v>
      </c>
      <c r="G341" s="41"/>
      <c r="H341" s="42"/>
    </row>
    <row r="342" s="2" customFormat="1" ht="16.8" customHeight="1">
      <c r="A342" s="41"/>
      <c r="B342" s="42"/>
      <c r="C342" s="270" t="s">
        <v>5371</v>
      </c>
      <c r="D342" s="41"/>
      <c r="E342" s="41"/>
      <c r="F342" s="41"/>
      <c r="G342" s="41"/>
      <c r="H342" s="42"/>
    </row>
    <row r="343" s="2" customFormat="1" ht="16.8" customHeight="1">
      <c r="A343" s="41"/>
      <c r="B343" s="42"/>
      <c r="C343" s="268" t="s">
        <v>2107</v>
      </c>
      <c r="D343" s="268" t="s">
        <v>5492</v>
      </c>
      <c r="E343" s="22" t="s">
        <v>650</v>
      </c>
      <c r="F343" s="269">
        <v>330.26600000000002</v>
      </c>
      <c r="G343" s="41"/>
      <c r="H343" s="42"/>
    </row>
    <row r="344" s="2" customFormat="1">
      <c r="A344" s="41"/>
      <c r="B344" s="42"/>
      <c r="C344" s="268" t="s">
        <v>2301</v>
      </c>
      <c r="D344" s="268" t="s">
        <v>5493</v>
      </c>
      <c r="E344" s="22" t="s">
        <v>650</v>
      </c>
      <c r="F344" s="269">
        <v>24.350000000000001</v>
      </c>
      <c r="G344" s="41"/>
      <c r="H344" s="42"/>
    </row>
    <row r="345" s="2" customFormat="1" ht="16.8" customHeight="1">
      <c r="A345" s="41"/>
      <c r="B345" s="42"/>
      <c r="C345" s="268" t="s">
        <v>2380</v>
      </c>
      <c r="D345" s="268" t="s">
        <v>5494</v>
      </c>
      <c r="E345" s="22" t="s">
        <v>650</v>
      </c>
      <c r="F345" s="269">
        <v>24.350000000000001</v>
      </c>
      <c r="G345" s="41"/>
      <c r="H345" s="42"/>
    </row>
    <row r="346" s="2" customFormat="1">
      <c r="A346" s="41"/>
      <c r="B346" s="42"/>
      <c r="C346" s="268" t="s">
        <v>2391</v>
      </c>
      <c r="D346" s="268" t="s">
        <v>2392</v>
      </c>
      <c r="E346" s="22" t="s">
        <v>117</v>
      </c>
      <c r="F346" s="269">
        <v>338.17599999999999</v>
      </c>
      <c r="G346" s="41"/>
      <c r="H346" s="42"/>
    </row>
    <row r="347" s="2" customFormat="1" ht="16.8" customHeight="1">
      <c r="A347" s="41"/>
      <c r="B347" s="42"/>
      <c r="C347" s="264" t="s">
        <v>200</v>
      </c>
      <c r="D347" s="265" t="s">
        <v>201</v>
      </c>
      <c r="E347" s="266" t="s">
        <v>117</v>
      </c>
      <c r="F347" s="267">
        <v>205.97</v>
      </c>
      <c r="G347" s="41"/>
      <c r="H347" s="42"/>
    </row>
    <row r="348" s="2" customFormat="1" ht="16.8" customHeight="1">
      <c r="A348" s="41"/>
      <c r="B348" s="42"/>
      <c r="C348" s="268" t="s">
        <v>3</v>
      </c>
      <c r="D348" s="268" t="s">
        <v>5495</v>
      </c>
      <c r="E348" s="22" t="s">
        <v>3</v>
      </c>
      <c r="F348" s="269">
        <v>205.97</v>
      </c>
      <c r="G348" s="41"/>
      <c r="H348" s="42"/>
    </row>
    <row r="349" s="2" customFormat="1" ht="16.8" customHeight="1">
      <c r="A349" s="41"/>
      <c r="B349" s="42"/>
      <c r="C349" s="270" t="s">
        <v>5371</v>
      </c>
      <c r="D349" s="41"/>
      <c r="E349" s="41"/>
      <c r="F349" s="41"/>
      <c r="G349" s="41"/>
      <c r="H349" s="42"/>
    </row>
    <row r="350" s="2" customFormat="1" ht="16.8" customHeight="1">
      <c r="A350" s="41"/>
      <c r="B350" s="42"/>
      <c r="C350" s="268" t="s">
        <v>508</v>
      </c>
      <c r="D350" s="268" t="s">
        <v>5496</v>
      </c>
      <c r="E350" s="22" t="s">
        <v>117</v>
      </c>
      <c r="F350" s="269">
        <v>205.97</v>
      </c>
      <c r="G350" s="41"/>
      <c r="H350" s="42"/>
    </row>
    <row r="351" s="2" customFormat="1" ht="16.8" customHeight="1">
      <c r="A351" s="41"/>
      <c r="B351" s="42"/>
      <c r="C351" s="268" t="s">
        <v>1818</v>
      </c>
      <c r="D351" s="268" t="s">
        <v>5497</v>
      </c>
      <c r="E351" s="22" t="s">
        <v>117</v>
      </c>
      <c r="F351" s="269">
        <v>205.97</v>
      </c>
      <c r="G351" s="41"/>
      <c r="H351" s="42"/>
    </row>
    <row r="352" s="2" customFormat="1" ht="16.8" customHeight="1">
      <c r="A352" s="41"/>
      <c r="B352" s="42"/>
      <c r="C352" s="268" t="s">
        <v>1834</v>
      </c>
      <c r="D352" s="268" t="s">
        <v>5498</v>
      </c>
      <c r="E352" s="22" t="s">
        <v>117</v>
      </c>
      <c r="F352" s="269">
        <v>411.94</v>
      </c>
      <c r="G352" s="41"/>
      <c r="H352" s="42"/>
    </row>
    <row r="353" s="2" customFormat="1">
      <c r="A353" s="41"/>
      <c r="B353" s="42"/>
      <c r="C353" s="268" t="s">
        <v>1846</v>
      </c>
      <c r="D353" s="268" t="s">
        <v>1847</v>
      </c>
      <c r="E353" s="22" t="s">
        <v>117</v>
      </c>
      <c r="F353" s="269">
        <v>396.60899999999998</v>
      </c>
      <c r="G353" s="41"/>
      <c r="H353" s="42"/>
    </row>
    <row r="354" s="2" customFormat="1" ht="16.8" customHeight="1">
      <c r="A354" s="41"/>
      <c r="B354" s="42"/>
      <c r="C354" s="264" t="s">
        <v>203</v>
      </c>
      <c r="D354" s="265" t="s">
        <v>204</v>
      </c>
      <c r="E354" s="266" t="s">
        <v>112</v>
      </c>
      <c r="F354" s="267">
        <v>65.099999999999994</v>
      </c>
      <c r="G354" s="41"/>
      <c r="H354" s="42"/>
    </row>
    <row r="355" s="2" customFormat="1" ht="16.8" customHeight="1">
      <c r="A355" s="41"/>
      <c r="B355" s="42"/>
      <c r="C355" s="268" t="s">
        <v>3</v>
      </c>
      <c r="D355" s="268" t="s">
        <v>5499</v>
      </c>
      <c r="E355" s="22" t="s">
        <v>3</v>
      </c>
      <c r="F355" s="269">
        <v>65.099999999999994</v>
      </c>
      <c r="G355" s="41"/>
      <c r="H355" s="42"/>
    </row>
    <row r="356" s="2" customFormat="1" ht="16.8" customHeight="1">
      <c r="A356" s="41"/>
      <c r="B356" s="42"/>
      <c r="C356" s="270" t="s">
        <v>5371</v>
      </c>
      <c r="D356" s="41"/>
      <c r="E356" s="41"/>
      <c r="F356" s="41"/>
      <c r="G356" s="41"/>
      <c r="H356" s="42"/>
    </row>
    <row r="357" s="2" customFormat="1" ht="16.8" customHeight="1">
      <c r="A357" s="41"/>
      <c r="B357" s="42"/>
      <c r="C357" s="268" t="s">
        <v>1864</v>
      </c>
      <c r="D357" s="268" t="s">
        <v>5500</v>
      </c>
      <c r="E357" s="22" t="s">
        <v>650</v>
      </c>
      <c r="F357" s="269">
        <v>82.299999999999997</v>
      </c>
      <c r="G357" s="41"/>
      <c r="H357" s="42"/>
    </row>
    <row r="358" s="2" customFormat="1" ht="16.8" customHeight="1">
      <c r="A358" s="41"/>
      <c r="B358" s="42"/>
      <c r="C358" s="264" t="s">
        <v>206</v>
      </c>
      <c r="D358" s="265" t="s">
        <v>207</v>
      </c>
      <c r="E358" s="266" t="s">
        <v>117</v>
      </c>
      <c r="F358" s="267">
        <v>134.46700000000001</v>
      </c>
      <c r="G358" s="41"/>
      <c r="H358" s="42"/>
    </row>
    <row r="359" s="2" customFormat="1" ht="16.8" customHeight="1">
      <c r="A359" s="41"/>
      <c r="B359" s="42"/>
      <c r="C359" s="268" t="s">
        <v>3</v>
      </c>
      <c r="D359" s="268" t="s">
        <v>5501</v>
      </c>
      <c r="E359" s="22" t="s">
        <v>3</v>
      </c>
      <c r="F359" s="269">
        <v>0</v>
      </c>
      <c r="G359" s="41"/>
      <c r="H359" s="42"/>
    </row>
    <row r="360" s="2" customFormat="1" ht="16.8" customHeight="1">
      <c r="A360" s="41"/>
      <c r="B360" s="42"/>
      <c r="C360" s="268" t="s">
        <v>3</v>
      </c>
      <c r="D360" s="268" t="s">
        <v>1480</v>
      </c>
      <c r="E360" s="22" t="s">
        <v>3</v>
      </c>
      <c r="F360" s="269">
        <v>0</v>
      </c>
      <c r="G360" s="41"/>
      <c r="H360" s="42"/>
    </row>
    <row r="361" s="2" customFormat="1" ht="16.8" customHeight="1">
      <c r="A361" s="41"/>
      <c r="B361" s="42"/>
      <c r="C361" s="268" t="s">
        <v>3</v>
      </c>
      <c r="D361" s="268" t="s">
        <v>5502</v>
      </c>
      <c r="E361" s="22" t="s">
        <v>3</v>
      </c>
      <c r="F361" s="269">
        <v>71.736000000000004</v>
      </c>
      <c r="G361" s="41"/>
      <c r="H361" s="42"/>
    </row>
    <row r="362" s="2" customFormat="1" ht="16.8" customHeight="1">
      <c r="A362" s="41"/>
      <c r="B362" s="42"/>
      <c r="C362" s="268" t="s">
        <v>3</v>
      </c>
      <c r="D362" s="268" t="s">
        <v>1482</v>
      </c>
      <c r="E362" s="22" t="s">
        <v>3</v>
      </c>
      <c r="F362" s="269">
        <v>3.5750000000000002</v>
      </c>
      <c r="G362" s="41"/>
      <c r="H362" s="42"/>
    </row>
    <row r="363" s="2" customFormat="1" ht="16.8" customHeight="1">
      <c r="A363" s="41"/>
      <c r="B363" s="42"/>
      <c r="C363" s="268" t="s">
        <v>3</v>
      </c>
      <c r="D363" s="268" t="s">
        <v>1483</v>
      </c>
      <c r="E363" s="22" t="s">
        <v>3</v>
      </c>
      <c r="F363" s="269">
        <v>-7.7999999999999998</v>
      </c>
      <c r="G363" s="41"/>
      <c r="H363" s="42"/>
    </row>
    <row r="364" s="2" customFormat="1" ht="16.8" customHeight="1">
      <c r="A364" s="41"/>
      <c r="B364" s="42"/>
      <c r="C364" s="268" t="s">
        <v>3</v>
      </c>
      <c r="D364" s="268" t="s">
        <v>1484</v>
      </c>
      <c r="E364" s="22" t="s">
        <v>3</v>
      </c>
      <c r="F364" s="269">
        <v>0</v>
      </c>
      <c r="G364" s="41"/>
      <c r="H364" s="42"/>
    </row>
    <row r="365" s="2" customFormat="1" ht="16.8" customHeight="1">
      <c r="A365" s="41"/>
      <c r="B365" s="42"/>
      <c r="C365" s="268" t="s">
        <v>3</v>
      </c>
      <c r="D365" s="268" t="s">
        <v>1485</v>
      </c>
      <c r="E365" s="22" t="s">
        <v>3</v>
      </c>
      <c r="F365" s="269">
        <v>21</v>
      </c>
      <c r="G365" s="41"/>
      <c r="H365" s="42"/>
    </row>
    <row r="366" s="2" customFormat="1" ht="16.8" customHeight="1">
      <c r="A366" s="41"/>
      <c r="B366" s="42"/>
      <c r="C366" s="268" t="s">
        <v>3</v>
      </c>
      <c r="D366" s="268" t="s">
        <v>1482</v>
      </c>
      <c r="E366" s="22" t="s">
        <v>3</v>
      </c>
      <c r="F366" s="269">
        <v>3.5750000000000002</v>
      </c>
      <c r="G366" s="41"/>
      <c r="H366" s="42"/>
    </row>
    <row r="367" s="2" customFormat="1" ht="16.8" customHeight="1">
      <c r="A367" s="41"/>
      <c r="B367" s="42"/>
      <c r="C367" s="268" t="s">
        <v>3</v>
      </c>
      <c r="D367" s="268" t="s">
        <v>1487</v>
      </c>
      <c r="E367" s="22" t="s">
        <v>3</v>
      </c>
      <c r="F367" s="269">
        <v>0</v>
      </c>
      <c r="G367" s="41"/>
      <c r="H367" s="42"/>
    </row>
    <row r="368" s="2" customFormat="1" ht="16.8" customHeight="1">
      <c r="A368" s="41"/>
      <c r="B368" s="42"/>
      <c r="C368" s="268" t="s">
        <v>3</v>
      </c>
      <c r="D368" s="268" t="s">
        <v>5503</v>
      </c>
      <c r="E368" s="22" t="s">
        <v>3</v>
      </c>
      <c r="F368" s="269">
        <v>5.1600000000000001</v>
      </c>
      <c r="G368" s="41"/>
      <c r="H368" s="42"/>
    </row>
    <row r="369" s="2" customFormat="1" ht="16.8" customHeight="1">
      <c r="A369" s="41"/>
      <c r="B369" s="42"/>
      <c r="C369" s="268" t="s">
        <v>3</v>
      </c>
      <c r="D369" s="268" t="s">
        <v>1489</v>
      </c>
      <c r="E369" s="22" t="s">
        <v>3</v>
      </c>
      <c r="F369" s="269">
        <v>0</v>
      </c>
      <c r="G369" s="41"/>
      <c r="H369" s="42"/>
    </row>
    <row r="370" s="2" customFormat="1" ht="16.8" customHeight="1">
      <c r="A370" s="41"/>
      <c r="B370" s="42"/>
      <c r="C370" s="268" t="s">
        <v>3</v>
      </c>
      <c r="D370" s="268" t="s">
        <v>5503</v>
      </c>
      <c r="E370" s="22" t="s">
        <v>3</v>
      </c>
      <c r="F370" s="269">
        <v>5.1600000000000001</v>
      </c>
      <c r="G370" s="41"/>
      <c r="H370" s="42"/>
    </row>
    <row r="371" s="2" customFormat="1" ht="16.8" customHeight="1">
      <c r="A371" s="41"/>
      <c r="B371" s="42"/>
      <c r="C371" s="268" t="s">
        <v>3</v>
      </c>
      <c r="D371" s="268" t="s">
        <v>1495</v>
      </c>
      <c r="E371" s="22" t="s">
        <v>3</v>
      </c>
      <c r="F371" s="269">
        <v>0</v>
      </c>
      <c r="G371" s="41"/>
      <c r="H371" s="42"/>
    </row>
    <row r="372" s="2" customFormat="1" ht="16.8" customHeight="1">
      <c r="A372" s="41"/>
      <c r="B372" s="42"/>
      <c r="C372" s="268" t="s">
        <v>3</v>
      </c>
      <c r="D372" s="268" t="s">
        <v>1496</v>
      </c>
      <c r="E372" s="22" t="s">
        <v>3</v>
      </c>
      <c r="F372" s="269">
        <v>32.061</v>
      </c>
      <c r="G372" s="41"/>
      <c r="H372" s="42"/>
    </row>
    <row r="373" s="2" customFormat="1" ht="16.8" customHeight="1">
      <c r="A373" s="41"/>
      <c r="B373" s="42"/>
      <c r="C373" s="268" t="s">
        <v>3</v>
      </c>
      <c r="D373" s="268" t="s">
        <v>451</v>
      </c>
      <c r="E373" s="22" t="s">
        <v>3</v>
      </c>
      <c r="F373" s="269">
        <v>134.46700000000001</v>
      </c>
      <c r="G373" s="41"/>
      <c r="H373" s="42"/>
    </row>
    <row r="374" s="2" customFormat="1" ht="16.8" customHeight="1">
      <c r="A374" s="41"/>
      <c r="B374" s="42"/>
      <c r="C374" s="270" t="s">
        <v>5371</v>
      </c>
      <c r="D374" s="41"/>
      <c r="E374" s="41"/>
      <c r="F374" s="41"/>
      <c r="G374" s="41"/>
      <c r="H374" s="42"/>
    </row>
    <row r="375" s="2" customFormat="1" ht="16.8" customHeight="1">
      <c r="A375" s="41"/>
      <c r="B375" s="42"/>
      <c r="C375" s="268" t="s">
        <v>1823</v>
      </c>
      <c r="D375" s="268" t="s">
        <v>5504</v>
      </c>
      <c r="E375" s="22" t="s">
        <v>117</v>
      </c>
      <c r="F375" s="269">
        <v>134.46700000000001</v>
      </c>
      <c r="G375" s="41"/>
      <c r="H375" s="42"/>
    </row>
    <row r="376" s="2" customFormat="1" ht="16.8" customHeight="1">
      <c r="A376" s="41"/>
      <c r="B376" s="42"/>
      <c r="C376" s="268" t="s">
        <v>1840</v>
      </c>
      <c r="D376" s="268" t="s">
        <v>5505</v>
      </c>
      <c r="E376" s="22" t="s">
        <v>117</v>
      </c>
      <c r="F376" s="269">
        <v>268.93400000000003</v>
      </c>
      <c r="G376" s="41"/>
      <c r="H376" s="42"/>
    </row>
    <row r="377" s="2" customFormat="1" ht="16.8" customHeight="1">
      <c r="A377" s="41"/>
      <c r="B377" s="42"/>
      <c r="C377" s="268" t="s">
        <v>1806</v>
      </c>
      <c r="D377" s="268" t="s">
        <v>5506</v>
      </c>
      <c r="E377" s="22" t="s">
        <v>117</v>
      </c>
      <c r="F377" s="269">
        <v>134.46700000000001</v>
      </c>
      <c r="G377" s="41"/>
      <c r="H377" s="42"/>
    </row>
    <row r="378" s="2" customFormat="1">
      <c r="A378" s="41"/>
      <c r="B378" s="42"/>
      <c r="C378" s="268" t="s">
        <v>1846</v>
      </c>
      <c r="D378" s="268" t="s">
        <v>1847</v>
      </c>
      <c r="E378" s="22" t="s">
        <v>117</v>
      </c>
      <c r="F378" s="269">
        <v>396.60899999999998</v>
      </c>
      <c r="G378" s="41"/>
      <c r="H378" s="42"/>
    </row>
    <row r="379" s="2" customFormat="1" ht="16.8" customHeight="1">
      <c r="A379" s="41"/>
      <c r="B379" s="42"/>
      <c r="C379" s="264" t="s">
        <v>5507</v>
      </c>
      <c r="D379" s="265" t="s">
        <v>207</v>
      </c>
      <c r="E379" s="266" t="s">
        <v>117</v>
      </c>
      <c r="F379" s="267">
        <v>170.09999999999999</v>
      </c>
      <c r="G379" s="41"/>
      <c r="H379" s="42"/>
    </row>
    <row r="380" s="2" customFormat="1" ht="16.8" customHeight="1">
      <c r="A380" s="41"/>
      <c r="B380" s="42"/>
      <c r="C380" s="268" t="s">
        <v>3</v>
      </c>
      <c r="D380" s="268" t="s">
        <v>5508</v>
      </c>
      <c r="E380" s="22" t="s">
        <v>3</v>
      </c>
      <c r="F380" s="269">
        <v>25.199999999999999</v>
      </c>
      <c r="G380" s="41"/>
      <c r="H380" s="42"/>
    </row>
    <row r="381" s="2" customFormat="1" ht="16.8" customHeight="1">
      <c r="A381" s="41"/>
      <c r="B381" s="42"/>
      <c r="C381" s="268" t="s">
        <v>3</v>
      </c>
      <c r="D381" s="268" t="s">
        <v>5509</v>
      </c>
      <c r="E381" s="22" t="s">
        <v>3</v>
      </c>
      <c r="F381" s="269">
        <v>75.099999999999994</v>
      </c>
      <c r="G381" s="41"/>
      <c r="H381" s="42"/>
    </row>
    <row r="382" s="2" customFormat="1" ht="16.8" customHeight="1">
      <c r="A382" s="41"/>
      <c r="B382" s="42"/>
      <c r="C382" s="268" t="s">
        <v>3</v>
      </c>
      <c r="D382" s="268" t="s">
        <v>5510</v>
      </c>
      <c r="E382" s="22" t="s">
        <v>3</v>
      </c>
      <c r="F382" s="269">
        <v>46.200000000000003</v>
      </c>
      <c r="G382" s="41"/>
      <c r="H382" s="42"/>
    </row>
    <row r="383" s="2" customFormat="1" ht="16.8" customHeight="1">
      <c r="A383" s="41"/>
      <c r="B383" s="42"/>
      <c r="C383" s="268" t="s">
        <v>3</v>
      </c>
      <c r="D383" s="268" t="s">
        <v>5511</v>
      </c>
      <c r="E383" s="22" t="s">
        <v>3</v>
      </c>
      <c r="F383" s="269">
        <v>23.600000000000001</v>
      </c>
      <c r="G383" s="41"/>
      <c r="H383" s="42"/>
    </row>
    <row r="384" s="2" customFormat="1" ht="16.8" customHeight="1">
      <c r="A384" s="41"/>
      <c r="B384" s="42"/>
      <c r="C384" s="268" t="s">
        <v>3</v>
      </c>
      <c r="D384" s="268" t="s">
        <v>451</v>
      </c>
      <c r="E384" s="22" t="s">
        <v>3</v>
      </c>
      <c r="F384" s="269">
        <v>170.09999999999999</v>
      </c>
      <c r="G384" s="41"/>
      <c r="H384" s="42"/>
    </row>
    <row r="385" s="2" customFormat="1" ht="16.8" customHeight="1">
      <c r="A385" s="41"/>
      <c r="B385" s="42"/>
      <c r="C385" s="264" t="s">
        <v>209</v>
      </c>
      <c r="D385" s="265" t="s">
        <v>210</v>
      </c>
      <c r="E385" s="266" t="s">
        <v>117</v>
      </c>
      <c r="F385" s="267">
        <v>486.19600000000003</v>
      </c>
      <c r="G385" s="41"/>
      <c r="H385" s="42"/>
    </row>
    <row r="386" s="2" customFormat="1" ht="16.8" customHeight="1">
      <c r="A386" s="41"/>
      <c r="B386" s="42"/>
      <c r="C386" s="268" t="s">
        <v>3</v>
      </c>
      <c r="D386" s="268" t="s">
        <v>5512</v>
      </c>
      <c r="E386" s="22" t="s">
        <v>3</v>
      </c>
      <c r="F386" s="269">
        <v>0</v>
      </c>
      <c r="G386" s="41"/>
      <c r="H386" s="42"/>
    </row>
    <row r="387" s="2" customFormat="1" ht="16.8" customHeight="1">
      <c r="A387" s="41"/>
      <c r="B387" s="42"/>
      <c r="C387" s="268" t="s">
        <v>3</v>
      </c>
      <c r="D387" s="268" t="s">
        <v>5453</v>
      </c>
      <c r="E387" s="22" t="s">
        <v>3</v>
      </c>
      <c r="F387" s="269">
        <v>0</v>
      </c>
      <c r="G387" s="41"/>
      <c r="H387" s="42"/>
    </row>
    <row r="388" s="2" customFormat="1" ht="16.8" customHeight="1">
      <c r="A388" s="41"/>
      <c r="B388" s="42"/>
      <c r="C388" s="268" t="s">
        <v>3</v>
      </c>
      <c r="D388" s="268" t="s">
        <v>5513</v>
      </c>
      <c r="E388" s="22" t="s">
        <v>3</v>
      </c>
      <c r="F388" s="269">
        <v>114.09999999999999</v>
      </c>
      <c r="G388" s="41"/>
      <c r="H388" s="42"/>
    </row>
    <row r="389" s="2" customFormat="1" ht="16.8" customHeight="1">
      <c r="A389" s="41"/>
      <c r="B389" s="42"/>
      <c r="C389" s="268" t="s">
        <v>3</v>
      </c>
      <c r="D389" s="268" t="s">
        <v>5455</v>
      </c>
      <c r="E389" s="22" t="s">
        <v>3</v>
      </c>
      <c r="F389" s="269">
        <v>0</v>
      </c>
      <c r="G389" s="41"/>
      <c r="H389" s="42"/>
    </row>
    <row r="390" s="2" customFormat="1" ht="16.8" customHeight="1">
      <c r="A390" s="41"/>
      <c r="B390" s="42"/>
      <c r="C390" s="268" t="s">
        <v>3</v>
      </c>
      <c r="D390" s="268" t="s">
        <v>5514</v>
      </c>
      <c r="E390" s="22" t="s">
        <v>3</v>
      </c>
      <c r="F390" s="269">
        <v>83.447999999999993</v>
      </c>
      <c r="G390" s="41"/>
      <c r="H390" s="42"/>
    </row>
    <row r="391" s="2" customFormat="1" ht="16.8" customHeight="1">
      <c r="A391" s="41"/>
      <c r="B391" s="42"/>
      <c r="C391" s="268" t="s">
        <v>3</v>
      </c>
      <c r="D391" s="268" t="s">
        <v>5458</v>
      </c>
      <c r="E391" s="22" t="s">
        <v>3</v>
      </c>
      <c r="F391" s="269">
        <v>0</v>
      </c>
      <c r="G391" s="41"/>
      <c r="H391" s="42"/>
    </row>
    <row r="392" s="2" customFormat="1" ht="16.8" customHeight="1">
      <c r="A392" s="41"/>
      <c r="B392" s="42"/>
      <c r="C392" s="268" t="s">
        <v>3</v>
      </c>
      <c r="D392" s="268" t="s">
        <v>5515</v>
      </c>
      <c r="E392" s="22" t="s">
        <v>3</v>
      </c>
      <c r="F392" s="269">
        <v>34.067999999999998</v>
      </c>
      <c r="G392" s="41"/>
      <c r="H392" s="42"/>
    </row>
    <row r="393" s="2" customFormat="1" ht="16.8" customHeight="1">
      <c r="A393" s="41"/>
      <c r="B393" s="42"/>
      <c r="C393" s="268" t="s">
        <v>3</v>
      </c>
      <c r="D393" s="268" t="s">
        <v>5460</v>
      </c>
      <c r="E393" s="22" t="s">
        <v>3</v>
      </c>
      <c r="F393" s="269">
        <v>0</v>
      </c>
      <c r="G393" s="41"/>
      <c r="H393" s="42"/>
    </row>
    <row r="394" s="2" customFormat="1" ht="16.8" customHeight="1">
      <c r="A394" s="41"/>
      <c r="B394" s="42"/>
      <c r="C394" s="268" t="s">
        <v>3</v>
      </c>
      <c r="D394" s="268" t="s">
        <v>5516</v>
      </c>
      <c r="E394" s="22" t="s">
        <v>3</v>
      </c>
      <c r="F394" s="269">
        <v>159.22499999999999</v>
      </c>
      <c r="G394" s="41"/>
      <c r="H394" s="42"/>
    </row>
    <row r="395" s="2" customFormat="1" ht="16.8" customHeight="1">
      <c r="A395" s="41"/>
      <c r="B395" s="42"/>
      <c r="C395" s="268" t="s">
        <v>3</v>
      </c>
      <c r="D395" s="268" t="s">
        <v>5517</v>
      </c>
      <c r="E395" s="22" t="s">
        <v>3</v>
      </c>
      <c r="F395" s="269">
        <v>71.284999999999997</v>
      </c>
      <c r="G395" s="41"/>
      <c r="H395" s="42"/>
    </row>
    <row r="396" s="2" customFormat="1" ht="16.8" customHeight="1">
      <c r="A396" s="41"/>
      <c r="B396" s="42"/>
      <c r="C396" s="268" t="s">
        <v>3</v>
      </c>
      <c r="D396" s="268" t="s">
        <v>5461</v>
      </c>
      <c r="E396" s="22" t="s">
        <v>3</v>
      </c>
      <c r="F396" s="269">
        <v>0</v>
      </c>
      <c r="G396" s="41"/>
      <c r="H396" s="42"/>
    </row>
    <row r="397" s="2" customFormat="1" ht="16.8" customHeight="1">
      <c r="A397" s="41"/>
      <c r="B397" s="42"/>
      <c r="C397" s="268" t="s">
        <v>3</v>
      </c>
      <c r="D397" s="268" t="s">
        <v>5518</v>
      </c>
      <c r="E397" s="22" t="s">
        <v>3</v>
      </c>
      <c r="F397" s="269">
        <v>24.07</v>
      </c>
      <c r="G397" s="41"/>
      <c r="H397" s="42"/>
    </row>
    <row r="398" s="2" customFormat="1" ht="16.8" customHeight="1">
      <c r="A398" s="41"/>
      <c r="B398" s="42"/>
      <c r="C398" s="268" t="s">
        <v>3</v>
      </c>
      <c r="D398" s="268" t="s">
        <v>451</v>
      </c>
      <c r="E398" s="22" t="s">
        <v>3</v>
      </c>
      <c r="F398" s="269">
        <v>486.19600000000003</v>
      </c>
      <c r="G398" s="41"/>
      <c r="H398" s="42"/>
    </row>
    <row r="399" s="2" customFormat="1" ht="16.8" customHeight="1">
      <c r="A399" s="41"/>
      <c r="B399" s="42"/>
      <c r="C399" s="270" t="s">
        <v>5371</v>
      </c>
      <c r="D399" s="41"/>
      <c r="E399" s="41"/>
      <c r="F399" s="41"/>
      <c r="G399" s="41"/>
      <c r="H399" s="42"/>
    </row>
    <row r="400" s="2" customFormat="1">
      <c r="A400" s="41"/>
      <c r="B400" s="42"/>
      <c r="C400" s="268" t="s">
        <v>1746</v>
      </c>
      <c r="D400" s="268" t="s">
        <v>5519</v>
      </c>
      <c r="E400" s="22" t="s">
        <v>117</v>
      </c>
      <c r="F400" s="269">
        <v>486.19600000000003</v>
      </c>
      <c r="G400" s="41"/>
      <c r="H400" s="42"/>
    </row>
    <row r="401" s="2" customFormat="1">
      <c r="A401" s="41"/>
      <c r="B401" s="42"/>
      <c r="C401" s="268" t="s">
        <v>1751</v>
      </c>
      <c r="D401" s="268" t="s">
        <v>5520</v>
      </c>
      <c r="E401" s="22" t="s">
        <v>117</v>
      </c>
      <c r="F401" s="269">
        <v>43757.639999999999</v>
      </c>
      <c r="G401" s="41"/>
      <c r="H401" s="42"/>
    </row>
    <row r="402" s="2" customFormat="1">
      <c r="A402" s="41"/>
      <c r="B402" s="42"/>
      <c r="C402" s="268" t="s">
        <v>1758</v>
      </c>
      <c r="D402" s="268" t="s">
        <v>5521</v>
      </c>
      <c r="E402" s="22" t="s">
        <v>117</v>
      </c>
      <c r="F402" s="269">
        <v>486.19600000000003</v>
      </c>
      <c r="G402" s="41"/>
      <c r="H402" s="42"/>
    </row>
    <row r="403" s="2" customFormat="1" ht="16.8" customHeight="1">
      <c r="A403" s="41"/>
      <c r="B403" s="42"/>
      <c r="C403" s="268" t="s">
        <v>1769</v>
      </c>
      <c r="D403" s="268" t="s">
        <v>5522</v>
      </c>
      <c r="E403" s="22" t="s">
        <v>117</v>
      </c>
      <c r="F403" s="269">
        <v>486.19600000000003</v>
      </c>
      <c r="G403" s="41"/>
      <c r="H403" s="42"/>
    </row>
    <row r="404" s="2" customFormat="1" ht="16.8" customHeight="1">
      <c r="A404" s="41"/>
      <c r="B404" s="42"/>
      <c r="C404" s="268" t="s">
        <v>1774</v>
      </c>
      <c r="D404" s="268" t="s">
        <v>5523</v>
      </c>
      <c r="E404" s="22" t="s">
        <v>117</v>
      </c>
      <c r="F404" s="269">
        <v>29171.759999999998</v>
      </c>
      <c r="G404" s="41"/>
      <c r="H404" s="42"/>
    </row>
    <row r="405" s="2" customFormat="1" ht="16.8" customHeight="1">
      <c r="A405" s="41"/>
      <c r="B405" s="42"/>
      <c r="C405" s="268" t="s">
        <v>1780</v>
      </c>
      <c r="D405" s="268" t="s">
        <v>5524</v>
      </c>
      <c r="E405" s="22" t="s">
        <v>117</v>
      </c>
      <c r="F405" s="269">
        <v>486.19600000000003</v>
      </c>
      <c r="G405" s="41"/>
      <c r="H405" s="42"/>
    </row>
    <row r="406" s="2" customFormat="1" ht="16.8" customHeight="1">
      <c r="A406" s="41"/>
      <c r="B406" s="42"/>
      <c r="C406" s="268" t="s">
        <v>1785</v>
      </c>
      <c r="D406" s="268" t="s">
        <v>5525</v>
      </c>
      <c r="E406" s="22" t="s">
        <v>117</v>
      </c>
      <c r="F406" s="269">
        <v>486.19600000000003</v>
      </c>
      <c r="G406" s="41"/>
      <c r="H406" s="42"/>
    </row>
    <row r="407" s="2" customFormat="1" ht="16.8" customHeight="1">
      <c r="A407" s="41"/>
      <c r="B407" s="42"/>
      <c r="C407" s="268" t="s">
        <v>1790</v>
      </c>
      <c r="D407" s="268" t="s">
        <v>5526</v>
      </c>
      <c r="E407" s="22" t="s">
        <v>117</v>
      </c>
      <c r="F407" s="269">
        <v>486.19600000000003</v>
      </c>
      <c r="G407" s="41"/>
      <c r="H407" s="42"/>
    </row>
    <row r="408" s="2" customFormat="1" ht="16.8" customHeight="1">
      <c r="A408" s="41"/>
      <c r="B408" s="42"/>
      <c r="C408" s="264" t="s">
        <v>212</v>
      </c>
      <c r="D408" s="265" t="s">
        <v>213</v>
      </c>
      <c r="E408" s="266" t="s">
        <v>112</v>
      </c>
      <c r="F408" s="267">
        <v>7.4299999999999997</v>
      </c>
      <c r="G408" s="41"/>
      <c r="H408" s="42"/>
    </row>
    <row r="409" s="2" customFormat="1" ht="16.8" customHeight="1">
      <c r="A409" s="41"/>
      <c r="B409" s="42"/>
      <c r="C409" s="268" t="s">
        <v>3</v>
      </c>
      <c r="D409" s="268" t="s">
        <v>909</v>
      </c>
      <c r="E409" s="22" t="s">
        <v>3</v>
      </c>
      <c r="F409" s="269">
        <v>0</v>
      </c>
      <c r="G409" s="41"/>
      <c r="H409" s="42"/>
    </row>
    <row r="410" s="2" customFormat="1" ht="16.8" customHeight="1">
      <c r="A410" s="41"/>
      <c r="B410" s="42"/>
      <c r="C410" s="268" t="s">
        <v>3</v>
      </c>
      <c r="D410" s="268" t="s">
        <v>5527</v>
      </c>
      <c r="E410" s="22" t="s">
        <v>3</v>
      </c>
      <c r="F410" s="269">
        <v>1.9299999999999999</v>
      </c>
      <c r="G410" s="41"/>
      <c r="H410" s="42"/>
    </row>
    <row r="411" s="2" customFormat="1" ht="16.8" customHeight="1">
      <c r="A411" s="41"/>
      <c r="B411" s="42"/>
      <c r="C411" s="268" t="s">
        <v>3</v>
      </c>
      <c r="D411" s="268" t="s">
        <v>764</v>
      </c>
      <c r="E411" s="22" t="s">
        <v>3</v>
      </c>
      <c r="F411" s="269">
        <v>1.9299999999999999</v>
      </c>
      <c r="G411" s="41"/>
      <c r="H411" s="42"/>
    </row>
    <row r="412" s="2" customFormat="1" ht="16.8" customHeight="1">
      <c r="A412" s="41"/>
      <c r="B412" s="42"/>
      <c r="C412" s="268" t="s">
        <v>3</v>
      </c>
      <c r="D412" s="268" t="s">
        <v>911</v>
      </c>
      <c r="E412" s="22" t="s">
        <v>3</v>
      </c>
      <c r="F412" s="269">
        <v>0</v>
      </c>
      <c r="G412" s="41"/>
      <c r="H412" s="42"/>
    </row>
    <row r="413" s="2" customFormat="1" ht="16.8" customHeight="1">
      <c r="A413" s="41"/>
      <c r="B413" s="42"/>
      <c r="C413" s="268" t="s">
        <v>3</v>
      </c>
      <c r="D413" s="268" t="s">
        <v>5528</v>
      </c>
      <c r="E413" s="22" t="s">
        <v>3</v>
      </c>
      <c r="F413" s="269">
        <v>1</v>
      </c>
      <c r="G413" s="41"/>
      <c r="H413" s="42"/>
    </row>
    <row r="414" s="2" customFormat="1" ht="16.8" customHeight="1">
      <c r="A414" s="41"/>
      <c r="B414" s="42"/>
      <c r="C414" s="268" t="s">
        <v>3</v>
      </c>
      <c r="D414" s="268" t="s">
        <v>764</v>
      </c>
      <c r="E414" s="22" t="s">
        <v>3</v>
      </c>
      <c r="F414" s="269">
        <v>1</v>
      </c>
      <c r="G414" s="41"/>
      <c r="H414" s="42"/>
    </row>
    <row r="415" s="2" customFormat="1" ht="16.8" customHeight="1">
      <c r="A415" s="41"/>
      <c r="B415" s="42"/>
      <c r="C415" s="268" t="s">
        <v>3</v>
      </c>
      <c r="D415" s="268" t="s">
        <v>913</v>
      </c>
      <c r="E415" s="22" t="s">
        <v>3</v>
      </c>
      <c r="F415" s="269">
        <v>0</v>
      </c>
      <c r="G415" s="41"/>
      <c r="H415" s="42"/>
    </row>
    <row r="416" s="2" customFormat="1" ht="16.8" customHeight="1">
      <c r="A416" s="41"/>
      <c r="B416" s="42"/>
      <c r="C416" s="268" t="s">
        <v>3</v>
      </c>
      <c r="D416" s="268" t="s">
        <v>5529</v>
      </c>
      <c r="E416" s="22" t="s">
        <v>3</v>
      </c>
      <c r="F416" s="269">
        <v>4.5</v>
      </c>
      <c r="G416" s="41"/>
      <c r="H416" s="42"/>
    </row>
    <row r="417" s="2" customFormat="1" ht="16.8" customHeight="1">
      <c r="A417" s="41"/>
      <c r="B417" s="42"/>
      <c r="C417" s="268" t="s">
        <v>3</v>
      </c>
      <c r="D417" s="268" t="s">
        <v>764</v>
      </c>
      <c r="E417" s="22" t="s">
        <v>3</v>
      </c>
      <c r="F417" s="269">
        <v>4.5</v>
      </c>
      <c r="G417" s="41"/>
      <c r="H417" s="42"/>
    </row>
    <row r="418" s="2" customFormat="1" ht="16.8" customHeight="1">
      <c r="A418" s="41"/>
      <c r="B418" s="42"/>
      <c r="C418" s="268" t="s">
        <v>3</v>
      </c>
      <c r="D418" s="268" t="s">
        <v>451</v>
      </c>
      <c r="E418" s="22" t="s">
        <v>3</v>
      </c>
      <c r="F418" s="269">
        <v>7.4299999999999997</v>
      </c>
      <c r="G418" s="41"/>
      <c r="H418" s="42"/>
    </row>
    <row r="419" s="2" customFormat="1" ht="16.8" customHeight="1">
      <c r="A419" s="41"/>
      <c r="B419" s="42"/>
      <c r="C419" s="270" t="s">
        <v>5371</v>
      </c>
      <c r="D419" s="41"/>
      <c r="E419" s="41"/>
      <c r="F419" s="41"/>
      <c r="G419" s="41"/>
      <c r="H419" s="42"/>
    </row>
    <row r="420" s="2" customFormat="1" ht="16.8" customHeight="1">
      <c r="A420" s="41"/>
      <c r="B420" s="42"/>
      <c r="C420" s="268" t="s">
        <v>1304</v>
      </c>
      <c r="D420" s="268" t="s">
        <v>5530</v>
      </c>
      <c r="E420" s="22" t="s">
        <v>117</v>
      </c>
      <c r="F420" s="269">
        <v>32.491</v>
      </c>
      <c r="G420" s="41"/>
      <c r="H420" s="42"/>
    </row>
    <row r="421" s="2" customFormat="1" ht="16.8" customHeight="1">
      <c r="A421" s="41"/>
      <c r="B421" s="42"/>
      <c r="C421" s="268" t="s">
        <v>1271</v>
      </c>
      <c r="D421" s="268" t="s">
        <v>5531</v>
      </c>
      <c r="E421" s="22" t="s">
        <v>650</v>
      </c>
      <c r="F421" s="269">
        <v>69.963999999999999</v>
      </c>
      <c r="G421" s="41"/>
      <c r="H421" s="42"/>
    </row>
    <row r="422" s="2" customFormat="1" ht="16.8" customHeight="1">
      <c r="A422" s="41"/>
      <c r="B422" s="42"/>
      <c r="C422" s="268" t="s">
        <v>1271</v>
      </c>
      <c r="D422" s="268" t="s">
        <v>5531</v>
      </c>
      <c r="E422" s="22" t="s">
        <v>650</v>
      </c>
      <c r="F422" s="269">
        <v>69.963999999999999</v>
      </c>
      <c r="G422" s="41"/>
      <c r="H422" s="42"/>
    </row>
    <row r="423" s="2" customFormat="1">
      <c r="A423" s="41"/>
      <c r="B423" s="42"/>
      <c r="C423" s="268" t="s">
        <v>1427</v>
      </c>
      <c r="D423" s="268" t="s">
        <v>5532</v>
      </c>
      <c r="E423" s="22" t="s">
        <v>650</v>
      </c>
      <c r="F423" s="269">
        <v>69.963999999999999</v>
      </c>
      <c r="G423" s="41"/>
      <c r="H423" s="42"/>
    </row>
    <row r="424" s="2" customFormat="1">
      <c r="A424" s="41"/>
      <c r="B424" s="42"/>
      <c r="C424" s="268" t="s">
        <v>1419</v>
      </c>
      <c r="D424" s="268" t="s">
        <v>5468</v>
      </c>
      <c r="E424" s="22" t="s">
        <v>117</v>
      </c>
      <c r="F424" s="269">
        <v>381.86500000000001</v>
      </c>
      <c r="G424" s="41"/>
      <c r="H424" s="42"/>
    </row>
    <row r="425" s="2" customFormat="1" ht="16.8" customHeight="1">
      <c r="A425" s="41"/>
      <c r="B425" s="42"/>
      <c r="C425" s="268" t="s">
        <v>2713</v>
      </c>
      <c r="D425" s="268" t="s">
        <v>5533</v>
      </c>
      <c r="E425" s="22" t="s">
        <v>650</v>
      </c>
      <c r="F425" s="269">
        <v>93.628</v>
      </c>
      <c r="G425" s="41"/>
      <c r="H425" s="42"/>
    </row>
    <row r="426" s="2" customFormat="1">
      <c r="A426" s="41"/>
      <c r="B426" s="42"/>
      <c r="C426" s="268" t="s">
        <v>3109</v>
      </c>
      <c r="D426" s="268" t="s">
        <v>5472</v>
      </c>
      <c r="E426" s="22" t="s">
        <v>117</v>
      </c>
      <c r="F426" s="269">
        <v>334.24599999999998</v>
      </c>
      <c r="G426" s="41"/>
      <c r="H426" s="42"/>
    </row>
    <row r="427" s="2" customFormat="1" ht="16.8" customHeight="1">
      <c r="A427" s="41"/>
      <c r="B427" s="42"/>
      <c r="C427" s="268" t="s">
        <v>3121</v>
      </c>
      <c r="D427" s="268" t="s">
        <v>5534</v>
      </c>
      <c r="E427" s="22" t="s">
        <v>117</v>
      </c>
      <c r="F427" s="269">
        <v>13.993</v>
      </c>
      <c r="G427" s="41"/>
      <c r="H427" s="42"/>
    </row>
    <row r="428" s="2" customFormat="1" ht="16.8" customHeight="1">
      <c r="A428" s="41"/>
      <c r="B428" s="42"/>
      <c r="C428" s="268" t="s">
        <v>1294</v>
      </c>
      <c r="D428" s="268" t="s">
        <v>1295</v>
      </c>
      <c r="E428" s="22" t="s">
        <v>650</v>
      </c>
      <c r="F428" s="269">
        <v>110.532</v>
      </c>
      <c r="G428" s="41"/>
      <c r="H428" s="42"/>
    </row>
    <row r="429" s="2" customFormat="1" ht="16.8" customHeight="1">
      <c r="A429" s="41"/>
      <c r="B429" s="42"/>
      <c r="C429" s="268" t="s">
        <v>1369</v>
      </c>
      <c r="D429" s="268" t="s">
        <v>5535</v>
      </c>
      <c r="E429" s="22" t="s">
        <v>650</v>
      </c>
      <c r="F429" s="269">
        <v>34.707999999999998</v>
      </c>
      <c r="G429" s="41"/>
      <c r="H429" s="42"/>
    </row>
    <row r="430" s="2" customFormat="1" ht="16.8" customHeight="1">
      <c r="A430" s="41"/>
      <c r="B430" s="42"/>
      <c r="C430" s="264" t="s">
        <v>215</v>
      </c>
      <c r="D430" s="265" t="s">
        <v>216</v>
      </c>
      <c r="E430" s="266" t="s">
        <v>112</v>
      </c>
      <c r="F430" s="267">
        <v>16.234000000000002</v>
      </c>
      <c r="G430" s="41"/>
      <c r="H430" s="42"/>
    </row>
    <row r="431" s="2" customFormat="1" ht="16.8" customHeight="1">
      <c r="A431" s="41"/>
      <c r="B431" s="42"/>
      <c r="C431" s="268" t="s">
        <v>3</v>
      </c>
      <c r="D431" s="268" t="s">
        <v>909</v>
      </c>
      <c r="E431" s="22" t="s">
        <v>3</v>
      </c>
      <c r="F431" s="269">
        <v>0</v>
      </c>
      <c r="G431" s="41"/>
      <c r="H431" s="42"/>
    </row>
    <row r="432" s="2" customFormat="1" ht="16.8" customHeight="1">
      <c r="A432" s="41"/>
      <c r="B432" s="42"/>
      <c r="C432" s="268" t="s">
        <v>3</v>
      </c>
      <c r="D432" s="268" t="s">
        <v>5536</v>
      </c>
      <c r="E432" s="22" t="s">
        <v>3</v>
      </c>
      <c r="F432" s="269">
        <v>3.734</v>
      </c>
      <c r="G432" s="41"/>
      <c r="H432" s="42"/>
    </row>
    <row r="433" s="2" customFormat="1" ht="16.8" customHeight="1">
      <c r="A433" s="41"/>
      <c r="B433" s="42"/>
      <c r="C433" s="268" t="s">
        <v>3</v>
      </c>
      <c r="D433" s="268" t="s">
        <v>5537</v>
      </c>
      <c r="E433" s="22" t="s">
        <v>3</v>
      </c>
      <c r="F433" s="269">
        <v>1</v>
      </c>
      <c r="G433" s="41"/>
      <c r="H433" s="42"/>
    </row>
    <row r="434" s="2" customFormat="1" ht="16.8" customHeight="1">
      <c r="A434" s="41"/>
      <c r="B434" s="42"/>
      <c r="C434" s="268" t="s">
        <v>3</v>
      </c>
      <c r="D434" s="268" t="s">
        <v>5538</v>
      </c>
      <c r="E434" s="22" t="s">
        <v>3</v>
      </c>
      <c r="F434" s="269">
        <v>1</v>
      </c>
      <c r="G434" s="41"/>
      <c r="H434" s="42"/>
    </row>
    <row r="435" s="2" customFormat="1" ht="16.8" customHeight="1">
      <c r="A435" s="41"/>
      <c r="B435" s="42"/>
      <c r="C435" s="268" t="s">
        <v>3</v>
      </c>
      <c r="D435" s="268" t="s">
        <v>5539</v>
      </c>
      <c r="E435" s="22" t="s">
        <v>3</v>
      </c>
      <c r="F435" s="269">
        <v>6.5</v>
      </c>
      <c r="G435" s="41"/>
      <c r="H435" s="42"/>
    </row>
    <row r="436" s="2" customFormat="1" ht="16.8" customHeight="1">
      <c r="A436" s="41"/>
      <c r="B436" s="42"/>
      <c r="C436" s="268" t="s">
        <v>3</v>
      </c>
      <c r="D436" s="268" t="s">
        <v>764</v>
      </c>
      <c r="E436" s="22" t="s">
        <v>3</v>
      </c>
      <c r="F436" s="269">
        <v>12.234</v>
      </c>
      <c r="G436" s="41"/>
      <c r="H436" s="42"/>
    </row>
    <row r="437" s="2" customFormat="1" ht="16.8" customHeight="1">
      <c r="A437" s="41"/>
      <c r="B437" s="42"/>
      <c r="C437" s="268" t="s">
        <v>3</v>
      </c>
      <c r="D437" s="268" t="s">
        <v>5402</v>
      </c>
      <c r="E437" s="22" t="s">
        <v>3</v>
      </c>
      <c r="F437" s="269">
        <v>0</v>
      </c>
      <c r="G437" s="41"/>
      <c r="H437" s="42"/>
    </row>
    <row r="438" s="2" customFormat="1" ht="16.8" customHeight="1">
      <c r="A438" s="41"/>
      <c r="B438" s="42"/>
      <c r="C438" s="268" t="s">
        <v>3</v>
      </c>
      <c r="D438" s="268" t="s">
        <v>5540</v>
      </c>
      <c r="E438" s="22" t="s">
        <v>3</v>
      </c>
      <c r="F438" s="269">
        <v>2</v>
      </c>
      <c r="G438" s="41"/>
      <c r="H438" s="42"/>
    </row>
    <row r="439" s="2" customFormat="1" ht="16.8" customHeight="1">
      <c r="A439" s="41"/>
      <c r="B439" s="42"/>
      <c r="C439" s="268" t="s">
        <v>3</v>
      </c>
      <c r="D439" s="268" t="s">
        <v>5541</v>
      </c>
      <c r="E439" s="22" t="s">
        <v>3</v>
      </c>
      <c r="F439" s="269">
        <v>2</v>
      </c>
      <c r="G439" s="41"/>
      <c r="H439" s="42"/>
    </row>
    <row r="440" s="2" customFormat="1" ht="16.8" customHeight="1">
      <c r="A440" s="41"/>
      <c r="B440" s="42"/>
      <c r="C440" s="268" t="s">
        <v>3</v>
      </c>
      <c r="D440" s="268" t="s">
        <v>764</v>
      </c>
      <c r="E440" s="22" t="s">
        <v>3</v>
      </c>
      <c r="F440" s="269">
        <v>4</v>
      </c>
      <c r="G440" s="41"/>
      <c r="H440" s="42"/>
    </row>
    <row r="441" s="2" customFormat="1" ht="16.8" customHeight="1">
      <c r="A441" s="41"/>
      <c r="B441" s="42"/>
      <c r="C441" s="268" t="s">
        <v>3</v>
      </c>
      <c r="D441" s="268" t="s">
        <v>451</v>
      </c>
      <c r="E441" s="22" t="s">
        <v>3</v>
      </c>
      <c r="F441" s="269">
        <v>16.234000000000002</v>
      </c>
      <c r="G441" s="41"/>
      <c r="H441" s="42"/>
    </row>
    <row r="442" s="2" customFormat="1" ht="16.8" customHeight="1">
      <c r="A442" s="41"/>
      <c r="B442" s="42"/>
      <c r="C442" s="270" t="s">
        <v>5371</v>
      </c>
      <c r="D442" s="41"/>
      <c r="E442" s="41"/>
      <c r="F442" s="41"/>
      <c r="G442" s="41"/>
      <c r="H442" s="42"/>
    </row>
    <row r="443" s="2" customFormat="1" ht="16.8" customHeight="1">
      <c r="A443" s="41"/>
      <c r="B443" s="42"/>
      <c r="C443" s="268" t="s">
        <v>1304</v>
      </c>
      <c r="D443" s="268" t="s">
        <v>5530</v>
      </c>
      <c r="E443" s="22" t="s">
        <v>117</v>
      </c>
      <c r="F443" s="269">
        <v>32.491</v>
      </c>
      <c r="G443" s="41"/>
      <c r="H443" s="42"/>
    </row>
    <row r="444" s="2" customFormat="1" ht="16.8" customHeight="1">
      <c r="A444" s="41"/>
      <c r="B444" s="42"/>
      <c r="C444" s="268" t="s">
        <v>1271</v>
      </c>
      <c r="D444" s="268" t="s">
        <v>5531</v>
      </c>
      <c r="E444" s="22" t="s">
        <v>650</v>
      </c>
      <c r="F444" s="269">
        <v>69.963999999999999</v>
      </c>
      <c r="G444" s="41"/>
      <c r="H444" s="42"/>
    </row>
    <row r="445" s="2" customFormat="1" ht="16.8" customHeight="1">
      <c r="A445" s="41"/>
      <c r="B445" s="42"/>
      <c r="C445" s="268" t="s">
        <v>1271</v>
      </c>
      <c r="D445" s="268" t="s">
        <v>5531</v>
      </c>
      <c r="E445" s="22" t="s">
        <v>650</v>
      </c>
      <c r="F445" s="269">
        <v>69.963999999999999</v>
      </c>
      <c r="G445" s="41"/>
      <c r="H445" s="42"/>
    </row>
    <row r="446" s="2" customFormat="1">
      <c r="A446" s="41"/>
      <c r="B446" s="42"/>
      <c r="C446" s="268" t="s">
        <v>1427</v>
      </c>
      <c r="D446" s="268" t="s">
        <v>5532</v>
      </c>
      <c r="E446" s="22" t="s">
        <v>650</v>
      </c>
      <c r="F446" s="269">
        <v>69.963999999999999</v>
      </c>
      <c r="G446" s="41"/>
      <c r="H446" s="42"/>
    </row>
    <row r="447" s="2" customFormat="1">
      <c r="A447" s="41"/>
      <c r="B447" s="42"/>
      <c r="C447" s="268" t="s">
        <v>1419</v>
      </c>
      <c r="D447" s="268" t="s">
        <v>5468</v>
      </c>
      <c r="E447" s="22" t="s">
        <v>117</v>
      </c>
      <c r="F447" s="269">
        <v>381.86500000000001</v>
      </c>
      <c r="G447" s="41"/>
      <c r="H447" s="42"/>
    </row>
    <row r="448" s="2" customFormat="1" ht="16.8" customHeight="1">
      <c r="A448" s="41"/>
      <c r="B448" s="42"/>
      <c r="C448" s="268" t="s">
        <v>2713</v>
      </c>
      <c r="D448" s="268" t="s">
        <v>5533</v>
      </c>
      <c r="E448" s="22" t="s">
        <v>650</v>
      </c>
      <c r="F448" s="269">
        <v>93.628</v>
      </c>
      <c r="G448" s="41"/>
      <c r="H448" s="42"/>
    </row>
    <row r="449" s="2" customFormat="1" ht="16.8" customHeight="1">
      <c r="A449" s="41"/>
      <c r="B449" s="42"/>
      <c r="C449" s="268" t="s">
        <v>2713</v>
      </c>
      <c r="D449" s="268" t="s">
        <v>5533</v>
      </c>
      <c r="E449" s="22" t="s">
        <v>650</v>
      </c>
      <c r="F449" s="269">
        <v>60.533999999999999</v>
      </c>
      <c r="G449" s="41"/>
      <c r="H449" s="42"/>
    </row>
    <row r="450" s="2" customFormat="1">
      <c r="A450" s="41"/>
      <c r="B450" s="42"/>
      <c r="C450" s="268" t="s">
        <v>3109</v>
      </c>
      <c r="D450" s="268" t="s">
        <v>5472</v>
      </c>
      <c r="E450" s="22" t="s">
        <v>117</v>
      </c>
      <c r="F450" s="269">
        <v>334.24599999999998</v>
      </c>
      <c r="G450" s="41"/>
      <c r="H450" s="42"/>
    </row>
    <row r="451" s="2" customFormat="1" ht="16.8" customHeight="1">
      <c r="A451" s="41"/>
      <c r="B451" s="42"/>
      <c r="C451" s="268" t="s">
        <v>3121</v>
      </c>
      <c r="D451" s="268" t="s">
        <v>5534</v>
      </c>
      <c r="E451" s="22" t="s">
        <v>117</v>
      </c>
      <c r="F451" s="269">
        <v>13.993</v>
      </c>
      <c r="G451" s="41"/>
      <c r="H451" s="42"/>
    </row>
    <row r="452" s="2" customFormat="1" ht="16.8" customHeight="1">
      <c r="A452" s="41"/>
      <c r="B452" s="42"/>
      <c r="C452" s="268" t="s">
        <v>1294</v>
      </c>
      <c r="D452" s="268" t="s">
        <v>1295</v>
      </c>
      <c r="E452" s="22" t="s">
        <v>650</v>
      </c>
      <c r="F452" s="269">
        <v>110.532</v>
      </c>
      <c r="G452" s="41"/>
      <c r="H452" s="42"/>
    </row>
    <row r="453" s="2" customFormat="1" ht="16.8" customHeight="1">
      <c r="A453" s="41"/>
      <c r="B453" s="42"/>
      <c r="C453" s="268" t="s">
        <v>1369</v>
      </c>
      <c r="D453" s="268" t="s">
        <v>5535</v>
      </c>
      <c r="E453" s="22" t="s">
        <v>650</v>
      </c>
      <c r="F453" s="269">
        <v>34.707999999999998</v>
      </c>
      <c r="G453" s="41"/>
      <c r="H453" s="42"/>
    </row>
    <row r="454" s="2" customFormat="1" ht="16.8" customHeight="1">
      <c r="A454" s="41"/>
      <c r="B454" s="42"/>
      <c r="C454" s="264" t="s">
        <v>5542</v>
      </c>
      <c r="D454" s="265" t="s">
        <v>5543</v>
      </c>
      <c r="E454" s="266" t="s">
        <v>112</v>
      </c>
      <c r="F454" s="267">
        <v>50.799999999999997</v>
      </c>
      <c r="G454" s="41"/>
      <c r="H454" s="42"/>
    </row>
    <row r="455" s="2" customFormat="1" ht="16.8" customHeight="1">
      <c r="A455" s="41"/>
      <c r="B455" s="42"/>
      <c r="C455" s="268" t="s">
        <v>3</v>
      </c>
      <c r="D455" s="268" t="s">
        <v>5544</v>
      </c>
      <c r="E455" s="22" t="s">
        <v>3</v>
      </c>
      <c r="F455" s="269">
        <v>50.799999999999997</v>
      </c>
      <c r="G455" s="41"/>
      <c r="H455" s="42"/>
    </row>
    <row r="456" s="2" customFormat="1" ht="16.8" customHeight="1">
      <c r="A456" s="41"/>
      <c r="B456" s="42"/>
      <c r="C456" s="264" t="s">
        <v>5545</v>
      </c>
      <c r="D456" s="265" t="s">
        <v>5546</v>
      </c>
      <c r="E456" s="266" t="s">
        <v>112</v>
      </c>
      <c r="F456" s="267">
        <v>65.099999999999994</v>
      </c>
      <c r="G456" s="41"/>
      <c r="H456" s="42"/>
    </row>
    <row r="457" s="2" customFormat="1" ht="16.8" customHeight="1">
      <c r="A457" s="41"/>
      <c r="B457" s="42"/>
      <c r="C457" s="268" t="s">
        <v>3</v>
      </c>
      <c r="D457" s="268" t="s">
        <v>5547</v>
      </c>
      <c r="E457" s="22" t="s">
        <v>3</v>
      </c>
      <c r="F457" s="269">
        <v>65.099999999999994</v>
      </c>
      <c r="G457" s="41"/>
      <c r="H457" s="42"/>
    </row>
    <row r="458" s="2" customFormat="1" ht="16.8" customHeight="1">
      <c r="A458" s="41"/>
      <c r="B458" s="42"/>
      <c r="C458" s="264" t="s">
        <v>5548</v>
      </c>
      <c r="D458" s="265" t="s">
        <v>5549</v>
      </c>
      <c r="E458" s="266" t="s">
        <v>112</v>
      </c>
      <c r="F458" s="267">
        <v>65.099999999999994</v>
      </c>
      <c r="G458" s="41"/>
      <c r="H458" s="42"/>
    </row>
    <row r="459" s="2" customFormat="1" ht="16.8" customHeight="1">
      <c r="A459" s="41"/>
      <c r="B459" s="42"/>
      <c r="C459" s="268" t="s">
        <v>3</v>
      </c>
      <c r="D459" s="268" t="s">
        <v>5547</v>
      </c>
      <c r="E459" s="22" t="s">
        <v>3</v>
      </c>
      <c r="F459" s="269">
        <v>65.099999999999994</v>
      </c>
      <c r="G459" s="41"/>
      <c r="H459" s="42"/>
    </row>
    <row r="460" s="2" customFormat="1" ht="16.8" customHeight="1">
      <c r="A460" s="41"/>
      <c r="B460" s="42"/>
      <c r="C460" s="264" t="s">
        <v>218</v>
      </c>
      <c r="D460" s="265" t="s">
        <v>219</v>
      </c>
      <c r="E460" s="266" t="s">
        <v>117</v>
      </c>
      <c r="F460" s="267">
        <v>185.70699999999999</v>
      </c>
      <c r="G460" s="41"/>
      <c r="H460" s="42"/>
    </row>
    <row r="461" s="2" customFormat="1" ht="16.8" customHeight="1">
      <c r="A461" s="41"/>
      <c r="B461" s="42"/>
      <c r="C461" s="268" t="s">
        <v>3</v>
      </c>
      <c r="D461" s="268" t="s">
        <v>5550</v>
      </c>
      <c r="E461" s="22" t="s">
        <v>3</v>
      </c>
      <c r="F461" s="269">
        <v>44.374000000000002</v>
      </c>
      <c r="G461" s="41"/>
      <c r="H461" s="42"/>
    </row>
    <row r="462" s="2" customFormat="1" ht="16.8" customHeight="1">
      <c r="A462" s="41"/>
      <c r="B462" s="42"/>
      <c r="C462" s="268" t="s">
        <v>3</v>
      </c>
      <c r="D462" s="268" t="s">
        <v>5551</v>
      </c>
      <c r="E462" s="22" t="s">
        <v>3</v>
      </c>
      <c r="F462" s="269">
        <v>139.084</v>
      </c>
      <c r="G462" s="41"/>
      <c r="H462" s="42"/>
    </row>
    <row r="463" s="2" customFormat="1" ht="16.8" customHeight="1">
      <c r="A463" s="41"/>
      <c r="B463" s="42"/>
      <c r="C463" s="268" t="s">
        <v>3</v>
      </c>
      <c r="D463" s="268" t="s">
        <v>5552</v>
      </c>
      <c r="E463" s="22" t="s">
        <v>3</v>
      </c>
      <c r="F463" s="269">
        <v>26.774000000000001</v>
      </c>
      <c r="G463" s="41"/>
      <c r="H463" s="42"/>
    </row>
    <row r="464" s="2" customFormat="1" ht="16.8" customHeight="1">
      <c r="A464" s="41"/>
      <c r="B464" s="42"/>
      <c r="C464" s="268" t="s">
        <v>3</v>
      </c>
      <c r="D464" s="268" t="s">
        <v>2857</v>
      </c>
      <c r="E464" s="22" t="s">
        <v>3</v>
      </c>
      <c r="F464" s="269">
        <v>0</v>
      </c>
      <c r="G464" s="41"/>
      <c r="H464" s="42"/>
    </row>
    <row r="465" s="2" customFormat="1" ht="16.8" customHeight="1">
      <c r="A465" s="41"/>
      <c r="B465" s="42"/>
      <c r="C465" s="268" t="s">
        <v>3</v>
      </c>
      <c r="D465" s="268" t="s">
        <v>5553</v>
      </c>
      <c r="E465" s="22" t="s">
        <v>3</v>
      </c>
      <c r="F465" s="269">
        <v>-4.6200000000000001</v>
      </c>
      <c r="G465" s="41"/>
      <c r="H465" s="42"/>
    </row>
    <row r="466" s="2" customFormat="1">
      <c r="A466" s="41"/>
      <c r="B466" s="42"/>
      <c r="C466" s="268" t="s">
        <v>3</v>
      </c>
      <c r="D466" s="268" t="s">
        <v>5554</v>
      </c>
      <c r="E466" s="22" t="s">
        <v>3</v>
      </c>
      <c r="F466" s="269">
        <v>-18.59</v>
      </c>
      <c r="G466" s="41"/>
      <c r="H466" s="42"/>
    </row>
    <row r="467" s="2" customFormat="1" ht="16.8" customHeight="1">
      <c r="A467" s="41"/>
      <c r="B467" s="42"/>
      <c r="C467" s="268" t="s">
        <v>3</v>
      </c>
      <c r="D467" s="268" t="s">
        <v>5555</v>
      </c>
      <c r="E467" s="22" t="s">
        <v>3</v>
      </c>
      <c r="F467" s="269">
        <v>1.47</v>
      </c>
      <c r="G467" s="41"/>
      <c r="H467" s="42"/>
    </row>
    <row r="468" s="2" customFormat="1" ht="16.8" customHeight="1">
      <c r="A468" s="41"/>
      <c r="B468" s="42"/>
      <c r="C468" s="268" t="s">
        <v>3</v>
      </c>
      <c r="D468" s="268" t="s">
        <v>5556</v>
      </c>
      <c r="E468" s="22" t="s">
        <v>3</v>
      </c>
      <c r="F468" s="269">
        <v>-2.7850000000000001</v>
      </c>
      <c r="G468" s="41"/>
      <c r="H468" s="42"/>
    </row>
    <row r="469" s="2" customFormat="1" ht="16.8" customHeight="1">
      <c r="A469" s="41"/>
      <c r="B469" s="42"/>
      <c r="C469" s="268" t="s">
        <v>3</v>
      </c>
      <c r="D469" s="268" t="s">
        <v>451</v>
      </c>
      <c r="E469" s="22" t="s">
        <v>3</v>
      </c>
      <c r="F469" s="269">
        <v>185.70699999999999</v>
      </c>
      <c r="G469" s="41"/>
      <c r="H469" s="42"/>
    </row>
    <row r="470" s="2" customFormat="1" ht="16.8" customHeight="1">
      <c r="A470" s="41"/>
      <c r="B470" s="42"/>
      <c r="C470" s="270" t="s">
        <v>5371</v>
      </c>
      <c r="D470" s="41"/>
      <c r="E470" s="41"/>
      <c r="F470" s="41"/>
      <c r="G470" s="41"/>
      <c r="H470" s="42"/>
    </row>
    <row r="471" s="2" customFormat="1" ht="16.8" customHeight="1">
      <c r="A471" s="41"/>
      <c r="B471" s="42"/>
      <c r="C471" s="268" t="s">
        <v>1320</v>
      </c>
      <c r="D471" s="268" t="s">
        <v>5557</v>
      </c>
      <c r="E471" s="22" t="s">
        <v>117</v>
      </c>
      <c r="F471" s="269">
        <v>185.70699999999999</v>
      </c>
      <c r="G471" s="41"/>
      <c r="H471" s="42"/>
    </row>
    <row r="472" s="2" customFormat="1" ht="16.8" customHeight="1">
      <c r="A472" s="41"/>
      <c r="B472" s="42"/>
      <c r="C472" s="268" t="s">
        <v>1333</v>
      </c>
      <c r="D472" s="268" t="s">
        <v>5558</v>
      </c>
      <c r="E472" s="22" t="s">
        <v>117</v>
      </c>
      <c r="F472" s="269">
        <v>755.19399999999996</v>
      </c>
      <c r="G472" s="41"/>
      <c r="H472" s="42"/>
    </row>
    <row r="473" s="2" customFormat="1" ht="16.8" customHeight="1">
      <c r="A473" s="41"/>
      <c r="B473" s="42"/>
      <c r="C473" s="268" t="s">
        <v>3035</v>
      </c>
      <c r="D473" s="268" t="s">
        <v>5559</v>
      </c>
      <c r="E473" s="22" t="s">
        <v>117</v>
      </c>
      <c r="F473" s="269">
        <v>185.70699999999999</v>
      </c>
      <c r="G473" s="41"/>
      <c r="H473" s="42"/>
    </row>
    <row r="474" s="2" customFormat="1" ht="16.8" customHeight="1">
      <c r="A474" s="41"/>
      <c r="B474" s="42"/>
      <c r="C474" s="268" t="s">
        <v>3133</v>
      </c>
      <c r="D474" s="268" t="s">
        <v>5560</v>
      </c>
      <c r="E474" s="22" t="s">
        <v>117</v>
      </c>
      <c r="F474" s="269">
        <v>1188.0719999999999</v>
      </c>
      <c r="G474" s="41"/>
      <c r="H474" s="42"/>
    </row>
    <row r="475" s="2" customFormat="1" ht="16.8" customHeight="1">
      <c r="A475" s="41"/>
      <c r="B475" s="42"/>
      <c r="C475" s="264" t="s">
        <v>221</v>
      </c>
      <c r="D475" s="265" t="s">
        <v>222</v>
      </c>
      <c r="E475" s="266" t="s">
        <v>112</v>
      </c>
      <c r="F475" s="267">
        <v>20.170000000000002</v>
      </c>
      <c r="G475" s="41"/>
      <c r="H475" s="42"/>
    </row>
    <row r="476" s="2" customFormat="1" ht="16.8" customHeight="1">
      <c r="A476" s="41"/>
      <c r="B476" s="42"/>
      <c r="C476" s="268" t="s">
        <v>3</v>
      </c>
      <c r="D476" s="268" t="s">
        <v>909</v>
      </c>
      <c r="E476" s="22" t="s">
        <v>3</v>
      </c>
      <c r="F476" s="269">
        <v>0</v>
      </c>
      <c r="G476" s="41"/>
      <c r="H476" s="42"/>
    </row>
    <row r="477" s="2" customFormat="1" ht="16.8" customHeight="1">
      <c r="A477" s="41"/>
      <c r="B477" s="42"/>
      <c r="C477" s="268" t="s">
        <v>3</v>
      </c>
      <c r="D477" s="268" t="s">
        <v>5561</v>
      </c>
      <c r="E477" s="22" t="s">
        <v>3</v>
      </c>
      <c r="F477" s="269">
        <v>5.04</v>
      </c>
      <c r="G477" s="41"/>
      <c r="H477" s="42"/>
    </row>
    <row r="478" s="2" customFormat="1" ht="16.8" customHeight="1">
      <c r="A478" s="41"/>
      <c r="B478" s="42"/>
      <c r="C478" s="268" t="s">
        <v>3</v>
      </c>
      <c r="D478" s="268" t="s">
        <v>764</v>
      </c>
      <c r="E478" s="22" t="s">
        <v>3</v>
      </c>
      <c r="F478" s="269">
        <v>5.04</v>
      </c>
      <c r="G478" s="41"/>
      <c r="H478" s="42"/>
    </row>
    <row r="479" s="2" customFormat="1" ht="16.8" customHeight="1">
      <c r="A479" s="41"/>
      <c r="B479" s="42"/>
      <c r="C479" s="268" t="s">
        <v>3</v>
      </c>
      <c r="D479" s="268" t="s">
        <v>911</v>
      </c>
      <c r="E479" s="22" t="s">
        <v>3</v>
      </c>
      <c r="F479" s="269">
        <v>0</v>
      </c>
      <c r="G479" s="41"/>
      <c r="H479" s="42"/>
    </row>
    <row r="480" s="2" customFormat="1" ht="16.8" customHeight="1">
      <c r="A480" s="41"/>
      <c r="B480" s="42"/>
      <c r="C480" s="268" t="s">
        <v>3</v>
      </c>
      <c r="D480" s="268" t="s">
        <v>5562</v>
      </c>
      <c r="E480" s="22" t="s">
        <v>3</v>
      </c>
      <c r="F480" s="269">
        <v>4.9400000000000004</v>
      </c>
      <c r="G480" s="41"/>
      <c r="H480" s="42"/>
    </row>
    <row r="481" s="2" customFormat="1" ht="16.8" customHeight="1">
      <c r="A481" s="41"/>
      <c r="B481" s="42"/>
      <c r="C481" s="268" t="s">
        <v>3</v>
      </c>
      <c r="D481" s="268" t="s">
        <v>5563</v>
      </c>
      <c r="E481" s="22" t="s">
        <v>3</v>
      </c>
      <c r="F481" s="269">
        <v>1.8</v>
      </c>
      <c r="G481" s="41"/>
      <c r="H481" s="42"/>
    </row>
    <row r="482" s="2" customFormat="1" ht="16.8" customHeight="1">
      <c r="A482" s="41"/>
      <c r="B482" s="42"/>
      <c r="C482" s="268" t="s">
        <v>3</v>
      </c>
      <c r="D482" s="268" t="s">
        <v>764</v>
      </c>
      <c r="E482" s="22" t="s">
        <v>3</v>
      </c>
      <c r="F482" s="269">
        <v>6.7400000000000002</v>
      </c>
      <c r="G482" s="41"/>
      <c r="H482" s="42"/>
    </row>
    <row r="483" s="2" customFormat="1" ht="16.8" customHeight="1">
      <c r="A483" s="41"/>
      <c r="B483" s="42"/>
      <c r="C483" s="268" t="s">
        <v>3</v>
      </c>
      <c r="D483" s="268" t="s">
        <v>913</v>
      </c>
      <c r="E483" s="22" t="s">
        <v>3</v>
      </c>
      <c r="F483" s="269">
        <v>0</v>
      </c>
      <c r="G483" s="41"/>
      <c r="H483" s="42"/>
    </row>
    <row r="484" s="2" customFormat="1" ht="16.8" customHeight="1">
      <c r="A484" s="41"/>
      <c r="B484" s="42"/>
      <c r="C484" s="268" t="s">
        <v>3</v>
      </c>
      <c r="D484" s="268" t="s">
        <v>5564</v>
      </c>
      <c r="E484" s="22" t="s">
        <v>3</v>
      </c>
      <c r="F484" s="269">
        <v>8.3900000000000006</v>
      </c>
      <c r="G484" s="41"/>
      <c r="H484" s="42"/>
    </row>
    <row r="485" s="2" customFormat="1" ht="16.8" customHeight="1">
      <c r="A485" s="41"/>
      <c r="B485" s="42"/>
      <c r="C485" s="268" t="s">
        <v>3</v>
      </c>
      <c r="D485" s="268" t="s">
        <v>764</v>
      </c>
      <c r="E485" s="22" t="s">
        <v>3</v>
      </c>
      <c r="F485" s="269">
        <v>8.3900000000000006</v>
      </c>
      <c r="G485" s="41"/>
      <c r="H485" s="42"/>
    </row>
    <row r="486" s="2" customFormat="1" ht="16.8" customHeight="1">
      <c r="A486" s="41"/>
      <c r="B486" s="42"/>
      <c r="C486" s="268" t="s">
        <v>3</v>
      </c>
      <c r="D486" s="268" t="s">
        <v>451</v>
      </c>
      <c r="E486" s="22" t="s">
        <v>3</v>
      </c>
      <c r="F486" s="269">
        <v>20.170000000000002</v>
      </c>
      <c r="G486" s="41"/>
      <c r="H486" s="42"/>
    </row>
    <row r="487" s="2" customFormat="1" ht="16.8" customHeight="1">
      <c r="A487" s="41"/>
      <c r="B487" s="42"/>
      <c r="C487" s="270" t="s">
        <v>5371</v>
      </c>
      <c r="D487" s="41"/>
      <c r="E487" s="41"/>
      <c r="F487" s="41"/>
      <c r="G487" s="41"/>
      <c r="H487" s="42"/>
    </row>
    <row r="488" s="2" customFormat="1" ht="16.8" customHeight="1">
      <c r="A488" s="41"/>
      <c r="B488" s="42"/>
      <c r="C488" s="268" t="s">
        <v>2917</v>
      </c>
      <c r="D488" s="268" t="s">
        <v>5565</v>
      </c>
      <c r="E488" s="22" t="s">
        <v>650</v>
      </c>
      <c r="F488" s="269">
        <v>67.700000000000003</v>
      </c>
      <c r="G488" s="41"/>
      <c r="H488" s="42"/>
    </row>
    <row r="489" s="2" customFormat="1" ht="16.8" customHeight="1">
      <c r="A489" s="41"/>
      <c r="B489" s="42"/>
      <c r="C489" s="268" t="s">
        <v>3097</v>
      </c>
      <c r="D489" s="268" t="s">
        <v>5566</v>
      </c>
      <c r="E489" s="22" t="s">
        <v>117</v>
      </c>
      <c r="F489" s="269">
        <v>12.045</v>
      </c>
      <c r="G489" s="41"/>
      <c r="H489" s="42"/>
    </row>
    <row r="490" s="2" customFormat="1" ht="16.8" customHeight="1">
      <c r="A490" s="41"/>
      <c r="B490" s="42"/>
      <c r="C490" s="268" t="s">
        <v>3063</v>
      </c>
      <c r="D490" s="268" t="s">
        <v>5567</v>
      </c>
      <c r="E490" s="22" t="s">
        <v>650</v>
      </c>
      <c r="F490" s="269">
        <v>197.30000000000001</v>
      </c>
      <c r="G490" s="41"/>
      <c r="H490" s="42"/>
    </row>
    <row r="491" s="2" customFormat="1" ht="16.8" customHeight="1">
      <c r="A491" s="41"/>
      <c r="B491" s="42"/>
      <c r="C491" s="264" t="s">
        <v>224</v>
      </c>
      <c r="D491" s="265" t="s">
        <v>225</v>
      </c>
      <c r="E491" s="266" t="s">
        <v>112</v>
      </c>
      <c r="F491" s="267">
        <v>47.960000000000001</v>
      </c>
      <c r="G491" s="41"/>
      <c r="H491" s="42"/>
    </row>
    <row r="492" s="2" customFormat="1" ht="16.8" customHeight="1">
      <c r="A492" s="41"/>
      <c r="B492" s="42"/>
      <c r="C492" s="268" t="s">
        <v>3</v>
      </c>
      <c r="D492" s="268" t="s">
        <v>909</v>
      </c>
      <c r="E492" s="22" t="s">
        <v>3</v>
      </c>
      <c r="F492" s="269">
        <v>0</v>
      </c>
      <c r="G492" s="41"/>
      <c r="H492" s="42"/>
    </row>
    <row r="493" s="2" customFormat="1" ht="16.8" customHeight="1">
      <c r="A493" s="41"/>
      <c r="B493" s="42"/>
      <c r="C493" s="268" t="s">
        <v>3</v>
      </c>
      <c r="D493" s="268" t="s">
        <v>5568</v>
      </c>
      <c r="E493" s="22" t="s">
        <v>3</v>
      </c>
      <c r="F493" s="269">
        <v>7.7199999999999998</v>
      </c>
      <c r="G493" s="41"/>
      <c r="H493" s="42"/>
    </row>
    <row r="494" s="2" customFormat="1" ht="16.8" customHeight="1">
      <c r="A494" s="41"/>
      <c r="B494" s="42"/>
      <c r="C494" s="268" t="s">
        <v>3</v>
      </c>
      <c r="D494" s="268" t="s">
        <v>5569</v>
      </c>
      <c r="E494" s="22" t="s">
        <v>3</v>
      </c>
      <c r="F494" s="269">
        <v>8.3599999999999994</v>
      </c>
      <c r="G494" s="41"/>
      <c r="H494" s="42"/>
    </row>
    <row r="495" s="2" customFormat="1" ht="16.8" customHeight="1">
      <c r="A495" s="41"/>
      <c r="B495" s="42"/>
      <c r="C495" s="268" t="s">
        <v>3</v>
      </c>
      <c r="D495" s="268" t="s">
        <v>5570</v>
      </c>
      <c r="E495" s="22" t="s">
        <v>3</v>
      </c>
      <c r="F495" s="269">
        <v>9.2400000000000002</v>
      </c>
      <c r="G495" s="41"/>
      <c r="H495" s="42"/>
    </row>
    <row r="496" s="2" customFormat="1" ht="16.8" customHeight="1">
      <c r="A496" s="41"/>
      <c r="B496" s="42"/>
      <c r="C496" s="268" t="s">
        <v>3</v>
      </c>
      <c r="D496" s="268" t="s">
        <v>5571</v>
      </c>
      <c r="E496" s="22" t="s">
        <v>3</v>
      </c>
      <c r="F496" s="269">
        <v>8.0399999999999991</v>
      </c>
      <c r="G496" s="41"/>
      <c r="H496" s="42"/>
    </row>
    <row r="497" s="2" customFormat="1" ht="16.8" customHeight="1">
      <c r="A497" s="41"/>
      <c r="B497" s="42"/>
      <c r="C497" s="268" t="s">
        <v>3</v>
      </c>
      <c r="D497" s="268" t="s">
        <v>5572</v>
      </c>
      <c r="E497" s="22" t="s">
        <v>3</v>
      </c>
      <c r="F497" s="269">
        <v>9.5600000000000005</v>
      </c>
      <c r="G497" s="41"/>
      <c r="H497" s="42"/>
    </row>
    <row r="498" s="2" customFormat="1" ht="16.8" customHeight="1">
      <c r="A498" s="41"/>
      <c r="B498" s="42"/>
      <c r="C498" s="268" t="s">
        <v>3</v>
      </c>
      <c r="D498" s="268" t="s">
        <v>5573</v>
      </c>
      <c r="E498" s="22" t="s">
        <v>3</v>
      </c>
      <c r="F498" s="269">
        <v>5.04</v>
      </c>
      <c r="G498" s="41"/>
      <c r="H498" s="42"/>
    </row>
    <row r="499" s="2" customFormat="1" ht="16.8" customHeight="1">
      <c r="A499" s="41"/>
      <c r="B499" s="42"/>
      <c r="C499" s="268" t="s">
        <v>3</v>
      </c>
      <c r="D499" s="268" t="s">
        <v>764</v>
      </c>
      <c r="E499" s="22" t="s">
        <v>3</v>
      </c>
      <c r="F499" s="269">
        <v>47.960000000000001</v>
      </c>
      <c r="G499" s="41"/>
      <c r="H499" s="42"/>
    </row>
    <row r="500" s="2" customFormat="1" ht="16.8" customHeight="1">
      <c r="A500" s="41"/>
      <c r="B500" s="42"/>
      <c r="C500" s="268" t="s">
        <v>3</v>
      </c>
      <c r="D500" s="268" t="s">
        <v>451</v>
      </c>
      <c r="E500" s="22" t="s">
        <v>3</v>
      </c>
      <c r="F500" s="269">
        <v>47.960000000000001</v>
      </c>
      <c r="G500" s="41"/>
      <c r="H500" s="42"/>
    </row>
    <row r="501" s="2" customFormat="1" ht="16.8" customHeight="1">
      <c r="A501" s="41"/>
      <c r="B501" s="42"/>
      <c r="C501" s="270" t="s">
        <v>5371</v>
      </c>
      <c r="D501" s="41"/>
      <c r="E501" s="41"/>
      <c r="F501" s="41"/>
      <c r="G501" s="41"/>
      <c r="H501" s="42"/>
    </row>
    <row r="502" s="2" customFormat="1" ht="16.8" customHeight="1">
      <c r="A502" s="41"/>
      <c r="B502" s="42"/>
      <c r="C502" s="268" t="s">
        <v>2917</v>
      </c>
      <c r="D502" s="268" t="s">
        <v>5565</v>
      </c>
      <c r="E502" s="22" t="s">
        <v>650</v>
      </c>
      <c r="F502" s="269">
        <v>67.700000000000003</v>
      </c>
      <c r="G502" s="41"/>
      <c r="H502" s="42"/>
    </row>
    <row r="503" s="2" customFormat="1" ht="16.8" customHeight="1">
      <c r="A503" s="41"/>
      <c r="B503" s="42"/>
      <c r="C503" s="268" t="s">
        <v>3097</v>
      </c>
      <c r="D503" s="268" t="s">
        <v>5566</v>
      </c>
      <c r="E503" s="22" t="s">
        <v>117</v>
      </c>
      <c r="F503" s="269">
        <v>12.045</v>
      </c>
      <c r="G503" s="41"/>
      <c r="H503" s="42"/>
    </row>
    <row r="504" s="2" customFormat="1" ht="16.8" customHeight="1">
      <c r="A504" s="41"/>
      <c r="B504" s="42"/>
      <c r="C504" s="268" t="s">
        <v>3063</v>
      </c>
      <c r="D504" s="268" t="s">
        <v>5567</v>
      </c>
      <c r="E504" s="22" t="s">
        <v>650</v>
      </c>
      <c r="F504" s="269">
        <v>197.30000000000001</v>
      </c>
      <c r="G504" s="41"/>
      <c r="H504" s="42"/>
    </row>
    <row r="505" s="2" customFormat="1" ht="16.8" customHeight="1">
      <c r="A505" s="41"/>
      <c r="B505" s="42"/>
      <c r="C505" s="264" t="s">
        <v>227</v>
      </c>
      <c r="D505" s="265" t="s">
        <v>228</v>
      </c>
      <c r="E505" s="266" t="s">
        <v>112</v>
      </c>
      <c r="F505" s="267">
        <v>12.17</v>
      </c>
      <c r="G505" s="41"/>
      <c r="H505" s="42"/>
    </row>
    <row r="506" s="2" customFormat="1" ht="16.8" customHeight="1">
      <c r="A506" s="41"/>
      <c r="B506" s="42"/>
      <c r="C506" s="268" t="s">
        <v>3</v>
      </c>
      <c r="D506" s="268" t="s">
        <v>909</v>
      </c>
      <c r="E506" s="22" t="s">
        <v>3</v>
      </c>
      <c r="F506" s="269">
        <v>0</v>
      </c>
      <c r="G506" s="41"/>
      <c r="H506" s="42"/>
    </row>
    <row r="507" s="2" customFormat="1" ht="16.8" customHeight="1">
      <c r="A507" s="41"/>
      <c r="B507" s="42"/>
      <c r="C507" s="268" t="s">
        <v>3</v>
      </c>
      <c r="D507" s="268" t="s">
        <v>5574</v>
      </c>
      <c r="E507" s="22" t="s">
        <v>3</v>
      </c>
      <c r="F507" s="269">
        <v>5.5300000000000002</v>
      </c>
      <c r="G507" s="41"/>
      <c r="H507" s="42"/>
    </row>
    <row r="508" s="2" customFormat="1" ht="16.8" customHeight="1">
      <c r="A508" s="41"/>
      <c r="B508" s="42"/>
      <c r="C508" s="268" t="s">
        <v>3</v>
      </c>
      <c r="D508" s="268" t="s">
        <v>5575</v>
      </c>
      <c r="E508" s="22" t="s">
        <v>3</v>
      </c>
      <c r="F508" s="269">
        <v>6.6399999999999997</v>
      </c>
      <c r="G508" s="41"/>
      <c r="H508" s="42"/>
    </row>
    <row r="509" s="2" customFormat="1" ht="16.8" customHeight="1">
      <c r="A509" s="41"/>
      <c r="B509" s="42"/>
      <c r="C509" s="268" t="s">
        <v>3</v>
      </c>
      <c r="D509" s="268" t="s">
        <v>764</v>
      </c>
      <c r="E509" s="22" t="s">
        <v>3</v>
      </c>
      <c r="F509" s="269">
        <v>12.17</v>
      </c>
      <c r="G509" s="41"/>
      <c r="H509" s="42"/>
    </row>
    <row r="510" s="2" customFormat="1" ht="16.8" customHeight="1">
      <c r="A510" s="41"/>
      <c r="B510" s="42"/>
      <c r="C510" s="268" t="s">
        <v>3</v>
      </c>
      <c r="D510" s="268" t="s">
        <v>451</v>
      </c>
      <c r="E510" s="22" t="s">
        <v>3</v>
      </c>
      <c r="F510" s="269">
        <v>12.17</v>
      </c>
      <c r="G510" s="41"/>
      <c r="H510" s="42"/>
    </row>
    <row r="511" s="2" customFormat="1" ht="16.8" customHeight="1">
      <c r="A511" s="41"/>
      <c r="B511" s="42"/>
      <c r="C511" s="270" t="s">
        <v>5371</v>
      </c>
      <c r="D511" s="41"/>
      <c r="E511" s="41"/>
      <c r="F511" s="41"/>
      <c r="G511" s="41"/>
      <c r="H511" s="42"/>
    </row>
    <row r="512" s="2" customFormat="1" ht="16.8" customHeight="1">
      <c r="A512" s="41"/>
      <c r="B512" s="42"/>
      <c r="C512" s="268" t="s">
        <v>2917</v>
      </c>
      <c r="D512" s="268" t="s">
        <v>5565</v>
      </c>
      <c r="E512" s="22" t="s">
        <v>650</v>
      </c>
      <c r="F512" s="269">
        <v>67.700000000000003</v>
      </c>
      <c r="G512" s="41"/>
      <c r="H512" s="42"/>
    </row>
    <row r="513" s="2" customFormat="1" ht="16.8" customHeight="1">
      <c r="A513" s="41"/>
      <c r="B513" s="42"/>
      <c r="C513" s="268" t="s">
        <v>3097</v>
      </c>
      <c r="D513" s="268" t="s">
        <v>5566</v>
      </c>
      <c r="E513" s="22" t="s">
        <v>117</v>
      </c>
      <c r="F513" s="269">
        <v>12.045</v>
      </c>
      <c r="G513" s="41"/>
      <c r="H513" s="42"/>
    </row>
    <row r="514" s="2" customFormat="1" ht="16.8" customHeight="1">
      <c r="A514" s="41"/>
      <c r="B514" s="42"/>
      <c r="C514" s="268" t="s">
        <v>3063</v>
      </c>
      <c r="D514" s="268" t="s">
        <v>5567</v>
      </c>
      <c r="E514" s="22" t="s">
        <v>650</v>
      </c>
      <c r="F514" s="269">
        <v>197.30000000000001</v>
      </c>
      <c r="G514" s="41"/>
      <c r="H514" s="42"/>
    </row>
    <row r="515" s="2" customFormat="1" ht="16.8" customHeight="1">
      <c r="A515" s="41"/>
      <c r="B515" s="42"/>
      <c r="C515" s="264" t="s">
        <v>5576</v>
      </c>
      <c r="D515" s="265" t="s">
        <v>5577</v>
      </c>
      <c r="E515" s="266" t="s">
        <v>117</v>
      </c>
      <c r="F515" s="267">
        <v>345.93299999999999</v>
      </c>
      <c r="G515" s="41"/>
      <c r="H515" s="42"/>
    </row>
    <row r="516" s="2" customFormat="1" ht="16.8" customHeight="1">
      <c r="A516" s="41"/>
      <c r="B516" s="42"/>
      <c r="C516" s="268" t="s">
        <v>3</v>
      </c>
      <c r="D516" s="268" t="s">
        <v>5578</v>
      </c>
      <c r="E516" s="22" t="s">
        <v>3</v>
      </c>
      <c r="F516" s="269">
        <v>0</v>
      </c>
      <c r="G516" s="41"/>
      <c r="H516" s="42"/>
    </row>
    <row r="517" s="2" customFormat="1" ht="16.8" customHeight="1">
      <c r="A517" s="41"/>
      <c r="B517" s="42"/>
      <c r="C517" s="268" t="s">
        <v>3</v>
      </c>
      <c r="D517" s="268" t="s">
        <v>5579</v>
      </c>
      <c r="E517" s="22" t="s">
        <v>3</v>
      </c>
      <c r="F517" s="269">
        <v>113</v>
      </c>
      <c r="G517" s="41"/>
      <c r="H517" s="42"/>
    </row>
    <row r="518" s="2" customFormat="1" ht="16.8" customHeight="1">
      <c r="A518" s="41"/>
      <c r="B518" s="42"/>
      <c r="C518" s="268" t="s">
        <v>3</v>
      </c>
      <c r="D518" s="268" t="s">
        <v>5580</v>
      </c>
      <c r="E518" s="22" t="s">
        <v>3</v>
      </c>
      <c r="F518" s="269">
        <v>58.600000000000001</v>
      </c>
      <c r="G518" s="41"/>
      <c r="H518" s="42"/>
    </row>
    <row r="519" s="2" customFormat="1" ht="16.8" customHeight="1">
      <c r="A519" s="41"/>
      <c r="B519" s="42"/>
      <c r="C519" s="268" t="s">
        <v>3</v>
      </c>
      <c r="D519" s="268" t="s">
        <v>5581</v>
      </c>
      <c r="E519" s="22" t="s">
        <v>3</v>
      </c>
      <c r="F519" s="269">
        <v>162.5</v>
      </c>
      <c r="G519" s="41"/>
      <c r="H519" s="42"/>
    </row>
    <row r="520" s="2" customFormat="1" ht="16.8" customHeight="1">
      <c r="A520" s="41"/>
      <c r="B520" s="42"/>
      <c r="C520" s="268" t="s">
        <v>3</v>
      </c>
      <c r="D520" s="268" t="s">
        <v>5582</v>
      </c>
      <c r="E520" s="22" t="s">
        <v>3</v>
      </c>
      <c r="F520" s="269">
        <v>85.700000000000003</v>
      </c>
      <c r="G520" s="41"/>
      <c r="H520" s="42"/>
    </row>
    <row r="521" s="2" customFormat="1" ht="16.8" customHeight="1">
      <c r="A521" s="41"/>
      <c r="B521" s="42"/>
      <c r="C521" s="268" t="s">
        <v>3</v>
      </c>
      <c r="D521" s="268" t="s">
        <v>5583</v>
      </c>
      <c r="E521" s="22" t="s">
        <v>3</v>
      </c>
      <c r="F521" s="269">
        <v>-58.067</v>
      </c>
      <c r="G521" s="41"/>
      <c r="H521" s="42"/>
    </row>
    <row r="522" s="2" customFormat="1" ht="16.8" customHeight="1">
      <c r="A522" s="41"/>
      <c r="B522" s="42"/>
      <c r="C522" s="268" t="s">
        <v>3</v>
      </c>
      <c r="D522" s="268" t="s">
        <v>5584</v>
      </c>
      <c r="E522" s="22" t="s">
        <v>3</v>
      </c>
      <c r="F522" s="269">
        <v>-13.25</v>
      </c>
      <c r="G522" s="41"/>
      <c r="H522" s="42"/>
    </row>
    <row r="523" s="2" customFormat="1" ht="16.8" customHeight="1">
      <c r="A523" s="41"/>
      <c r="B523" s="42"/>
      <c r="C523" s="268" t="s">
        <v>3</v>
      </c>
      <c r="D523" s="268" t="s">
        <v>5585</v>
      </c>
      <c r="E523" s="22" t="s">
        <v>3</v>
      </c>
      <c r="F523" s="269">
        <v>-2.5499999999999998</v>
      </c>
      <c r="G523" s="41"/>
      <c r="H523" s="42"/>
    </row>
    <row r="524" s="2" customFormat="1" ht="16.8" customHeight="1">
      <c r="A524" s="41"/>
      <c r="B524" s="42"/>
      <c r="C524" s="268" t="s">
        <v>3</v>
      </c>
      <c r="D524" s="268" t="s">
        <v>451</v>
      </c>
      <c r="E524" s="22" t="s">
        <v>3</v>
      </c>
      <c r="F524" s="269">
        <v>345.93299999999999</v>
      </c>
      <c r="G524" s="41"/>
      <c r="H524" s="42"/>
    </row>
    <row r="525" s="2" customFormat="1" ht="16.8" customHeight="1">
      <c r="A525" s="41"/>
      <c r="B525" s="42"/>
      <c r="C525" s="264" t="s">
        <v>230</v>
      </c>
      <c r="D525" s="265" t="s">
        <v>231</v>
      </c>
      <c r="E525" s="266" t="s">
        <v>112</v>
      </c>
      <c r="F525" s="267">
        <v>128.96000000000001</v>
      </c>
      <c r="G525" s="41"/>
      <c r="H525" s="42"/>
    </row>
    <row r="526" s="2" customFormat="1" ht="16.8" customHeight="1">
      <c r="A526" s="41"/>
      <c r="B526" s="42"/>
      <c r="C526" s="268" t="s">
        <v>3</v>
      </c>
      <c r="D526" s="268" t="s">
        <v>233</v>
      </c>
      <c r="E526" s="22" t="s">
        <v>3</v>
      </c>
      <c r="F526" s="269">
        <v>72.390000000000001</v>
      </c>
      <c r="G526" s="41"/>
      <c r="H526" s="42"/>
    </row>
    <row r="527" s="2" customFormat="1" ht="16.8" customHeight="1">
      <c r="A527" s="41"/>
      <c r="B527" s="42"/>
      <c r="C527" s="268" t="s">
        <v>3</v>
      </c>
      <c r="D527" s="268" t="s">
        <v>5586</v>
      </c>
      <c r="E527" s="22" t="s">
        <v>3</v>
      </c>
      <c r="F527" s="269">
        <v>36.399999999999999</v>
      </c>
      <c r="G527" s="41"/>
      <c r="H527" s="42"/>
    </row>
    <row r="528" s="2" customFormat="1" ht="16.8" customHeight="1">
      <c r="A528" s="41"/>
      <c r="B528" s="42"/>
      <c r="C528" s="268" t="s">
        <v>3</v>
      </c>
      <c r="D528" s="268" t="s">
        <v>221</v>
      </c>
      <c r="E528" s="22" t="s">
        <v>3</v>
      </c>
      <c r="F528" s="269">
        <v>20.170000000000002</v>
      </c>
      <c r="G528" s="41"/>
      <c r="H528" s="42"/>
    </row>
    <row r="529" s="2" customFormat="1" ht="16.8" customHeight="1">
      <c r="A529" s="41"/>
      <c r="B529" s="42"/>
      <c r="C529" s="268" t="s">
        <v>3</v>
      </c>
      <c r="D529" s="268" t="s">
        <v>451</v>
      </c>
      <c r="E529" s="22" t="s">
        <v>3</v>
      </c>
      <c r="F529" s="269">
        <v>128.96000000000001</v>
      </c>
      <c r="G529" s="41"/>
      <c r="H529" s="42"/>
    </row>
    <row r="530" s="2" customFormat="1" ht="16.8" customHeight="1">
      <c r="A530" s="41"/>
      <c r="B530" s="42"/>
      <c r="C530" s="270" t="s">
        <v>5371</v>
      </c>
      <c r="D530" s="41"/>
      <c r="E530" s="41"/>
      <c r="F530" s="41"/>
      <c r="G530" s="41"/>
      <c r="H530" s="42"/>
    </row>
    <row r="531" s="2" customFormat="1">
      <c r="A531" s="41"/>
      <c r="B531" s="42"/>
      <c r="C531" s="268" t="s">
        <v>1528</v>
      </c>
      <c r="D531" s="268" t="s">
        <v>5587</v>
      </c>
      <c r="E531" s="22" t="s">
        <v>650</v>
      </c>
      <c r="F531" s="269">
        <v>348.59800000000001</v>
      </c>
      <c r="G531" s="41"/>
      <c r="H531" s="42"/>
    </row>
    <row r="532" s="2" customFormat="1" ht="16.8" customHeight="1">
      <c r="A532" s="41"/>
      <c r="B532" s="42"/>
      <c r="C532" s="268" t="s">
        <v>3150</v>
      </c>
      <c r="D532" s="268" t="s">
        <v>5377</v>
      </c>
      <c r="E532" s="22" t="s">
        <v>650</v>
      </c>
      <c r="F532" s="269">
        <v>682.25</v>
      </c>
      <c r="G532" s="41"/>
      <c r="H532" s="42"/>
    </row>
    <row r="533" s="2" customFormat="1" ht="16.8" customHeight="1">
      <c r="A533" s="41"/>
      <c r="B533" s="42"/>
      <c r="C533" s="264" t="s">
        <v>233</v>
      </c>
      <c r="D533" s="265" t="s">
        <v>234</v>
      </c>
      <c r="E533" s="266" t="s">
        <v>112</v>
      </c>
      <c r="F533" s="267">
        <v>72.390000000000001</v>
      </c>
      <c r="G533" s="41"/>
      <c r="H533" s="42"/>
    </row>
    <row r="534" s="2" customFormat="1" ht="16.8" customHeight="1">
      <c r="A534" s="41"/>
      <c r="B534" s="42"/>
      <c r="C534" s="268" t="s">
        <v>3</v>
      </c>
      <c r="D534" s="268" t="s">
        <v>909</v>
      </c>
      <c r="E534" s="22" t="s">
        <v>3</v>
      </c>
      <c r="F534" s="269">
        <v>0</v>
      </c>
      <c r="G534" s="41"/>
      <c r="H534" s="42"/>
    </row>
    <row r="535" s="2" customFormat="1" ht="16.8" customHeight="1">
      <c r="A535" s="41"/>
      <c r="B535" s="42"/>
      <c r="C535" s="268" t="s">
        <v>3</v>
      </c>
      <c r="D535" s="268" t="s">
        <v>5588</v>
      </c>
      <c r="E535" s="22" t="s">
        <v>3</v>
      </c>
      <c r="F535" s="269">
        <v>13.619999999999999</v>
      </c>
      <c r="G535" s="41"/>
      <c r="H535" s="42"/>
    </row>
    <row r="536" s="2" customFormat="1" ht="16.8" customHeight="1">
      <c r="A536" s="41"/>
      <c r="B536" s="42"/>
      <c r="C536" s="268" t="s">
        <v>3</v>
      </c>
      <c r="D536" s="268" t="s">
        <v>5589</v>
      </c>
      <c r="E536" s="22" t="s">
        <v>3</v>
      </c>
      <c r="F536" s="269">
        <v>9.0500000000000007</v>
      </c>
      <c r="G536" s="41"/>
      <c r="H536" s="42"/>
    </row>
    <row r="537" s="2" customFormat="1" ht="16.8" customHeight="1">
      <c r="A537" s="41"/>
      <c r="B537" s="42"/>
      <c r="C537" s="268" t="s">
        <v>3</v>
      </c>
      <c r="D537" s="268" t="s">
        <v>5590</v>
      </c>
      <c r="E537" s="22" t="s">
        <v>3</v>
      </c>
      <c r="F537" s="269">
        <v>15.16</v>
      </c>
      <c r="G537" s="41"/>
      <c r="H537" s="42"/>
    </row>
    <row r="538" s="2" customFormat="1" ht="16.8" customHeight="1">
      <c r="A538" s="41"/>
      <c r="B538" s="42"/>
      <c r="C538" s="268" t="s">
        <v>3</v>
      </c>
      <c r="D538" s="268" t="s">
        <v>5591</v>
      </c>
      <c r="E538" s="22" t="s">
        <v>3</v>
      </c>
      <c r="F538" s="269">
        <v>3.7999999999999998</v>
      </c>
      <c r="G538" s="41"/>
      <c r="H538" s="42"/>
    </row>
    <row r="539" s="2" customFormat="1" ht="16.8" customHeight="1">
      <c r="A539" s="41"/>
      <c r="B539" s="42"/>
      <c r="C539" s="268" t="s">
        <v>3</v>
      </c>
      <c r="D539" s="268" t="s">
        <v>5592</v>
      </c>
      <c r="E539" s="22" t="s">
        <v>3</v>
      </c>
      <c r="F539" s="269">
        <v>5.9400000000000004</v>
      </c>
      <c r="G539" s="41"/>
      <c r="H539" s="42"/>
    </row>
    <row r="540" s="2" customFormat="1" ht="16.8" customHeight="1">
      <c r="A540" s="41"/>
      <c r="B540" s="42"/>
      <c r="C540" s="268" t="s">
        <v>3</v>
      </c>
      <c r="D540" s="268" t="s">
        <v>764</v>
      </c>
      <c r="E540" s="22" t="s">
        <v>3</v>
      </c>
      <c r="F540" s="269">
        <v>47.57</v>
      </c>
      <c r="G540" s="41"/>
      <c r="H540" s="42"/>
    </row>
    <row r="541" s="2" customFormat="1" ht="16.8" customHeight="1">
      <c r="A541" s="41"/>
      <c r="B541" s="42"/>
      <c r="C541" s="268" t="s">
        <v>3</v>
      </c>
      <c r="D541" s="268" t="s">
        <v>911</v>
      </c>
      <c r="E541" s="22" t="s">
        <v>3</v>
      </c>
      <c r="F541" s="269">
        <v>0</v>
      </c>
      <c r="G541" s="41"/>
      <c r="H541" s="42"/>
    </row>
    <row r="542" s="2" customFormat="1" ht="16.8" customHeight="1">
      <c r="A542" s="41"/>
      <c r="B542" s="42"/>
      <c r="C542" s="268" t="s">
        <v>3</v>
      </c>
      <c r="D542" s="268" t="s">
        <v>5593</v>
      </c>
      <c r="E542" s="22" t="s">
        <v>3</v>
      </c>
      <c r="F542" s="269">
        <v>12.84</v>
      </c>
      <c r="G542" s="41"/>
      <c r="H542" s="42"/>
    </row>
    <row r="543" s="2" customFormat="1" ht="16.8" customHeight="1">
      <c r="A543" s="41"/>
      <c r="B543" s="42"/>
      <c r="C543" s="268" t="s">
        <v>3</v>
      </c>
      <c r="D543" s="268" t="s">
        <v>5594</v>
      </c>
      <c r="E543" s="22" t="s">
        <v>3</v>
      </c>
      <c r="F543" s="269">
        <v>5.7400000000000002</v>
      </c>
      <c r="G543" s="41"/>
      <c r="H543" s="42"/>
    </row>
    <row r="544" s="2" customFormat="1" ht="16.8" customHeight="1">
      <c r="A544" s="41"/>
      <c r="B544" s="42"/>
      <c r="C544" s="268" t="s">
        <v>3</v>
      </c>
      <c r="D544" s="268" t="s">
        <v>764</v>
      </c>
      <c r="E544" s="22" t="s">
        <v>3</v>
      </c>
      <c r="F544" s="269">
        <v>18.579999999999998</v>
      </c>
      <c r="G544" s="41"/>
      <c r="H544" s="42"/>
    </row>
    <row r="545" s="2" customFormat="1" ht="16.8" customHeight="1">
      <c r="A545" s="41"/>
      <c r="B545" s="42"/>
      <c r="C545" s="268" t="s">
        <v>3</v>
      </c>
      <c r="D545" s="268" t="s">
        <v>913</v>
      </c>
      <c r="E545" s="22" t="s">
        <v>3</v>
      </c>
      <c r="F545" s="269">
        <v>0</v>
      </c>
      <c r="G545" s="41"/>
      <c r="H545" s="42"/>
    </row>
    <row r="546" s="2" customFormat="1" ht="16.8" customHeight="1">
      <c r="A546" s="41"/>
      <c r="B546" s="42"/>
      <c r="C546" s="268" t="s">
        <v>3</v>
      </c>
      <c r="D546" s="268" t="s">
        <v>5595</v>
      </c>
      <c r="E546" s="22" t="s">
        <v>3</v>
      </c>
      <c r="F546" s="269">
        <v>6.2400000000000002</v>
      </c>
      <c r="G546" s="41"/>
      <c r="H546" s="42"/>
    </row>
    <row r="547" s="2" customFormat="1" ht="16.8" customHeight="1">
      <c r="A547" s="41"/>
      <c r="B547" s="42"/>
      <c r="C547" s="268" t="s">
        <v>3</v>
      </c>
      <c r="D547" s="268" t="s">
        <v>764</v>
      </c>
      <c r="E547" s="22" t="s">
        <v>3</v>
      </c>
      <c r="F547" s="269">
        <v>6.2400000000000002</v>
      </c>
      <c r="G547" s="41"/>
      <c r="H547" s="42"/>
    </row>
    <row r="548" s="2" customFormat="1" ht="16.8" customHeight="1">
      <c r="A548" s="41"/>
      <c r="B548" s="42"/>
      <c r="C548" s="268" t="s">
        <v>3</v>
      </c>
      <c r="D548" s="268" t="s">
        <v>451</v>
      </c>
      <c r="E548" s="22" t="s">
        <v>3</v>
      </c>
      <c r="F548" s="269">
        <v>72.390000000000001</v>
      </c>
      <c r="G548" s="41"/>
      <c r="H548" s="42"/>
    </row>
    <row r="549" s="2" customFormat="1" ht="16.8" customHeight="1">
      <c r="A549" s="41"/>
      <c r="B549" s="42"/>
      <c r="C549" s="270" t="s">
        <v>5371</v>
      </c>
      <c r="D549" s="41"/>
      <c r="E549" s="41"/>
      <c r="F549" s="41"/>
      <c r="G549" s="41"/>
      <c r="H549" s="42"/>
    </row>
    <row r="550" s="2" customFormat="1">
      <c r="A550" s="41"/>
      <c r="B550" s="42"/>
      <c r="C550" s="268" t="s">
        <v>2853</v>
      </c>
      <c r="D550" s="268" t="s">
        <v>5596</v>
      </c>
      <c r="E550" s="22" t="s">
        <v>650</v>
      </c>
      <c r="F550" s="269">
        <v>99.183999999999998</v>
      </c>
      <c r="G550" s="41"/>
      <c r="H550" s="42"/>
    </row>
    <row r="551" s="2" customFormat="1" ht="16.8" customHeight="1">
      <c r="A551" s="41"/>
      <c r="B551" s="42"/>
      <c r="C551" s="264" t="s">
        <v>5586</v>
      </c>
      <c r="D551" s="265" t="s">
        <v>5597</v>
      </c>
      <c r="E551" s="266" t="s">
        <v>112</v>
      </c>
      <c r="F551" s="267">
        <v>36.399999999999999</v>
      </c>
      <c r="G551" s="41"/>
      <c r="H551" s="42"/>
    </row>
    <row r="552" s="2" customFormat="1" ht="16.8" customHeight="1">
      <c r="A552" s="41"/>
      <c r="B552" s="42"/>
      <c r="C552" s="268" t="s">
        <v>3</v>
      </c>
      <c r="D552" s="268" t="s">
        <v>913</v>
      </c>
      <c r="E552" s="22" t="s">
        <v>3</v>
      </c>
      <c r="F552" s="269">
        <v>0</v>
      </c>
      <c r="G552" s="41"/>
      <c r="H552" s="42"/>
    </row>
    <row r="553" s="2" customFormat="1" ht="16.8" customHeight="1">
      <c r="A553" s="41"/>
      <c r="B553" s="42"/>
      <c r="C553" s="268" t="s">
        <v>3</v>
      </c>
      <c r="D553" s="268" t="s">
        <v>5598</v>
      </c>
      <c r="E553" s="22" t="s">
        <v>3</v>
      </c>
      <c r="F553" s="269">
        <v>36.399999999999999</v>
      </c>
      <c r="G553" s="41"/>
      <c r="H553" s="42"/>
    </row>
    <row r="554" s="2" customFormat="1" ht="16.8" customHeight="1">
      <c r="A554" s="41"/>
      <c r="B554" s="42"/>
      <c r="C554" s="268" t="s">
        <v>3</v>
      </c>
      <c r="D554" s="268" t="s">
        <v>764</v>
      </c>
      <c r="E554" s="22" t="s">
        <v>3</v>
      </c>
      <c r="F554" s="269">
        <v>36.399999999999999</v>
      </c>
      <c r="G554" s="41"/>
      <c r="H554" s="42"/>
    </row>
    <row r="555" s="2" customFormat="1" ht="16.8" customHeight="1">
      <c r="A555" s="41"/>
      <c r="B555" s="42"/>
      <c r="C555" s="268" t="s">
        <v>3</v>
      </c>
      <c r="D555" s="268" t="s">
        <v>451</v>
      </c>
      <c r="E555" s="22" t="s">
        <v>3</v>
      </c>
      <c r="F555" s="269">
        <v>36.399999999999999</v>
      </c>
      <c r="G555" s="41"/>
      <c r="H555" s="42"/>
    </row>
    <row r="556" s="2" customFormat="1" ht="16.8" customHeight="1">
      <c r="A556" s="41"/>
      <c r="B556" s="42"/>
      <c r="C556" s="264" t="s">
        <v>236</v>
      </c>
      <c r="D556" s="265" t="s">
        <v>237</v>
      </c>
      <c r="E556" s="266" t="s">
        <v>112</v>
      </c>
      <c r="F556" s="267">
        <v>144.37799999999999</v>
      </c>
      <c r="G556" s="41"/>
      <c r="H556" s="42"/>
    </row>
    <row r="557" s="2" customFormat="1" ht="16.8" customHeight="1">
      <c r="A557" s="41"/>
      <c r="B557" s="42"/>
      <c r="C557" s="268" t="s">
        <v>3</v>
      </c>
      <c r="D557" s="268" t="s">
        <v>239</v>
      </c>
      <c r="E557" s="22" t="s">
        <v>3</v>
      </c>
      <c r="F557" s="269">
        <v>22.898</v>
      </c>
      <c r="G557" s="41"/>
      <c r="H557" s="42"/>
    </row>
    <row r="558" s="2" customFormat="1" ht="16.8" customHeight="1">
      <c r="A558" s="41"/>
      <c r="B558" s="42"/>
      <c r="C558" s="268" t="s">
        <v>3</v>
      </c>
      <c r="D558" s="268" t="s">
        <v>5599</v>
      </c>
      <c r="E558" s="22" t="s">
        <v>3</v>
      </c>
      <c r="F558" s="269">
        <v>73.519999999999996</v>
      </c>
      <c r="G558" s="41"/>
      <c r="H558" s="42"/>
    </row>
    <row r="559" s="2" customFormat="1" ht="16.8" customHeight="1">
      <c r="A559" s="41"/>
      <c r="B559" s="42"/>
      <c r="C559" s="268" t="s">
        <v>3</v>
      </c>
      <c r="D559" s="268" t="s">
        <v>224</v>
      </c>
      <c r="E559" s="22" t="s">
        <v>3</v>
      </c>
      <c r="F559" s="269">
        <v>47.960000000000001</v>
      </c>
      <c r="G559" s="41"/>
      <c r="H559" s="42"/>
    </row>
    <row r="560" s="2" customFormat="1" ht="16.8" customHeight="1">
      <c r="A560" s="41"/>
      <c r="B560" s="42"/>
      <c r="C560" s="268" t="s">
        <v>3</v>
      </c>
      <c r="D560" s="268" t="s">
        <v>451</v>
      </c>
      <c r="E560" s="22" t="s">
        <v>3</v>
      </c>
      <c r="F560" s="269">
        <v>144.37799999999999</v>
      </c>
      <c r="G560" s="41"/>
      <c r="H560" s="42"/>
    </row>
    <row r="561" s="2" customFormat="1" ht="16.8" customHeight="1">
      <c r="A561" s="41"/>
      <c r="B561" s="42"/>
      <c r="C561" s="270" t="s">
        <v>5371</v>
      </c>
      <c r="D561" s="41"/>
      <c r="E561" s="41"/>
      <c r="F561" s="41"/>
      <c r="G561" s="41"/>
      <c r="H561" s="42"/>
    </row>
    <row r="562" s="2" customFormat="1">
      <c r="A562" s="41"/>
      <c r="B562" s="42"/>
      <c r="C562" s="268" t="s">
        <v>1528</v>
      </c>
      <c r="D562" s="268" t="s">
        <v>5587</v>
      </c>
      <c r="E562" s="22" t="s">
        <v>650</v>
      </c>
      <c r="F562" s="269">
        <v>348.59800000000001</v>
      </c>
      <c r="G562" s="41"/>
      <c r="H562" s="42"/>
    </row>
    <row r="563" s="2" customFormat="1" ht="16.8" customHeight="1">
      <c r="A563" s="41"/>
      <c r="B563" s="42"/>
      <c r="C563" s="268" t="s">
        <v>3150</v>
      </c>
      <c r="D563" s="268" t="s">
        <v>5377</v>
      </c>
      <c r="E563" s="22" t="s">
        <v>650</v>
      </c>
      <c r="F563" s="269">
        <v>682.25</v>
      </c>
      <c r="G563" s="41"/>
      <c r="H563" s="42"/>
    </row>
    <row r="564" s="2" customFormat="1" ht="16.8" customHeight="1">
      <c r="A564" s="41"/>
      <c r="B564" s="42"/>
      <c r="C564" s="264" t="s">
        <v>239</v>
      </c>
      <c r="D564" s="265" t="s">
        <v>240</v>
      </c>
      <c r="E564" s="266" t="s">
        <v>112</v>
      </c>
      <c r="F564" s="267">
        <v>22.898</v>
      </c>
      <c r="G564" s="41"/>
      <c r="H564" s="42"/>
    </row>
    <row r="565" s="2" customFormat="1" ht="16.8" customHeight="1">
      <c r="A565" s="41"/>
      <c r="B565" s="42"/>
      <c r="C565" s="268" t="s">
        <v>3</v>
      </c>
      <c r="D565" s="268" t="s">
        <v>909</v>
      </c>
      <c r="E565" s="22" t="s">
        <v>3</v>
      </c>
      <c r="F565" s="269">
        <v>0</v>
      </c>
      <c r="G565" s="41"/>
      <c r="H565" s="42"/>
    </row>
    <row r="566" s="2" customFormat="1" ht="16.8" customHeight="1">
      <c r="A566" s="41"/>
      <c r="B566" s="42"/>
      <c r="C566" s="268" t="s">
        <v>3</v>
      </c>
      <c r="D566" s="268" t="s">
        <v>5600</v>
      </c>
      <c r="E566" s="22" t="s">
        <v>3</v>
      </c>
      <c r="F566" s="269">
        <v>22.898</v>
      </c>
      <c r="G566" s="41"/>
      <c r="H566" s="42"/>
    </row>
    <row r="567" s="2" customFormat="1" ht="16.8" customHeight="1">
      <c r="A567" s="41"/>
      <c r="B567" s="42"/>
      <c r="C567" s="268" t="s">
        <v>3</v>
      </c>
      <c r="D567" s="268" t="s">
        <v>764</v>
      </c>
      <c r="E567" s="22" t="s">
        <v>3</v>
      </c>
      <c r="F567" s="269">
        <v>22.898</v>
      </c>
      <c r="G567" s="41"/>
      <c r="H567" s="42"/>
    </row>
    <row r="568" s="2" customFormat="1" ht="16.8" customHeight="1">
      <c r="A568" s="41"/>
      <c r="B568" s="42"/>
      <c r="C568" s="268" t="s">
        <v>3</v>
      </c>
      <c r="D568" s="268" t="s">
        <v>451</v>
      </c>
      <c r="E568" s="22" t="s">
        <v>3</v>
      </c>
      <c r="F568" s="269">
        <v>22.898</v>
      </c>
      <c r="G568" s="41"/>
      <c r="H568" s="42"/>
    </row>
    <row r="569" s="2" customFormat="1" ht="16.8" customHeight="1">
      <c r="A569" s="41"/>
      <c r="B569" s="42"/>
      <c r="C569" s="270" t="s">
        <v>5371</v>
      </c>
      <c r="D569" s="41"/>
      <c r="E569" s="41"/>
      <c r="F569" s="41"/>
      <c r="G569" s="41"/>
      <c r="H569" s="42"/>
    </row>
    <row r="570" s="2" customFormat="1" ht="16.8" customHeight="1">
      <c r="A570" s="41"/>
      <c r="B570" s="42"/>
      <c r="C570" s="268" t="s">
        <v>1605</v>
      </c>
      <c r="D570" s="268" t="s">
        <v>5443</v>
      </c>
      <c r="E570" s="22" t="s">
        <v>117</v>
      </c>
      <c r="F570" s="269">
        <v>196.54400000000001</v>
      </c>
      <c r="G570" s="41"/>
      <c r="H570" s="42"/>
    </row>
    <row r="571" s="2" customFormat="1">
      <c r="A571" s="41"/>
      <c r="B571" s="42"/>
      <c r="C571" s="268" t="s">
        <v>2853</v>
      </c>
      <c r="D571" s="268" t="s">
        <v>5596</v>
      </c>
      <c r="E571" s="22" t="s">
        <v>650</v>
      </c>
      <c r="F571" s="269">
        <v>99.183999999999998</v>
      </c>
      <c r="G571" s="41"/>
      <c r="H571" s="42"/>
    </row>
    <row r="572" s="2" customFormat="1" ht="16.8" customHeight="1">
      <c r="A572" s="41"/>
      <c r="B572" s="42"/>
      <c r="C572" s="264" t="s">
        <v>5599</v>
      </c>
      <c r="D572" s="265" t="s">
        <v>5601</v>
      </c>
      <c r="E572" s="266" t="s">
        <v>112</v>
      </c>
      <c r="F572" s="267">
        <v>73.519999999999996</v>
      </c>
      <c r="G572" s="41"/>
      <c r="H572" s="42"/>
    </row>
    <row r="573" s="2" customFormat="1" ht="16.8" customHeight="1">
      <c r="A573" s="41"/>
      <c r="B573" s="42"/>
      <c r="C573" s="268" t="s">
        <v>3</v>
      </c>
      <c r="D573" s="268" t="s">
        <v>909</v>
      </c>
      <c r="E573" s="22" t="s">
        <v>3</v>
      </c>
      <c r="F573" s="269">
        <v>0</v>
      </c>
      <c r="G573" s="41"/>
      <c r="H573" s="42"/>
    </row>
    <row r="574" s="2" customFormat="1" ht="16.8" customHeight="1">
      <c r="A574" s="41"/>
      <c r="B574" s="42"/>
      <c r="C574" s="268" t="s">
        <v>3</v>
      </c>
      <c r="D574" s="268" t="s">
        <v>5602</v>
      </c>
      <c r="E574" s="22" t="s">
        <v>3</v>
      </c>
      <c r="F574" s="269">
        <v>30.399999999999999</v>
      </c>
      <c r="G574" s="41"/>
      <c r="H574" s="42"/>
    </row>
    <row r="575" s="2" customFormat="1" ht="16.8" customHeight="1">
      <c r="A575" s="41"/>
      <c r="B575" s="42"/>
      <c r="C575" s="268" t="s">
        <v>3</v>
      </c>
      <c r="D575" s="268" t="s">
        <v>764</v>
      </c>
      <c r="E575" s="22" t="s">
        <v>3</v>
      </c>
      <c r="F575" s="269">
        <v>30.399999999999999</v>
      </c>
      <c r="G575" s="41"/>
      <c r="H575" s="42"/>
    </row>
    <row r="576" s="2" customFormat="1" ht="16.8" customHeight="1">
      <c r="A576" s="41"/>
      <c r="B576" s="42"/>
      <c r="C576" s="268" t="s">
        <v>3</v>
      </c>
      <c r="D576" s="268" t="s">
        <v>5402</v>
      </c>
      <c r="E576" s="22" t="s">
        <v>3</v>
      </c>
      <c r="F576" s="269">
        <v>0</v>
      </c>
      <c r="G576" s="41"/>
      <c r="H576" s="42"/>
    </row>
    <row r="577" s="2" customFormat="1" ht="16.8" customHeight="1">
      <c r="A577" s="41"/>
      <c r="B577" s="42"/>
      <c r="C577" s="268" t="s">
        <v>3</v>
      </c>
      <c r="D577" s="268" t="s">
        <v>5603</v>
      </c>
      <c r="E577" s="22" t="s">
        <v>3</v>
      </c>
      <c r="F577" s="269">
        <v>21.300000000000001</v>
      </c>
      <c r="G577" s="41"/>
      <c r="H577" s="42"/>
    </row>
    <row r="578" s="2" customFormat="1" ht="16.8" customHeight="1">
      <c r="A578" s="41"/>
      <c r="B578" s="42"/>
      <c r="C578" s="268" t="s">
        <v>3</v>
      </c>
      <c r="D578" s="268" t="s">
        <v>5604</v>
      </c>
      <c r="E578" s="22" t="s">
        <v>3</v>
      </c>
      <c r="F578" s="269">
        <v>21.82</v>
      </c>
      <c r="G578" s="41"/>
      <c r="H578" s="42"/>
    </row>
    <row r="579" s="2" customFormat="1" ht="16.8" customHeight="1">
      <c r="A579" s="41"/>
      <c r="B579" s="42"/>
      <c r="C579" s="268" t="s">
        <v>3</v>
      </c>
      <c r="D579" s="268" t="s">
        <v>764</v>
      </c>
      <c r="E579" s="22" t="s">
        <v>3</v>
      </c>
      <c r="F579" s="269">
        <v>43.119999999999997</v>
      </c>
      <c r="G579" s="41"/>
      <c r="H579" s="42"/>
    </row>
    <row r="580" s="2" customFormat="1" ht="16.8" customHeight="1">
      <c r="A580" s="41"/>
      <c r="B580" s="42"/>
      <c r="C580" s="268" t="s">
        <v>3</v>
      </c>
      <c r="D580" s="268" t="s">
        <v>451</v>
      </c>
      <c r="E580" s="22" t="s">
        <v>3</v>
      </c>
      <c r="F580" s="269">
        <v>73.519999999999996</v>
      </c>
      <c r="G580" s="41"/>
      <c r="H580" s="42"/>
    </row>
    <row r="581" s="2" customFormat="1" ht="16.8" customHeight="1">
      <c r="A581" s="41"/>
      <c r="B581" s="42"/>
      <c r="C581" s="264" t="s">
        <v>242</v>
      </c>
      <c r="D581" s="265" t="s">
        <v>243</v>
      </c>
      <c r="E581" s="266" t="s">
        <v>112</v>
      </c>
      <c r="F581" s="267">
        <v>75.260000000000005</v>
      </c>
      <c r="G581" s="41"/>
      <c r="H581" s="42"/>
    </row>
    <row r="582" s="2" customFormat="1" ht="16.8" customHeight="1">
      <c r="A582" s="41"/>
      <c r="B582" s="42"/>
      <c r="C582" s="268" t="s">
        <v>3</v>
      </c>
      <c r="D582" s="268" t="s">
        <v>246</v>
      </c>
      <c r="E582" s="22" t="s">
        <v>3</v>
      </c>
      <c r="F582" s="269">
        <v>36.609999999999999</v>
      </c>
      <c r="G582" s="41"/>
      <c r="H582" s="42"/>
    </row>
    <row r="583" s="2" customFormat="1" ht="16.8" customHeight="1">
      <c r="A583" s="41"/>
      <c r="B583" s="42"/>
      <c r="C583" s="268" t="s">
        <v>3</v>
      </c>
      <c r="D583" s="268" t="s">
        <v>5605</v>
      </c>
      <c r="E583" s="22" t="s">
        <v>3</v>
      </c>
      <c r="F583" s="269">
        <v>26.48</v>
      </c>
      <c r="G583" s="41"/>
      <c r="H583" s="42"/>
    </row>
    <row r="584" s="2" customFormat="1" ht="16.8" customHeight="1">
      <c r="A584" s="41"/>
      <c r="B584" s="42"/>
      <c r="C584" s="268" t="s">
        <v>3</v>
      </c>
      <c r="D584" s="268" t="s">
        <v>227</v>
      </c>
      <c r="E584" s="22" t="s">
        <v>3</v>
      </c>
      <c r="F584" s="269">
        <v>12.17</v>
      </c>
      <c r="G584" s="41"/>
      <c r="H584" s="42"/>
    </row>
    <row r="585" s="2" customFormat="1" ht="16.8" customHeight="1">
      <c r="A585" s="41"/>
      <c r="B585" s="42"/>
      <c r="C585" s="268" t="s">
        <v>3</v>
      </c>
      <c r="D585" s="268" t="s">
        <v>451</v>
      </c>
      <c r="E585" s="22" t="s">
        <v>3</v>
      </c>
      <c r="F585" s="269">
        <v>75.260000000000005</v>
      </c>
      <c r="G585" s="41"/>
      <c r="H585" s="42"/>
    </row>
    <row r="586" s="2" customFormat="1" ht="16.8" customHeight="1">
      <c r="A586" s="41"/>
      <c r="B586" s="42"/>
      <c r="C586" s="270" t="s">
        <v>5371</v>
      </c>
      <c r="D586" s="41"/>
      <c r="E586" s="41"/>
      <c r="F586" s="41"/>
      <c r="G586" s="41"/>
      <c r="H586" s="42"/>
    </row>
    <row r="587" s="2" customFormat="1">
      <c r="A587" s="41"/>
      <c r="B587" s="42"/>
      <c r="C587" s="268" t="s">
        <v>1528</v>
      </c>
      <c r="D587" s="268" t="s">
        <v>5587</v>
      </c>
      <c r="E587" s="22" t="s">
        <v>650</v>
      </c>
      <c r="F587" s="269">
        <v>348.59800000000001</v>
      </c>
      <c r="G587" s="41"/>
      <c r="H587" s="42"/>
    </row>
    <row r="588" s="2" customFormat="1" ht="16.8" customHeight="1">
      <c r="A588" s="41"/>
      <c r="B588" s="42"/>
      <c r="C588" s="268" t="s">
        <v>2251</v>
      </c>
      <c r="D588" s="268" t="s">
        <v>2252</v>
      </c>
      <c r="E588" s="22" t="s">
        <v>112</v>
      </c>
      <c r="F588" s="269">
        <v>194.66900000000001</v>
      </c>
      <c r="G588" s="41"/>
      <c r="H588" s="42"/>
    </row>
    <row r="589" s="2" customFormat="1" ht="16.8" customHeight="1">
      <c r="A589" s="41"/>
      <c r="B589" s="42"/>
      <c r="C589" s="268" t="s">
        <v>3150</v>
      </c>
      <c r="D589" s="268" t="s">
        <v>5377</v>
      </c>
      <c r="E589" s="22" t="s">
        <v>650</v>
      </c>
      <c r="F589" s="269">
        <v>682.25</v>
      </c>
      <c r="G589" s="41"/>
      <c r="H589" s="42"/>
    </row>
    <row r="590" s="2" customFormat="1" ht="16.8" customHeight="1">
      <c r="A590" s="41"/>
      <c r="B590" s="42"/>
      <c r="C590" s="264" t="s">
        <v>246</v>
      </c>
      <c r="D590" s="265" t="s">
        <v>247</v>
      </c>
      <c r="E590" s="266" t="s">
        <v>112</v>
      </c>
      <c r="F590" s="267">
        <v>36.609999999999999</v>
      </c>
      <c r="G590" s="41"/>
      <c r="H590" s="42"/>
    </row>
    <row r="591" s="2" customFormat="1" ht="16.8" customHeight="1">
      <c r="A591" s="41"/>
      <c r="B591" s="42"/>
      <c r="C591" s="268" t="s">
        <v>3</v>
      </c>
      <c r="D591" s="268" t="s">
        <v>909</v>
      </c>
      <c r="E591" s="22" t="s">
        <v>3</v>
      </c>
      <c r="F591" s="269">
        <v>0</v>
      </c>
      <c r="G591" s="41"/>
      <c r="H591" s="42"/>
    </row>
    <row r="592" s="2" customFormat="1" ht="16.8" customHeight="1">
      <c r="A592" s="41"/>
      <c r="B592" s="42"/>
      <c r="C592" s="268" t="s">
        <v>3</v>
      </c>
      <c r="D592" s="268" t="s">
        <v>5606</v>
      </c>
      <c r="E592" s="22" t="s">
        <v>3</v>
      </c>
      <c r="F592" s="269">
        <v>11.859999999999999</v>
      </c>
      <c r="G592" s="41"/>
      <c r="H592" s="42"/>
    </row>
    <row r="593" s="2" customFormat="1" ht="16.8" customHeight="1">
      <c r="A593" s="41"/>
      <c r="B593" s="42"/>
      <c r="C593" s="268" t="s">
        <v>3</v>
      </c>
      <c r="D593" s="268" t="s">
        <v>764</v>
      </c>
      <c r="E593" s="22" t="s">
        <v>3</v>
      </c>
      <c r="F593" s="269">
        <v>11.859999999999999</v>
      </c>
      <c r="G593" s="41"/>
      <c r="H593" s="42"/>
    </row>
    <row r="594" s="2" customFormat="1" ht="16.8" customHeight="1">
      <c r="A594" s="41"/>
      <c r="B594" s="42"/>
      <c r="C594" s="268" t="s">
        <v>3</v>
      </c>
      <c r="D594" s="268" t="s">
        <v>5402</v>
      </c>
      <c r="E594" s="22" t="s">
        <v>3</v>
      </c>
      <c r="F594" s="269">
        <v>0</v>
      </c>
      <c r="G594" s="41"/>
      <c r="H594" s="42"/>
    </row>
    <row r="595" s="2" customFormat="1" ht="16.8" customHeight="1">
      <c r="A595" s="41"/>
      <c r="B595" s="42"/>
      <c r="C595" s="268" t="s">
        <v>3</v>
      </c>
      <c r="D595" s="268" t="s">
        <v>5607</v>
      </c>
      <c r="E595" s="22" t="s">
        <v>3</v>
      </c>
      <c r="F595" s="269">
        <v>24.75</v>
      </c>
      <c r="G595" s="41"/>
      <c r="H595" s="42"/>
    </row>
    <row r="596" s="2" customFormat="1" ht="16.8" customHeight="1">
      <c r="A596" s="41"/>
      <c r="B596" s="42"/>
      <c r="C596" s="268" t="s">
        <v>3</v>
      </c>
      <c r="D596" s="268" t="s">
        <v>764</v>
      </c>
      <c r="E596" s="22" t="s">
        <v>3</v>
      </c>
      <c r="F596" s="269">
        <v>24.75</v>
      </c>
      <c r="G596" s="41"/>
      <c r="H596" s="42"/>
    </row>
    <row r="597" s="2" customFormat="1" ht="16.8" customHeight="1">
      <c r="A597" s="41"/>
      <c r="B597" s="42"/>
      <c r="C597" s="268" t="s">
        <v>3</v>
      </c>
      <c r="D597" s="268" t="s">
        <v>451</v>
      </c>
      <c r="E597" s="22" t="s">
        <v>3</v>
      </c>
      <c r="F597" s="269">
        <v>36.609999999999999</v>
      </c>
      <c r="G597" s="41"/>
      <c r="H597" s="42"/>
    </row>
    <row r="598" s="2" customFormat="1" ht="16.8" customHeight="1">
      <c r="A598" s="41"/>
      <c r="B598" s="42"/>
      <c r="C598" s="270" t="s">
        <v>5371</v>
      </c>
      <c r="D598" s="41"/>
      <c r="E598" s="41"/>
      <c r="F598" s="41"/>
      <c r="G598" s="41"/>
      <c r="H598" s="42"/>
    </row>
    <row r="599" s="2" customFormat="1" ht="16.8" customHeight="1">
      <c r="A599" s="41"/>
      <c r="B599" s="42"/>
      <c r="C599" s="268" t="s">
        <v>1605</v>
      </c>
      <c r="D599" s="268" t="s">
        <v>5443</v>
      </c>
      <c r="E599" s="22" t="s">
        <v>117</v>
      </c>
      <c r="F599" s="269">
        <v>196.54400000000001</v>
      </c>
      <c r="G599" s="41"/>
      <c r="H599" s="42"/>
    </row>
    <row r="600" s="2" customFormat="1">
      <c r="A600" s="41"/>
      <c r="B600" s="42"/>
      <c r="C600" s="268" t="s">
        <v>2853</v>
      </c>
      <c r="D600" s="268" t="s">
        <v>5596</v>
      </c>
      <c r="E600" s="22" t="s">
        <v>650</v>
      </c>
      <c r="F600" s="269">
        <v>99.183999999999998</v>
      </c>
      <c r="G600" s="41"/>
      <c r="H600" s="42"/>
    </row>
    <row r="601" s="2" customFormat="1" ht="16.8" customHeight="1">
      <c r="A601" s="41"/>
      <c r="B601" s="42"/>
      <c r="C601" s="264" t="s">
        <v>5605</v>
      </c>
      <c r="D601" s="265" t="s">
        <v>5608</v>
      </c>
      <c r="E601" s="266" t="s">
        <v>112</v>
      </c>
      <c r="F601" s="267">
        <v>26.48</v>
      </c>
      <c r="G601" s="41"/>
      <c r="H601" s="42"/>
    </row>
    <row r="602" s="2" customFormat="1" ht="16.8" customHeight="1">
      <c r="A602" s="41"/>
      <c r="B602" s="42"/>
      <c r="C602" s="268" t="s">
        <v>3</v>
      </c>
      <c r="D602" s="268" t="s">
        <v>5402</v>
      </c>
      <c r="E602" s="22" t="s">
        <v>3</v>
      </c>
      <c r="F602" s="269">
        <v>0</v>
      </c>
      <c r="G602" s="41"/>
      <c r="H602" s="42"/>
    </row>
    <row r="603" s="2" customFormat="1" ht="16.8" customHeight="1">
      <c r="A603" s="41"/>
      <c r="B603" s="42"/>
      <c r="C603" s="268" t="s">
        <v>3</v>
      </c>
      <c r="D603" s="268" t="s">
        <v>5609</v>
      </c>
      <c r="E603" s="22" t="s">
        <v>3</v>
      </c>
      <c r="F603" s="269">
        <v>26.48</v>
      </c>
      <c r="G603" s="41"/>
      <c r="H603" s="42"/>
    </row>
    <row r="604" s="2" customFormat="1" ht="16.8" customHeight="1">
      <c r="A604" s="41"/>
      <c r="B604" s="42"/>
      <c r="C604" s="268" t="s">
        <v>3</v>
      </c>
      <c r="D604" s="268" t="s">
        <v>764</v>
      </c>
      <c r="E604" s="22" t="s">
        <v>3</v>
      </c>
      <c r="F604" s="269">
        <v>26.48</v>
      </c>
      <c r="G604" s="41"/>
      <c r="H604" s="42"/>
    </row>
    <row r="605" s="2" customFormat="1" ht="16.8" customHeight="1">
      <c r="A605" s="41"/>
      <c r="B605" s="42"/>
      <c r="C605" s="268" t="s">
        <v>3</v>
      </c>
      <c r="D605" s="268" t="s">
        <v>451</v>
      </c>
      <c r="E605" s="22" t="s">
        <v>3</v>
      </c>
      <c r="F605" s="269">
        <v>26.48</v>
      </c>
      <c r="G605" s="41"/>
      <c r="H605" s="42"/>
    </row>
    <row r="606" s="2" customFormat="1" ht="16.8" customHeight="1">
      <c r="A606" s="41"/>
      <c r="B606" s="42"/>
      <c r="C606" s="264" t="s">
        <v>249</v>
      </c>
      <c r="D606" s="265" t="s">
        <v>250</v>
      </c>
      <c r="E606" s="266" t="s">
        <v>117</v>
      </c>
      <c r="F606" s="267">
        <v>9.25</v>
      </c>
      <c r="G606" s="41"/>
      <c r="H606" s="42"/>
    </row>
    <row r="607" s="2" customFormat="1" ht="16.8" customHeight="1">
      <c r="A607" s="41"/>
      <c r="B607" s="42"/>
      <c r="C607" s="268" t="s">
        <v>3</v>
      </c>
      <c r="D607" s="268" t="s">
        <v>5610</v>
      </c>
      <c r="E607" s="22" t="s">
        <v>3</v>
      </c>
      <c r="F607" s="269">
        <v>9.25</v>
      </c>
      <c r="G607" s="41"/>
      <c r="H607" s="42"/>
    </row>
    <row r="608" s="2" customFormat="1" ht="16.8" customHeight="1">
      <c r="A608" s="41"/>
      <c r="B608" s="42"/>
      <c r="C608" s="270" t="s">
        <v>5371</v>
      </c>
      <c r="D608" s="41"/>
      <c r="E608" s="41"/>
      <c r="F608" s="41"/>
      <c r="G608" s="41"/>
      <c r="H608" s="42"/>
    </row>
    <row r="609" s="2" customFormat="1" ht="16.8" customHeight="1">
      <c r="A609" s="41"/>
      <c r="B609" s="42"/>
      <c r="C609" s="268" t="s">
        <v>1581</v>
      </c>
      <c r="D609" s="268" t="s">
        <v>5611</v>
      </c>
      <c r="E609" s="22" t="s">
        <v>117</v>
      </c>
      <c r="F609" s="269">
        <v>9.25</v>
      </c>
      <c r="G609" s="41"/>
      <c r="H609" s="42"/>
    </row>
    <row r="610" s="2" customFormat="1" ht="16.8" customHeight="1">
      <c r="A610" s="41"/>
      <c r="B610" s="42"/>
      <c r="C610" s="264" t="s">
        <v>252</v>
      </c>
      <c r="D610" s="265" t="s">
        <v>253</v>
      </c>
      <c r="E610" s="266" t="s">
        <v>117</v>
      </c>
      <c r="F610" s="267">
        <v>18.324999999999999</v>
      </c>
      <c r="G610" s="41"/>
      <c r="H610" s="42"/>
    </row>
    <row r="611" s="2" customFormat="1" ht="16.8" customHeight="1">
      <c r="A611" s="41"/>
      <c r="B611" s="42"/>
      <c r="C611" s="268" t="s">
        <v>3</v>
      </c>
      <c r="D611" s="268" t="s">
        <v>909</v>
      </c>
      <c r="E611" s="22" t="s">
        <v>3</v>
      </c>
      <c r="F611" s="269">
        <v>0</v>
      </c>
      <c r="G611" s="41"/>
      <c r="H611" s="42"/>
    </row>
    <row r="612" s="2" customFormat="1" ht="16.8" customHeight="1">
      <c r="A612" s="41"/>
      <c r="B612" s="42"/>
      <c r="C612" s="268" t="s">
        <v>3</v>
      </c>
      <c r="D612" s="268" t="s">
        <v>5612</v>
      </c>
      <c r="E612" s="22" t="s">
        <v>3</v>
      </c>
      <c r="F612" s="269">
        <v>4.8250000000000002</v>
      </c>
      <c r="G612" s="41"/>
      <c r="H612" s="42"/>
    </row>
    <row r="613" s="2" customFormat="1" ht="16.8" customHeight="1">
      <c r="A613" s="41"/>
      <c r="B613" s="42"/>
      <c r="C613" s="268" t="s">
        <v>3</v>
      </c>
      <c r="D613" s="268" t="s">
        <v>764</v>
      </c>
      <c r="E613" s="22" t="s">
        <v>3</v>
      </c>
      <c r="F613" s="269">
        <v>4.8250000000000002</v>
      </c>
      <c r="G613" s="41"/>
      <c r="H613" s="42"/>
    </row>
    <row r="614" s="2" customFormat="1" ht="16.8" customHeight="1">
      <c r="A614" s="41"/>
      <c r="B614" s="42"/>
      <c r="C614" s="268" t="s">
        <v>3</v>
      </c>
      <c r="D614" s="268" t="s">
        <v>911</v>
      </c>
      <c r="E614" s="22" t="s">
        <v>3</v>
      </c>
      <c r="F614" s="269">
        <v>0</v>
      </c>
      <c r="G614" s="41"/>
      <c r="H614" s="42"/>
    </row>
    <row r="615" s="2" customFormat="1" ht="16.8" customHeight="1">
      <c r="A615" s="41"/>
      <c r="B615" s="42"/>
      <c r="C615" s="268" t="s">
        <v>3</v>
      </c>
      <c r="D615" s="268" t="s">
        <v>5613</v>
      </c>
      <c r="E615" s="22" t="s">
        <v>3</v>
      </c>
      <c r="F615" s="269">
        <v>2.25</v>
      </c>
      <c r="G615" s="41"/>
      <c r="H615" s="42"/>
    </row>
    <row r="616" s="2" customFormat="1" ht="16.8" customHeight="1">
      <c r="A616" s="41"/>
      <c r="B616" s="42"/>
      <c r="C616" s="268" t="s">
        <v>3</v>
      </c>
      <c r="D616" s="268" t="s">
        <v>764</v>
      </c>
      <c r="E616" s="22" t="s">
        <v>3</v>
      </c>
      <c r="F616" s="269">
        <v>2.25</v>
      </c>
      <c r="G616" s="41"/>
      <c r="H616" s="42"/>
    </row>
    <row r="617" s="2" customFormat="1" ht="16.8" customHeight="1">
      <c r="A617" s="41"/>
      <c r="B617" s="42"/>
      <c r="C617" s="268" t="s">
        <v>3</v>
      </c>
      <c r="D617" s="268" t="s">
        <v>913</v>
      </c>
      <c r="E617" s="22" t="s">
        <v>3</v>
      </c>
      <c r="F617" s="269">
        <v>0</v>
      </c>
      <c r="G617" s="41"/>
      <c r="H617" s="42"/>
    </row>
    <row r="618" s="2" customFormat="1" ht="16.8" customHeight="1">
      <c r="A618" s="41"/>
      <c r="B618" s="42"/>
      <c r="C618" s="268" t="s">
        <v>3</v>
      </c>
      <c r="D618" s="268" t="s">
        <v>5614</v>
      </c>
      <c r="E618" s="22" t="s">
        <v>3</v>
      </c>
      <c r="F618" s="269">
        <v>11.25</v>
      </c>
      <c r="G618" s="41"/>
      <c r="H618" s="42"/>
    </row>
    <row r="619" s="2" customFormat="1" ht="16.8" customHeight="1">
      <c r="A619" s="41"/>
      <c r="B619" s="42"/>
      <c r="C619" s="268" t="s">
        <v>3</v>
      </c>
      <c r="D619" s="268" t="s">
        <v>764</v>
      </c>
      <c r="E619" s="22" t="s">
        <v>3</v>
      </c>
      <c r="F619" s="269">
        <v>11.25</v>
      </c>
      <c r="G619" s="41"/>
      <c r="H619" s="42"/>
    </row>
    <row r="620" s="2" customFormat="1" ht="16.8" customHeight="1">
      <c r="A620" s="41"/>
      <c r="B620" s="42"/>
      <c r="C620" s="268" t="s">
        <v>3</v>
      </c>
      <c r="D620" s="268" t="s">
        <v>451</v>
      </c>
      <c r="E620" s="22" t="s">
        <v>3</v>
      </c>
      <c r="F620" s="269">
        <v>18.324999999999999</v>
      </c>
      <c r="G620" s="41"/>
      <c r="H620" s="42"/>
    </row>
    <row r="621" s="2" customFormat="1" ht="16.8" customHeight="1">
      <c r="A621" s="41"/>
      <c r="B621" s="42"/>
      <c r="C621" s="270" t="s">
        <v>5371</v>
      </c>
      <c r="D621" s="41"/>
      <c r="E621" s="41"/>
      <c r="F621" s="41"/>
      <c r="G621" s="41"/>
      <c r="H621" s="42"/>
    </row>
    <row r="622" s="2" customFormat="1">
      <c r="A622" s="41"/>
      <c r="B622" s="42"/>
      <c r="C622" s="268" t="s">
        <v>804</v>
      </c>
      <c r="D622" s="268" t="s">
        <v>5615</v>
      </c>
      <c r="E622" s="22" t="s">
        <v>117</v>
      </c>
      <c r="F622" s="269">
        <v>130.47499999999999</v>
      </c>
      <c r="G622" s="41"/>
      <c r="H622" s="42"/>
    </row>
    <row r="623" s="2" customFormat="1" ht="16.8" customHeight="1">
      <c r="A623" s="41"/>
      <c r="B623" s="42"/>
      <c r="C623" s="268" t="s">
        <v>1266</v>
      </c>
      <c r="D623" s="268" t="s">
        <v>5616</v>
      </c>
      <c r="E623" s="22" t="s">
        <v>117</v>
      </c>
      <c r="F623" s="269">
        <v>58.067</v>
      </c>
      <c r="G623" s="41"/>
      <c r="H623" s="42"/>
    </row>
    <row r="624" s="2" customFormat="1" ht="16.8" customHeight="1">
      <c r="A624" s="41"/>
      <c r="B624" s="42"/>
      <c r="C624" s="268" t="s">
        <v>1266</v>
      </c>
      <c r="D624" s="268" t="s">
        <v>5616</v>
      </c>
      <c r="E624" s="22" t="s">
        <v>117</v>
      </c>
      <c r="F624" s="269">
        <v>58.067</v>
      </c>
      <c r="G624" s="41"/>
      <c r="H624" s="42"/>
    </row>
    <row r="625" s="2" customFormat="1" ht="16.8" customHeight="1">
      <c r="A625" s="41"/>
      <c r="B625" s="42"/>
      <c r="C625" s="268" t="s">
        <v>3180</v>
      </c>
      <c r="D625" s="268" t="s">
        <v>5378</v>
      </c>
      <c r="E625" s="22" t="s">
        <v>117</v>
      </c>
      <c r="F625" s="269">
        <v>326.399</v>
      </c>
      <c r="G625" s="41"/>
      <c r="H625" s="42"/>
    </row>
    <row r="626" s="2" customFormat="1" ht="16.8" customHeight="1">
      <c r="A626" s="41"/>
      <c r="B626" s="42"/>
      <c r="C626" s="264" t="s">
        <v>255</v>
      </c>
      <c r="D626" s="265" t="s">
        <v>256</v>
      </c>
      <c r="E626" s="266" t="s">
        <v>117</v>
      </c>
      <c r="F626" s="267">
        <v>39.741999999999997</v>
      </c>
      <c r="G626" s="41"/>
      <c r="H626" s="42"/>
    </row>
    <row r="627" s="2" customFormat="1" ht="16.8" customHeight="1">
      <c r="A627" s="41"/>
      <c r="B627" s="42"/>
      <c r="C627" s="268" t="s">
        <v>3</v>
      </c>
      <c r="D627" s="268" t="s">
        <v>909</v>
      </c>
      <c r="E627" s="22" t="s">
        <v>3</v>
      </c>
      <c r="F627" s="269">
        <v>0</v>
      </c>
      <c r="G627" s="41"/>
      <c r="H627" s="42"/>
    </row>
    <row r="628" s="2" customFormat="1" ht="16.8" customHeight="1">
      <c r="A628" s="41"/>
      <c r="B628" s="42"/>
      <c r="C628" s="268" t="s">
        <v>3</v>
      </c>
      <c r="D628" s="268" t="s">
        <v>5617</v>
      </c>
      <c r="E628" s="22" t="s">
        <v>3</v>
      </c>
      <c r="F628" s="269">
        <v>10.642</v>
      </c>
      <c r="G628" s="41"/>
      <c r="H628" s="42"/>
    </row>
    <row r="629" s="2" customFormat="1" ht="16.8" customHeight="1">
      <c r="A629" s="41"/>
      <c r="B629" s="42"/>
      <c r="C629" s="268" t="s">
        <v>3</v>
      </c>
      <c r="D629" s="268" t="s">
        <v>5618</v>
      </c>
      <c r="E629" s="22" t="s">
        <v>3</v>
      </c>
      <c r="F629" s="269">
        <v>1.75</v>
      </c>
      <c r="G629" s="41"/>
      <c r="H629" s="42"/>
    </row>
    <row r="630" s="2" customFormat="1" ht="16.8" customHeight="1">
      <c r="A630" s="41"/>
      <c r="B630" s="42"/>
      <c r="C630" s="268" t="s">
        <v>3</v>
      </c>
      <c r="D630" s="268" t="s">
        <v>5619</v>
      </c>
      <c r="E630" s="22" t="s">
        <v>3</v>
      </c>
      <c r="F630" s="269">
        <v>1.75</v>
      </c>
      <c r="G630" s="41"/>
      <c r="H630" s="42"/>
    </row>
    <row r="631" s="2" customFormat="1" ht="16.8" customHeight="1">
      <c r="A631" s="41"/>
      <c r="B631" s="42"/>
      <c r="C631" s="268" t="s">
        <v>3</v>
      </c>
      <c r="D631" s="268" t="s">
        <v>5620</v>
      </c>
      <c r="E631" s="22" t="s">
        <v>3</v>
      </c>
      <c r="F631" s="269">
        <v>16.899999999999999</v>
      </c>
      <c r="G631" s="41"/>
      <c r="H631" s="42"/>
    </row>
    <row r="632" s="2" customFormat="1" ht="16.8" customHeight="1">
      <c r="A632" s="41"/>
      <c r="B632" s="42"/>
      <c r="C632" s="268" t="s">
        <v>3</v>
      </c>
      <c r="D632" s="268" t="s">
        <v>764</v>
      </c>
      <c r="E632" s="22" t="s">
        <v>3</v>
      </c>
      <c r="F632" s="269">
        <v>31.042000000000002</v>
      </c>
      <c r="G632" s="41"/>
      <c r="H632" s="42"/>
    </row>
    <row r="633" s="2" customFormat="1" ht="16.8" customHeight="1">
      <c r="A633" s="41"/>
      <c r="B633" s="42"/>
      <c r="C633" s="268" t="s">
        <v>3</v>
      </c>
      <c r="D633" s="268" t="s">
        <v>5402</v>
      </c>
      <c r="E633" s="22" t="s">
        <v>3</v>
      </c>
      <c r="F633" s="269">
        <v>0</v>
      </c>
      <c r="G633" s="41"/>
      <c r="H633" s="42"/>
    </row>
    <row r="634" s="2" customFormat="1" ht="16.8" customHeight="1">
      <c r="A634" s="41"/>
      <c r="B634" s="42"/>
      <c r="C634" s="268" t="s">
        <v>3</v>
      </c>
      <c r="D634" s="268" t="s">
        <v>5621</v>
      </c>
      <c r="E634" s="22" t="s">
        <v>3</v>
      </c>
      <c r="F634" s="269">
        <v>5.2000000000000002</v>
      </c>
      <c r="G634" s="41"/>
      <c r="H634" s="42"/>
    </row>
    <row r="635" s="2" customFormat="1" ht="16.8" customHeight="1">
      <c r="A635" s="41"/>
      <c r="B635" s="42"/>
      <c r="C635" s="268" t="s">
        <v>3</v>
      </c>
      <c r="D635" s="268" t="s">
        <v>5622</v>
      </c>
      <c r="E635" s="22" t="s">
        <v>3</v>
      </c>
      <c r="F635" s="269">
        <v>3.5</v>
      </c>
      <c r="G635" s="41"/>
      <c r="H635" s="42"/>
    </row>
    <row r="636" s="2" customFormat="1" ht="16.8" customHeight="1">
      <c r="A636" s="41"/>
      <c r="B636" s="42"/>
      <c r="C636" s="268" t="s">
        <v>3</v>
      </c>
      <c r="D636" s="268" t="s">
        <v>764</v>
      </c>
      <c r="E636" s="22" t="s">
        <v>3</v>
      </c>
      <c r="F636" s="269">
        <v>8.6999999999999993</v>
      </c>
      <c r="G636" s="41"/>
      <c r="H636" s="42"/>
    </row>
    <row r="637" s="2" customFormat="1" ht="16.8" customHeight="1">
      <c r="A637" s="41"/>
      <c r="B637" s="42"/>
      <c r="C637" s="268" t="s">
        <v>3</v>
      </c>
      <c r="D637" s="268" t="s">
        <v>451</v>
      </c>
      <c r="E637" s="22" t="s">
        <v>3</v>
      </c>
      <c r="F637" s="269">
        <v>39.741999999999997</v>
      </c>
      <c r="G637" s="41"/>
      <c r="H637" s="42"/>
    </row>
    <row r="638" s="2" customFormat="1" ht="16.8" customHeight="1">
      <c r="A638" s="41"/>
      <c r="B638" s="42"/>
      <c r="C638" s="270" t="s">
        <v>5371</v>
      </c>
      <c r="D638" s="41"/>
      <c r="E638" s="41"/>
      <c r="F638" s="41"/>
      <c r="G638" s="41"/>
      <c r="H638" s="42"/>
    </row>
    <row r="639" s="2" customFormat="1" ht="16.8" customHeight="1">
      <c r="A639" s="41"/>
      <c r="B639" s="42"/>
      <c r="C639" s="268" t="s">
        <v>755</v>
      </c>
      <c r="D639" s="268" t="s">
        <v>5623</v>
      </c>
      <c r="E639" s="22" t="s">
        <v>117</v>
      </c>
      <c r="F639" s="269">
        <v>228.61699999999999</v>
      </c>
      <c r="G639" s="41"/>
      <c r="H639" s="42"/>
    </row>
    <row r="640" s="2" customFormat="1" ht="16.8" customHeight="1">
      <c r="A640" s="41"/>
      <c r="B640" s="42"/>
      <c r="C640" s="268" t="s">
        <v>1266</v>
      </c>
      <c r="D640" s="268" t="s">
        <v>5616</v>
      </c>
      <c r="E640" s="22" t="s">
        <v>117</v>
      </c>
      <c r="F640" s="269">
        <v>58.067</v>
      </c>
      <c r="G640" s="41"/>
      <c r="H640" s="42"/>
    </row>
    <row r="641" s="2" customFormat="1" ht="16.8" customHeight="1">
      <c r="A641" s="41"/>
      <c r="B641" s="42"/>
      <c r="C641" s="268" t="s">
        <v>1266</v>
      </c>
      <c r="D641" s="268" t="s">
        <v>5616</v>
      </c>
      <c r="E641" s="22" t="s">
        <v>117</v>
      </c>
      <c r="F641" s="269">
        <v>58.067</v>
      </c>
      <c r="G641" s="41"/>
      <c r="H641" s="42"/>
    </row>
    <row r="642" s="2" customFormat="1" ht="16.8" customHeight="1">
      <c r="A642" s="41"/>
      <c r="B642" s="42"/>
      <c r="C642" s="268" t="s">
        <v>3180</v>
      </c>
      <c r="D642" s="268" t="s">
        <v>5378</v>
      </c>
      <c r="E642" s="22" t="s">
        <v>117</v>
      </c>
      <c r="F642" s="269">
        <v>326.399</v>
      </c>
      <c r="G642" s="41"/>
      <c r="H642" s="42"/>
    </row>
    <row r="643" s="2" customFormat="1" ht="16.8" customHeight="1">
      <c r="A643" s="41"/>
      <c r="B643" s="42"/>
      <c r="C643" s="264" t="s">
        <v>258</v>
      </c>
      <c r="D643" s="265" t="s">
        <v>259</v>
      </c>
      <c r="E643" s="266" t="s">
        <v>117</v>
      </c>
      <c r="F643" s="267">
        <v>0</v>
      </c>
      <c r="G643" s="41"/>
      <c r="H643" s="42"/>
    </row>
    <row r="644" s="2" customFormat="1" ht="16.8" customHeight="1">
      <c r="A644" s="41"/>
      <c r="B644" s="42"/>
      <c r="C644" s="268" t="s">
        <v>3</v>
      </c>
      <c r="D644" s="268" t="s">
        <v>909</v>
      </c>
      <c r="E644" s="22" t="s">
        <v>3</v>
      </c>
      <c r="F644" s="269">
        <v>0</v>
      </c>
      <c r="G644" s="41"/>
      <c r="H644" s="42"/>
    </row>
    <row r="645" s="2" customFormat="1" ht="16.8" customHeight="1">
      <c r="A645" s="41"/>
      <c r="B645" s="42"/>
      <c r="C645" s="268" t="s">
        <v>3</v>
      </c>
      <c r="D645" s="268" t="s">
        <v>5624</v>
      </c>
      <c r="E645" s="22" t="s">
        <v>3</v>
      </c>
      <c r="F645" s="269">
        <v>0</v>
      </c>
      <c r="G645" s="41"/>
      <c r="H645" s="42"/>
    </row>
    <row r="646" s="2" customFormat="1" ht="16.8" customHeight="1">
      <c r="A646" s="41"/>
      <c r="B646" s="42"/>
      <c r="C646" s="268" t="s">
        <v>3</v>
      </c>
      <c r="D646" s="268" t="s">
        <v>5625</v>
      </c>
      <c r="E646" s="22" t="s">
        <v>3</v>
      </c>
      <c r="F646" s="269">
        <v>0</v>
      </c>
      <c r="G646" s="41"/>
      <c r="H646" s="42"/>
    </row>
    <row r="647" s="2" customFormat="1" ht="16.8" customHeight="1">
      <c r="A647" s="41"/>
      <c r="B647" s="42"/>
      <c r="C647" s="268" t="s">
        <v>3</v>
      </c>
      <c r="D647" s="268" t="s">
        <v>5626</v>
      </c>
      <c r="E647" s="22" t="s">
        <v>3</v>
      </c>
      <c r="F647" s="269">
        <v>0</v>
      </c>
      <c r="G647" s="41"/>
      <c r="H647" s="42"/>
    </row>
    <row r="648" s="2" customFormat="1" ht="16.8" customHeight="1">
      <c r="A648" s="41"/>
      <c r="B648" s="42"/>
      <c r="C648" s="268" t="s">
        <v>3</v>
      </c>
      <c r="D648" s="268" t="s">
        <v>764</v>
      </c>
      <c r="E648" s="22" t="s">
        <v>3</v>
      </c>
      <c r="F648" s="269">
        <v>0</v>
      </c>
      <c r="G648" s="41"/>
      <c r="H648" s="42"/>
    </row>
    <row r="649" s="2" customFormat="1" ht="16.8" customHeight="1">
      <c r="A649" s="41"/>
      <c r="B649" s="42"/>
      <c r="C649" s="268" t="s">
        <v>3</v>
      </c>
      <c r="D649" s="268" t="s">
        <v>5402</v>
      </c>
      <c r="E649" s="22" t="s">
        <v>3</v>
      </c>
      <c r="F649" s="269">
        <v>0</v>
      </c>
      <c r="G649" s="41"/>
      <c r="H649" s="42"/>
    </row>
    <row r="650" s="2" customFormat="1" ht="16.8" customHeight="1">
      <c r="A650" s="41"/>
      <c r="B650" s="42"/>
      <c r="C650" s="268" t="s">
        <v>3</v>
      </c>
      <c r="D650" s="268" t="s">
        <v>5627</v>
      </c>
      <c r="E650" s="22" t="s">
        <v>3</v>
      </c>
      <c r="F650" s="269">
        <v>0</v>
      </c>
      <c r="G650" s="41"/>
      <c r="H650" s="42"/>
    </row>
    <row r="651" s="2" customFormat="1" ht="16.8" customHeight="1">
      <c r="A651" s="41"/>
      <c r="B651" s="42"/>
      <c r="C651" s="268" t="s">
        <v>3</v>
      </c>
      <c r="D651" s="268" t="s">
        <v>5628</v>
      </c>
      <c r="E651" s="22" t="s">
        <v>3</v>
      </c>
      <c r="F651" s="269">
        <v>0</v>
      </c>
      <c r="G651" s="41"/>
      <c r="H651" s="42"/>
    </row>
    <row r="652" s="2" customFormat="1" ht="16.8" customHeight="1">
      <c r="A652" s="41"/>
      <c r="B652" s="42"/>
      <c r="C652" s="268" t="s">
        <v>3</v>
      </c>
      <c r="D652" s="268" t="s">
        <v>764</v>
      </c>
      <c r="E652" s="22" t="s">
        <v>3</v>
      </c>
      <c r="F652" s="269">
        <v>0</v>
      </c>
      <c r="G652" s="41"/>
      <c r="H652" s="42"/>
    </row>
    <row r="653" s="2" customFormat="1" ht="16.8" customHeight="1">
      <c r="A653" s="41"/>
      <c r="B653" s="42"/>
      <c r="C653" s="268" t="s">
        <v>3</v>
      </c>
      <c r="D653" s="268" t="s">
        <v>451</v>
      </c>
      <c r="E653" s="22" t="s">
        <v>3</v>
      </c>
      <c r="F653" s="269">
        <v>0</v>
      </c>
      <c r="G653" s="41"/>
      <c r="H653" s="42"/>
    </row>
    <row r="654" s="2" customFormat="1" ht="16.8" customHeight="1">
      <c r="A654" s="41"/>
      <c r="B654" s="42"/>
      <c r="C654" s="270" t="s">
        <v>5371</v>
      </c>
      <c r="D654" s="41"/>
      <c r="E654" s="41"/>
      <c r="F654" s="41"/>
      <c r="G654" s="41"/>
      <c r="H654" s="42"/>
    </row>
    <row r="655" s="2" customFormat="1" ht="16.8" customHeight="1">
      <c r="A655" s="41"/>
      <c r="B655" s="42"/>
      <c r="C655" s="268" t="s">
        <v>3180</v>
      </c>
      <c r="D655" s="268" t="s">
        <v>5378</v>
      </c>
      <c r="E655" s="22" t="s">
        <v>117</v>
      </c>
      <c r="F655" s="269">
        <v>326.399</v>
      </c>
      <c r="G655" s="41"/>
      <c r="H655" s="42"/>
    </row>
    <row r="656" s="2" customFormat="1" ht="16.8" customHeight="1">
      <c r="A656" s="41"/>
      <c r="B656" s="42"/>
      <c r="C656" s="264" t="s">
        <v>5629</v>
      </c>
      <c r="D656" s="265" t="s">
        <v>2580</v>
      </c>
      <c r="E656" s="266" t="s">
        <v>117</v>
      </c>
      <c r="F656" s="267">
        <v>14.784000000000001</v>
      </c>
      <c r="G656" s="41"/>
      <c r="H656" s="42"/>
    </row>
    <row r="657" s="2" customFormat="1" ht="16.8" customHeight="1">
      <c r="A657" s="41"/>
      <c r="B657" s="42"/>
      <c r="C657" s="268" t="s">
        <v>3</v>
      </c>
      <c r="D657" s="268" t="s">
        <v>5630</v>
      </c>
      <c r="E657" s="22" t="s">
        <v>3</v>
      </c>
      <c r="F657" s="269">
        <v>14.784000000000001</v>
      </c>
      <c r="G657" s="41"/>
      <c r="H657" s="42"/>
    </row>
    <row r="658" s="2" customFormat="1" ht="16.8" customHeight="1">
      <c r="A658" s="41"/>
      <c r="B658" s="42"/>
      <c r="C658" s="264" t="s">
        <v>260</v>
      </c>
      <c r="D658" s="265" t="s">
        <v>261</v>
      </c>
      <c r="E658" s="266" t="s">
        <v>117</v>
      </c>
      <c r="F658" s="267">
        <v>940.90099999999995</v>
      </c>
      <c r="G658" s="41"/>
      <c r="H658" s="42"/>
    </row>
    <row r="659" s="2" customFormat="1" ht="16.8" customHeight="1">
      <c r="A659" s="41"/>
      <c r="B659" s="42"/>
      <c r="C659" s="268" t="s">
        <v>3</v>
      </c>
      <c r="D659" s="268" t="s">
        <v>773</v>
      </c>
      <c r="E659" s="22" t="s">
        <v>3</v>
      </c>
      <c r="F659" s="269">
        <v>0</v>
      </c>
      <c r="G659" s="41"/>
      <c r="H659" s="42"/>
    </row>
    <row r="660" s="2" customFormat="1" ht="16.8" customHeight="1">
      <c r="A660" s="41"/>
      <c r="B660" s="42"/>
      <c r="C660" s="268" t="s">
        <v>3</v>
      </c>
      <c r="D660" s="268" t="s">
        <v>5631</v>
      </c>
      <c r="E660" s="22" t="s">
        <v>3</v>
      </c>
      <c r="F660" s="269">
        <v>428.14699999999999</v>
      </c>
      <c r="G660" s="41"/>
      <c r="H660" s="42"/>
    </row>
    <row r="661" s="2" customFormat="1" ht="16.8" customHeight="1">
      <c r="A661" s="41"/>
      <c r="B661" s="42"/>
      <c r="C661" s="268" t="s">
        <v>3</v>
      </c>
      <c r="D661" s="268" t="s">
        <v>5632</v>
      </c>
      <c r="E661" s="22" t="s">
        <v>3</v>
      </c>
      <c r="F661" s="269">
        <v>-18.324999999999999</v>
      </c>
      <c r="G661" s="41"/>
      <c r="H661" s="42"/>
    </row>
    <row r="662" s="2" customFormat="1" ht="16.8" customHeight="1">
      <c r="A662" s="41"/>
      <c r="B662" s="42"/>
      <c r="C662" s="268" t="s">
        <v>3</v>
      </c>
      <c r="D662" s="268" t="s">
        <v>5633</v>
      </c>
      <c r="E662" s="22" t="s">
        <v>3</v>
      </c>
      <c r="F662" s="269">
        <v>-53.939999999999998</v>
      </c>
      <c r="G662" s="41"/>
      <c r="H662" s="42"/>
    </row>
    <row r="663" s="2" customFormat="1" ht="16.8" customHeight="1">
      <c r="A663" s="41"/>
      <c r="B663" s="42"/>
      <c r="C663" s="268" t="s">
        <v>3</v>
      </c>
      <c r="D663" s="268" t="s">
        <v>5634</v>
      </c>
      <c r="E663" s="22" t="s">
        <v>3</v>
      </c>
      <c r="F663" s="269">
        <v>5.4829999999999997</v>
      </c>
      <c r="G663" s="41"/>
      <c r="H663" s="42"/>
    </row>
    <row r="664" s="2" customFormat="1" ht="16.8" customHeight="1">
      <c r="A664" s="41"/>
      <c r="B664" s="42"/>
      <c r="C664" s="268" t="s">
        <v>3</v>
      </c>
      <c r="D664" s="268" t="s">
        <v>764</v>
      </c>
      <c r="E664" s="22" t="s">
        <v>3</v>
      </c>
      <c r="F664" s="269">
        <v>361.36500000000001</v>
      </c>
      <c r="G664" s="41"/>
      <c r="H664" s="42"/>
    </row>
    <row r="665" s="2" customFormat="1" ht="16.8" customHeight="1">
      <c r="A665" s="41"/>
      <c r="B665" s="42"/>
      <c r="C665" s="268" t="s">
        <v>3</v>
      </c>
      <c r="D665" s="268" t="s">
        <v>5635</v>
      </c>
      <c r="E665" s="22" t="s">
        <v>3</v>
      </c>
      <c r="F665" s="269">
        <v>0</v>
      </c>
      <c r="G665" s="41"/>
      <c r="H665" s="42"/>
    </row>
    <row r="666" s="2" customFormat="1" ht="16.8" customHeight="1">
      <c r="A666" s="41"/>
      <c r="B666" s="42"/>
      <c r="C666" s="268" t="s">
        <v>3</v>
      </c>
      <c r="D666" s="268" t="s">
        <v>5636</v>
      </c>
      <c r="E666" s="22" t="s">
        <v>3</v>
      </c>
      <c r="F666" s="269">
        <v>469.22899999999998</v>
      </c>
      <c r="G666" s="41"/>
      <c r="H666" s="42"/>
    </row>
    <row r="667" s="2" customFormat="1" ht="16.8" customHeight="1">
      <c r="A667" s="41"/>
      <c r="B667" s="42"/>
      <c r="C667" s="268" t="s">
        <v>3</v>
      </c>
      <c r="D667" s="268" t="s">
        <v>5637</v>
      </c>
      <c r="E667" s="22" t="s">
        <v>3</v>
      </c>
      <c r="F667" s="269">
        <v>127.102</v>
      </c>
      <c r="G667" s="41"/>
      <c r="H667" s="42"/>
    </row>
    <row r="668" s="2" customFormat="1" ht="16.8" customHeight="1">
      <c r="A668" s="41"/>
      <c r="B668" s="42"/>
      <c r="C668" s="268" t="s">
        <v>3</v>
      </c>
      <c r="D668" s="268" t="s">
        <v>761</v>
      </c>
      <c r="E668" s="22" t="s">
        <v>3</v>
      </c>
      <c r="F668" s="269">
        <v>-39.741999999999997</v>
      </c>
      <c r="G668" s="41"/>
      <c r="H668" s="42"/>
    </row>
    <row r="669" s="2" customFormat="1" ht="16.8" customHeight="1">
      <c r="A669" s="41"/>
      <c r="B669" s="42"/>
      <c r="C669" s="268" t="s">
        <v>3</v>
      </c>
      <c r="D669" s="268" t="s">
        <v>5638</v>
      </c>
      <c r="E669" s="22" t="s">
        <v>3</v>
      </c>
      <c r="F669" s="269">
        <v>-39.159999999999997</v>
      </c>
      <c r="G669" s="41"/>
      <c r="H669" s="42"/>
    </row>
    <row r="670" s="2" customFormat="1" ht="16.8" customHeight="1">
      <c r="A670" s="41"/>
      <c r="B670" s="42"/>
      <c r="C670" s="268" t="s">
        <v>3</v>
      </c>
      <c r="D670" s="268" t="s">
        <v>5639</v>
      </c>
      <c r="E670" s="22" t="s">
        <v>3</v>
      </c>
      <c r="F670" s="269">
        <v>12.009</v>
      </c>
      <c r="G670" s="41"/>
      <c r="H670" s="42"/>
    </row>
    <row r="671" s="2" customFormat="1" ht="16.8" customHeight="1">
      <c r="A671" s="41"/>
      <c r="B671" s="42"/>
      <c r="C671" s="268" t="s">
        <v>3</v>
      </c>
      <c r="D671" s="268" t="s">
        <v>764</v>
      </c>
      <c r="E671" s="22" t="s">
        <v>3</v>
      </c>
      <c r="F671" s="269">
        <v>529.43799999999999</v>
      </c>
      <c r="G671" s="41"/>
      <c r="H671" s="42"/>
    </row>
    <row r="672" s="2" customFormat="1" ht="16.8" customHeight="1">
      <c r="A672" s="41"/>
      <c r="B672" s="42"/>
      <c r="C672" s="268" t="s">
        <v>3</v>
      </c>
      <c r="D672" s="268" t="s">
        <v>5640</v>
      </c>
      <c r="E672" s="22" t="s">
        <v>3</v>
      </c>
      <c r="F672" s="269">
        <v>0</v>
      </c>
      <c r="G672" s="41"/>
      <c r="H672" s="42"/>
    </row>
    <row r="673" s="2" customFormat="1" ht="16.8" customHeight="1">
      <c r="A673" s="41"/>
      <c r="B673" s="42"/>
      <c r="C673" s="268" t="s">
        <v>3</v>
      </c>
      <c r="D673" s="268" t="s">
        <v>5641</v>
      </c>
      <c r="E673" s="22" t="s">
        <v>3</v>
      </c>
      <c r="F673" s="269">
        <v>281.77300000000002</v>
      </c>
      <c r="G673" s="41"/>
      <c r="H673" s="42"/>
    </row>
    <row r="674" s="2" customFormat="1" ht="16.8" customHeight="1">
      <c r="A674" s="41"/>
      <c r="B674" s="42"/>
      <c r="C674" s="268" t="s">
        <v>3</v>
      </c>
      <c r="D674" s="268" t="s">
        <v>5642</v>
      </c>
      <c r="E674" s="22" t="s">
        <v>3</v>
      </c>
      <c r="F674" s="269">
        <v>-16.559999999999999</v>
      </c>
      <c r="G674" s="41"/>
      <c r="H674" s="42"/>
    </row>
    <row r="675" s="2" customFormat="1" ht="16.8" customHeight="1">
      <c r="A675" s="41"/>
      <c r="B675" s="42"/>
      <c r="C675" s="268" t="s">
        <v>3</v>
      </c>
      <c r="D675" s="268" t="s">
        <v>5643</v>
      </c>
      <c r="E675" s="22" t="s">
        <v>3</v>
      </c>
      <c r="F675" s="269">
        <v>0</v>
      </c>
      <c r="G675" s="41"/>
      <c r="H675" s="42"/>
    </row>
    <row r="676" s="2" customFormat="1" ht="16.8" customHeight="1">
      <c r="A676" s="41"/>
      <c r="B676" s="42"/>
      <c r="C676" s="268" t="s">
        <v>3</v>
      </c>
      <c r="D676" s="268" t="s">
        <v>764</v>
      </c>
      <c r="E676" s="22" t="s">
        <v>3</v>
      </c>
      <c r="F676" s="269">
        <v>265.21300000000002</v>
      </c>
      <c r="G676" s="41"/>
      <c r="H676" s="42"/>
    </row>
    <row r="677" s="2" customFormat="1" ht="16.8" customHeight="1">
      <c r="A677" s="41"/>
      <c r="B677" s="42"/>
      <c r="C677" s="268" t="s">
        <v>3</v>
      </c>
      <c r="D677" s="268" t="s">
        <v>5644</v>
      </c>
      <c r="E677" s="22" t="s">
        <v>3</v>
      </c>
      <c r="F677" s="269">
        <v>0</v>
      </c>
      <c r="G677" s="41"/>
      <c r="H677" s="42"/>
    </row>
    <row r="678" s="2" customFormat="1" ht="16.8" customHeight="1">
      <c r="A678" s="41"/>
      <c r="B678" s="42"/>
      <c r="C678" s="268" t="s">
        <v>3</v>
      </c>
      <c r="D678" s="268" t="s">
        <v>5645</v>
      </c>
      <c r="E678" s="22" t="s">
        <v>3</v>
      </c>
      <c r="F678" s="269">
        <v>-153.84</v>
      </c>
      <c r="G678" s="41"/>
      <c r="H678" s="42"/>
    </row>
    <row r="679" s="2" customFormat="1" ht="16.8" customHeight="1">
      <c r="A679" s="41"/>
      <c r="B679" s="42"/>
      <c r="C679" s="268" t="s">
        <v>3</v>
      </c>
      <c r="D679" s="268" t="s">
        <v>5646</v>
      </c>
      <c r="E679" s="22" t="s">
        <v>3</v>
      </c>
      <c r="F679" s="269">
        <v>-25.152000000000001</v>
      </c>
      <c r="G679" s="41"/>
      <c r="H679" s="42"/>
    </row>
    <row r="680" s="2" customFormat="1" ht="16.8" customHeight="1">
      <c r="A680" s="41"/>
      <c r="B680" s="42"/>
      <c r="C680" s="268" t="s">
        <v>3</v>
      </c>
      <c r="D680" s="268" t="s">
        <v>5647</v>
      </c>
      <c r="E680" s="22" t="s">
        <v>3</v>
      </c>
      <c r="F680" s="269">
        <v>-74.554000000000002</v>
      </c>
      <c r="G680" s="41"/>
      <c r="H680" s="42"/>
    </row>
    <row r="681" s="2" customFormat="1" ht="16.8" customHeight="1">
      <c r="A681" s="41"/>
      <c r="B681" s="42"/>
      <c r="C681" s="268" t="s">
        <v>3</v>
      </c>
      <c r="D681" s="268" t="s">
        <v>5648</v>
      </c>
      <c r="E681" s="22" t="s">
        <v>3</v>
      </c>
      <c r="F681" s="269">
        <v>-8.5820000000000007</v>
      </c>
      <c r="G681" s="41"/>
      <c r="H681" s="42"/>
    </row>
    <row r="682" s="2" customFormat="1" ht="16.8" customHeight="1">
      <c r="A682" s="41"/>
      <c r="B682" s="42"/>
      <c r="C682" s="268" t="s">
        <v>3</v>
      </c>
      <c r="D682" s="268" t="s">
        <v>5649</v>
      </c>
      <c r="E682" s="22" t="s">
        <v>3</v>
      </c>
      <c r="F682" s="269">
        <v>-45.274000000000001</v>
      </c>
      <c r="G682" s="41"/>
      <c r="H682" s="42"/>
    </row>
    <row r="683" s="2" customFormat="1" ht="16.8" customHeight="1">
      <c r="A683" s="41"/>
      <c r="B683" s="42"/>
      <c r="C683" s="268" t="s">
        <v>3</v>
      </c>
      <c r="D683" s="268" t="s">
        <v>764</v>
      </c>
      <c r="E683" s="22" t="s">
        <v>3</v>
      </c>
      <c r="F683" s="269">
        <v>-307.40199999999999</v>
      </c>
      <c r="G683" s="41"/>
      <c r="H683" s="42"/>
    </row>
    <row r="684" s="2" customFormat="1" ht="16.8" customHeight="1">
      <c r="A684" s="41"/>
      <c r="B684" s="42"/>
      <c r="C684" s="268" t="s">
        <v>3</v>
      </c>
      <c r="D684" s="268" t="s">
        <v>5650</v>
      </c>
      <c r="E684" s="22" t="s">
        <v>3</v>
      </c>
      <c r="F684" s="269">
        <v>92.287000000000006</v>
      </c>
      <c r="G684" s="41"/>
      <c r="H684" s="42"/>
    </row>
    <row r="685" s="2" customFormat="1" ht="16.8" customHeight="1">
      <c r="A685" s="41"/>
      <c r="B685" s="42"/>
      <c r="C685" s="268" t="s">
        <v>3</v>
      </c>
      <c r="D685" s="268" t="s">
        <v>764</v>
      </c>
      <c r="E685" s="22" t="s">
        <v>3</v>
      </c>
      <c r="F685" s="269">
        <v>92.287000000000006</v>
      </c>
      <c r="G685" s="41"/>
      <c r="H685" s="42"/>
    </row>
    <row r="686" s="2" customFormat="1" ht="16.8" customHeight="1">
      <c r="A686" s="41"/>
      <c r="B686" s="42"/>
      <c r="C686" s="268" t="s">
        <v>3</v>
      </c>
      <c r="D686" s="268" t="s">
        <v>451</v>
      </c>
      <c r="E686" s="22" t="s">
        <v>3</v>
      </c>
      <c r="F686" s="269">
        <v>940.90099999999995</v>
      </c>
      <c r="G686" s="41"/>
      <c r="H686" s="42"/>
    </row>
    <row r="687" s="2" customFormat="1" ht="16.8" customHeight="1">
      <c r="A687" s="41"/>
      <c r="B687" s="42"/>
      <c r="C687" s="270" t="s">
        <v>5371</v>
      </c>
      <c r="D687" s="41"/>
      <c r="E687" s="41"/>
      <c r="F687" s="41"/>
      <c r="G687" s="41"/>
      <c r="H687" s="42"/>
    </row>
    <row r="688" s="2" customFormat="1" ht="16.8" customHeight="1">
      <c r="A688" s="41"/>
      <c r="B688" s="42"/>
      <c r="C688" s="268" t="s">
        <v>1333</v>
      </c>
      <c r="D688" s="268" t="s">
        <v>5558</v>
      </c>
      <c r="E688" s="22" t="s">
        <v>117</v>
      </c>
      <c r="F688" s="269">
        <v>755.19399999999996</v>
      </c>
      <c r="G688" s="41"/>
      <c r="H688" s="42"/>
    </row>
    <row r="689" s="2" customFormat="1" ht="16.8" customHeight="1">
      <c r="A689" s="41"/>
      <c r="B689" s="42"/>
      <c r="C689" s="268" t="s">
        <v>3133</v>
      </c>
      <c r="D689" s="268" t="s">
        <v>5560</v>
      </c>
      <c r="E689" s="22" t="s">
        <v>117</v>
      </c>
      <c r="F689" s="269">
        <v>1188.0719999999999</v>
      </c>
      <c r="G689" s="41"/>
      <c r="H689" s="42"/>
    </row>
    <row r="690" s="2" customFormat="1" ht="16.8" customHeight="1">
      <c r="A690" s="41"/>
      <c r="B690" s="42"/>
      <c r="C690" s="268" t="s">
        <v>1288</v>
      </c>
      <c r="D690" s="268" t="s">
        <v>1289</v>
      </c>
      <c r="E690" s="22" t="s">
        <v>650</v>
      </c>
      <c r="F690" s="269">
        <v>1241.989</v>
      </c>
      <c r="G690" s="41"/>
      <c r="H690" s="42"/>
    </row>
    <row r="691" s="2" customFormat="1" ht="16.8" customHeight="1">
      <c r="A691" s="41"/>
      <c r="B691" s="42"/>
      <c r="C691" s="264" t="s">
        <v>263</v>
      </c>
      <c r="D691" s="265" t="s">
        <v>264</v>
      </c>
      <c r="E691" s="266" t="s">
        <v>117</v>
      </c>
      <c r="F691" s="267">
        <v>289.85000000000002</v>
      </c>
      <c r="G691" s="41"/>
      <c r="H691" s="42"/>
    </row>
    <row r="692" s="2" customFormat="1" ht="16.8" customHeight="1">
      <c r="A692" s="41"/>
      <c r="B692" s="42"/>
      <c r="C692" s="268" t="s">
        <v>3</v>
      </c>
      <c r="D692" s="268" t="s">
        <v>3</v>
      </c>
      <c r="E692" s="22" t="s">
        <v>3</v>
      </c>
      <c r="F692" s="269">
        <v>0</v>
      </c>
      <c r="G692" s="41"/>
      <c r="H692" s="42"/>
    </row>
    <row r="693" s="2" customFormat="1" ht="16.8" customHeight="1">
      <c r="A693" s="41"/>
      <c r="B693" s="42"/>
      <c r="C693" s="268" t="s">
        <v>3</v>
      </c>
      <c r="D693" s="268" t="s">
        <v>5651</v>
      </c>
      <c r="E693" s="22" t="s">
        <v>3</v>
      </c>
      <c r="F693" s="269">
        <v>289.85000000000002</v>
      </c>
      <c r="G693" s="41"/>
      <c r="H693" s="42"/>
    </row>
    <row r="694" s="2" customFormat="1" ht="16.8" customHeight="1">
      <c r="A694" s="41"/>
      <c r="B694" s="42"/>
      <c r="C694" s="270" t="s">
        <v>5371</v>
      </c>
      <c r="D694" s="41"/>
      <c r="E694" s="41"/>
      <c r="F694" s="41"/>
      <c r="G694" s="41"/>
      <c r="H694" s="42"/>
    </row>
    <row r="695" s="2" customFormat="1" ht="16.8" customHeight="1">
      <c r="A695" s="41"/>
      <c r="B695" s="42"/>
      <c r="C695" s="268" t="s">
        <v>412</v>
      </c>
      <c r="D695" s="268" t="s">
        <v>5652</v>
      </c>
      <c r="E695" s="22" t="s">
        <v>117</v>
      </c>
      <c r="F695" s="269">
        <v>289.85000000000002</v>
      </c>
      <c r="G695" s="41"/>
      <c r="H695" s="42"/>
    </row>
    <row r="696" s="2" customFormat="1">
      <c r="A696" s="41"/>
      <c r="B696" s="42"/>
      <c r="C696" s="268" t="s">
        <v>424</v>
      </c>
      <c r="D696" s="268" t="s">
        <v>5653</v>
      </c>
      <c r="E696" s="22" t="s">
        <v>426</v>
      </c>
      <c r="F696" s="269">
        <v>57.969999999999999</v>
      </c>
      <c r="G696" s="41"/>
      <c r="H696" s="42"/>
    </row>
    <row r="697" s="2" customFormat="1" ht="16.8" customHeight="1">
      <c r="A697" s="41"/>
      <c r="B697" s="42"/>
      <c r="C697" s="264" t="s">
        <v>266</v>
      </c>
      <c r="D697" s="265" t="s">
        <v>267</v>
      </c>
      <c r="E697" s="266" t="s">
        <v>112</v>
      </c>
      <c r="F697" s="267">
        <v>14.5</v>
      </c>
      <c r="G697" s="41"/>
      <c r="H697" s="42"/>
    </row>
    <row r="698" s="2" customFormat="1" ht="16.8" customHeight="1">
      <c r="A698" s="41"/>
      <c r="B698" s="42"/>
      <c r="C698" s="268" t="s">
        <v>3</v>
      </c>
      <c r="D698" s="268" t="s">
        <v>909</v>
      </c>
      <c r="E698" s="22" t="s">
        <v>3</v>
      </c>
      <c r="F698" s="269">
        <v>0</v>
      </c>
      <c r="G698" s="41"/>
      <c r="H698" s="42"/>
    </row>
    <row r="699" s="2" customFormat="1" ht="16.8" customHeight="1">
      <c r="A699" s="41"/>
      <c r="B699" s="42"/>
      <c r="C699" s="268" t="s">
        <v>3</v>
      </c>
      <c r="D699" s="268" t="s">
        <v>5654</v>
      </c>
      <c r="E699" s="22" t="s">
        <v>3</v>
      </c>
      <c r="F699" s="269">
        <v>5</v>
      </c>
      <c r="G699" s="41"/>
      <c r="H699" s="42"/>
    </row>
    <row r="700" s="2" customFormat="1" ht="16.8" customHeight="1">
      <c r="A700" s="41"/>
      <c r="B700" s="42"/>
      <c r="C700" s="268" t="s">
        <v>3</v>
      </c>
      <c r="D700" s="268" t="s">
        <v>764</v>
      </c>
      <c r="E700" s="22" t="s">
        <v>3</v>
      </c>
      <c r="F700" s="269">
        <v>5</v>
      </c>
      <c r="G700" s="41"/>
      <c r="H700" s="42"/>
    </row>
    <row r="701" s="2" customFormat="1" ht="16.8" customHeight="1">
      <c r="A701" s="41"/>
      <c r="B701" s="42"/>
      <c r="C701" s="268" t="s">
        <v>3</v>
      </c>
      <c r="D701" s="268" t="s">
        <v>911</v>
      </c>
      <c r="E701" s="22" t="s">
        <v>3</v>
      </c>
      <c r="F701" s="269">
        <v>0</v>
      </c>
      <c r="G701" s="41"/>
      <c r="H701" s="42"/>
    </row>
    <row r="702" s="2" customFormat="1" ht="16.8" customHeight="1">
      <c r="A702" s="41"/>
      <c r="B702" s="42"/>
      <c r="C702" s="268" t="s">
        <v>3</v>
      </c>
      <c r="D702" s="268" t="s">
        <v>5655</v>
      </c>
      <c r="E702" s="22" t="s">
        <v>3</v>
      </c>
      <c r="F702" s="269">
        <v>4.5</v>
      </c>
      <c r="G702" s="41"/>
      <c r="H702" s="42"/>
    </row>
    <row r="703" s="2" customFormat="1" ht="16.8" customHeight="1">
      <c r="A703" s="41"/>
      <c r="B703" s="42"/>
      <c r="C703" s="268" t="s">
        <v>3</v>
      </c>
      <c r="D703" s="268" t="s">
        <v>764</v>
      </c>
      <c r="E703" s="22" t="s">
        <v>3</v>
      </c>
      <c r="F703" s="269">
        <v>4.5</v>
      </c>
      <c r="G703" s="41"/>
      <c r="H703" s="42"/>
    </row>
    <row r="704" s="2" customFormat="1" ht="16.8" customHeight="1">
      <c r="A704" s="41"/>
      <c r="B704" s="42"/>
      <c r="C704" s="268" t="s">
        <v>3</v>
      </c>
      <c r="D704" s="268" t="s">
        <v>913</v>
      </c>
      <c r="E704" s="22" t="s">
        <v>3</v>
      </c>
      <c r="F704" s="269">
        <v>0</v>
      </c>
      <c r="G704" s="41"/>
      <c r="H704" s="42"/>
    </row>
    <row r="705" s="2" customFormat="1" ht="16.8" customHeight="1">
      <c r="A705" s="41"/>
      <c r="B705" s="42"/>
      <c r="C705" s="268" t="s">
        <v>3</v>
      </c>
      <c r="D705" s="268" t="s">
        <v>5656</v>
      </c>
      <c r="E705" s="22" t="s">
        <v>3</v>
      </c>
      <c r="F705" s="269">
        <v>5</v>
      </c>
      <c r="G705" s="41"/>
      <c r="H705" s="42"/>
    </row>
    <row r="706" s="2" customFormat="1" ht="16.8" customHeight="1">
      <c r="A706" s="41"/>
      <c r="B706" s="42"/>
      <c r="C706" s="268" t="s">
        <v>3</v>
      </c>
      <c r="D706" s="268" t="s">
        <v>764</v>
      </c>
      <c r="E706" s="22" t="s">
        <v>3</v>
      </c>
      <c r="F706" s="269">
        <v>5</v>
      </c>
      <c r="G706" s="41"/>
      <c r="H706" s="42"/>
    </row>
    <row r="707" s="2" customFormat="1" ht="16.8" customHeight="1">
      <c r="A707" s="41"/>
      <c r="B707" s="42"/>
      <c r="C707" s="268" t="s">
        <v>3</v>
      </c>
      <c r="D707" s="268" t="s">
        <v>451</v>
      </c>
      <c r="E707" s="22" t="s">
        <v>3</v>
      </c>
      <c r="F707" s="269">
        <v>14.5</v>
      </c>
      <c r="G707" s="41"/>
      <c r="H707" s="42"/>
    </row>
    <row r="708" s="2" customFormat="1" ht="16.8" customHeight="1">
      <c r="A708" s="41"/>
      <c r="B708" s="42"/>
      <c r="C708" s="270" t="s">
        <v>5371</v>
      </c>
      <c r="D708" s="41"/>
      <c r="E708" s="41"/>
      <c r="F708" s="41"/>
      <c r="G708" s="41"/>
      <c r="H708" s="42"/>
    </row>
    <row r="709" s="2" customFormat="1" ht="16.8" customHeight="1">
      <c r="A709" s="41"/>
      <c r="B709" s="42"/>
      <c r="C709" s="268" t="s">
        <v>1304</v>
      </c>
      <c r="D709" s="268" t="s">
        <v>5530</v>
      </c>
      <c r="E709" s="22" t="s">
        <v>117</v>
      </c>
      <c r="F709" s="269">
        <v>32.491</v>
      </c>
      <c r="G709" s="41"/>
      <c r="H709" s="42"/>
    </row>
    <row r="710" s="2" customFormat="1" ht="16.8" customHeight="1">
      <c r="A710" s="41"/>
      <c r="B710" s="42"/>
      <c r="C710" s="268" t="s">
        <v>1271</v>
      </c>
      <c r="D710" s="268" t="s">
        <v>5531</v>
      </c>
      <c r="E710" s="22" t="s">
        <v>650</v>
      </c>
      <c r="F710" s="269">
        <v>69.963999999999999</v>
      </c>
      <c r="G710" s="41"/>
      <c r="H710" s="42"/>
    </row>
    <row r="711" s="2" customFormat="1" ht="16.8" customHeight="1">
      <c r="A711" s="41"/>
      <c r="B711" s="42"/>
      <c r="C711" s="268" t="s">
        <v>1271</v>
      </c>
      <c r="D711" s="268" t="s">
        <v>5531</v>
      </c>
      <c r="E711" s="22" t="s">
        <v>650</v>
      </c>
      <c r="F711" s="269">
        <v>69.963999999999999</v>
      </c>
      <c r="G711" s="41"/>
      <c r="H711" s="42"/>
    </row>
    <row r="712" s="2" customFormat="1">
      <c r="A712" s="41"/>
      <c r="B712" s="42"/>
      <c r="C712" s="268" t="s">
        <v>1427</v>
      </c>
      <c r="D712" s="268" t="s">
        <v>5532</v>
      </c>
      <c r="E712" s="22" t="s">
        <v>650</v>
      </c>
      <c r="F712" s="269">
        <v>69.963999999999999</v>
      </c>
      <c r="G712" s="41"/>
      <c r="H712" s="42"/>
    </row>
    <row r="713" s="2" customFormat="1">
      <c r="A713" s="41"/>
      <c r="B713" s="42"/>
      <c r="C713" s="268" t="s">
        <v>1419</v>
      </c>
      <c r="D713" s="268" t="s">
        <v>5468</v>
      </c>
      <c r="E713" s="22" t="s">
        <v>117</v>
      </c>
      <c r="F713" s="269">
        <v>381.86500000000001</v>
      </c>
      <c r="G713" s="41"/>
      <c r="H713" s="42"/>
    </row>
    <row r="714" s="2" customFormat="1" ht="16.8" customHeight="1">
      <c r="A714" s="41"/>
      <c r="B714" s="42"/>
      <c r="C714" s="268" t="s">
        <v>2713</v>
      </c>
      <c r="D714" s="268" t="s">
        <v>5533</v>
      </c>
      <c r="E714" s="22" t="s">
        <v>650</v>
      </c>
      <c r="F714" s="269">
        <v>93.628</v>
      </c>
      <c r="G714" s="41"/>
      <c r="H714" s="42"/>
    </row>
    <row r="715" s="2" customFormat="1">
      <c r="A715" s="41"/>
      <c r="B715" s="42"/>
      <c r="C715" s="268" t="s">
        <v>3109</v>
      </c>
      <c r="D715" s="268" t="s">
        <v>5472</v>
      </c>
      <c r="E715" s="22" t="s">
        <v>117</v>
      </c>
      <c r="F715" s="269">
        <v>334.24599999999998</v>
      </c>
      <c r="G715" s="41"/>
      <c r="H715" s="42"/>
    </row>
    <row r="716" s="2" customFormat="1" ht="16.8" customHeight="1">
      <c r="A716" s="41"/>
      <c r="B716" s="42"/>
      <c r="C716" s="268" t="s">
        <v>3121</v>
      </c>
      <c r="D716" s="268" t="s">
        <v>5534</v>
      </c>
      <c r="E716" s="22" t="s">
        <v>117</v>
      </c>
      <c r="F716" s="269">
        <v>13.993</v>
      </c>
      <c r="G716" s="41"/>
      <c r="H716" s="42"/>
    </row>
    <row r="717" s="2" customFormat="1" ht="16.8" customHeight="1">
      <c r="A717" s="41"/>
      <c r="B717" s="42"/>
      <c r="C717" s="268" t="s">
        <v>1294</v>
      </c>
      <c r="D717" s="268" t="s">
        <v>1295</v>
      </c>
      <c r="E717" s="22" t="s">
        <v>650</v>
      </c>
      <c r="F717" s="269">
        <v>110.532</v>
      </c>
      <c r="G717" s="41"/>
      <c r="H717" s="42"/>
    </row>
    <row r="718" s="2" customFormat="1" ht="16.8" customHeight="1">
      <c r="A718" s="41"/>
      <c r="B718" s="42"/>
      <c r="C718" s="268" t="s">
        <v>1363</v>
      </c>
      <c r="D718" s="268" t="s">
        <v>5657</v>
      </c>
      <c r="E718" s="22" t="s">
        <v>650</v>
      </c>
      <c r="F718" s="269">
        <v>78.450999999999993</v>
      </c>
      <c r="G718" s="41"/>
      <c r="H718" s="42"/>
    </row>
    <row r="719" s="2" customFormat="1" ht="16.8" customHeight="1">
      <c r="A719" s="41"/>
      <c r="B719" s="42"/>
      <c r="C719" s="264" t="s">
        <v>269</v>
      </c>
      <c r="D719" s="265" t="s">
        <v>270</v>
      </c>
      <c r="E719" s="266" t="s">
        <v>112</v>
      </c>
      <c r="F719" s="267">
        <v>31.800000000000001</v>
      </c>
      <c r="G719" s="41"/>
      <c r="H719" s="42"/>
    </row>
    <row r="720" s="2" customFormat="1" ht="16.8" customHeight="1">
      <c r="A720" s="41"/>
      <c r="B720" s="42"/>
      <c r="C720" s="268" t="s">
        <v>3</v>
      </c>
      <c r="D720" s="268" t="s">
        <v>909</v>
      </c>
      <c r="E720" s="22" t="s">
        <v>3</v>
      </c>
      <c r="F720" s="269">
        <v>0</v>
      </c>
      <c r="G720" s="41"/>
      <c r="H720" s="42"/>
    </row>
    <row r="721" s="2" customFormat="1" ht="16.8" customHeight="1">
      <c r="A721" s="41"/>
      <c r="B721" s="42"/>
      <c r="C721" s="268" t="s">
        <v>3</v>
      </c>
      <c r="D721" s="268" t="s">
        <v>5658</v>
      </c>
      <c r="E721" s="22" t="s">
        <v>3</v>
      </c>
      <c r="F721" s="269">
        <v>5.7000000000000002</v>
      </c>
      <c r="G721" s="41"/>
      <c r="H721" s="42"/>
    </row>
    <row r="722" s="2" customFormat="1" ht="16.8" customHeight="1">
      <c r="A722" s="41"/>
      <c r="B722" s="42"/>
      <c r="C722" s="268" t="s">
        <v>3</v>
      </c>
      <c r="D722" s="268" t="s">
        <v>5659</v>
      </c>
      <c r="E722" s="22" t="s">
        <v>3</v>
      </c>
      <c r="F722" s="269">
        <v>3.5</v>
      </c>
      <c r="G722" s="41"/>
      <c r="H722" s="42"/>
    </row>
    <row r="723" s="2" customFormat="1" ht="16.8" customHeight="1">
      <c r="A723" s="41"/>
      <c r="B723" s="42"/>
      <c r="C723" s="268" t="s">
        <v>3</v>
      </c>
      <c r="D723" s="268" t="s">
        <v>5660</v>
      </c>
      <c r="E723" s="22" t="s">
        <v>3</v>
      </c>
      <c r="F723" s="269">
        <v>3.5</v>
      </c>
      <c r="G723" s="41"/>
      <c r="H723" s="42"/>
    </row>
    <row r="724" s="2" customFormat="1" ht="16.8" customHeight="1">
      <c r="A724" s="41"/>
      <c r="B724" s="42"/>
      <c r="C724" s="268" t="s">
        <v>3</v>
      </c>
      <c r="D724" s="268" t="s">
        <v>5661</v>
      </c>
      <c r="E724" s="22" t="s">
        <v>3</v>
      </c>
      <c r="F724" s="269">
        <v>10.4</v>
      </c>
      <c r="G724" s="41"/>
      <c r="H724" s="42"/>
    </row>
    <row r="725" s="2" customFormat="1" ht="16.8" customHeight="1">
      <c r="A725" s="41"/>
      <c r="B725" s="42"/>
      <c r="C725" s="268" t="s">
        <v>3</v>
      </c>
      <c r="D725" s="268" t="s">
        <v>764</v>
      </c>
      <c r="E725" s="22" t="s">
        <v>3</v>
      </c>
      <c r="F725" s="269">
        <v>23.100000000000001</v>
      </c>
      <c r="G725" s="41"/>
      <c r="H725" s="42"/>
    </row>
    <row r="726" s="2" customFormat="1" ht="16.8" customHeight="1">
      <c r="A726" s="41"/>
      <c r="B726" s="42"/>
      <c r="C726" s="268" t="s">
        <v>3</v>
      </c>
      <c r="D726" s="268" t="s">
        <v>5402</v>
      </c>
      <c r="E726" s="22" t="s">
        <v>3</v>
      </c>
      <c r="F726" s="269">
        <v>0</v>
      </c>
      <c r="G726" s="41"/>
      <c r="H726" s="42"/>
    </row>
    <row r="727" s="2" customFormat="1" ht="16.8" customHeight="1">
      <c r="A727" s="41"/>
      <c r="B727" s="42"/>
      <c r="C727" s="268" t="s">
        <v>3</v>
      </c>
      <c r="D727" s="268" t="s">
        <v>5662</v>
      </c>
      <c r="E727" s="22" t="s">
        <v>3</v>
      </c>
      <c r="F727" s="269">
        <v>5.2000000000000002</v>
      </c>
      <c r="G727" s="41"/>
      <c r="H727" s="42"/>
    </row>
    <row r="728" s="2" customFormat="1" ht="16.8" customHeight="1">
      <c r="A728" s="41"/>
      <c r="B728" s="42"/>
      <c r="C728" s="268" t="s">
        <v>3</v>
      </c>
      <c r="D728" s="268" t="s">
        <v>5663</v>
      </c>
      <c r="E728" s="22" t="s">
        <v>3</v>
      </c>
      <c r="F728" s="269">
        <v>3.5</v>
      </c>
      <c r="G728" s="41"/>
      <c r="H728" s="42"/>
    </row>
    <row r="729" s="2" customFormat="1" ht="16.8" customHeight="1">
      <c r="A729" s="41"/>
      <c r="B729" s="42"/>
      <c r="C729" s="268" t="s">
        <v>3</v>
      </c>
      <c r="D729" s="268" t="s">
        <v>764</v>
      </c>
      <c r="E729" s="22" t="s">
        <v>3</v>
      </c>
      <c r="F729" s="269">
        <v>8.6999999999999993</v>
      </c>
      <c r="G729" s="41"/>
      <c r="H729" s="42"/>
    </row>
    <row r="730" s="2" customFormat="1" ht="16.8" customHeight="1">
      <c r="A730" s="41"/>
      <c r="B730" s="42"/>
      <c r="C730" s="268" t="s">
        <v>3</v>
      </c>
      <c r="D730" s="268" t="s">
        <v>451</v>
      </c>
      <c r="E730" s="22" t="s">
        <v>3</v>
      </c>
      <c r="F730" s="269">
        <v>31.800000000000001</v>
      </c>
      <c r="G730" s="41"/>
      <c r="H730" s="42"/>
    </row>
    <row r="731" s="2" customFormat="1" ht="16.8" customHeight="1">
      <c r="A731" s="41"/>
      <c r="B731" s="42"/>
      <c r="C731" s="270" t="s">
        <v>5371</v>
      </c>
      <c r="D731" s="41"/>
      <c r="E731" s="41"/>
      <c r="F731" s="41"/>
      <c r="G731" s="41"/>
      <c r="H731" s="42"/>
    </row>
    <row r="732" s="2" customFormat="1" ht="16.8" customHeight="1">
      <c r="A732" s="41"/>
      <c r="B732" s="42"/>
      <c r="C732" s="268" t="s">
        <v>1304</v>
      </c>
      <c r="D732" s="268" t="s">
        <v>5530</v>
      </c>
      <c r="E732" s="22" t="s">
        <v>117</v>
      </c>
      <c r="F732" s="269">
        <v>32.491</v>
      </c>
      <c r="G732" s="41"/>
      <c r="H732" s="42"/>
    </row>
    <row r="733" s="2" customFormat="1" ht="16.8" customHeight="1">
      <c r="A733" s="41"/>
      <c r="B733" s="42"/>
      <c r="C733" s="268" t="s">
        <v>1271</v>
      </c>
      <c r="D733" s="268" t="s">
        <v>5531</v>
      </c>
      <c r="E733" s="22" t="s">
        <v>650</v>
      </c>
      <c r="F733" s="269">
        <v>69.963999999999999</v>
      </c>
      <c r="G733" s="41"/>
      <c r="H733" s="42"/>
    </row>
    <row r="734" s="2" customFormat="1" ht="16.8" customHeight="1">
      <c r="A734" s="41"/>
      <c r="B734" s="42"/>
      <c r="C734" s="268" t="s">
        <v>1271</v>
      </c>
      <c r="D734" s="268" t="s">
        <v>5531</v>
      </c>
      <c r="E734" s="22" t="s">
        <v>650</v>
      </c>
      <c r="F734" s="269">
        <v>69.963999999999999</v>
      </c>
      <c r="G734" s="41"/>
      <c r="H734" s="42"/>
    </row>
    <row r="735" s="2" customFormat="1">
      <c r="A735" s="41"/>
      <c r="B735" s="42"/>
      <c r="C735" s="268" t="s">
        <v>1427</v>
      </c>
      <c r="D735" s="268" t="s">
        <v>5532</v>
      </c>
      <c r="E735" s="22" t="s">
        <v>650</v>
      </c>
      <c r="F735" s="269">
        <v>69.963999999999999</v>
      </c>
      <c r="G735" s="41"/>
      <c r="H735" s="42"/>
    </row>
    <row r="736" s="2" customFormat="1">
      <c r="A736" s="41"/>
      <c r="B736" s="42"/>
      <c r="C736" s="268" t="s">
        <v>1419</v>
      </c>
      <c r="D736" s="268" t="s">
        <v>5468</v>
      </c>
      <c r="E736" s="22" t="s">
        <v>117</v>
      </c>
      <c r="F736" s="269">
        <v>381.86500000000001</v>
      </c>
      <c r="G736" s="41"/>
      <c r="H736" s="42"/>
    </row>
    <row r="737" s="2" customFormat="1" ht="16.8" customHeight="1">
      <c r="A737" s="41"/>
      <c r="B737" s="42"/>
      <c r="C737" s="268" t="s">
        <v>2713</v>
      </c>
      <c r="D737" s="268" t="s">
        <v>5533</v>
      </c>
      <c r="E737" s="22" t="s">
        <v>650</v>
      </c>
      <c r="F737" s="269">
        <v>93.628</v>
      </c>
      <c r="G737" s="41"/>
      <c r="H737" s="42"/>
    </row>
    <row r="738" s="2" customFormat="1" ht="16.8" customHeight="1">
      <c r="A738" s="41"/>
      <c r="B738" s="42"/>
      <c r="C738" s="268" t="s">
        <v>2713</v>
      </c>
      <c r="D738" s="268" t="s">
        <v>5533</v>
      </c>
      <c r="E738" s="22" t="s">
        <v>650</v>
      </c>
      <c r="F738" s="269">
        <v>60.533999999999999</v>
      </c>
      <c r="G738" s="41"/>
      <c r="H738" s="42"/>
    </row>
    <row r="739" s="2" customFormat="1">
      <c r="A739" s="41"/>
      <c r="B739" s="42"/>
      <c r="C739" s="268" t="s">
        <v>3109</v>
      </c>
      <c r="D739" s="268" t="s">
        <v>5472</v>
      </c>
      <c r="E739" s="22" t="s">
        <v>117</v>
      </c>
      <c r="F739" s="269">
        <v>334.24599999999998</v>
      </c>
      <c r="G739" s="41"/>
      <c r="H739" s="42"/>
    </row>
    <row r="740" s="2" customFormat="1" ht="16.8" customHeight="1">
      <c r="A740" s="41"/>
      <c r="B740" s="42"/>
      <c r="C740" s="268" t="s">
        <v>3121</v>
      </c>
      <c r="D740" s="268" t="s">
        <v>5534</v>
      </c>
      <c r="E740" s="22" t="s">
        <v>117</v>
      </c>
      <c r="F740" s="269">
        <v>13.993</v>
      </c>
      <c r="G740" s="41"/>
      <c r="H740" s="42"/>
    </row>
    <row r="741" s="2" customFormat="1" ht="16.8" customHeight="1">
      <c r="A741" s="41"/>
      <c r="B741" s="42"/>
      <c r="C741" s="268" t="s">
        <v>1294</v>
      </c>
      <c r="D741" s="268" t="s">
        <v>1295</v>
      </c>
      <c r="E741" s="22" t="s">
        <v>650</v>
      </c>
      <c r="F741" s="269">
        <v>110.532</v>
      </c>
      <c r="G741" s="41"/>
      <c r="H741" s="42"/>
    </row>
    <row r="742" s="2" customFormat="1" ht="16.8" customHeight="1">
      <c r="A742" s="41"/>
      <c r="B742" s="42"/>
      <c r="C742" s="268" t="s">
        <v>1363</v>
      </c>
      <c r="D742" s="268" t="s">
        <v>5657</v>
      </c>
      <c r="E742" s="22" t="s">
        <v>650</v>
      </c>
      <c r="F742" s="269">
        <v>78.450999999999993</v>
      </c>
      <c r="G742" s="41"/>
      <c r="H742" s="42"/>
    </row>
    <row r="743" s="2" customFormat="1" ht="16.8" customHeight="1">
      <c r="A743" s="41"/>
      <c r="B743" s="42"/>
      <c r="C743" s="264" t="s">
        <v>272</v>
      </c>
      <c r="D743" s="265" t="s">
        <v>273</v>
      </c>
      <c r="E743" s="266" t="s">
        <v>112</v>
      </c>
      <c r="F743" s="267">
        <v>0</v>
      </c>
      <c r="G743" s="41"/>
      <c r="H743" s="42"/>
    </row>
    <row r="744" s="2" customFormat="1" ht="16.8" customHeight="1">
      <c r="A744" s="41"/>
      <c r="B744" s="42"/>
      <c r="C744" s="270" t="s">
        <v>5371</v>
      </c>
      <c r="D744" s="41"/>
      <c r="E744" s="41"/>
      <c r="F744" s="41"/>
      <c r="G744" s="41"/>
      <c r="H744" s="42"/>
    </row>
    <row r="745" s="2" customFormat="1" ht="16.8" customHeight="1">
      <c r="A745" s="41"/>
      <c r="B745" s="42"/>
      <c r="C745" s="268" t="s">
        <v>1304</v>
      </c>
      <c r="D745" s="268" t="s">
        <v>5530</v>
      </c>
      <c r="E745" s="22" t="s">
        <v>117</v>
      </c>
      <c r="F745" s="269">
        <v>32.491</v>
      </c>
      <c r="G745" s="41"/>
      <c r="H745" s="42"/>
    </row>
    <row r="746" s="2" customFormat="1">
      <c r="A746" s="41"/>
      <c r="B746" s="42"/>
      <c r="C746" s="268" t="s">
        <v>1419</v>
      </c>
      <c r="D746" s="268" t="s">
        <v>5468</v>
      </c>
      <c r="E746" s="22" t="s">
        <v>117</v>
      </c>
      <c r="F746" s="269">
        <v>381.86500000000001</v>
      </c>
      <c r="G746" s="41"/>
      <c r="H746" s="42"/>
    </row>
    <row r="747" s="2" customFormat="1" ht="16.8" customHeight="1">
      <c r="A747" s="41"/>
      <c r="B747" s="42"/>
      <c r="C747" s="268" t="s">
        <v>2713</v>
      </c>
      <c r="D747" s="268" t="s">
        <v>5533</v>
      </c>
      <c r="E747" s="22" t="s">
        <v>650</v>
      </c>
      <c r="F747" s="269">
        <v>93.628</v>
      </c>
      <c r="G747" s="41"/>
      <c r="H747" s="42"/>
    </row>
    <row r="748" s="2" customFormat="1" ht="16.8" customHeight="1">
      <c r="A748" s="41"/>
      <c r="B748" s="42"/>
      <c r="C748" s="268" t="s">
        <v>2713</v>
      </c>
      <c r="D748" s="268" t="s">
        <v>5533</v>
      </c>
      <c r="E748" s="22" t="s">
        <v>650</v>
      </c>
      <c r="F748" s="269">
        <v>60.533999999999999</v>
      </c>
      <c r="G748" s="41"/>
      <c r="H748" s="42"/>
    </row>
    <row r="749" s="2" customFormat="1" ht="16.8" customHeight="1">
      <c r="A749" s="41"/>
      <c r="B749" s="42"/>
      <c r="C749" s="268" t="s">
        <v>1294</v>
      </c>
      <c r="D749" s="268" t="s">
        <v>1295</v>
      </c>
      <c r="E749" s="22" t="s">
        <v>650</v>
      </c>
      <c r="F749" s="269">
        <v>110.532</v>
      </c>
      <c r="G749" s="41"/>
      <c r="H749" s="42"/>
    </row>
    <row r="750" s="2" customFormat="1" ht="16.8" customHeight="1">
      <c r="A750" s="41"/>
      <c r="B750" s="42"/>
      <c r="C750" s="264" t="s">
        <v>274</v>
      </c>
      <c r="D750" s="265" t="s">
        <v>275</v>
      </c>
      <c r="E750" s="266" t="s">
        <v>112</v>
      </c>
      <c r="F750" s="267">
        <v>5.5</v>
      </c>
      <c r="G750" s="41"/>
      <c r="H750" s="42"/>
    </row>
    <row r="751" s="2" customFormat="1" ht="16.8" customHeight="1">
      <c r="A751" s="41"/>
      <c r="B751" s="42"/>
      <c r="C751" s="268" t="s">
        <v>3</v>
      </c>
      <c r="D751" s="268" t="s">
        <v>5528</v>
      </c>
      <c r="E751" s="22" t="s">
        <v>3</v>
      </c>
      <c r="F751" s="269">
        <v>1</v>
      </c>
      <c r="G751" s="41"/>
      <c r="H751" s="42"/>
    </row>
    <row r="752" s="2" customFormat="1" ht="16.8" customHeight="1">
      <c r="A752" s="41"/>
      <c r="B752" s="42"/>
      <c r="C752" s="268" t="s">
        <v>3</v>
      </c>
      <c r="D752" s="268" t="s">
        <v>5529</v>
      </c>
      <c r="E752" s="22" t="s">
        <v>3</v>
      </c>
      <c r="F752" s="269">
        <v>4.5</v>
      </c>
      <c r="G752" s="41"/>
      <c r="H752" s="42"/>
    </row>
    <row r="753" s="2" customFormat="1" ht="16.8" customHeight="1">
      <c r="A753" s="41"/>
      <c r="B753" s="42"/>
      <c r="C753" s="268" t="s">
        <v>3</v>
      </c>
      <c r="D753" s="268" t="s">
        <v>451</v>
      </c>
      <c r="E753" s="22" t="s">
        <v>3</v>
      </c>
      <c r="F753" s="269">
        <v>5.5</v>
      </c>
      <c r="G753" s="41"/>
      <c r="H753" s="42"/>
    </row>
    <row r="754" s="2" customFormat="1" ht="16.8" customHeight="1">
      <c r="A754" s="41"/>
      <c r="B754" s="42"/>
      <c r="C754" s="270" t="s">
        <v>5371</v>
      </c>
      <c r="D754" s="41"/>
      <c r="E754" s="41"/>
      <c r="F754" s="41"/>
      <c r="G754" s="41"/>
      <c r="H754" s="42"/>
    </row>
    <row r="755" s="2" customFormat="1">
      <c r="A755" s="41"/>
      <c r="B755" s="42"/>
      <c r="C755" s="268" t="s">
        <v>1427</v>
      </c>
      <c r="D755" s="268" t="s">
        <v>5532</v>
      </c>
      <c r="E755" s="22" t="s">
        <v>650</v>
      </c>
      <c r="F755" s="269">
        <v>18</v>
      </c>
      <c r="G755" s="41"/>
      <c r="H755" s="42"/>
    </row>
    <row r="756" s="2" customFormat="1" ht="16.8" customHeight="1">
      <c r="A756" s="41"/>
      <c r="B756" s="42"/>
      <c r="C756" s="268" t="s">
        <v>1312</v>
      </c>
      <c r="D756" s="268" t="s">
        <v>5664</v>
      </c>
      <c r="E756" s="22" t="s">
        <v>117</v>
      </c>
      <c r="F756" s="269">
        <v>4.5</v>
      </c>
      <c r="G756" s="41"/>
      <c r="H756" s="42"/>
    </row>
    <row r="757" s="2" customFormat="1" ht="16.8" customHeight="1">
      <c r="A757" s="41"/>
      <c r="B757" s="42"/>
      <c r="C757" s="268" t="s">
        <v>1375</v>
      </c>
      <c r="D757" s="268" t="s">
        <v>5665</v>
      </c>
      <c r="E757" s="22" t="s">
        <v>650</v>
      </c>
      <c r="F757" s="269">
        <v>19.800000000000001</v>
      </c>
      <c r="G757" s="41"/>
      <c r="H757" s="42"/>
    </row>
    <row r="758" s="2" customFormat="1" ht="16.8" customHeight="1">
      <c r="A758" s="41"/>
      <c r="B758" s="42"/>
      <c r="C758" s="264" t="s">
        <v>277</v>
      </c>
      <c r="D758" s="265" t="s">
        <v>278</v>
      </c>
      <c r="E758" s="266" t="s">
        <v>112</v>
      </c>
      <c r="F758" s="267">
        <v>12.5</v>
      </c>
      <c r="G758" s="41"/>
      <c r="H758" s="42"/>
    </row>
    <row r="759" s="2" customFormat="1" ht="16.8" customHeight="1">
      <c r="A759" s="41"/>
      <c r="B759" s="42"/>
      <c r="C759" s="268" t="s">
        <v>3</v>
      </c>
      <c r="D759" s="268" t="s">
        <v>909</v>
      </c>
      <c r="E759" s="22" t="s">
        <v>3</v>
      </c>
      <c r="F759" s="269">
        <v>0</v>
      </c>
      <c r="G759" s="41"/>
      <c r="H759" s="42"/>
    </row>
    <row r="760" s="2" customFormat="1" ht="16.8" customHeight="1">
      <c r="A760" s="41"/>
      <c r="B760" s="42"/>
      <c r="C760" s="268" t="s">
        <v>3</v>
      </c>
      <c r="D760" s="268" t="s">
        <v>5537</v>
      </c>
      <c r="E760" s="22" t="s">
        <v>3</v>
      </c>
      <c r="F760" s="269">
        <v>1</v>
      </c>
      <c r="G760" s="41"/>
      <c r="H760" s="42"/>
    </row>
    <row r="761" s="2" customFormat="1" ht="16.8" customHeight="1">
      <c r="A761" s="41"/>
      <c r="B761" s="42"/>
      <c r="C761" s="268" t="s">
        <v>3</v>
      </c>
      <c r="D761" s="268" t="s">
        <v>5538</v>
      </c>
      <c r="E761" s="22" t="s">
        <v>3</v>
      </c>
      <c r="F761" s="269">
        <v>1</v>
      </c>
      <c r="G761" s="41"/>
      <c r="H761" s="42"/>
    </row>
    <row r="762" s="2" customFormat="1" ht="16.8" customHeight="1">
      <c r="A762" s="41"/>
      <c r="B762" s="42"/>
      <c r="C762" s="268" t="s">
        <v>3</v>
      </c>
      <c r="D762" s="268" t="s">
        <v>764</v>
      </c>
      <c r="E762" s="22" t="s">
        <v>3</v>
      </c>
      <c r="F762" s="269">
        <v>2</v>
      </c>
      <c r="G762" s="41"/>
      <c r="H762" s="42"/>
    </row>
    <row r="763" s="2" customFormat="1" ht="16.8" customHeight="1">
      <c r="A763" s="41"/>
      <c r="B763" s="42"/>
      <c r="C763" s="268" t="s">
        <v>3</v>
      </c>
      <c r="D763" s="268" t="s">
        <v>5402</v>
      </c>
      <c r="E763" s="22" t="s">
        <v>3</v>
      </c>
      <c r="F763" s="269">
        <v>0</v>
      </c>
      <c r="G763" s="41"/>
      <c r="H763" s="42"/>
    </row>
    <row r="764" s="2" customFormat="1" ht="16.8" customHeight="1">
      <c r="A764" s="41"/>
      <c r="B764" s="42"/>
      <c r="C764" s="268" t="s">
        <v>3</v>
      </c>
      <c r="D764" s="268" t="s">
        <v>5541</v>
      </c>
      <c r="E764" s="22" t="s">
        <v>3</v>
      </c>
      <c r="F764" s="269">
        <v>2</v>
      </c>
      <c r="G764" s="41"/>
      <c r="H764" s="42"/>
    </row>
    <row r="765" s="2" customFormat="1" ht="16.8" customHeight="1">
      <c r="A765" s="41"/>
      <c r="B765" s="42"/>
      <c r="C765" s="268" t="s">
        <v>3</v>
      </c>
      <c r="D765" s="268" t="s">
        <v>764</v>
      </c>
      <c r="E765" s="22" t="s">
        <v>3</v>
      </c>
      <c r="F765" s="269">
        <v>2</v>
      </c>
      <c r="G765" s="41"/>
      <c r="H765" s="42"/>
    </row>
    <row r="766" s="2" customFormat="1" ht="16.8" customHeight="1">
      <c r="A766" s="41"/>
      <c r="B766" s="42"/>
      <c r="C766" s="268" t="s">
        <v>3</v>
      </c>
      <c r="D766" s="268" t="s">
        <v>5540</v>
      </c>
      <c r="E766" s="22" t="s">
        <v>3</v>
      </c>
      <c r="F766" s="269">
        <v>2</v>
      </c>
      <c r="G766" s="41"/>
      <c r="H766" s="42"/>
    </row>
    <row r="767" s="2" customFormat="1" ht="16.8" customHeight="1">
      <c r="A767" s="41"/>
      <c r="B767" s="42"/>
      <c r="C767" s="268" t="s">
        <v>3</v>
      </c>
      <c r="D767" s="268" t="s">
        <v>5666</v>
      </c>
      <c r="E767" s="22" t="s">
        <v>3</v>
      </c>
      <c r="F767" s="269">
        <v>6.5</v>
      </c>
      <c r="G767" s="41"/>
      <c r="H767" s="42"/>
    </row>
    <row r="768" s="2" customFormat="1" ht="16.8" customHeight="1">
      <c r="A768" s="41"/>
      <c r="B768" s="42"/>
      <c r="C768" s="268" t="s">
        <v>3</v>
      </c>
      <c r="D768" s="268" t="s">
        <v>451</v>
      </c>
      <c r="E768" s="22" t="s">
        <v>3</v>
      </c>
      <c r="F768" s="269">
        <v>12.5</v>
      </c>
      <c r="G768" s="41"/>
      <c r="H768" s="42"/>
    </row>
    <row r="769" s="2" customFormat="1" ht="16.8" customHeight="1">
      <c r="A769" s="41"/>
      <c r="B769" s="42"/>
      <c r="C769" s="270" t="s">
        <v>5371</v>
      </c>
      <c r="D769" s="41"/>
      <c r="E769" s="41"/>
      <c r="F769" s="41"/>
      <c r="G769" s="41"/>
      <c r="H769" s="42"/>
    </row>
    <row r="770" s="2" customFormat="1">
      <c r="A770" s="41"/>
      <c r="B770" s="42"/>
      <c r="C770" s="268" t="s">
        <v>1427</v>
      </c>
      <c r="D770" s="268" t="s">
        <v>5532</v>
      </c>
      <c r="E770" s="22" t="s">
        <v>650</v>
      </c>
      <c r="F770" s="269">
        <v>18</v>
      </c>
      <c r="G770" s="41"/>
      <c r="H770" s="42"/>
    </row>
    <row r="771" s="2" customFormat="1" ht="16.8" customHeight="1">
      <c r="A771" s="41"/>
      <c r="B771" s="42"/>
      <c r="C771" s="268" t="s">
        <v>1312</v>
      </c>
      <c r="D771" s="268" t="s">
        <v>5664</v>
      </c>
      <c r="E771" s="22" t="s">
        <v>117</v>
      </c>
      <c r="F771" s="269">
        <v>4.5</v>
      </c>
      <c r="G771" s="41"/>
      <c r="H771" s="42"/>
    </row>
    <row r="772" s="2" customFormat="1" ht="16.8" customHeight="1">
      <c r="A772" s="41"/>
      <c r="B772" s="42"/>
      <c r="C772" s="268" t="s">
        <v>2713</v>
      </c>
      <c r="D772" s="268" t="s">
        <v>5533</v>
      </c>
      <c r="E772" s="22" t="s">
        <v>650</v>
      </c>
      <c r="F772" s="269">
        <v>60.533999999999999</v>
      </c>
      <c r="G772" s="41"/>
      <c r="H772" s="42"/>
    </row>
    <row r="773" s="2" customFormat="1" ht="16.8" customHeight="1">
      <c r="A773" s="41"/>
      <c r="B773" s="42"/>
      <c r="C773" s="268" t="s">
        <v>1375</v>
      </c>
      <c r="D773" s="268" t="s">
        <v>5665</v>
      </c>
      <c r="E773" s="22" t="s">
        <v>650</v>
      </c>
      <c r="F773" s="269">
        <v>19.800000000000001</v>
      </c>
      <c r="G773" s="41"/>
      <c r="H773" s="42"/>
    </row>
    <row r="774" s="2" customFormat="1" ht="16.8" customHeight="1">
      <c r="A774" s="41"/>
      <c r="B774" s="42"/>
      <c r="C774" s="264" t="s">
        <v>282</v>
      </c>
      <c r="D774" s="265" t="s">
        <v>283</v>
      </c>
      <c r="E774" s="266" t="s">
        <v>117</v>
      </c>
      <c r="F774" s="267">
        <v>3</v>
      </c>
      <c r="G774" s="41"/>
      <c r="H774" s="42"/>
    </row>
    <row r="775" s="2" customFormat="1" ht="16.8" customHeight="1">
      <c r="A775" s="41"/>
      <c r="B775" s="42"/>
      <c r="C775" s="268" t="s">
        <v>3</v>
      </c>
      <c r="D775" s="268" t="s">
        <v>114</v>
      </c>
      <c r="E775" s="22" t="s">
        <v>3</v>
      </c>
      <c r="F775" s="269">
        <v>3</v>
      </c>
      <c r="G775" s="41"/>
      <c r="H775" s="42"/>
    </row>
    <row r="776" s="2" customFormat="1" ht="16.8" customHeight="1">
      <c r="A776" s="41"/>
      <c r="B776" s="42"/>
      <c r="C776" s="270" t="s">
        <v>5371</v>
      </c>
      <c r="D776" s="41"/>
      <c r="E776" s="41"/>
      <c r="F776" s="41"/>
      <c r="G776" s="41"/>
      <c r="H776" s="42"/>
    </row>
    <row r="777" s="2" customFormat="1" ht="16.8" customHeight="1">
      <c r="A777" s="41"/>
      <c r="B777" s="42"/>
      <c r="C777" s="268" t="s">
        <v>2149</v>
      </c>
      <c r="D777" s="268" t="s">
        <v>5667</v>
      </c>
      <c r="E777" s="22" t="s">
        <v>117</v>
      </c>
      <c r="F777" s="269">
        <v>3</v>
      </c>
      <c r="G777" s="41"/>
      <c r="H777" s="42"/>
    </row>
    <row r="778" s="2" customFormat="1" ht="16.8" customHeight="1">
      <c r="A778" s="41"/>
      <c r="B778" s="42"/>
      <c r="C778" s="268" t="s">
        <v>2132</v>
      </c>
      <c r="D778" s="268" t="s">
        <v>5668</v>
      </c>
      <c r="E778" s="22" t="s">
        <v>650</v>
      </c>
      <c r="F778" s="269">
        <v>3</v>
      </c>
      <c r="G778" s="41"/>
      <c r="H778" s="42"/>
    </row>
    <row r="779" s="2" customFormat="1" ht="16.8" customHeight="1">
      <c r="A779" s="41"/>
      <c r="B779" s="42"/>
      <c r="C779" s="268" t="s">
        <v>2144</v>
      </c>
      <c r="D779" s="268" t="s">
        <v>5669</v>
      </c>
      <c r="E779" s="22" t="s">
        <v>117</v>
      </c>
      <c r="F779" s="269">
        <v>3</v>
      </c>
      <c r="G779" s="41"/>
      <c r="H779" s="42"/>
    </row>
    <row r="780" s="2" customFormat="1" ht="16.8" customHeight="1">
      <c r="A780" s="41"/>
      <c r="B780" s="42"/>
      <c r="C780" s="268" t="s">
        <v>2137</v>
      </c>
      <c r="D780" s="268" t="s">
        <v>2138</v>
      </c>
      <c r="E780" s="22" t="s">
        <v>426</v>
      </c>
      <c r="F780" s="269">
        <v>0.0089999999999999993</v>
      </c>
      <c r="G780" s="41"/>
      <c r="H780" s="42"/>
    </row>
    <row r="781" s="2" customFormat="1" ht="16.8" customHeight="1">
      <c r="A781" s="41"/>
      <c r="B781" s="42"/>
      <c r="C781" s="268" t="s">
        <v>1971</v>
      </c>
      <c r="D781" s="268" t="s">
        <v>1972</v>
      </c>
      <c r="E781" s="22" t="s">
        <v>117</v>
      </c>
      <c r="F781" s="269">
        <v>253.494</v>
      </c>
      <c r="G781" s="41"/>
      <c r="H781" s="42"/>
    </row>
    <row r="782" s="2" customFormat="1" ht="16.8" customHeight="1">
      <c r="A782" s="41"/>
      <c r="B782" s="42"/>
      <c r="C782" s="264" t="s">
        <v>284</v>
      </c>
      <c r="D782" s="265" t="s">
        <v>285</v>
      </c>
      <c r="E782" s="266" t="s">
        <v>112</v>
      </c>
      <c r="F782" s="267">
        <v>75.900000000000006</v>
      </c>
      <c r="G782" s="41"/>
      <c r="H782" s="42"/>
    </row>
    <row r="783" s="2" customFormat="1" ht="16.8" customHeight="1">
      <c r="A783" s="41"/>
      <c r="B783" s="42"/>
      <c r="C783" s="268" t="s">
        <v>3</v>
      </c>
      <c r="D783" s="268" t="s">
        <v>5670</v>
      </c>
      <c r="E783" s="22" t="s">
        <v>3</v>
      </c>
      <c r="F783" s="269">
        <v>0</v>
      </c>
      <c r="G783" s="41"/>
      <c r="H783" s="42"/>
    </row>
    <row r="784" s="2" customFormat="1" ht="16.8" customHeight="1">
      <c r="A784" s="41"/>
      <c r="B784" s="42"/>
      <c r="C784" s="268" t="s">
        <v>3</v>
      </c>
      <c r="D784" s="268" t="s">
        <v>5671</v>
      </c>
      <c r="E784" s="22" t="s">
        <v>3</v>
      </c>
      <c r="F784" s="269">
        <v>6.7000000000000002</v>
      </c>
      <c r="G784" s="41"/>
      <c r="H784" s="42"/>
    </row>
    <row r="785" s="2" customFormat="1" ht="16.8" customHeight="1">
      <c r="A785" s="41"/>
      <c r="B785" s="42"/>
      <c r="C785" s="268" t="s">
        <v>3</v>
      </c>
      <c r="D785" s="268" t="s">
        <v>742</v>
      </c>
      <c r="E785" s="22" t="s">
        <v>3</v>
      </c>
      <c r="F785" s="269">
        <v>20.100000000000001</v>
      </c>
      <c r="G785" s="41"/>
      <c r="H785" s="42"/>
    </row>
    <row r="786" s="2" customFormat="1" ht="16.8" customHeight="1">
      <c r="A786" s="41"/>
      <c r="B786" s="42"/>
      <c r="C786" s="268" t="s">
        <v>3</v>
      </c>
      <c r="D786" s="268" t="s">
        <v>5672</v>
      </c>
      <c r="E786" s="22" t="s">
        <v>3</v>
      </c>
      <c r="F786" s="269">
        <v>0</v>
      </c>
      <c r="G786" s="41"/>
      <c r="H786" s="42"/>
    </row>
    <row r="787" s="2" customFormat="1" ht="16.8" customHeight="1">
      <c r="A787" s="41"/>
      <c r="B787" s="42"/>
      <c r="C787" s="268" t="s">
        <v>3</v>
      </c>
      <c r="D787" s="268" t="s">
        <v>5673</v>
      </c>
      <c r="E787" s="22" t="s">
        <v>3</v>
      </c>
      <c r="F787" s="269">
        <v>15.1</v>
      </c>
      <c r="G787" s="41"/>
      <c r="H787" s="42"/>
    </row>
    <row r="788" s="2" customFormat="1" ht="16.8" customHeight="1">
      <c r="A788" s="41"/>
      <c r="B788" s="42"/>
      <c r="C788" s="268" t="s">
        <v>3</v>
      </c>
      <c r="D788" s="268" t="s">
        <v>743</v>
      </c>
      <c r="E788" s="22" t="s">
        <v>3</v>
      </c>
      <c r="F788" s="269">
        <v>34</v>
      </c>
      <c r="G788" s="41"/>
      <c r="H788" s="42"/>
    </row>
    <row r="789" s="2" customFormat="1" ht="16.8" customHeight="1">
      <c r="A789" s="41"/>
      <c r="B789" s="42"/>
      <c r="C789" s="268" t="s">
        <v>3</v>
      </c>
      <c r="D789" s="268" t="s">
        <v>451</v>
      </c>
      <c r="E789" s="22" t="s">
        <v>3</v>
      </c>
      <c r="F789" s="269">
        <v>75.900000000000006</v>
      </c>
      <c r="G789" s="41"/>
      <c r="H789" s="42"/>
    </row>
    <row r="790" s="2" customFormat="1" ht="16.8" customHeight="1">
      <c r="A790" s="41"/>
      <c r="B790" s="42"/>
      <c r="C790" s="270" t="s">
        <v>5371</v>
      </c>
      <c r="D790" s="41"/>
      <c r="E790" s="41"/>
      <c r="F790" s="41"/>
      <c r="G790" s="41"/>
      <c r="H790" s="42"/>
    </row>
    <row r="791" s="2" customFormat="1" ht="16.8" customHeight="1">
      <c r="A791" s="41"/>
      <c r="B791" s="42"/>
      <c r="C791" s="268" t="s">
        <v>672</v>
      </c>
      <c r="D791" s="268" t="s">
        <v>5372</v>
      </c>
      <c r="E791" s="22" t="s">
        <v>426</v>
      </c>
      <c r="F791" s="269">
        <v>1.708</v>
      </c>
      <c r="G791" s="41"/>
      <c r="H791" s="42"/>
    </row>
    <row r="792" s="2" customFormat="1">
      <c r="A792" s="41"/>
      <c r="B792" s="42"/>
      <c r="C792" s="268" t="s">
        <v>744</v>
      </c>
      <c r="D792" s="268" t="s">
        <v>5674</v>
      </c>
      <c r="E792" s="22" t="s">
        <v>650</v>
      </c>
      <c r="F792" s="269">
        <v>21.800000000000001</v>
      </c>
      <c r="G792" s="41"/>
      <c r="H792" s="42"/>
    </row>
    <row r="793" s="2" customFormat="1" ht="16.8" customHeight="1">
      <c r="A793" s="41"/>
      <c r="B793" s="42"/>
      <c r="C793" s="264" t="s">
        <v>288</v>
      </c>
      <c r="D793" s="265" t="s">
        <v>289</v>
      </c>
      <c r="E793" s="266" t="s">
        <v>117</v>
      </c>
      <c r="F793" s="267">
        <v>215.55000000000001</v>
      </c>
      <c r="G793" s="41"/>
      <c r="H793" s="42"/>
    </row>
    <row r="794" s="2" customFormat="1" ht="16.8" customHeight="1">
      <c r="A794" s="41"/>
      <c r="B794" s="42"/>
      <c r="C794" s="268" t="s">
        <v>3</v>
      </c>
      <c r="D794" s="268" t="s">
        <v>5675</v>
      </c>
      <c r="E794" s="22" t="s">
        <v>3</v>
      </c>
      <c r="F794" s="269">
        <v>232.99199999999999</v>
      </c>
      <c r="G794" s="41"/>
      <c r="H794" s="42"/>
    </row>
    <row r="795" s="2" customFormat="1" ht="16.8" customHeight="1">
      <c r="A795" s="41"/>
      <c r="B795" s="42"/>
      <c r="C795" s="268" t="s">
        <v>3</v>
      </c>
      <c r="D795" s="268" t="s">
        <v>5676</v>
      </c>
      <c r="E795" s="22" t="s">
        <v>3</v>
      </c>
      <c r="F795" s="269">
        <v>0</v>
      </c>
      <c r="G795" s="41"/>
      <c r="H795" s="42"/>
    </row>
    <row r="796" s="2" customFormat="1" ht="16.8" customHeight="1">
      <c r="A796" s="41"/>
      <c r="B796" s="42"/>
      <c r="C796" s="268" t="s">
        <v>3</v>
      </c>
      <c r="D796" s="268" t="s">
        <v>5677</v>
      </c>
      <c r="E796" s="22" t="s">
        <v>3</v>
      </c>
      <c r="F796" s="269">
        <v>-1.6100000000000001</v>
      </c>
      <c r="G796" s="41"/>
      <c r="H796" s="42"/>
    </row>
    <row r="797" s="2" customFormat="1" ht="16.8" customHeight="1">
      <c r="A797" s="41"/>
      <c r="B797" s="42"/>
      <c r="C797" s="268" t="s">
        <v>3</v>
      </c>
      <c r="D797" s="268" t="s">
        <v>5678</v>
      </c>
      <c r="E797" s="22" t="s">
        <v>3</v>
      </c>
      <c r="F797" s="269">
        <v>-3.8780000000000001</v>
      </c>
      <c r="G797" s="41"/>
      <c r="H797" s="42"/>
    </row>
    <row r="798" s="2" customFormat="1" ht="16.8" customHeight="1">
      <c r="A798" s="41"/>
      <c r="B798" s="42"/>
      <c r="C798" s="268" t="s">
        <v>3</v>
      </c>
      <c r="D798" s="268" t="s">
        <v>5679</v>
      </c>
      <c r="E798" s="22" t="s">
        <v>3</v>
      </c>
      <c r="F798" s="269">
        <v>-6.0910000000000002</v>
      </c>
      <c r="G798" s="41"/>
      <c r="H798" s="42"/>
    </row>
    <row r="799" s="2" customFormat="1" ht="16.8" customHeight="1">
      <c r="A799" s="41"/>
      <c r="B799" s="42"/>
      <c r="C799" s="268" t="s">
        <v>3</v>
      </c>
      <c r="D799" s="268" t="s">
        <v>5680</v>
      </c>
      <c r="E799" s="22" t="s">
        <v>3</v>
      </c>
      <c r="F799" s="269">
        <v>-5.8630000000000004</v>
      </c>
      <c r="G799" s="41"/>
      <c r="H799" s="42"/>
    </row>
    <row r="800" s="2" customFormat="1" ht="16.8" customHeight="1">
      <c r="A800" s="41"/>
      <c r="B800" s="42"/>
      <c r="C800" s="268" t="s">
        <v>3</v>
      </c>
      <c r="D800" s="268" t="s">
        <v>451</v>
      </c>
      <c r="E800" s="22" t="s">
        <v>3</v>
      </c>
      <c r="F800" s="269">
        <v>215.55000000000001</v>
      </c>
      <c r="G800" s="41"/>
      <c r="H800" s="42"/>
    </row>
    <row r="801" s="2" customFormat="1" ht="16.8" customHeight="1">
      <c r="A801" s="41"/>
      <c r="B801" s="42"/>
      <c r="C801" s="270" t="s">
        <v>5371</v>
      </c>
      <c r="D801" s="41"/>
      <c r="E801" s="41"/>
      <c r="F801" s="41"/>
      <c r="G801" s="41"/>
      <c r="H801" s="42"/>
    </row>
    <row r="802" s="2" customFormat="1" ht="16.8" customHeight="1">
      <c r="A802" s="41"/>
      <c r="B802" s="42"/>
      <c r="C802" s="268" t="s">
        <v>2262</v>
      </c>
      <c r="D802" s="268" t="s">
        <v>5681</v>
      </c>
      <c r="E802" s="22" t="s">
        <v>117</v>
      </c>
      <c r="F802" s="269">
        <v>294.50799999999998</v>
      </c>
      <c r="G802" s="41"/>
      <c r="H802" s="42"/>
    </row>
    <row r="803" s="2" customFormat="1">
      <c r="A803" s="41"/>
      <c r="B803" s="42"/>
      <c r="C803" s="268" t="s">
        <v>2187</v>
      </c>
      <c r="D803" s="268" t="s">
        <v>5682</v>
      </c>
      <c r="E803" s="22" t="s">
        <v>117</v>
      </c>
      <c r="F803" s="269">
        <v>209.68700000000001</v>
      </c>
      <c r="G803" s="41"/>
      <c r="H803" s="42"/>
    </row>
    <row r="804" s="2" customFormat="1" ht="16.8" customHeight="1">
      <c r="A804" s="41"/>
      <c r="B804" s="42"/>
      <c r="C804" s="268" t="s">
        <v>3133</v>
      </c>
      <c r="D804" s="268" t="s">
        <v>5560</v>
      </c>
      <c r="E804" s="22" t="s">
        <v>117</v>
      </c>
      <c r="F804" s="269">
        <v>1188.0719999999999</v>
      </c>
      <c r="G804" s="41"/>
      <c r="H804" s="42"/>
    </row>
    <row r="805" s="2" customFormat="1" ht="16.8" customHeight="1">
      <c r="A805" s="41"/>
      <c r="B805" s="42"/>
      <c r="C805" s="268" t="s">
        <v>1979</v>
      </c>
      <c r="D805" s="268" t="s">
        <v>1980</v>
      </c>
      <c r="E805" s="22" t="s">
        <v>117</v>
      </c>
      <c r="F805" s="269">
        <v>232.48400000000001</v>
      </c>
      <c r="G805" s="41"/>
      <c r="H805" s="42"/>
    </row>
    <row r="806" s="2" customFormat="1" ht="16.8" customHeight="1">
      <c r="A806" s="41"/>
      <c r="B806" s="42"/>
      <c r="C806" s="268" t="s">
        <v>1985</v>
      </c>
      <c r="D806" s="268" t="s">
        <v>1986</v>
      </c>
      <c r="E806" s="22" t="s">
        <v>117</v>
      </c>
      <c r="F806" s="269">
        <v>232.48400000000001</v>
      </c>
      <c r="G806" s="41"/>
      <c r="H806" s="42"/>
    </row>
    <row r="807" s="2" customFormat="1" ht="16.8" customHeight="1">
      <c r="A807" s="41"/>
      <c r="B807" s="42"/>
      <c r="C807" s="268" t="s">
        <v>1971</v>
      </c>
      <c r="D807" s="268" t="s">
        <v>1972</v>
      </c>
      <c r="E807" s="22" t="s">
        <v>117</v>
      </c>
      <c r="F807" s="269">
        <v>253.494</v>
      </c>
      <c r="G807" s="41"/>
      <c r="H807" s="42"/>
    </row>
    <row r="808" s="2" customFormat="1" ht="16.8" customHeight="1">
      <c r="A808" s="41"/>
      <c r="B808" s="42"/>
      <c r="C808" s="264" t="s">
        <v>292</v>
      </c>
      <c r="D808" s="265" t="s">
        <v>293</v>
      </c>
      <c r="E808" s="266" t="s">
        <v>117</v>
      </c>
      <c r="F808" s="267">
        <v>5.8630000000000004</v>
      </c>
      <c r="G808" s="41"/>
      <c r="H808" s="42"/>
    </row>
    <row r="809" s="2" customFormat="1" ht="16.8" customHeight="1">
      <c r="A809" s="41"/>
      <c r="B809" s="42"/>
      <c r="C809" s="268" t="s">
        <v>3</v>
      </c>
      <c r="D809" s="268" t="s">
        <v>909</v>
      </c>
      <c r="E809" s="22" t="s">
        <v>3</v>
      </c>
      <c r="F809" s="269">
        <v>0</v>
      </c>
      <c r="G809" s="41"/>
      <c r="H809" s="42"/>
    </row>
    <row r="810" s="2" customFormat="1" ht="16.8" customHeight="1">
      <c r="A810" s="41"/>
      <c r="B810" s="42"/>
      <c r="C810" s="268" t="s">
        <v>3</v>
      </c>
      <c r="D810" s="268" t="s">
        <v>2230</v>
      </c>
      <c r="E810" s="22" t="s">
        <v>3</v>
      </c>
      <c r="F810" s="269">
        <v>2.411</v>
      </c>
      <c r="G810" s="41"/>
      <c r="H810" s="42"/>
    </row>
    <row r="811" s="2" customFormat="1" ht="16.8" customHeight="1">
      <c r="A811" s="41"/>
      <c r="B811" s="42"/>
      <c r="C811" s="268" t="s">
        <v>3</v>
      </c>
      <c r="D811" s="268" t="s">
        <v>5683</v>
      </c>
      <c r="E811" s="22" t="s">
        <v>3</v>
      </c>
      <c r="F811" s="269">
        <v>3.452</v>
      </c>
      <c r="G811" s="41"/>
      <c r="H811" s="42"/>
    </row>
    <row r="812" s="2" customFormat="1" ht="16.8" customHeight="1">
      <c r="A812" s="41"/>
      <c r="B812" s="42"/>
      <c r="C812" s="268" t="s">
        <v>3</v>
      </c>
      <c r="D812" s="268" t="s">
        <v>764</v>
      </c>
      <c r="E812" s="22" t="s">
        <v>3</v>
      </c>
      <c r="F812" s="269">
        <v>5.8630000000000004</v>
      </c>
      <c r="G812" s="41"/>
      <c r="H812" s="42"/>
    </row>
    <row r="813" s="2" customFormat="1" ht="16.8" customHeight="1">
      <c r="A813" s="41"/>
      <c r="B813" s="42"/>
      <c r="C813" s="268" t="s">
        <v>3</v>
      </c>
      <c r="D813" s="268" t="s">
        <v>451</v>
      </c>
      <c r="E813" s="22" t="s">
        <v>3</v>
      </c>
      <c r="F813" s="269">
        <v>5.8630000000000004</v>
      </c>
      <c r="G813" s="41"/>
      <c r="H813" s="42"/>
    </row>
    <row r="814" s="2" customFormat="1" ht="16.8" customHeight="1">
      <c r="A814" s="41"/>
      <c r="B814" s="42"/>
      <c r="C814" s="270" t="s">
        <v>5371</v>
      </c>
      <c r="D814" s="41"/>
      <c r="E814" s="41"/>
      <c r="F814" s="41"/>
      <c r="G814" s="41"/>
      <c r="H814" s="42"/>
    </row>
    <row r="815" s="2" customFormat="1" ht="16.8" customHeight="1">
      <c r="A815" s="41"/>
      <c r="B815" s="42"/>
      <c r="C815" s="268" t="s">
        <v>2262</v>
      </c>
      <c r="D815" s="268" t="s">
        <v>5681</v>
      </c>
      <c r="E815" s="22" t="s">
        <v>117</v>
      </c>
      <c r="F815" s="269">
        <v>294.50799999999998</v>
      </c>
      <c r="G815" s="41"/>
      <c r="H815" s="42"/>
    </row>
    <row r="816" s="2" customFormat="1">
      <c r="A816" s="41"/>
      <c r="B816" s="42"/>
      <c r="C816" s="268" t="s">
        <v>2187</v>
      </c>
      <c r="D816" s="268" t="s">
        <v>5682</v>
      </c>
      <c r="E816" s="22" t="s">
        <v>117</v>
      </c>
      <c r="F816" s="269">
        <v>209.68700000000001</v>
      </c>
      <c r="G816" s="41"/>
      <c r="H816" s="42"/>
    </row>
    <row r="817" s="2" customFormat="1">
      <c r="A817" s="41"/>
      <c r="B817" s="42"/>
      <c r="C817" s="268" t="s">
        <v>2193</v>
      </c>
      <c r="D817" s="268" t="s">
        <v>5684</v>
      </c>
      <c r="E817" s="22" t="s">
        <v>117</v>
      </c>
      <c r="F817" s="269">
        <v>5.8630000000000004</v>
      </c>
      <c r="G817" s="41"/>
      <c r="H817" s="42"/>
    </row>
    <row r="818" s="2" customFormat="1" ht="16.8" customHeight="1">
      <c r="A818" s="41"/>
      <c r="B818" s="42"/>
      <c r="C818" s="268" t="s">
        <v>3133</v>
      </c>
      <c r="D818" s="268" t="s">
        <v>5560</v>
      </c>
      <c r="E818" s="22" t="s">
        <v>117</v>
      </c>
      <c r="F818" s="269">
        <v>1188.0719999999999</v>
      </c>
      <c r="G818" s="41"/>
      <c r="H818" s="42"/>
    </row>
    <row r="819" s="2" customFormat="1" ht="16.8" customHeight="1">
      <c r="A819" s="41"/>
      <c r="B819" s="42"/>
      <c r="C819" s="268" t="s">
        <v>1979</v>
      </c>
      <c r="D819" s="268" t="s">
        <v>1980</v>
      </c>
      <c r="E819" s="22" t="s">
        <v>117</v>
      </c>
      <c r="F819" s="269">
        <v>232.48400000000001</v>
      </c>
      <c r="G819" s="41"/>
      <c r="H819" s="42"/>
    </row>
    <row r="820" s="2" customFormat="1" ht="16.8" customHeight="1">
      <c r="A820" s="41"/>
      <c r="B820" s="42"/>
      <c r="C820" s="268" t="s">
        <v>1985</v>
      </c>
      <c r="D820" s="268" t="s">
        <v>1986</v>
      </c>
      <c r="E820" s="22" t="s">
        <v>117</v>
      </c>
      <c r="F820" s="269">
        <v>232.48400000000001</v>
      </c>
      <c r="G820" s="41"/>
      <c r="H820" s="42"/>
    </row>
    <row r="821" s="2" customFormat="1" ht="16.8" customHeight="1">
      <c r="A821" s="41"/>
      <c r="B821" s="42"/>
      <c r="C821" s="268" t="s">
        <v>1971</v>
      </c>
      <c r="D821" s="268" t="s">
        <v>1972</v>
      </c>
      <c r="E821" s="22" t="s">
        <v>117</v>
      </c>
      <c r="F821" s="269">
        <v>253.494</v>
      </c>
      <c r="G821" s="41"/>
      <c r="H821" s="42"/>
    </row>
    <row r="822" s="2" customFormat="1" ht="16.8" customHeight="1">
      <c r="A822" s="41"/>
      <c r="B822" s="42"/>
      <c r="C822" s="264" t="s">
        <v>296</v>
      </c>
      <c r="D822" s="265" t="s">
        <v>297</v>
      </c>
      <c r="E822" s="266" t="s">
        <v>117</v>
      </c>
      <c r="F822" s="267">
        <v>181.82499999999999</v>
      </c>
      <c r="G822" s="41"/>
      <c r="H822" s="42"/>
    </row>
    <row r="823" s="2" customFormat="1" ht="16.8" customHeight="1">
      <c r="A823" s="41"/>
      <c r="B823" s="42"/>
      <c r="C823" s="268" t="s">
        <v>3</v>
      </c>
      <c r="D823" s="268" t="s">
        <v>773</v>
      </c>
      <c r="E823" s="22" t="s">
        <v>3</v>
      </c>
      <c r="F823" s="269">
        <v>0</v>
      </c>
      <c r="G823" s="41"/>
      <c r="H823" s="42"/>
    </row>
    <row r="824" s="2" customFormat="1" ht="16.8" customHeight="1">
      <c r="A824" s="41"/>
      <c r="B824" s="42"/>
      <c r="C824" s="268" t="s">
        <v>3</v>
      </c>
      <c r="D824" s="268" t="s">
        <v>909</v>
      </c>
      <c r="E824" s="22" t="s">
        <v>3</v>
      </c>
      <c r="F824" s="269">
        <v>0</v>
      </c>
      <c r="G824" s="41"/>
      <c r="H824" s="42"/>
    </row>
    <row r="825" s="2" customFormat="1" ht="16.8" customHeight="1">
      <c r="A825" s="41"/>
      <c r="B825" s="42"/>
      <c r="C825" s="268" t="s">
        <v>3</v>
      </c>
      <c r="D825" s="268" t="s">
        <v>5410</v>
      </c>
      <c r="E825" s="22" t="s">
        <v>3</v>
      </c>
      <c r="F825" s="269">
        <v>11.18</v>
      </c>
      <c r="G825" s="41"/>
      <c r="H825" s="42"/>
    </row>
    <row r="826" s="2" customFormat="1" ht="16.8" customHeight="1">
      <c r="A826" s="41"/>
      <c r="B826" s="42"/>
      <c r="C826" s="268" t="s">
        <v>3</v>
      </c>
      <c r="D826" s="268" t="s">
        <v>5411</v>
      </c>
      <c r="E826" s="22" t="s">
        <v>3</v>
      </c>
      <c r="F826" s="269">
        <v>13.300000000000001</v>
      </c>
      <c r="G826" s="41"/>
      <c r="H826" s="42"/>
    </row>
    <row r="827" s="2" customFormat="1" ht="16.8" customHeight="1">
      <c r="A827" s="41"/>
      <c r="B827" s="42"/>
      <c r="C827" s="268" t="s">
        <v>3</v>
      </c>
      <c r="D827" s="268" t="s">
        <v>764</v>
      </c>
      <c r="E827" s="22" t="s">
        <v>3</v>
      </c>
      <c r="F827" s="269">
        <v>24.48</v>
      </c>
      <c r="G827" s="41"/>
      <c r="H827" s="42"/>
    </row>
    <row r="828" s="2" customFormat="1" ht="16.8" customHeight="1">
      <c r="A828" s="41"/>
      <c r="B828" s="42"/>
      <c r="C828" s="268" t="s">
        <v>3</v>
      </c>
      <c r="D828" s="268" t="s">
        <v>911</v>
      </c>
      <c r="E828" s="22" t="s">
        <v>3</v>
      </c>
      <c r="F828" s="269">
        <v>0</v>
      </c>
      <c r="G828" s="41"/>
      <c r="H828" s="42"/>
    </row>
    <row r="829" s="2" customFormat="1" ht="16.8" customHeight="1">
      <c r="A829" s="41"/>
      <c r="B829" s="42"/>
      <c r="C829" s="268" t="s">
        <v>3</v>
      </c>
      <c r="D829" s="268" t="s">
        <v>5416</v>
      </c>
      <c r="E829" s="22" t="s">
        <v>3</v>
      </c>
      <c r="F829" s="269">
        <v>10.26</v>
      </c>
      <c r="G829" s="41"/>
      <c r="H829" s="42"/>
    </row>
    <row r="830" s="2" customFormat="1" ht="16.8" customHeight="1">
      <c r="A830" s="41"/>
      <c r="B830" s="42"/>
      <c r="C830" s="268" t="s">
        <v>3</v>
      </c>
      <c r="D830" s="268" t="s">
        <v>5417</v>
      </c>
      <c r="E830" s="22" t="s">
        <v>3</v>
      </c>
      <c r="F830" s="269">
        <v>3.5499999999999998</v>
      </c>
      <c r="G830" s="41"/>
      <c r="H830" s="42"/>
    </row>
    <row r="831" s="2" customFormat="1" ht="16.8" customHeight="1">
      <c r="A831" s="41"/>
      <c r="B831" s="42"/>
      <c r="C831" s="268" t="s">
        <v>3</v>
      </c>
      <c r="D831" s="268" t="s">
        <v>764</v>
      </c>
      <c r="E831" s="22" t="s">
        <v>3</v>
      </c>
      <c r="F831" s="269">
        <v>13.810000000000001</v>
      </c>
      <c r="G831" s="41"/>
      <c r="H831" s="42"/>
    </row>
    <row r="832" s="2" customFormat="1" ht="16.8" customHeight="1">
      <c r="A832" s="41"/>
      <c r="B832" s="42"/>
      <c r="C832" s="268" t="s">
        <v>3</v>
      </c>
      <c r="D832" s="268" t="s">
        <v>913</v>
      </c>
      <c r="E832" s="22" t="s">
        <v>3</v>
      </c>
      <c r="F832" s="269">
        <v>0</v>
      </c>
      <c r="G832" s="41"/>
      <c r="H832" s="42"/>
    </row>
    <row r="833" s="2" customFormat="1" ht="16.8" customHeight="1">
      <c r="A833" s="41"/>
      <c r="B833" s="42"/>
      <c r="C833" s="268" t="s">
        <v>3</v>
      </c>
      <c r="D833" s="268" t="s">
        <v>5418</v>
      </c>
      <c r="E833" s="22" t="s">
        <v>3</v>
      </c>
      <c r="F833" s="269">
        <v>59.170000000000002</v>
      </c>
      <c r="G833" s="41"/>
      <c r="H833" s="42"/>
    </row>
    <row r="834" s="2" customFormat="1" ht="16.8" customHeight="1">
      <c r="A834" s="41"/>
      <c r="B834" s="42"/>
      <c r="C834" s="268" t="s">
        <v>3</v>
      </c>
      <c r="D834" s="268" t="s">
        <v>2228</v>
      </c>
      <c r="E834" s="22" t="s">
        <v>3</v>
      </c>
      <c r="F834" s="269">
        <v>2.3599999999999999</v>
      </c>
      <c r="G834" s="41"/>
      <c r="H834" s="42"/>
    </row>
    <row r="835" s="2" customFormat="1" ht="16.8" customHeight="1">
      <c r="A835" s="41"/>
      <c r="B835" s="42"/>
      <c r="C835" s="268" t="s">
        <v>3</v>
      </c>
      <c r="D835" s="268" t="s">
        <v>764</v>
      </c>
      <c r="E835" s="22" t="s">
        <v>3</v>
      </c>
      <c r="F835" s="269">
        <v>61.530000000000001</v>
      </c>
      <c r="G835" s="41"/>
      <c r="H835" s="42"/>
    </row>
    <row r="836" s="2" customFormat="1" ht="16.8" customHeight="1">
      <c r="A836" s="41"/>
      <c r="B836" s="42"/>
      <c r="C836" s="268" t="s">
        <v>3</v>
      </c>
      <c r="D836" s="268" t="s">
        <v>915</v>
      </c>
      <c r="E836" s="22" t="s">
        <v>3</v>
      </c>
      <c r="F836" s="269">
        <v>0</v>
      </c>
      <c r="G836" s="41"/>
      <c r="H836" s="42"/>
    </row>
    <row r="837" s="2" customFormat="1" ht="16.8" customHeight="1">
      <c r="A837" s="41"/>
      <c r="B837" s="42"/>
      <c r="C837" s="268" t="s">
        <v>3</v>
      </c>
      <c r="D837" s="268" t="s">
        <v>909</v>
      </c>
      <c r="E837" s="22" t="s">
        <v>3</v>
      </c>
      <c r="F837" s="269">
        <v>0</v>
      </c>
      <c r="G837" s="41"/>
      <c r="H837" s="42"/>
    </row>
    <row r="838" s="2" customFormat="1" ht="16.8" customHeight="1">
      <c r="A838" s="41"/>
      <c r="B838" s="42"/>
      <c r="C838" s="268" t="s">
        <v>3</v>
      </c>
      <c r="D838" s="268" t="s">
        <v>5436</v>
      </c>
      <c r="E838" s="22" t="s">
        <v>3</v>
      </c>
      <c r="F838" s="269">
        <v>34.990000000000002</v>
      </c>
      <c r="G838" s="41"/>
      <c r="H838" s="42"/>
    </row>
    <row r="839" s="2" customFormat="1" ht="16.8" customHeight="1">
      <c r="A839" s="41"/>
      <c r="B839" s="42"/>
      <c r="C839" s="268" t="s">
        <v>3</v>
      </c>
      <c r="D839" s="268" t="s">
        <v>5440</v>
      </c>
      <c r="E839" s="22" t="s">
        <v>3</v>
      </c>
      <c r="F839" s="269">
        <v>57.600000000000001</v>
      </c>
      <c r="G839" s="41"/>
      <c r="H839" s="42"/>
    </row>
    <row r="840" s="2" customFormat="1" ht="16.8" customHeight="1">
      <c r="A840" s="41"/>
      <c r="B840" s="42"/>
      <c r="C840" s="268" t="s">
        <v>3</v>
      </c>
      <c r="D840" s="268" t="s">
        <v>764</v>
      </c>
      <c r="E840" s="22" t="s">
        <v>3</v>
      </c>
      <c r="F840" s="269">
        <v>92.590000000000003</v>
      </c>
      <c r="G840" s="41"/>
      <c r="H840" s="42"/>
    </row>
    <row r="841" s="2" customFormat="1" ht="16.8" customHeight="1">
      <c r="A841" s="41"/>
      <c r="B841" s="42"/>
      <c r="C841" s="268" t="s">
        <v>3</v>
      </c>
      <c r="D841" s="268" t="s">
        <v>5402</v>
      </c>
      <c r="E841" s="22" t="s">
        <v>3</v>
      </c>
      <c r="F841" s="269">
        <v>0</v>
      </c>
      <c r="G841" s="41"/>
      <c r="H841" s="42"/>
    </row>
    <row r="842" s="2" customFormat="1" ht="16.8" customHeight="1">
      <c r="A842" s="41"/>
      <c r="B842" s="42"/>
      <c r="C842" s="268" t="s">
        <v>3</v>
      </c>
      <c r="D842" s="268" t="s">
        <v>5441</v>
      </c>
      <c r="E842" s="22" t="s">
        <v>3</v>
      </c>
      <c r="F842" s="269">
        <v>26.030000000000001</v>
      </c>
      <c r="G842" s="41"/>
      <c r="H842" s="42"/>
    </row>
    <row r="843" s="2" customFormat="1" ht="16.8" customHeight="1">
      <c r="A843" s="41"/>
      <c r="B843" s="42"/>
      <c r="C843" s="268" t="s">
        <v>3</v>
      </c>
      <c r="D843" s="268" t="s">
        <v>1918</v>
      </c>
      <c r="E843" s="22" t="s">
        <v>3</v>
      </c>
      <c r="F843" s="269">
        <v>27.809999999999999</v>
      </c>
      <c r="G843" s="41"/>
      <c r="H843" s="42"/>
    </row>
    <row r="844" s="2" customFormat="1" ht="16.8" customHeight="1">
      <c r="A844" s="41"/>
      <c r="B844" s="42"/>
      <c r="C844" s="268" t="s">
        <v>3</v>
      </c>
      <c r="D844" s="268" t="s">
        <v>764</v>
      </c>
      <c r="E844" s="22" t="s">
        <v>3</v>
      </c>
      <c r="F844" s="269">
        <v>53.840000000000003</v>
      </c>
      <c r="G844" s="41"/>
      <c r="H844" s="42"/>
    </row>
    <row r="845" s="2" customFormat="1" ht="16.8" customHeight="1">
      <c r="A845" s="41"/>
      <c r="B845" s="42"/>
      <c r="C845" s="268" t="s">
        <v>3</v>
      </c>
      <c r="D845" s="268" t="s">
        <v>5685</v>
      </c>
      <c r="E845" s="22" t="s">
        <v>3</v>
      </c>
      <c r="F845" s="269">
        <v>-57.600000000000001</v>
      </c>
      <c r="G845" s="41"/>
      <c r="H845" s="42"/>
    </row>
    <row r="846" s="2" customFormat="1" ht="16.8" customHeight="1">
      <c r="A846" s="41"/>
      <c r="B846" s="42"/>
      <c r="C846" s="268" t="s">
        <v>3</v>
      </c>
      <c r="D846" s="268" t="s">
        <v>5686</v>
      </c>
      <c r="E846" s="22" t="s">
        <v>3</v>
      </c>
      <c r="F846" s="269">
        <v>-6.8250000000000002</v>
      </c>
      <c r="G846" s="41"/>
      <c r="H846" s="42"/>
    </row>
    <row r="847" s="2" customFormat="1" ht="16.8" customHeight="1">
      <c r="A847" s="41"/>
      <c r="B847" s="42"/>
      <c r="C847" s="268" t="s">
        <v>3</v>
      </c>
      <c r="D847" s="268" t="s">
        <v>451</v>
      </c>
      <c r="E847" s="22" t="s">
        <v>3</v>
      </c>
      <c r="F847" s="269">
        <v>181.82499999999999</v>
      </c>
      <c r="G847" s="41"/>
      <c r="H847" s="42"/>
    </row>
    <row r="848" s="2" customFormat="1" ht="16.8" customHeight="1">
      <c r="A848" s="41"/>
      <c r="B848" s="42"/>
      <c r="C848" s="270" t="s">
        <v>5371</v>
      </c>
      <c r="D848" s="41"/>
      <c r="E848" s="41"/>
      <c r="F848" s="41"/>
      <c r="G848" s="41"/>
      <c r="H848" s="42"/>
    </row>
    <row r="849" s="2" customFormat="1" ht="16.8" customHeight="1">
      <c r="A849" s="41"/>
      <c r="B849" s="42"/>
      <c r="C849" s="268" t="s">
        <v>2198</v>
      </c>
      <c r="D849" s="268" t="s">
        <v>5687</v>
      </c>
      <c r="E849" s="22" t="s">
        <v>117</v>
      </c>
      <c r="F849" s="269">
        <v>181.82499999999999</v>
      </c>
      <c r="G849" s="41"/>
      <c r="H849" s="42"/>
    </row>
    <row r="850" s="2" customFormat="1" ht="16.8" customHeight="1">
      <c r="A850" s="41"/>
      <c r="B850" s="42"/>
      <c r="C850" s="268" t="s">
        <v>3133</v>
      </c>
      <c r="D850" s="268" t="s">
        <v>5560</v>
      </c>
      <c r="E850" s="22" t="s">
        <v>117</v>
      </c>
      <c r="F850" s="269">
        <v>1188.0719999999999</v>
      </c>
      <c r="G850" s="41"/>
      <c r="H850" s="42"/>
    </row>
    <row r="851" s="2" customFormat="1" ht="16.8" customHeight="1">
      <c r="A851" s="41"/>
      <c r="B851" s="42"/>
      <c r="C851" s="264" t="s">
        <v>300</v>
      </c>
      <c r="D851" s="265" t="s">
        <v>301</v>
      </c>
      <c r="E851" s="266" t="s">
        <v>117</v>
      </c>
      <c r="F851" s="267">
        <v>29.640000000000001</v>
      </c>
      <c r="G851" s="41"/>
      <c r="H851" s="42"/>
    </row>
    <row r="852" s="2" customFormat="1" ht="16.8" customHeight="1">
      <c r="A852" s="41"/>
      <c r="B852" s="42"/>
      <c r="C852" s="268" t="s">
        <v>3</v>
      </c>
      <c r="D852" s="268" t="s">
        <v>773</v>
      </c>
      <c r="E852" s="22" t="s">
        <v>3</v>
      </c>
      <c r="F852" s="269">
        <v>0</v>
      </c>
      <c r="G852" s="41"/>
      <c r="H852" s="42"/>
    </row>
    <row r="853" s="2" customFormat="1" ht="16.8" customHeight="1">
      <c r="A853" s="41"/>
      <c r="B853" s="42"/>
      <c r="C853" s="268" t="s">
        <v>3</v>
      </c>
      <c r="D853" s="268" t="s">
        <v>911</v>
      </c>
      <c r="E853" s="22" t="s">
        <v>3</v>
      </c>
      <c r="F853" s="269">
        <v>0</v>
      </c>
      <c r="G853" s="41"/>
      <c r="H853" s="42"/>
    </row>
    <row r="854" s="2" customFormat="1" ht="16.8" customHeight="1">
      <c r="A854" s="41"/>
      <c r="B854" s="42"/>
      <c r="C854" s="268" t="s">
        <v>3</v>
      </c>
      <c r="D854" s="268" t="s">
        <v>2227</v>
      </c>
      <c r="E854" s="22" t="s">
        <v>3</v>
      </c>
      <c r="F854" s="269">
        <v>1.4099999999999999</v>
      </c>
      <c r="G854" s="41"/>
      <c r="H854" s="42"/>
    </row>
    <row r="855" s="2" customFormat="1" ht="16.8" customHeight="1">
      <c r="A855" s="41"/>
      <c r="B855" s="42"/>
      <c r="C855" s="268" t="s">
        <v>3</v>
      </c>
      <c r="D855" s="268" t="s">
        <v>764</v>
      </c>
      <c r="E855" s="22" t="s">
        <v>3</v>
      </c>
      <c r="F855" s="269">
        <v>1.4099999999999999</v>
      </c>
      <c r="G855" s="41"/>
      <c r="H855" s="42"/>
    </row>
    <row r="856" s="2" customFormat="1" ht="16.8" customHeight="1">
      <c r="A856" s="41"/>
      <c r="B856" s="42"/>
      <c r="C856" s="268" t="s">
        <v>3</v>
      </c>
      <c r="D856" s="268" t="s">
        <v>913</v>
      </c>
      <c r="E856" s="22" t="s">
        <v>3</v>
      </c>
      <c r="F856" s="269">
        <v>0</v>
      </c>
      <c r="G856" s="41"/>
      <c r="H856" s="42"/>
    </row>
    <row r="857" s="2" customFormat="1" ht="16.8" customHeight="1">
      <c r="A857" s="41"/>
      <c r="B857" s="42"/>
      <c r="C857" s="268" t="s">
        <v>3</v>
      </c>
      <c r="D857" s="268" t="s">
        <v>5419</v>
      </c>
      <c r="E857" s="22" t="s">
        <v>3</v>
      </c>
      <c r="F857" s="269">
        <v>4.1100000000000003</v>
      </c>
      <c r="G857" s="41"/>
      <c r="H857" s="42"/>
    </row>
    <row r="858" s="2" customFormat="1" ht="16.8" customHeight="1">
      <c r="A858" s="41"/>
      <c r="B858" s="42"/>
      <c r="C858" s="268" t="s">
        <v>3</v>
      </c>
      <c r="D858" s="268" t="s">
        <v>764</v>
      </c>
      <c r="E858" s="22" t="s">
        <v>3</v>
      </c>
      <c r="F858" s="269">
        <v>4.1100000000000003</v>
      </c>
      <c r="G858" s="41"/>
      <c r="H858" s="42"/>
    </row>
    <row r="859" s="2" customFormat="1" ht="16.8" customHeight="1">
      <c r="A859" s="41"/>
      <c r="B859" s="42"/>
      <c r="C859" s="268" t="s">
        <v>3</v>
      </c>
      <c r="D859" s="268" t="s">
        <v>915</v>
      </c>
      <c r="E859" s="22" t="s">
        <v>3</v>
      </c>
      <c r="F859" s="269">
        <v>0</v>
      </c>
      <c r="G859" s="41"/>
      <c r="H859" s="42"/>
    </row>
    <row r="860" s="2" customFormat="1" ht="16.8" customHeight="1">
      <c r="A860" s="41"/>
      <c r="B860" s="42"/>
      <c r="C860" s="268" t="s">
        <v>3</v>
      </c>
      <c r="D860" s="268" t="s">
        <v>909</v>
      </c>
      <c r="E860" s="22" t="s">
        <v>3</v>
      </c>
      <c r="F860" s="269">
        <v>0</v>
      </c>
      <c r="G860" s="41"/>
      <c r="H860" s="42"/>
    </row>
    <row r="861" s="2" customFormat="1" ht="16.8" customHeight="1">
      <c r="A861" s="41"/>
      <c r="B861" s="42"/>
      <c r="C861" s="268" t="s">
        <v>3</v>
      </c>
      <c r="D861" s="268" t="s">
        <v>5437</v>
      </c>
      <c r="E861" s="22" t="s">
        <v>3</v>
      </c>
      <c r="F861" s="269">
        <v>3.7200000000000002</v>
      </c>
      <c r="G861" s="41"/>
      <c r="H861" s="42"/>
    </row>
    <row r="862" s="2" customFormat="1" ht="16.8" customHeight="1">
      <c r="A862" s="41"/>
      <c r="B862" s="42"/>
      <c r="C862" s="268" t="s">
        <v>3</v>
      </c>
      <c r="D862" s="268" t="s">
        <v>5438</v>
      </c>
      <c r="E862" s="22" t="s">
        <v>3</v>
      </c>
      <c r="F862" s="269">
        <v>4.3600000000000003</v>
      </c>
      <c r="G862" s="41"/>
      <c r="H862" s="42"/>
    </row>
    <row r="863" s="2" customFormat="1" ht="16.8" customHeight="1">
      <c r="A863" s="41"/>
      <c r="B863" s="42"/>
      <c r="C863" s="268" t="s">
        <v>3</v>
      </c>
      <c r="D863" s="268" t="s">
        <v>2903</v>
      </c>
      <c r="E863" s="22" t="s">
        <v>3</v>
      </c>
      <c r="F863" s="269">
        <v>5.1699999999999999</v>
      </c>
      <c r="G863" s="41"/>
      <c r="H863" s="42"/>
    </row>
    <row r="864" s="2" customFormat="1" ht="16.8" customHeight="1">
      <c r="A864" s="41"/>
      <c r="B864" s="42"/>
      <c r="C864" s="268" t="s">
        <v>3</v>
      </c>
      <c r="D864" s="268" t="s">
        <v>5439</v>
      </c>
      <c r="E864" s="22" t="s">
        <v>3</v>
      </c>
      <c r="F864" s="269">
        <v>4.0199999999999996</v>
      </c>
      <c r="G864" s="41"/>
      <c r="H864" s="42"/>
    </row>
    <row r="865" s="2" customFormat="1" ht="16.8" customHeight="1">
      <c r="A865" s="41"/>
      <c r="B865" s="42"/>
      <c r="C865" s="268" t="s">
        <v>3</v>
      </c>
      <c r="D865" s="268" t="s">
        <v>2905</v>
      </c>
      <c r="E865" s="22" t="s">
        <v>3</v>
      </c>
      <c r="F865" s="269">
        <v>5.4699999999999998</v>
      </c>
      <c r="G865" s="41"/>
      <c r="H865" s="42"/>
    </row>
    <row r="866" s="2" customFormat="1" ht="16.8" customHeight="1">
      <c r="A866" s="41"/>
      <c r="B866" s="42"/>
      <c r="C866" s="268" t="s">
        <v>3</v>
      </c>
      <c r="D866" s="268" t="s">
        <v>2229</v>
      </c>
      <c r="E866" s="22" t="s">
        <v>3</v>
      </c>
      <c r="F866" s="269">
        <v>1.3799999999999999</v>
      </c>
      <c r="G866" s="41"/>
      <c r="H866" s="42"/>
    </row>
    <row r="867" s="2" customFormat="1" ht="16.8" customHeight="1">
      <c r="A867" s="41"/>
      <c r="B867" s="42"/>
      <c r="C867" s="268" t="s">
        <v>3</v>
      </c>
      <c r="D867" s="268" t="s">
        <v>764</v>
      </c>
      <c r="E867" s="22" t="s">
        <v>3</v>
      </c>
      <c r="F867" s="269">
        <v>24.120000000000001</v>
      </c>
      <c r="G867" s="41"/>
      <c r="H867" s="42"/>
    </row>
    <row r="868" s="2" customFormat="1" ht="16.8" customHeight="1">
      <c r="A868" s="41"/>
      <c r="B868" s="42"/>
      <c r="C868" s="268" t="s">
        <v>3</v>
      </c>
      <c r="D868" s="268" t="s">
        <v>451</v>
      </c>
      <c r="E868" s="22" t="s">
        <v>3</v>
      </c>
      <c r="F868" s="269">
        <v>29.640000000000001</v>
      </c>
      <c r="G868" s="41"/>
      <c r="H868" s="42"/>
    </row>
    <row r="869" s="2" customFormat="1" ht="16.8" customHeight="1">
      <c r="A869" s="41"/>
      <c r="B869" s="42"/>
      <c r="C869" s="270" t="s">
        <v>5371</v>
      </c>
      <c r="D869" s="41"/>
      <c r="E869" s="41"/>
      <c r="F869" s="41"/>
      <c r="G869" s="41"/>
      <c r="H869" s="42"/>
    </row>
    <row r="870" s="2" customFormat="1" ht="16.8" customHeight="1">
      <c r="A870" s="41"/>
      <c r="B870" s="42"/>
      <c r="C870" s="268" t="s">
        <v>2203</v>
      </c>
      <c r="D870" s="268" t="s">
        <v>5688</v>
      </c>
      <c r="E870" s="22" t="s">
        <v>117</v>
      </c>
      <c r="F870" s="269">
        <v>29.640000000000001</v>
      </c>
      <c r="G870" s="41"/>
      <c r="H870" s="42"/>
    </row>
    <row r="871" s="2" customFormat="1" ht="16.8" customHeight="1">
      <c r="A871" s="41"/>
      <c r="B871" s="42"/>
      <c r="C871" s="268" t="s">
        <v>3133</v>
      </c>
      <c r="D871" s="268" t="s">
        <v>5560</v>
      </c>
      <c r="E871" s="22" t="s">
        <v>117</v>
      </c>
      <c r="F871" s="269">
        <v>1188.0719999999999</v>
      </c>
      <c r="G871" s="41"/>
      <c r="H871" s="42"/>
    </row>
    <row r="872" s="2" customFormat="1" ht="16.8" customHeight="1">
      <c r="A872" s="41"/>
      <c r="B872" s="42"/>
      <c r="C872" s="264" t="s">
        <v>5689</v>
      </c>
      <c r="D872" s="265" t="s">
        <v>5690</v>
      </c>
      <c r="E872" s="266" t="s">
        <v>5691</v>
      </c>
      <c r="F872" s="267">
        <v>15.779999999999999</v>
      </c>
      <c r="G872" s="41"/>
      <c r="H872" s="42"/>
    </row>
    <row r="873" s="2" customFormat="1" ht="16.8" customHeight="1">
      <c r="A873" s="41"/>
      <c r="B873" s="42"/>
      <c r="C873" s="268" t="s">
        <v>3</v>
      </c>
      <c r="D873" s="268" t="s">
        <v>909</v>
      </c>
      <c r="E873" s="22" t="s">
        <v>3</v>
      </c>
      <c r="F873" s="269">
        <v>0</v>
      </c>
      <c r="G873" s="41"/>
      <c r="H873" s="42"/>
    </row>
    <row r="874" s="2" customFormat="1" ht="16.8" customHeight="1">
      <c r="A874" s="41"/>
      <c r="B874" s="42"/>
      <c r="C874" s="268" t="s">
        <v>3</v>
      </c>
      <c r="D874" s="268" t="s">
        <v>5412</v>
      </c>
      <c r="E874" s="22" t="s">
        <v>3</v>
      </c>
      <c r="F874" s="269">
        <v>11.529999999999999</v>
      </c>
      <c r="G874" s="41"/>
      <c r="H874" s="42"/>
    </row>
    <row r="875" s="2" customFormat="1" ht="16.8" customHeight="1">
      <c r="A875" s="41"/>
      <c r="B875" s="42"/>
      <c r="C875" s="268" t="s">
        <v>3</v>
      </c>
      <c r="D875" s="268" t="s">
        <v>5413</v>
      </c>
      <c r="E875" s="22" t="s">
        <v>3</v>
      </c>
      <c r="F875" s="269">
        <v>1.3799999999999999</v>
      </c>
      <c r="G875" s="41"/>
      <c r="H875" s="42"/>
    </row>
    <row r="876" s="2" customFormat="1" ht="16.8" customHeight="1">
      <c r="A876" s="41"/>
      <c r="B876" s="42"/>
      <c r="C876" s="268" t="s">
        <v>3</v>
      </c>
      <c r="D876" s="268" t="s">
        <v>5414</v>
      </c>
      <c r="E876" s="22" t="s">
        <v>3</v>
      </c>
      <c r="F876" s="269">
        <v>0.90000000000000002</v>
      </c>
      <c r="G876" s="41"/>
      <c r="H876" s="42"/>
    </row>
    <row r="877" s="2" customFormat="1" ht="16.8" customHeight="1">
      <c r="A877" s="41"/>
      <c r="B877" s="42"/>
      <c r="C877" s="268" t="s">
        <v>3</v>
      </c>
      <c r="D877" s="268" t="s">
        <v>5415</v>
      </c>
      <c r="E877" s="22" t="s">
        <v>3</v>
      </c>
      <c r="F877" s="269">
        <v>1.97</v>
      </c>
      <c r="G877" s="41"/>
      <c r="H877" s="42"/>
    </row>
    <row r="878" s="2" customFormat="1" ht="16.8" customHeight="1">
      <c r="A878" s="41"/>
      <c r="B878" s="42"/>
      <c r="C878" s="268" t="s">
        <v>3</v>
      </c>
      <c r="D878" s="268" t="s">
        <v>764</v>
      </c>
      <c r="E878" s="22" t="s">
        <v>3</v>
      </c>
      <c r="F878" s="269">
        <v>15.779999999999999</v>
      </c>
      <c r="G878" s="41"/>
      <c r="H878" s="42"/>
    </row>
    <row r="879" s="2" customFormat="1" ht="16.8" customHeight="1">
      <c r="A879" s="41"/>
      <c r="B879" s="42"/>
      <c r="C879" s="268" t="s">
        <v>3</v>
      </c>
      <c r="D879" s="268" t="s">
        <v>451</v>
      </c>
      <c r="E879" s="22" t="s">
        <v>3</v>
      </c>
      <c r="F879" s="269">
        <v>15.779999999999999</v>
      </c>
      <c r="G879" s="41"/>
      <c r="H879" s="42"/>
    </row>
    <row r="880" s="2" customFormat="1" ht="16.8" customHeight="1">
      <c r="A880" s="41"/>
      <c r="B880" s="42"/>
      <c r="C880" s="264" t="s">
        <v>304</v>
      </c>
      <c r="D880" s="265" t="s">
        <v>305</v>
      </c>
      <c r="E880" s="266" t="s">
        <v>117</v>
      </c>
      <c r="F880" s="267">
        <v>40.020000000000003</v>
      </c>
      <c r="G880" s="41"/>
      <c r="H880" s="42"/>
    </row>
    <row r="881" s="2" customFormat="1" ht="16.8" customHeight="1">
      <c r="A881" s="41"/>
      <c r="B881" s="42"/>
      <c r="C881" s="268" t="s">
        <v>3</v>
      </c>
      <c r="D881" s="268" t="s">
        <v>5692</v>
      </c>
      <c r="E881" s="22" t="s">
        <v>3</v>
      </c>
      <c r="F881" s="269">
        <v>40.020000000000003</v>
      </c>
      <c r="G881" s="41"/>
      <c r="H881" s="42"/>
    </row>
    <row r="882" s="2" customFormat="1" ht="16.8" customHeight="1">
      <c r="A882" s="41"/>
      <c r="B882" s="42"/>
      <c r="C882" s="270" t="s">
        <v>5371</v>
      </c>
      <c r="D882" s="41"/>
      <c r="E882" s="41"/>
      <c r="F882" s="41"/>
      <c r="G882" s="41"/>
      <c r="H882" s="42"/>
    </row>
    <row r="883" s="2" customFormat="1" ht="16.8" customHeight="1">
      <c r="A883" s="41"/>
      <c r="B883" s="42"/>
      <c r="C883" s="268" t="s">
        <v>1464</v>
      </c>
      <c r="D883" s="268" t="s">
        <v>5465</v>
      </c>
      <c r="E883" s="22" t="s">
        <v>117</v>
      </c>
      <c r="F883" s="269">
        <v>320.25299999999999</v>
      </c>
      <c r="G883" s="41"/>
      <c r="H883" s="42"/>
    </row>
    <row r="884" s="2" customFormat="1">
      <c r="A884" s="41"/>
      <c r="B884" s="42"/>
      <c r="C884" s="268" t="s">
        <v>1419</v>
      </c>
      <c r="D884" s="268" t="s">
        <v>5468</v>
      </c>
      <c r="E884" s="22" t="s">
        <v>117</v>
      </c>
      <c r="F884" s="269">
        <v>381.86500000000001</v>
      </c>
      <c r="G884" s="41"/>
      <c r="H884" s="42"/>
    </row>
    <row r="885" s="2" customFormat="1" ht="16.8" customHeight="1">
      <c r="A885" s="41"/>
      <c r="B885" s="42"/>
      <c r="C885" s="268" t="s">
        <v>1408</v>
      </c>
      <c r="D885" s="268" t="s">
        <v>5470</v>
      </c>
      <c r="E885" s="22" t="s">
        <v>561</v>
      </c>
      <c r="F885" s="269">
        <v>1281.0119999999999</v>
      </c>
      <c r="G885" s="41"/>
      <c r="H885" s="42"/>
    </row>
    <row r="886" s="2" customFormat="1">
      <c r="A886" s="41"/>
      <c r="B886" s="42"/>
      <c r="C886" s="268" t="s">
        <v>3109</v>
      </c>
      <c r="D886" s="268" t="s">
        <v>5472</v>
      </c>
      <c r="E886" s="22" t="s">
        <v>117</v>
      </c>
      <c r="F886" s="269">
        <v>334.24599999999998</v>
      </c>
      <c r="G886" s="41"/>
      <c r="H886" s="42"/>
    </row>
    <row r="887" s="2" customFormat="1" ht="16.8" customHeight="1">
      <c r="A887" s="41"/>
      <c r="B887" s="42"/>
      <c r="C887" s="268" t="s">
        <v>1477</v>
      </c>
      <c r="D887" s="268" t="s">
        <v>1478</v>
      </c>
      <c r="E887" s="22" t="s">
        <v>117</v>
      </c>
      <c r="F887" s="269">
        <v>133.54499999999999</v>
      </c>
      <c r="G887" s="41"/>
      <c r="H887" s="42"/>
    </row>
    <row r="888" s="2" customFormat="1" ht="16.8" customHeight="1">
      <c r="A888" s="41"/>
      <c r="B888" s="42"/>
      <c r="C888" s="264" t="s">
        <v>308</v>
      </c>
      <c r="D888" s="265" t="s">
        <v>309</v>
      </c>
      <c r="E888" s="266" t="s">
        <v>117</v>
      </c>
      <c r="F888" s="267">
        <v>278.10500000000002</v>
      </c>
      <c r="G888" s="41"/>
      <c r="H888" s="42"/>
    </row>
    <row r="889" s="2" customFormat="1" ht="16.8" customHeight="1">
      <c r="A889" s="41"/>
      <c r="B889" s="42"/>
      <c r="C889" s="268" t="s">
        <v>3</v>
      </c>
      <c r="D889" s="268" t="s">
        <v>5693</v>
      </c>
      <c r="E889" s="22" t="s">
        <v>3</v>
      </c>
      <c r="F889" s="269">
        <v>278.10500000000002</v>
      </c>
      <c r="G889" s="41"/>
      <c r="H889" s="42"/>
    </row>
    <row r="890" s="2" customFormat="1" ht="16.8" customHeight="1">
      <c r="A890" s="41"/>
      <c r="B890" s="42"/>
      <c r="C890" s="268" t="s">
        <v>3</v>
      </c>
      <c r="D890" s="268" t="s">
        <v>451</v>
      </c>
      <c r="E890" s="22" t="s">
        <v>3</v>
      </c>
      <c r="F890" s="269">
        <v>278.10500000000002</v>
      </c>
      <c r="G890" s="41"/>
      <c r="H890" s="42"/>
    </row>
    <row r="891" s="2" customFormat="1" ht="16.8" customHeight="1">
      <c r="A891" s="41"/>
      <c r="B891" s="42"/>
      <c r="C891" s="270" t="s">
        <v>5371</v>
      </c>
      <c r="D891" s="41"/>
      <c r="E891" s="41"/>
      <c r="F891" s="41"/>
      <c r="G891" s="41"/>
      <c r="H891" s="42"/>
    </row>
    <row r="892" s="2" customFormat="1">
      <c r="A892" s="41"/>
      <c r="B892" s="42"/>
      <c r="C892" s="268" t="s">
        <v>2093</v>
      </c>
      <c r="D892" s="268" t="s">
        <v>5694</v>
      </c>
      <c r="E892" s="22" t="s">
        <v>117</v>
      </c>
      <c r="F892" s="269">
        <v>556.21000000000004</v>
      </c>
      <c r="G892" s="41"/>
      <c r="H892" s="42"/>
    </row>
    <row r="893" s="2" customFormat="1" ht="16.8" customHeight="1">
      <c r="A893" s="41"/>
      <c r="B893" s="42"/>
      <c r="C893" s="268" t="s">
        <v>2107</v>
      </c>
      <c r="D893" s="268" t="s">
        <v>5492</v>
      </c>
      <c r="E893" s="22" t="s">
        <v>650</v>
      </c>
      <c r="F893" s="269">
        <v>330.26600000000002</v>
      </c>
      <c r="G893" s="41"/>
      <c r="H893" s="42"/>
    </row>
    <row r="894" s="2" customFormat="1" ht="16.8" customHeight="1">
      <c r="A894" s="41"/>
      <c r="B894" s="42"/>
      <c r="C894" s="268" t="s">
        <v>2072</v>
      </c>
      <c r="D894" s="268" t="s">
        <v>5695</v>
      </c>
      <c r="E894" s="22" t="s">
        <v>426</v>
      </c>
      <c r="F894" s="269">
        <v>12.016</v>
      </c>
      <c r="G894" s="41"/>
      <c r="H894" s="42"/>
    </row>
    <row r="895" s="2" customFormat="1" ht="16.8" customHeight="1">
      <c r="A895" s="41"/>
      <c r="B895" s="42"/>
      <c r="C895" s="268" t="s">
        <v>2311</v>
      </c>
      <c r="D895" s="268" t="s">
        <v>5696</v>
      </c>
      <c r="E895" s="22" t="s">
        <v>117</v>
      </c>
      <c r="F895" s="269">
        <v>278.10500000000002</v>
      </c>
      <c r="G895" s="41"/>
      <c r="H895" s="42"/>
    </row>
    <row r="896" s="2" customFormat="1">
      <c r="A896" s="41"/>
      <c r="B896" s="42"/>
      <c r="C896" s="268" t="s">
        <v>2296</v>
      </c>
      <c r="D896" s="268" t="s">
        <v>5697</v>
      </c>
      <c r="E896" s="22" t="s">
        <v>117</v>
      </c>
      <c r="F896" s="269">
        <v>278.10500000000002</v>
      </c>
      <c r="G896" s="41"/>
      <c r="H896" s="42"/>
    </row>
    <row r="897" s="2" customFormat="1">
      <c r="A897" s="41"/>
      <c r="B897" s="42"/>
      <c r="C897" s="268" t="s">
        <v>2376</v>
      </c>
      <c r="D897" s="268" t="s">
        <v>5698</v>
      </c>
      <c r="E897" s="22" t="s">
        <v>117</v>
      </c>
      <c r="F897" s="269">
        <v>278.10500000000002</v>
      </c>
      <c r="G897" s="41"/>
      <c r="H897" s="42"/>
    </row>
    <row r="898" s="2" customFormat="1" ht="16.8" customHeight="1">
      <c r="A898" s="41"/>
      <c r="B898" s="42"/>
      <c r="C898" s="268" t="s">
        <v>2098</v>
      </c>
      <c r="D898" s="268" t="s">
        <v>2099</v>
      </c>
      <c r="E898" s="22" t="s">
        <v>117</v>
      </c>
      <c r="F898" s="269">
        <v>305.916</v>
      </c>
      <c r="G898" s="41"/>
      <c r="H898" s="42"/>
    </row>
    <row r="899" s="2" customFormat="1">
      <c r="A899" s="41"/>
      <c r="B899" s="42"/>
      <c r="C899" s="268" t="s">
        <v>2391</v>
      </c>
      <c r="D899" s="268" t="s">
        <v>2392</v>
      </c>
      <c r="E899" s="22" t="s">
        <v>117</v>
      </c>
      <c r="F899" s="269">
        <v>338.17599999999999</v>
      </c>
      <c r="G899" s="41"/>
      <c r="H899" s="42"/>
    </row>
    <row r="900" s="2" customFormat="1" ht="16.8" customHeight="1">
      <c r="A900" s="41"/>
      <c r="B900" s="42"/>
      <c r="C900" s="264" t="s">
        <v>312</v>
      </c>
      <c r="D900" s="265" t="s">
        <v>313</v>
      </c>
      <c r="E900" s="266" t="s">
        <v>112</v>
      </c>
      <c r="F900" s="267">
        <v>48.700000000000003</v>
      </c>
      <c r="G900" s="41"/>
      <c r="H900" s="42"/>
    </row>
    <row r="901" s="2" customFormat="1" ht="16.8" customHeight="1">
      <c r="A901" s="41"/>
      <c r="B901" s="42"/>
      <c r="C901" s="268" t="s">
        <v>3</v>
      </c>
      <c r="D901" s="268" t="s">
        <v>2810</v>
      </c>
      <c r="E901" s="22" t="s">
        <v>3</v>
      </c>
      <c r="F901" s="269">
        <v>48.700000000000003</v>
      </c>
      <c r="G901" s="41"/>
      <c r="H901" s="42"/>
    </row>
    <row r="902" s="2" customFormat="1" ht="16.8" customHeight="1">
      <c r="A902" s="41"/>
      <c r="B902" s="42"/>
      <c r="C902" s="270" t="s">
        <v>5371</v>
      </c>
      <c r="D902" s="41"/>
      <c r="E902" s="41"/>
      <c r="F902" s="41"/>
      <c r="G902" s="41"/>
      <c r="H902" s="42"/>
    </row>
    <row r="903" s="2" customFormat="1" ht="16.8" customHeight="1">
      <c r="A903" s="41"/>
      <c r="B903" s="42"/>
      <c r="C903" s="268" t="s">
        <v>2386</v>
      </c>
      <c r="D903" s="268" t="s">
        <v>5699</v>
      </c>
      <c r="E903" s="22" t="s">
        <v>650</v>
      </c>
      <c r="F903" s="269">
        <v>48.700000000000003</v>
      </c>
      <c r="G903" s="41"/>
      <c r="H903" s="42"/>
    </row>
    <row r="904" s="2" customFormat="1" ht="16.8" customHeight="1">
      <c r="A904" s="41"/>
      <c r="B904" s="42"/>
      <c r="C904" s="264" t="s">
        <v>316</v>
      </c>
      <c r="D904" s="265" t="s">
        <v>317</v>
      </c>
      <c r="E904" s="266" t="s">
        <v>112</v>
      </c>
      <c r="F904" s="267">
        <v>22.841999999999999</v>
      </c>
      <c r="G904" s="41"/>
      <c r="H904" s="42"/>
    </row>
    <row r="905" s="2" customFormat="1" ht="16.8" customHeight="1">
      <c r="A905" s="41"/>
      <c r="B905" s="42"/>
      <c r="C905" s="268" t="s">
        <v>3</v>
      </c>
      <c r="D905" s="268" t="s">
        <v>5700</v>
      </c>
      <c r="E905" s="22" t="s">
        <v>3</v>
      </c>
      <c r="F905" s="269">
        <v>22.841999999999999</v>
      </c>
      <c r="G905" s="41"/>
      <c r="H905" s="42"/>
    </row>
    <row r="906" s="2" customFormat="1" ht="16.8" customHeight="1">
      <c r="A906" s="41"/>
      <c r="B906" s="42"/>
      <c r="C906" s="268" t="s">
        <v>3</v>
      </c>
      <c r="D906" s="268" t="s">
        <v>451</v>
      </c>
      <c r="E906" s="22" t="s">
        <v>3</v>
      </c>
      <c r="F906" s="269">
        <v>22.841999999999999</v>
      </c>
      <c r="G906" s="41"/>
      <c r="H906" s="42"/>
    </row>
    <row r="907" s="2" customFormat="1" ht="16.8" customHeight="1">
      <c r="A907" s="41"/>
      <c r="B907" s="42"/>
      <c r="C907" s="270" t="s">
        <v>5371</v>
      </c>
      <c r="D907" s="41"/>
      <c r="E907" s="41"/>
      <c r="F907" s="41"/>
      <c r="G907" s="41"/>
      <c r="H907" s="42"/>
    </row>
    <row r="908" s="2" customFormat="1" ht="16.8" customHeight="1">
      <c r="A908" s="41"/>
      <c r="B908" s="42"/>
      <c r="C908" s="268" t="s">
        <v>2306</v>
      </c>
      <c r="D908" s="268" t="s">
        <v>5701</v>
      </c>
      <c r="E908" s="22" t="s">
        <v>650</v>
      </c>
      <c r="F908" s="269">
        <v>22.841999999999999</v>
      </c>
      <c r="G908" s="41"/>
      <c r="H908" s="42"/>
    </row>
    <row r="909" s="2" customFormat="1" ht="7.44" customHeight="1">
      <c r="A909" s="41"/>
      <c r="B909" s="58"/>
      <c r="C909" s="59"/>
      <c r="D909" s="59"/>
      <c r="E909" s="59"/>
      <c r="F909" s="59"/>
      <c r="G909" s="59"/>
      <c r="H909" s="42"/>
    </row>
    <row r="910" s="2" customFormat="1">
      <c r="A910" s="41"/>
      <c r="B910" s="41"/>
      <c r="C910" s="41"/>
      <c r="D910" s="41"/>
      <c r="E910" s="41"/>
      <c r="F910" s="41"/>
      <c r="G910" s="41"/>
      <c r="H910" s="41"/>
    </row>
  </sheetData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71" customWidth="1"/>
    <col min="2" max="2" width="1.667969" style="271" customWidth="1"/>
    <col min="3" max="4" width="5" style="271" customWidth="1"/>
    <col min="5" max="5" width="11.66016" style="271" customWidth="1"/>
    <col min="6" max="6" width="9.160156" style="271" customWidth="1"/>
    <col min="7" max="7" width="5" style="271" customWidth="1"/>
    <col min="8" max="8" width="77.83203" style="271" customWidth="1"/>
    <col min="9" max="10" width="20" style="271" customWidth="1"/>
    <col min="11" max="11" width="1.667969" style="271" customWidth="1"/>
  </cols>
  <sheetData>
    <row r="1" s="1" customFormat="1" ht="37.5" customHeight="1"/>
    <row r="2" s="1" customFormat="1" ht="7.5" customHeight="1">
      <c r="B2" s="272"/>
      <c r="C2" s="273"/>
      <c r="D2" s="273"/>
      <c r="E2" s="273"/>
      <c r="F2" s="273"/>
      <c r="G2" s="273"/>
      <c r="H2" s="273"/>
      <c r="I2" s="273"/>
      <c r="J2" s="273"/>
      <c r="K2" s="274"/>
    </row>
    <row r="3" s="18" customFormat="1" ht="45" customHeight="1">
      <c r="B3" s="275"/>
      <c r="C3" s="276" t="s">
        <v>5702</v>
      </c>
      <c r="D3" s="276"/>
      <c r="E3" s="276"/>
      <c r="F3" s="276"/>
      <c r="G3" s="276"/>
      <c r="H3" s="276"/>
      <c r="I3" s="276"/>
      <c r="J3" s="276"/>
      <c r="K3" s="277"/>
    </row>
    <row r="4" s="1" customFormat="1" ht="25.5" customHeight="1">
      <c r="B4" s="278"/>
      <c r="C4" s="279" t="s">
        <v>5703</v>
      </c>
      <c r="D4" s="279"/>
      <c r="E4" s="279"/>
      <c r="F4" s="279"/>
      <c r="G4" s="279"/>
      <c r="H4" s="279"/>
      <c r="I4" s="279"/>
      <c r="J4" s="279"/>
      <c r="K4" s="280"/>
    </row>
    <row r="5" s="1" customFormat="1" ht="5.25" customHeight="1">
      <c r="B5" s="278"/>
      <c r="C5" s="281"/>
      <c r="D5" s="281"/>
      <c r="E5" s="281"/>
      <c r="F5" s="281"/>
      <c r="G5" s="281"/>
      <c r="H5" s="281"/>
      <c r="I5" s="281"/>
      <c r="J5" s="281"/>
      <c r="K5" s="280"/>
    </row>
    <row r="6" s="1" customFormat="1" ht="15" customHeight="1">
      <c r="B6" s="278"/>
      <c r="C6" s="282" t="s">
        <v>5704</v>
      </c>
      <c r="D6" s="282"/>
      <c r="E6" s="282"/>
      <c r="F6" s="282"/>
      <c r="G6" s="282"/>
      <c r="H6" s="282"/>
      <c r="I6" s="282"/>
      <c r="J6" s="282"/>
      <c r="K6" s="280"/>
    </row>
    <row r="7" s="1" customFormat="1" ht="15" customHeight="1">
      <c r="B7" s="283"/>
      <c r="C7" s="282" t="s">
        <v>5705</v>
      </c>
      <c r="D7" s="282"/>
      <c r="E7" s="282"/>
      <c r="F7" s="282"/>
      <c r="G7" s="282"/>
      <c r="H7" s="282"/>
      <c r="I7" s="282"/>
      <c r="J7" s="282"/>
      <c r="K7" s="280"/>
    </row>
    <row r="8" s="1" customFormat="1" ht="12.75" customHeight="1">
      <c r="B8" s="283"/>
      <c r="C8" s="282"/>
      <c r="D8" s="282"/>
      <c r="E8" s="282"/>
      <c r="F8" s="282"/>
      <c r="G8" s="282"/>
      <c r="H8" s="282"/>
      <c r="I8" s="282"/>
      <c r="J8" s="282"/>
      <c r="K8" s="280"/>
    </row>
    <row r="9" s="1" customFormat="1" ht="15" customHeight="1">
      <c r="B9" s="283"/>
      <c r="C9" s="282" t="s">
        <v>5706</v>
      </c>
      <c r="D9" s="282"/>
      <c r="E9" s="282"/>
      <c r="F9" s="282"/>
      <c r="G9" s="282"/>
      <c r="H9" s="282"/>
      <c r="I9" s="282"/>
      <c r="J9" s="282"/>
      <c r="K9" s="280"/>
    </row>
    <row r="10" s="1" customFormat="1" ht="15" customHeight="1">
      <c r="B10" s="283"/>
      <c r="C10" s="282"/>
      <c r="D10" s="282" t="s">
        <v>5707</v>
      </c>
      <c r="E10" s="282"/>
      <c r="F10" s="282"/>
      <c r="G10" s="282"/>
      <c r="H10" s="282"/>
      <c r="I10" s="282"/>
      <c r="J10" s="282"/>
      <c r="K10" s="280"/>
    </row>
    <row r="11" s="1" customFormat="1" ht="15" customHeight="1">
      <c r="B11" s="283"/>
      <c r="C11" s="284"/>
      <c r="D11" s="282" t="s">
        <v>5708</v>
      </c>
      <c r="E11" s="282"/>
      <c r="F11" s="282"/>
      <c r="G11" s="282"/>
      <c r="H11" s="282"/>
      <c r="I11" s="282"/>
      <c r="J11" s="282"/>
      <c r="K11" s="280"/>
    </row>
    <row r="12" s="1" customFormat="1" ht="15" customHeight="1">
      <c r="B12" s="283"/>
      <c r="C12" s="284"/>
      <c r="D12" s="282"/>
      <c r="E12" s="282"/>
      <c r="F12" s="282"/>
      <c r="G12" s="282"/>
      <c r="H12" s="282"/>
      <c r="I12" s="282"/>
      <c r="J12" s="282"/>
      <c r="K12" s="280"/>
    </row>
    <row r="13" s="1" customFormat="1" ht="15" customHeight="1">
      <c r="B13" s="283"/>
      <c r="C13" s="284"/>
      <c r="D13" s="285" t="s">
        <v>5709</v>
      </c>
      <c r="E13" s="282"/>
      <c r="F13" s="282"/>
      <c r="G13" s="282"/>
      <c r="H13" s="282"/>
      <c r="I13" s="282"/>
      <c r="J13" s="282"/>
      <c r="K13" s="280"/>
    </row>
    <row r="14" s="1" customFormat="1" ht="12.75" customHeight="1">
      <c r="B14" s="283"/>
      <c r="C14" s="284"/>
      <c r="D14" s="284"/>
      <c r="E14" s="284"/>
      <c r="F14" s="284"/>
      <c r="G14" s="284"/>
      <c r="H14" s="284"/>
      <c r="I14" s="284"/>
      <c r="J14" s="284"/>
      <c r="K14" s="280"/>
    </row>
    <row r="15" s="1" customFormat="1" ht="15" customHeight="1">
      <c r="B15" s="283"/>
      <c r="C15" s="284"/>
      <c r="D15" s="282" t="s">
        <v>5710</v>
      </c>
      <c r="E15" s="282"/>
      <c r="F15" s="282"/>
      <c r="G15" s="282"/>
      <c r="H15" s="282"/>
      <c r="I15" s="282"/>
      <c r="J15" s="282"/>
      <c r="K15" s="280"/>
    </row>
    <row r="16" s="1" customFormat="1" ht="15" customHeight="1">
      <c r="B16" s="283"/>
      <c r="C16" s="284"/>
      <c r="D16" s="282" t="s">
        <v>5711</v>
      </c>
      <c r="E16" s="282"/>
      <c r="F16" s="282"/>
      <c r="G16" s="282"/>
      <c r="H16" s="282"/>
      <c r="I16" s="282"/>
      <c r="J16" s="282"/>
      <c r="K16" s="280"/>
    </row>
    <row r="17" s="1" customFormat="1" ht="15" customHeight="1">
      <c r="B17" s="283"/>
      <c r="C17" s="284"/>
      <c r="D17" s="282" t="s">
        <v>5712</v>
      </c>
      <c r="E17" s="282"/>
      <c r="F17" s="282"/>
      <c r="G17" s="282"/>
      <c r="H17" s="282"/>
      <c r="I17" s="282"/>
      <c r="J17" s="282"/>
      <c r="K17" s="280"/>
    </row>
    <row r="18" s="1" customFormat="1" ht="15" customHeight="1">
      <c r="B18" s="283"/>
      <c r="C18" s="284"/>
      <c r="D18" s="284"/>
      <c r="E18" s="286" t="s">
        <v>78</v>
      </c>
      <c r="F18" s="282" t="s">
        <v>5713</v>
      </c>
      <c r="G18" s="282"/>
      <c r="H18" s="282"/>
      <c r="I18" s="282"/>
      <c r="J18" s="282"/>
      <c r="K18" s="280"/>
    </row>
    <row r="19" s="1" customFormat="1" ht="15" customHeight="1">
      <c r="B19" s="283"/>
      <c r="C19" s="284"/>
      <c r="D19" s="284"/>
      <c r="E19" s="286" t="s">
        <v>5714</v>
      </c>
      <c r="F19" s="282" t="s">
        <v>5715</v>
      </c>
      <c r="G19" s="282"/>
      <c r="H19" s="282"/>
      <c r="I19" s="282"/>
      <c r="J19" s="282"/>
      <c r="K19" s="280"/>
    </row>
    <row r="20" s="1" customFormat="1" ht="15" customHeight="1">
      <c r="B20" s="283"/>
      <c r="C20" s="284"/>
      <c r="D20" s="284"/>
      <c r="E20" s="286" t="s">
        <v>5716</v>
      </c>
      <c r="F20" s="282" t="s">
        <v>5717</v>
      </c>
      <c r="G20" s="282"/>
      <c r="H20" s="282"/>
      <c r="I20" s="282"/>
      <c r="J20" s="282"/>
      <c r="K20" s="280"/>
    </row>
    <row r="21" s="1" customFormat="1" ht="15" customHeight="1">
      <c r="B21" s="283"/>
      <c r="C21" s="284"/>
      <c r="D21" s="284"/>
      <c r="E21" s="286" t="s">
        <v>5718</v>
      </c>
      <c r="F21" s="282" t="s">
        <v>5719</v>
      </c>
      <c r="G21" s="282"/>
      <c r="H21" s="282"/>
      <c r="I21" s="282"/>
      <c r="J21" s="282"/>
      <c r="K21" s="280"/>
    </row>
    <row r="22" s="1" customFormat="1" ht="15" customHeight="1">
      <c r="B22" s="283"/>
      <c r="C22" s="284"/>
      <c r="D22" s="284"/>
      <c r="E22" s="286" t="s">
        <v>5041</v>
      </c>
      <c r="F22" s="282" t="s">
        <v>5042</v>
      </c>
      <c r="G22" s="282"/>
      <c r="H22" s="282"/>
      <c r="I22" s="282"/>
      <c r="J22" s="282"/>
      <c r="K22" s="280"/>
    </row>
    <row r="23" s="1" customFormat="1" ht="15" customHeight="1">
      <c r="B23" s="283"/>
      <c r="C23" s="284"/>
      <c r="D23" s="284"/>
      <c r="E23" s="286" t="s">
        <v>82</v>
      </c>
      <c r="F23" s="282" t="s">
        <v>5720</v>
      </c>
      <c r="G23" s="282"/>
      <c r="H23" s="282"/>
      <c r="I23" s="282"/>
      <c r="J23" s="282"/>
      <c r="K23" s="280"/>
    </row>
    <row r="24" s="1" customFormat="1" ht="12.75" customHeight="1">
      <c r="B24" s="283"/>
      <c r="C24" s="284"/>
      <c r="D24" s="284"/>
      <c r="E24" s="284"/>
      <c r="F24" s="284"/>
      <c r="G24" s="284"/>
      <c r="H24" s="284"/>
      <c r="I24" s="284"/>
      <c r="J24" s="284"/>
      <c r="K24" s="280"/>
    </row>
    <row r="25" s="1" customFormat="1" ht="15" customHeight="1">
      <c r="B25" s="283"/>
      <c r="C25" s="282" t="s">
        <v>5721</v>
      </c>
      <c r="D25" s="282"/>
      <c r="E25" s="282"/>
      <c r="F25" s="282"/>
      <c r="G25" s="282"/>
      <c r="H25" s="282"/>
      <c r="I25" s="282"/>
      <c r="J25" s="282"/>
      <c r="K25" s="280"/>
    </row>
    <row r="26" s="1" customFormat="1" ht="15" customHeight="1">
      <c r="B26" s="283"/>
      <c r="C26" s="282" t="s">
        <v>5722</v>
      </c>
      <c r="D26" s="282"/>
      <c r="E26" s="282"/>
      <c r="F26" s="282"/>
      <c r="G26" s="282"/>
      <c r="H26" s="282"/>
      <c r="I26" s="282"/>
      <c r="J26" s="282"/>
      <c r="K26" s="280"/>
    </row>
    <row r="27" s="1" customFormat="1" ht="15" customHeight="1">
      <c r="B27" s="283"/>
      <c r="C27" s="282"/>
      <c r="D27" s="282" t="s">
        <v>5723</v>
      </c>
      <c r="E27" s="282"/>
      <c r="F27" s="282"/>
      <c r="G27" s="282"/>
      <c r="H27" s="282"/>
      <c r="I27" s="282"/>
      <c r="J27" s="282"/>
      <c r="K27" s="280"/>
    </row>
    <row r="28" s="1" customFormat="1" ht="15" customHeight="1">
      <c r="B28" s="283"/>
      <c r="C28" s="284"/>
      <c r="D28" s="282" t="s">
        <v>5724</v>
      </c>
      <c r="E28" s="282"/>
      <c r="F28" s="282"/>
      <c r="G28" s="282"/>
      <c r="H28" s="282"/>
      <c r="I28" s="282"/>
      <c r="J28" s="282"/>
      <c r="K28" s="280"/>
    </row>
    <row r="29" s="1" customFormat="1" ht="12.75" customHeight="1">
      <c r="B29" s="283"/>
      <c r="C29" s="284"/>
      <c r="D29" s="284"/>
      <c r="E29" s="284"/>
      <c r="F29" s="284"/>
      <c r="G29" s="284"/>
      <c r="H29" s="284"/>
      <c r="I29" s="284"/>
      <c r="J29" s="284"/>
      <c r="K29" s="280"/>
    </row>
    <row r="30" s="1" customFormat="1" ht="15" customHeight="1">
      <c r="B30" s="283"/>
      <c r="C30" s="284"/>
      <c r="D30" s="282" t="s">
        <v>5725</v>
      </c>
      <c r="E30" s="282"/>
      <c r="F30" s="282"/>
      <c r="G30" s="282"/>
      <c r="H30" s="282"/>
      <c r="I30" s="282"/>
      <c r="J30" s="282"/>
      <c r="K30" s="280"/>
    </row>
    <row r="31" s="1" customFormat="1" ht="15" customHeight="1">
      <c r="B31" s="283"/>
      <c r="C31" s="284"/>
      <c r="D31" s="282" t="s">
        <v>5726</v>
      </c>
      <c r="E31" s="282"/>
      <c r="F31" s="282"/>
      <c r="G31" s="282"/>
      <c r="H31" s="282"/>
      <c r="I31" s="282"/>
      <c r="J31" s="282"/>
      <c r="K31" s="280"/>
    </row>
    <row r="32" s="1" customFormat="1" ht="12.75" customHeight="1">
      <c r="B32" s="283"/>
      <c r="C32" s="284"/>
      <c r="D32" s="284"/>
      <c r="E32" s="284"/>
      <c r="F32" s="284"/>
      <c r="G32" s="284"/>
      <c r="H32" s="284"/>
      <c r="I32" s="284"/>
      <c r="J32" s="284"/>
      <c r="K32" s="280"/>
    </row>
    <row r="33" s="1" customFormat="1" ht="15" customHeight="1">
      <c r="B33" s="283"/>
      <c r="C33" s="284"/>
      <c r="D33" s="282" t="s">
        <v>5727</v>
      </c>
      <c r="E33" s="282"/>
      <c r="F33" s="282"/>
      <c r="G33" s="282"/>
      <c r="H33" s="282"/>
      <c r="I33" s="282"/>
      <c r="J33" s="282"/>
      <c r="K33" s="280"/>
    </row>
    <row r="34" s="1" customFormat="1" ht="15" customHeight="1">
      <c r="B34" s="283"/>
      <c r="C34" s="284"/>
      <c r="D34" s="282" t="s">
        <v>5728</v>
      </c>
      <c r="E34" s="282"/>
      <c r="F34" s="282"/>
      <c r="G34" s="282"/>
      <c r="H34" s="282"/>
      <c r="I34" s="282"/>
      <c r="J34" s="282"/>
      <c r="K34" s="280"/>
    </row>
    <row r="35" s="1" customFormat="1" ht="15" customHeight="1">
      <c r="B35" s="283"/>
      <c r="C35" s="284"/>
      <c r="D35" s="282" t="s">
        <v>5729</v>
      </c>
      <c r="E35" s="282"/>
      <c r="F35" s="282"/>
      <c r="G35" s="282"/>
      <c r="H35" s="282"/>
      <c r="I35" s="282"/>
      <c r="J35" s="282"/>
      <c r="K35" s="280"/>
    </row>
    <row r="36" s="1" customFormat="1" ht="15" customHeight="1">
      <c r="B36" s="283"/>
      <c r="C36" s="284"/>
      <c r="D36" s="282"/>
      <c r="E36" s="285" t="s">
        <v>394</v>
      </c>
      <c r="F36" s="282"/>
      <c r="G36" s="282" t="s">
        <v>5730</v>
      </c>
      <c r="H36" s="282"/>
      <c r="I36" s="282"/>
      <c r="J36" s="282"/>
      <c r="K36" s="280"/>
    </row>
    <row r="37" s="1" customFormat="1" ht="30.75" customHeight="1">
      <c r="B37" s="283"/>
      <c r="C37" s="284"/>
      <c r="D37" s="282"/>
      <c r="E37" s="285" t="s">
        <v>5731</v>
      </c>
      <c r="F37" s="282"/>
      <c r="G37" s="282" t="s">
        <v>5732</v>
      </c>
      <c r="H37" s="282"/>
      <c r="I37" s="282"/>
      <c r="J37" s="282"/>
      <c r="K37" s="280"/>
    </row>
    <row r="38" s="1" customFormat="1" ht="15" customHeight="1">
      <c r="B38" s="283"/>
      <c r="C38" s="284"/>
      <c r="D38" s="282"/>
      <c r="E38" s="285" t="s">
        <v>53</v>
      </c>
      <c r="F38" s="282"/>
      <c r="G38" s="282" t="s">
        <v>5733</v>
      </c>
      <c r="H38" s="282"/>
      <c r="I38" s="282"/>
      <c r="J38" s="282"/>
      <c r="K38" s="280"/>
    </row>
    <row r="39" s="1" customFormat="1" ht="15" customHeight="1">
      <c r="B39" s="283"/>
      <c r="C39" s="284"/>
      <c r="D39" s="282"/>
      <c r="E39" s="285" t="s">
        <v>54</v>
      </c>
      <c r="F39" s="282"/>
      <c r="G39" s="282" t="s">
        <v>5734</v>
      </c>
      <c r="H39" s="282"/>
      <c r="I39" s="282"/>
      <c r="J39" s="282"/>
      <c r="K39" s="280"/>
    </row>
    <row r="40" s="1" customFormat="1" ht="15" customHeight="1">
      <c r="B40" s="283"/>
      <c r="C40" s="284"/>
      <c r="D40" s="282"/>
      <c r="E40" s="285" t="s">
        <v>395</v>
      </c>
      <c r="F40" s="282"/>
      <c r="G40" s="282" t="s">
        <v>5735</v>
      </c>
      <c r="H40" s="282"/>
      <c r="I40" s="282"/>
      <c r="J40" s="282"/>
      <c r="K40" s="280"/>
    </row>
    <row r="41" s="1" customFormat="1" ht="15" customHeight="1">
      <c r="B41" s="283"/>
      <c r="C41" s="284"/>
      <c r="D41" s="282"/>
      <c r="E41" s="285" t="s">
        <v>396</v>
      </c>
      <c r="F41" s="282"/>
      <c r="G41" s="282" t="s">
        <v>5736</v>
      </c>
      <c r="H41" s="282"/>
      <c r="I41" s="282"/>
      <c r="J41" s="282"/>
      <c r="K41" s="280"/>
    </row>
    <row r="42" s="1" customFormat="1" ht="15" customHeight="1">
      <c r="B42" s="283"/>
      <c r="C42" s="284"/>
      <c r="D42" s="282"/>
      <c r="E42" s="285" t="s">
        <v>5737</v>
      </c>
      <c r="F42" s="282"/>
      <c r="G42" s="282" t="s">
        <v>5738</v>
      </c>
      <c r="H42" s="282"/>
      <c r="I42" s="282"/>
      <c r="J42" s="282"/>
      <c r="K42" s="280"/>
    </row>
    <row r="43" s="1" customFormat="1" ht="15" customHeight="1">
      <c r="B43" s="283"/>
      <c r="C43" s="284"/>
      <c r="D43" s="282"/>
      <c r="E43" s="285"/>
      <c r="F43" s="282"/>
      <c r="G43" s="282" t="s">
        <v>5739</v>
      </c>
      <c r="H43" s="282"/>
      <c r="I43" s="282"/>
      <c r="J43" s="282"/>
      <c r="K43" s="280"/>
    </row>
    <row r="44" s="1" customFormat="1" ht="15" customHeight="1">
      <c r="B44" s="283"/>
      <c r="C44" s="284"/>
      <c r="D44" s="282"/>
      <c r="E44" s="285" t="s">
        <v>5740</v>
      </c>
      <c r="F44" s="282"/>
      <c r="G44" s="282" t="s">
        <v>5741</v>
      </c>
      <c r="H44" s="282"/>
      <c r="I44" s="282"/>
      <c r="J44" s="282"/>
      <c r="K44" s="280"/>
    </row>
    <row r="45" s="1" customFormat="1" ht="15" customHeight="1">
      <c r="B45" s="283"/>
      <c r="C45" s="284"/>
      <c r="D45" s="282"/>
      <c r="E45" s="285" t="s">
        <v>398</v>
      </c>
      <c r="F45" s="282"/>
      <c r="G45" s="282" t="s">
        <v>5742</v>
      </c>
      <c r="H45" s="282"/>
      <c r="I45" s="282"/>
      <c r="J45" s="282"/>
      <c r="K45" s="280"/>
    </row>
    <row r="46" s="1" customFormat="1" ht="12.75" customHeight="1">
      <c r="B46" s="283"/>
      <c r="C46" s="284"/>
      <c r="D46" s="282"/>
      <c r="E46" s="282"/>
      <c r="F46" s="282"/>
      <c r="G46" s="282"/>
      <c r="H46" s="282"/>
      <c r="I46" s="282"/>
      <c r="J46" s="282"/>
      <c r="K46" s="280"/>
    </row>
    <row r="47" s="1" customFormat="1" ht="15" customHeight="1">
      <c r="B47" s="283"/>
      <c r="C47" s="284"/>
      <c r="D47" s="282" t="s">
        <v>5743</v>
      </c>
      <c r="E47" s="282"/>
      <c r="F47" s="282"/>
      <c r="G47" s="282"/>
      <c r="H47" s="282"/>
      <c r="I47" s="282"/>
      <c r="J47" s="282"/>
      <c r="K47" s="280"/>
    </row>
    <row r="48" s="1" customFormat="1" ht="15" customHeight="1">
      <c r="B48" s="283"/>
      <c r="C48" s="284"/>
      <c r="D48" s="284"/>
      <c r="E48" s="282" t="s">
        <v>5744</v>
      </c>
      <c r="F48" s="282"/>
      <c r="G48" s="282"/>
      <c r="H48" s="282"/>
      <c r="I48" s="282"/>
      <c r="J48" s="282"/>
      <c r="K48" s="280"/>
    </row>
    <row r="49" s="1" customFormat="1" ht="15" customHeight="1">
      <c r="B49" s="283"/>
      <c r="C49" s="284"/>
      <c r="D49" s="284"/>
      <c r="E49" s="282" t="s">
        <v>5745</v>
      </c>
      <c r="F49" s="282"/>
      <c r="G49" s="282"/>
      <c r="H49" s="282"/>
      <c r="I49" s="282"/>
      <c r="J49" s="282"/>
      <c r="K49" s="280"/>
    </row>
    <row r="50" s="1" customFormat="1" ht="15" customHeight="1">
      <c r="B50" s="283"/>
      <c r="C50" s="284"/>
      <c r="D50" s="284"/>
      <c r="E50" s="282" t="s">
        <v>5746</v>
      </c>
      <c r="F50" s="282"/>
      <c r="G50" s="282"/>
      <c r="H50" s="282"/>
      <c r="I50" s="282"/>
      <c r="J50" s="282"/>
      <c r="K50" s="280"/>
    </row>
    <row r="51" s="1" customFormat="1" ht="15" customHeight="1">
      <c r="B51" s="283"/>
      <c r="C51" s="284"/>
      <c r="D51" s="282" t="s">
        <v>5747</v>
      </c>
      <c r="E51" s="282"/>
      <c r="F51" s="282"/>
      <c r="G51" s="282"/>
      <c r="H51" s="282"/>
      <c r="I51" s="282"/>
      <c r="J51" s="282"/>
      <c r="K51" s="280"/>
    </row>
    <row r="52" s="1" customFormat="1" ht="25.5" customHeight="1">
      <c r="B52" s="278"/>
      <c r="C52" s="279" t="s">
        <v>5748</v>
      </c>
      <c r="D52" s="279"/>
      <c r="E52" s="279"/>
      <c r="F52" s="279"/>
      <c r="G52" s="279"/>
      <c r="H52" s="279"/>
      <c r="I52" s="279"/>
      <c r="J52" s="279"/>
      <c r="K52" s="280"/>
    </row>
    <row r="53" s="1" customFormat="1" ht="5.25" customHeight="1">
      <c r="B53" s="278"/>
      <c r="C53" s="281"/>
      <c r="D53" s="281"/>
      <c r="E53" s="281"/>
      <c r="F53" s="281"/>
      <c r="G53" s="281"/>
      <c r="H53" s="281"/>
      <c r="I53" s="281"/>
      <c r="J53" s="281"/>
      <c r="K53" s="280"/>
    </row>
    <row r="54" s="1" customFormat="1" ht="15" customHeight="1">
      <c r="B54" s="278"/>
      <c r="C54" s="282" t="s">
        <v>5749</v>
      </c>
      <c r="D54" s="282"/>
      <c r="E54" s="282"/>
      <c r="F54" s="282"/>
      <c r="G54" s="282"/>
      <c r="H54" s="282"/>
      <c r="I54" s="282"/>
      <c r="J54" s="282"/>
      <c r="K54" s="280"/>
    </row>
    <row r="55" s="1" customFormat="1" ht="15" customHeight="1">
      <c r="B55" s="278"/>
      <c r="C55" s="282" t="s">
        <v>5750</v>
      </c>
      <c r="D55" s="282"/>
      <c r="E55" s="282"/>
      <c r="F55" s="282"/>
      <c r="G55" s="282"/>
      <c r="H55" s="282"/>
      <c r="I55" s="282"/>
      <c r="J55" s="282"/>
      <c r="K55" s="280"/>
    </row>
    <row r="56" s="1" customFormat="1" ht="12.75" customHeight="1">
      <c r="B56" s="278"/>
      <c r="C56" s="282"/>
      <c r="D56" s="282"/>
      <c r="E56" s="282"/>
      <c r="F56" s="282"/>
      <c r="G56" s="282"/>
      <c r="H56" s="282"/>
      <c r="I56" s="282"/>
      <c r="J56" s="282"/>
      <c r="K56" s="280"/>
    </row>
    <row r="57" s="1" customFormat="1" ht="15" customHeight="1">
      <c r="B57" s="278"/>
      <c r="C57" s="282" t="s">
        <v>5751</v>
      </c>
      <c r="D57" s="282"/>
      <c r="E57" s="282"/>
      <c r="F57" s="282"/>
      <c r="G57" s="282"/>
      <c r="H57" s="282"/>
      <c r="I57" s="282"/>
      <c r="J57" s="282"/>
      <c r="K57" s="280"/>
    </row>
    <row r="58" s="1" customFormat="1" ht="15" customHeight="1">
      <c r="B58" s="278"/>
      <c r="C58" s="284"/>
      <c r="D58" s="282" t="s">
        <v>5752</v>
      </c>
      <c r="E58" s="282"/>
      <c r="F58" s="282"/>
      <c r="G58" s="282"/>
      <c r="H58" s="282"/>
      <c r="I58" s="282"/>
      <c r="J58" s="282"/>
      <c r="K58" s="280"/>
    </row>
    <row r="59" s="1" customFormat="1" ht="15" customHeight="1">
      <c r="B59" s="278"/>
      <c r="C59" s="284"/>
      <c r="D59" s="282" t="s">
        <v>5753</v>
      </c>
      <c r="E59" s="282"/>
      <c r="F59" s="282"/>
      <c r="G59" s="282"/>
      <c r="H59" s="282"/>
      <c r="I59" s="282"/>
      <c r="J59" s="282"/>
      <c r="K59" s="280"/>
    </row>
    <row r="60" s="1" customFormat="1" ht="15" customHeight="1">
      <c r="B60" s="278"/>
      <c r="C60" s="284"/>
      <c r="D60" s="282" t="s">
        <v>5754</v>
      </c>
      <c r="E60" s="282"/>
      <c r="F60" s="282"/>
      <c r="G60" s="282"/>
      <c r="H60" s="282"/>
      <c r="I60" s="282"/>
      <c r="J60" s="282"/>
      <c r="K60" s="280"/>
    </row>
    <row r="61" s="1" customFormat="1" ht="15" customHeight="1">
      <c r="B61" s="278"/>
      <c r="C61" s="284"/>
      <c r="D61" s="282" t="s">
        <v>5755</v>
      </c>
      <c r="E61" s="282"/>
      <c r="F61" s="282"/>
      <c r="G61" s="282"/>
      <c r="H61" s="282"/>
      <c r="I61" s="282"/>
      <c r="J61" s="282"/>
      <c r="K61" s="280"/>
    </row>
    <row r="62" s="1" customFormat="1" ht="15" customHeight="1">
      <c r="B62" s="278"/>
      <c r="C62" s="284"/>
      <c r="D62" s="287" t="s">
        <v>5756</v>
      </c>
      <c r="E62" s="287"/>
      <c r="F62" s="287"/>
      <c r="G62" s="287"/>
      <c r="H62" s="287"/>
      <c r="I62" s="287"/>
      <c r="J62" s="287"/>
      <c r="K62" s="280"/>
    </row>
    <row r="63" s="1" customFormat="1" ht="15" customHeight="1">
      <c r="B63" s="278"/>
      <c r="C63" s="284"/>
      <c r="D63" s="282" t="s">
        <v>5757</v>
      </c>
      <c r="E63" s="282"/>
      <c r="F63" s="282"/>
      <c r="G63" s="282"/>
      <c r="H63" s="282"/>
      <c r="I63" s="282"/>
      <c r="J63" s="282"/>
      <c r="K63" s="280"/>
    </row>
    <row r="64" s="1" customFormat="1" ht="12.75" customHeight="1">
      <c r="B64" s="278"/>
      <c r="C64" s="284"/>
      <c r="D64" s="284"/>
      <c r="E64" s="288"/>
      <c r="F64" s="284"/>
      <c r="G64" s="284"/>
      <c r="H64" s="284"/>
      <c r="I64" s="284"/>
      <c r="J64" s="284"/>
      <c r="K64" s="280"/>
    </row>
    <row r="65" s="1" customFormat="1" ht="15" customHeight="1">
      <c r="B65" s="278"/>
      <c r="C65" s="284"/>
      <c r="D65" s="282" t="s">
        <v>5758</v>
      </c>
      <c r="E65" s="282"/>
      <c r="F65" s="282"/>
      <c r="G65" s="282"/>
      <c r="H65" s="282"/>
      <c r="I65" s="282"/>
      <c r="J65" s="282"/>
      <c r="K65" s="280"/>
    </row>
    <row r="66" s="1" customFormat="1" ht="15" customHeight="1">
      <c r="B66" s="278"/>
      <c r="C66" s="284"/>
      <c r="D66" s="287" t="s">
        <v>5759</v>
      </c>
      <c r="E66" s="287"/>
      <c r="F66" s="287"/>
      <c r="G66" s="287"/>
      <c r="H66" s="287"/>
      <c r="I66" s="287"/>
      <c r="J66" s="287"/>
      <c r="K66" s="280"/>
    </row>
    <row r="67" s="1" customFormat="1" ht="15" customHeight="1">
      <c r="B67" s="278"/>
      <c r="C67" s="284"/>
      <c r="D67" s="282" t="s">
        <v>5760</v>
      </c>
      <c r="E67" s="282"/>
      <c r="F67" s="282"/>
      <c r="G67" s="282"/>
      <c r="H67" s="282"/>
      <c r="I67" s="282"/>
      <c r="J67" s="282"/>
      <c r="K67" s="280"/>
    </row>
    <row r="68" s="1" customFormat="1" ht="15" customHeight="1">
      <c r="B68" s="278"/>
      <c r="C68" s="284"/>
      <c r="D68" s="282" t="s">
        <v>5761</v>
      </c>
      <c r="E68" s="282"/>
      <c r="F68" s="282"/>
      <c r="G68" s="282"/>
      <c r="H68" s="282"/>
      <c r="I68" s="282"/>
      <c r="J68" s="282"/>
      <c r="K68" s="280"/>
    </row>
    <row r="69" s="1" customFormat="1" ht="15" customHeight="1">
      <c r="B69" s="278"/>
      <c r="C69" s="284"/>
      <c r="D69" s="282" t="s">
        <v>5762</v>
      </c>
      <c r="E69" s="282"/>
      <c r="F69" s="282"/>
      <c r="G69" s="282"/>
      <c r="H69" s="282"/>
      <c r="I69" s="282"/>
      <c r="J69" s="282"/>
      <c r="K69" s="280"/>
    </row>
    <row r="70" s="1" customFormat="1" ht="15" customHeight="1">
      <c r="B70" s="278"/>
      <c r="C70" s="284"/>
      <c r="D70" s="282" t="s">
        <v>5763</v>
      </c>
      <c r="E70" s="282"/>
      <c r="F70" s="282"/>
      <c r="G70" s="282"/>
      <c r="H70" s="282"/>
      <c r="I70" s="282"/>
      <c r="J70" s="282"/>
      <c r="K70" s="280"/>
    </row>
    <row r="71" s="1" customFormat="1" ht="12.75" customHeight="1">
      <c r="B71" s="289"/>
      <c r="C71" s="290"/>
      <c r="D71" s="290"/>
      <c r="E71" s="290"/>
      <c r="F71" s="290"/>
      <c r="G71" s="290"/>
      <c r="H71" s="290"/>
      <c r="I71" s="290"/>
      <c r="J71" s="290"/>
      <c r="K71" s="291"/>
    </row>
    <row r="72" s="1" customFormat="1" ht="18.75" customHeight="1">
      <c r="B72" s="292"/>
      <c r="C72" s="292"/>
      <c r="D72" s="292"/>
      <c r="E72" s="292"/>
      <c r="F72" s="292"/>
      <c r="G72" s="292"/>
      <c r="H72" s="292"/>
      <c r="I72" s="292"/>
      <c r="J72" s="292"/>
      <c r="K72" s="293"/>
    </row>
    <row r="73" s="1" customFormat="1" ht="18.75" customHeight="1">
      <c r="B73" s="293"/>
      <c r="C73" s="293"/>
      <c r="D73" s="293"/>
      <c r="E73" s="293"/>
      <c r="F73" s="293"/>
      <c r="G73" s="293"/>
      <c r="H73" s="293"/>
      <c r="I73" s="293"/>
      <c r="J73" s="293"/>
      <c r="K73" s="293"/>
    </row>
    <row r="74" s="1" customFormat="1" ht="7.5" customHeight="1">
      <c r="B74" s="294"/>
      <c r="C74" s="295"/>
      <c r="D74" s="295"/>
      <c r="E74" s="295"/>
      <c r="F74" s="295"/>
      <c r="G74" s="295"/>
      <c r="H74" s="295"/>
      <c r="I74" s="295"/>
      <c r="J74" s="295"/>
      <c r="K74" s="296"/>
    </row>
    <row r="75" s="1" customFormat="1" ht="45" customHeight="1">
      <c r="B75" s="297"/>
      <c r="C75" s="298" t="s">
        <v>5764</v>
      </c>
      <c r="D75" s="298"/>
      <c r="E75" s="298"/>
      <c r="F75" s="298"/>
      <c r="G75" s="298"/>
      <c r="H75" s="298"/>
      <c r="I75" s="298"/>
      <c r="J75" s="298"/>
      <c r="K75" s="299"/>
    </row>
    <row r="76" s="1" customFormat="1" ht="17.25" customHeight="1">
      <c r="B76" s="297"/>
      <c r="C76" s="300" t="s">
        <v>5765</v>
      </c>
      <c r="D76" s="300"/>
      <c r="E76" s="300"/>
      <c r="F76" s="300" t="s">
        <v>5766</v>
      </c>
      <c r="G76" s="301"/>
      <c r="H76" s="300" t="s">
        <v>54</v>
      </c>
      <c r="I76" s="300" t="s">
        <v>57</v>
      </c>
      <c r="J76" s="300" t="s">
        <v>5767</v>
      </c>
      <c r="K76" s="299"/>
    </row>
    <row r="77" s="1" customFormat="1" ht="17.25" customHeight="1">
      <c r="B77" s="297"/>
      <c r="C77" s="302" t="s">
        <v>5768</v>
      </c>
      <c r="D77" s="302"/>
      <c r="E77" s="302"/>
      <c r="F77" s="303" t="s">
        <v>5769</v>
      </c>
      <c r="G77" s="304"/>
      <c r="H77" s="302"/>
      <c r="I77" s="302"/>
      <c r="J77" s="302" t="s">
        <v>5770</v>
      </c>
      <c r="K77" s="299"/>
    </row>
    <row r="78" s="1" customFormat="1" ht="5.25" customHeight="1">
      <c r="B78" s="297"/>
      <c r="C78" s="305"/>
      <c r="D78" s="305"/>
      <c r="E78" s="305"/>
      <c r="F78" s="305"/>
      <c r="G78" s="306"/>
      <c r="H78" s="305"/>
      <c r="I78" s="305"/>
      <c r="J78" s="305"/>
      <c r="K78" s="299"/>
    </row>
    <row r="79" s="1" customFormat="1" ht="15" customHeight="1">
      <c r="B79" s="297"/>
      <c r="C79" s="285" t="s">
        <v>53</v>
      </c>
      <c r="D79" s="307"/>
      <c r="E79" s="307"/>
      <c r="F79" s="308" t="s">
        <v>5771</v>
      </c>
      <c r="G79" s="309"/>
      <c r="H79" s="285" t="s">
        <v>5772</v>
      </c>
      <c r="I79" s="285" t="s">
        <v>5773</v>
      </c>
      <c r="J79" s="285">
        <v>20</v>
      </c>
      <c r="K79" s="299"/>
    </row>
    <row r="80" s="1" customFormat="1" ht="15" customHeight="1">
      <c r="B80" s="297"/>
      <c r="C80" s="285" t="s">
        <v>5774</v>
      </c>
      <c r="D80" s="285"/>
      <c r="E80" s="285"/>
      <c r="F80" s="308" t="s">
        <v>5771</v>
      </c>
      <c r="G80" s="309"/>
      <c r="H80" s="285" t="s">
        <v>5775</v>
      </c>
      <c r="I80" s="285" t="s">
        <v>5773</v>
      </c>
      <c r="J80" s="285">
        <v>120</v>
      </c>
      <c r="K80" s="299"/>
    </row>
    <row r="81" s="1" customFormat="1" ht="15" customHeight="1">
      <c r="B81" s="310"/>
      <c r="C81" s="285" t="s">
        <v>5776</v>
      </c>
      <c r="D81" s="285"/>
      <c r="E81" s="285"/>
      <c r="F81" s="308" t="s">
        <v>5777</v>
      </c>
      <c r="G81" s="309"/>
      <c r="H81" s="285" t="s">
        <v>5778</v>
      </c>
      <c r="I81" s="285" t="s">
        <v>5773</v>
      </c>
      <c r="J81" s="285">
        <v>50</v>
      </c>
      <c r="K81" s="299"/>
    </row>
    <row r="82" s="1" customFormat="1" ht="15" customHeight="1">
      <c r="B82" s="310"/>
      <c r="C82" s="285" t="s">
        <v>5779</v>
      </c>
      <c r="D82" s="285"/>
      <c r="E82" s="285"/>
      <c r="F82" s="308" t="s">
        <v>5771</v>
      </c>
      <c r="G82" s="309"/>
      <c r="H82" s="285" t="s">
        <v>5780</v>
      </c>
      <c r="I82" s="285" t="s">
        <v>5781</v>
      </c>
      <c r="J82" s="285"/>
      <c r="K82" s="299"/>
    </row>
    <row r="83" s="1" customFormat="1" ht="15" customHeight="1">
      <c r="B83" s="310"/>
      <c r="C83" s="311" t="s">
        <v>5782</v>
      </c>
      <c r="D83" s="311"/>
      <c r="E83" s="311"/>
      <c r="F83" s="312" t="s">
        <v>5777</v>
      </c>
      <c r="G83" s="311"/>
      <c r="H83" s="311" t="s">
        <v>5783</v>
      </c>
      <c r="I83" s="311" t="s">
        <v>5773</v>
      </c>
      <c r="J83" s="311">
        <v>15</v>
      </c>
      <c r="K83" s="299"/>
    </row>
    <row r="84" s="1" customFormat="1" ht="15" customHeight="1">
      <c r="B84" s="310"/>
      <c r="C84" s="311" t="s">
        <v>5784</v>
      </c>
      <c r="D84" s="311"/>
      <c r="E84" s="311"/>
      <c r="F84" s="312" t="s">
        <v>5777</v>
      </c>
      <c r="G84" s="311"/>
      <c r="H84" s="311" t="s">
        <v>5785</v>
      </c>
      <c r="I84" s="311" t="s">
        <v>5773</v>
      </c>
      <c r="J84" s="311">
        <v>15</v>
      </c>
      <c r="K84" s="299"/>
    </row>
    <row r="85" s="1" customFormat="1" ht="15" customHeight="1">
      <c r="B85" s="310"/>
      <c r="C85" s="311" t="s">
        <v>5786</v>
      </c>
      <c r="D85" s="311"/>
      <c r="E85" s="311"/>
      <c r="F85" s="312" t="s">
        <v>5777</v>
      </c>
      <c r="G85" s="311"/>
      <c r="H85" s="311" t="s">
        <v>5787</v>
      </c>
      <c r="I85" s="311" t="s">
        <v>5773</v>
      </c>
      <c r="J85" s="311">
        <v>20</v>
      </c>
      <c r="K85" s="299"/>
    </row>
    <row r="86" s="1" customFormat="1" ht="15" customHeight="1">
      <c r="B86" s="310"/>
      <c r="C86" s="311" t="s">
        <v>5788</v>
      </c>
      <c r="D86" s="311"/>
      <c r="E86" s="311"/>
      <c r="F86" s="312" t="s">
        <v>5777</v>
      </c>
      <c r="G86" s="311"/>
      <c r="H86" s="311" t="s">
        <v>5789</v>
      </c>
      <c r="I86" s="311" t="s">
        <v>5773</v>
      </c>
      <c r="J86" s="311">
        <v>20</v>
      </c>
      <c r="K86" s="299"/>
    </row>
    <row r="87" s="1" customFormat="1" ht="15" customHeight="1">
      <c r="B87" s="310"/>
      <c r="C87" s="285" t="s">
        <v>5790</v>
      </c>
      <c r="D87" s="285"/>
      <c r="E87" s="285"/>
      <c r="F87" s="308" t="s">
        <v>5777</v>
      </c>
      <c r="G87" s="309"/>
      <c r="H87" s="285" t="s">
        <v>5791</v>
      </c>
      <c r="I87" s="285" t="s">
        <v>5773</v>
      </c>
      <c r="J87" s="285">
        <v>50</v>
      </c>
      <c r="K87" s="299"/>
    </row>
    <row r="88" s="1" customFormat="1" ht="15" customHeight="1">
      <c r="B88" s="310"/>
      <c r="C88" s="285" t="s">
        <v>5792</v>
      </c>
      <c r="D88" s="285"/>
      <c r="E88" s="285"/>
      <c r="F88" s="308" t="s">
        <v>5777</v>
      </c>
      <c r="G88" s="309"/>
      <c r="H88" s="285" t="s">
        <v>5793</v>
      </c>
      <c r="I88" s="285" t="s">
        <v>5773</v>
      </c>
      <c r="J88" s="285">
        <v>20</v>
      </c>
      <c r="K88" s="299"/>
    </row>
    <row r="89" s="1" customFormat="1" ht="15" customHeight="1">
      <c r="B89" s="310"/>
      <c r="C89" s="285" t="s">
        <v>5794</v>
      </c>
      <c r="D89" s="285"/>
      <c r="E89" s="285"/>
      <c r="F89" s="308" t="s">
        <v>5777</v>
      </c>
      <c r="G89" s="309"/>
      <c r="H89" s="285" t="s">
        <v>5795</v>
      </c>
      <c r="I89" s="285" t="s">
        <v>5773</v>
      </c>
      <c r="J89" s="285">
        <v>20</v>
      </c>
      <c r="K89" s="299"/>
    </row>
    <row r="90" s="1" customFormat="1" ht="15" customHeight="1">
      <c r="B90" s="310"/>
      <c r="C90" s="285" t="s">
        <v>5796</v>
      </c>
      <c r="D90" s="285"/>
      <c r="E90" s="285"/>
      <c r="F90" s="308" t="s">
        <v>5777</v>
      </c>
      <c r="G90" s="309"/>
      <c r="H90" s="285" t="s">
        <v>5797</v>
      </c>
      <c r="I90" s="285" t="s">
        <v>5773</v>
      </c>
      <c r="J90" s="285">
        <v>50</v>
      </c>
      <c r="K90" s="299"/>
    </row>
    <row r="91" s="1" customFormat="1" ht="15" customHeight="1">
      <c r="B91" s="310"/>
      <c r="C91" s="285" t="s">
        <v>5798</v>
      </c>
      <c r="D91" s="285"/>
      <c r="E91" s="285"/>
      <c r="F91" s="308" t="s">
        <v>5777</v>
      </c>
      <c r="G91" s="309"/>
      <c r="H91" s="285" t="s">
        <v>5798</v>
      </c>
      <c r="I91" s="285" t="s">
        <v>5773</v>
      </c>
      <c r="J91" s="285">
        <v>50</v>
      </c>
      <c r="K91" s="299"/>
    </row>
    <row r="92" s="1" customFormat="1" ht="15" customHeight="1">
      <c r="B92" s="310"/>
      <c r="C92" s="285" t="s">
        <v>5799</v>
      </c>
      <c r="D92" s="285"/>
      <c r="E92" s="285"/>
      <c r="F92" s="308" t="s">
        <v>5777</v>
      </c>
      <c r="G92" s="309"/>
      <c r="H92" s="285" t="s">
        <v>5800</v>
      </c>
      <c r="I92" s="285" t="s">
        <v>5773</v>
      </c>
      <c r="J92" s="285">
        <v>255</v>
      </c>
      <c r="K92" s="299"/>
    </row>
    <row r="93" s="1" customFormat="1" ht="15" customHeight="1">
      <c r="B93" s="310"/>
      <c r="C93" s="285" t="s">
        <v>5801</v>
      </c>
      <c r="D93" s="285"/>
      <c r="E93" s="285"/>
      <c r="F93" s="308" t="s">
        <v>5771</v>
      </c>
      <c r="G93" s="309"/>
      <c r="H93" s="285" t="s">
        <v>5802</v>
      </c>
      <c r="I93" s="285" t="s">
        <v>5803</v>
      </c>
      <c r="J93" s="285"/>
      <c r="K93" s="299"/>
    </row>
    <row r="94" s="1" customFormat="1" ht="15" customHeight="1">
      <c r="B94" s="310"/>
      <c r="C94" s="285" t="s">
        <v>5804</v>
      </c>
      <c r="D94" s="285"/>
      <c r="E94" s="285"/>
      <c r="F94" s="308" t="s">
        <v>5771</v>
      </c>
      <c r="G94" s="309"/>
      <c r="H94" s="285" t="s">
        <v>5805</v>
      </c>
      <c r="I94" s="285" t="s">
        <v>5806</v>
      </c>
      <c r="J94" s="285"/>
      <c r="K94" s="299"/>
    </row>
    <row r="95" s="1" customFormat="1" ht="15" customHeight="1">
      <c r="B95" s="310"/>
      <c r="C95" s="285" t="s">
        <v>5807</v>
      </c>
      <c r="D95" s="285"/>
      <c r="E95" s="285"/>
      <c r="F95" s="308" t="s">
        <v>5771</v>
      </c>
      <c r="G95" s="309"/>
      <c r="H95" s="285" t="s">
        <v>5807</v>
      </c>
      <c r="I95" s="285" t="s">
        <v>5806</v>
      </c>
      <c r="J95" s="285"/>
      <c r="K95" s="299"/>
    </row>
    <row r="96" s="1" customFormat="1" ht="15" customHeight="1">
      <c r="B96" s="310"/>
      <c r="C96" s="285" t="s">
        <v>38</v>
      </c>
      <c r="D96" s="285"/>
      <c r="E96" s="285"/>
      <c r="F96" s="308" t="s">
        <v>5771</v>
      </c>
      <c r="G96" s="309"/>
      <c r="H96" s="285" t="s">
        <v>5808</v>
      </c>
      <c r="I96" s="285" t="s">
        <v>5806</v>
      </c>
      <c r="J96" s="285"/>
      <c r="K96" s="299"/>
    </row>
    <row r="97" s="1" customFormat="1" ht="15" customHeight="1">
      <c r="B97" s="310"/>
      <c r="C97" s="285" t="s">
        <v>48</v>
      </c>
      <c r="D97" s="285"/>
      <c r="E97" s="285"/>
      <c r="F97" s="308" t="s">
        <v>5771</v>
      </c>
      <c r="G97" s="309"/>
      <c r="H97" s="285" t="s">
        <v>5809</v>
      </c>
      <c r="I97" s="285" t="s">
        <v>5806</v>
      </c>
      <c r="J97" s="285"/>
      <c r="K97" s="299"/>
    </row>
    <row r="98" s="1" customFormat="1" ht="15" customHeight="1">
      <c r="B98" s="313"/>
      <c r="C98" s="314"/>
      <c r="D98" s="314"/>
      <c r="E98" s="314"/>
      <c r="F98" s="314"/>
      <c r="G98" s="314"/>
      <c r="H98" s="314"/>
      <c r="I98" s="314"/>
      <c r="J98" s="314"/>
      <c r="K98" s="315"/>
    </row>
    <row r="99" s="1" customFormat="1" ht="18.75" customHeight="1">
      <c r="B99" s="316"/>
      <c r="C99" s="317"/>
      <c r="D99" s="317"/>
      <c r="E99" s="317"/>
      <c r="F99" s="317"/>
      <c r="G99" s="317"/>
      <c r="H99" s="317"/>
      <c r="I99" s="317"/>
      <c r="J99" s="317"/>
      <c r="K99" s="316"/>
    </row>
    <row r="100" s="1" customFormat="1" ht="18.75" customHeight="1">
      <c r="B100" s="293"/>
      <c r="C100" s="293"/>
      <c r="D100" s="293"/>
      <c r="E100" s="293"/>
      <c r="F100" s="293"/>
      <c r="G100" s="293"/>
      <c r="H100" s="293"/>
      <c r="I100" s="293"/>
      <c r="J100" s="293"/>
      <c r="K100" s="293"/>
    </row>
    <row r="101" s="1" customFormat="1" ht="7.5" customHeight="1">
      <c r="B101" s="294"/>
      <c r="C101" s="295"/>
      <c r="D101" s="295"/>
      <c r="E101" s="295"/>
      <c r="F101" s="295"/>
      <c r="G101" s="295"/>
      <c r="H101" s="295"/>
      <c r="I101" s="295"/>
      <c r="J101" s="295"/>
      <c r="K101" s="296"/>
    </row>
    <row r="102" s="1" customFormat="1" ht="45" customHeight="1">
      <c r="B102" s="297"/>
      <c r="C102" s="298" t="s">
        <v>5810</v>
      </c>
      <c r="D102" s="298"/>
      <c r="E102" s="298"/>
      <c r="F102" s="298"/>
      <c r="G102" s="298"/>
      <c r="H102" s="298"/>
      <c r="I102" s="298"/>
      <c r="J102" s="298"/>
      <c r="K102" s="299"/>
    </row>
    <row r="103" s="1" customFormat="1" ht="17.25" customHeight="1">
      <c r="B103" s="297"/>
      <c r="C103" s="300" t="s">
        <v>5765</v>
      </c>
      <c r="D103" s="300"/>
      <c r="E103" s="300"/>
      <c r="F103" s="300" t="s">
        <v>5766</v>
      </c>
      <c r="G103" s="301"/>
      <c r="H103" s="300" t="s">
        <v>54</v>
      </c>
      <c r="I103" s="300" t="s">
        <v>57</v>
      </c>
      <c r="J103" s="300" t="s">
        <v>5767</v>
      </c>
      <c r="K103" s="299"/>
    </row>
    <row r="104" s="1" customFormat="1" ht="17.25" customHeight="1">
      <c r="B104" s="297"/>
      <c r="C104" s="302" t="s">
        <v>5768</v>
      </c>
      <c r="D104" s="302"/>
      <c r="E104" s="302"/>
      <c r="F104" s="303" t="s">
        <v>5769</v>
      </c>
      <c r="G104" s="304"/>
      <c r="H104" s="302"/>
      <c r="I104" s="302"/>
      <c r="J104" s="302" t="s">
        <v>5770</v>
      </c>
      <c r="K104" s="299"/>
    </row>
    <row r="105" s="1" customFormat="1" ht="5.25" customHeight="1">
      <c r="B105" s="297"/>
      <c r="C105" s="300"/>
      <c r="D105" s="300"/>
      <c r="E105" s="300"/>
      <c r="F105" s="300"/>
      <c r="G105" s="318"/>
      <c r="H105" s="300"/>
      <c r="I105" s="300"/>
      <c r="J105" s="300"/>
      <c r="K105" s="299"/>
    </row>
    <row r="106" s="1" customFormat="1" ht="15" customHeight="1">
      <c r="B106" s="297"/>
      <c r="C106" s="285" t="s">
        <v>53</v>
      </c>
      <c r="D106" s="307"/>
      <c r="E106" s="307"/>
      <c r="F106" s="308" t="s">
        <v>5771</v>
      </c>
      <c r="G106" s="285"/>
      <c r="H106" s="285" t="s">
        <v>5811</v>
      </c>
      <c r="I106" s="285" t="s">
        <v>5773</v>
      </c>
      <c r="J106" s="285">
        <v>20</v>
      </c>
      <c r="K106" s="299"/>
    </row>
    <row r="107" s="1" customFormat="1" ht="15" customHeight="1">
      <c r="B107" s="297"/>
      <c r="C107" s="285" t="s">
        <v>5774</v>
      </c>
      <c r="D107" s="285"/>
      <c r="E107" s="285"/>
      <c r="F107" s="308" t="s">
        <v>5771</v>
      </c>
      <c r="G107" s="285"/>
      <c r="H107" s="285" t="s">
        <v>5811</v>
      </c>
      <c r="I107" s="285" t="s">
        <v>5773</v>
      </c>
      <c r="J107" s="285">
        <v>120</v>
      </c>
      <c r="K107" s="299"/>
    </row>
    <row r="108" s="1" customFormat="1" ht="15" customHeight="1">
      <c r="B108" s="310"/>
      <c r="C108" s="285" t="s">
        <v>5776</v>
      </c>
      <c r="D108" s="285"/>
      <c r="E108" s="285"/>
      <c r="F108" s="308" t="s">
        <v>5777</v>
      </c>
      <c r="G108" s="285"/>
      <c r="H108" s="285" t="s">
        <v>5811</v>
      </c>
      <c r="I108" s="285" t="s">
        <v>5773</v>
      </c>
      <c r="J108" s="285">
        <v>50</v>
      </c>
      <c r="K108" s="299"/>
    </row>
    <row r="109" s="1" customFormat="1" ht="15" customHeight="1">
      <c r="B109" s="310"/>
      <c r="C109" s="285" t="s">
        <v>5779</v>
      </c>
      <c r="D109" s="285"/>
      <c r="E109" s="285"/>
      <c r="F109" s="308" t="s">
        <v>5771</v>
      </c>
      <c r="G109" s="285"/>
      <c r="H109" s="285" t="s">
        <v>5811</v>
      </c>
      <c r="I109" s="285" t="s">
        <v>5781</v>
      </c>
      <c r="J109" s="285"/>
      <c r="K109" s="299"/>
    </row>
    <row r="110" s="1" customFormat="1" ht="15" customHeight="1">
      <c r="B110" s="310"/>
      <c r="C110" s="285" t="s">
        <v>5790</v>
      </c>
      <c r="D110" s="285"/>
      <c r="E110" s="285"/>
      <c r="F110" s="308" t="s">
        <v>5777</v>
      </c>
      <c r="G110" s="285"/>
      <c r="H110" s="285" t="s">
        <v>5811</v>
      </c>
      <c r="I110" s="285" t="s">
        <v>5773</v>
      </c>
      <c r="J110" s="285">
        <v>50</v>
      </c>
      <c r="K110" s="299"/>
    </row>
    <row r="111" s="1" customFormat="1" ht="15" customHeight="1">
      <c r="B111" s="310"/>
      <c r="C111" s="285" t="s">
        <v>5798</v>
      </c>
      <c r="D111" s="285"/>
      <c r="E111" s="285"/>
      <c r="F111" s="308" t="s">
        <v>5777</v>
      </c>
      <c r="G111" s="285"/>
      <c r="H111" s="285" t="s">
        <v>5811</v>
      </c>
      <c r="I111" s="285" t="s">
        <v>5773</v>
      </c>
      <c r="J111" s="285">
        <v>50</v>
      </c>
      <c r="K111" s="299"/>
    </row>
    <row r="112" s="1" customFormat="1" ht="15" customHeight="1">
      <c r="B112" s="310"/>
      <c r="C112" s="285" t="s">
        <v>5796</v>
      </c>
      <c r="D112" s="285"/>
      <c r="E112" s="285"/>
      <c r="F112" s="308" t="s">
        <v>5777</v>
      </c>
      <c r="G112" s="285"/>
      <c r="H112" s="285" t="s">
        <v>5811</v>
      </c>
      <c r="I112" s="285" t="s">
        <v>5773</v>
      </c>
      <c r="J112" s="285">
        <v>50</v>
      </c>
      <c r="K112" s="299"/>
    </row>
    <row r="113" s="1" customFormat="1" ht="15" customHeight="1">
      <c r="B113" s="310"/>
      <c r="C113" s="285" t="s">
        <v>53</v>
      </c>
      <c r="D113" s="285"/>
      <c r="E113" s="285"/>
      <c r="F113" s="308" t="s">
        <v>5771</v>
      </c>
      <c r="G113" s="285"/>
      <c r="H113" s="285" t="s">
        <v>5812</v>
      </c>
      <c r="I113" s="285" t="s">
        <v>5773</v>
      </c>
      <c r="J113" s="285">
        <v>20</v>
      </c>
      <c r="K113" s="299"/>
    </row>
    <row r="114" s="1" customFormat="1" ht="15" customHeight="1">
      <c r="B114" s="310"/>
      <c r="C114" s="285" t="s">
        <v>5813</v>
      </c>
      <c r="D114" s="285"/>
      <c r="E114" s="285"/>
      <c r="F114" s="308" t="s">
        <v>5771</v>
      </c>
      <c r="G114" s="285"/>
      <c r="H114" s="285" t="s">
        <v>5814</v>
      </c>
      <c r="I114" s="285" t="s">
        <v>5773</v>
      </c>
      <c r="J114" s="285">
        <v>120</v>
      </c>
      <c r="K114" s="299"/>
    </row>
    <row r="115" s="1" customFormat="1" ht="15" customHeight="1">
      <c r="B115" s="310"/>
      <c r="C115" s="285" t="s">
        <v>38</v>
      </c>
      <c r="D115" s="285"/>
      <c r="E115" s="285"/>
      <c r="F115" s="308" t="s">
        <v>5771</v>
      </c>
      <c r="G115" s="285"/>
      <c r="H115" s="285" t="s">
        <v>5815</v>
      </c>
      <c r="I115" s="285" t="s">
        <v>5806</v>
      </c>
      <c r="J115" s="285"/>
      <c r="K115" s="299"/>
    </row>
    <row r="116" s="1" customFormat="1" ht="15" customHeight="1">
      <c r="B116" s="310"/>
      <c r="C116" s="285" t="s">
        <v>48</v>
      </c>
      <c r="D116" s="285"/>
      <c r="E116" s="285"/>
      <c r="F116" s="308" t="s">
        <v>5771</v>
      </c>
      <c r="G116" s="285"/>
      <c r="H116" s="285" t="s">
        <v>5816</v>
      </c>
      <c r="I116" s="285" t="s">
        <v>5806</v>
      </c>
      <c r="J116" s="285"/>
      <c r="K116" s="299"/>
    </row>
    <row r="117" s="1" customFormat="1" ht="15" customHeight="1">
      <c r="B117" s="310"/>
      <c r="C117" s="285" t="s">
        <v>57</v>
      </c>
      <c r="D117" s="285"/>
      <c r="E117" s="285"/>
      <c r="F117" s="308" t="s">
        <v>5771</v>
      </c>
      <c r="G117" s="285"/>
      <c r="H117" s="285" t="s">
        <v>5817</v>
      </c>
      <c r="I117" s="285" t="s">
        <v>5818</v>
      </c>
      <c r="J117" s="285"/>
      <c r="K117" s="299"/>
    </row>
    <row r="118" s="1" customFormat="1" ht="15" customHeight="1">
      <c r="B118" s="313"/>
      <c r="C118" s="319"/>
      <c r="D118" s="319"/>
      <c r="E118" s="319"/>
      <c r="F118" s="319"/>
      <c r="G118" s="319"/>
      <c r="H118" s="319"/>
      <c r="I118" s="319"/>
      <c r="J118" s="319"/>
      <c r="K118" s="315"/>
    </row>
    <row r="119" s="1" customFormat="1" ht="18.75" customHeight="1">
      <c r="B119" s="320"/>
      <c r="C119" s="321"/>
      <c r="D119" s="321"/>
      <c r="E119" s="321"/>
      <c r="F119" s="322"/>
      <c r="G119" s="321"/>
      <c r="H119" s="321"/>
      <c r="I119" s="321"/>
      <c r="J119" s="321"/>
      <c r="K119" s="320"/>
    </row>
    <row r="120" s="1" customFormat="1" ht="18.75" customHeight="1">
      <c r="B120" s="293"/>
      <c r="C120" s="293"/>
      <c r="D120" s="293"/>
      <c r="E120" s="293"/>
      <c r="F120" s="293"/>
      <c r="G120" s="293"/>
      <c r="H120" s="293"/>
      <c r="I120" s="293"/>
      <c r="J120" s="293"/>
      <c r="K120" s="293"/>
    </row>
    <row r="121" s="1" customFormat="1" ht="7.5" customHeight="1">
      <c r="B121" s="323"/>
      <c r="C121" s="324"/>
      <c r="D121" s="324"/>
      <c r="E121" s="324"/>
      <c r="F121" s="324"/>
      <c r="G121" s="324"/>
      <c r="H121" s="324"/>
      <c r="I121" s="324"/>
      <c r="J121" s="324"/>
      <c r="K121" s="325"/>
    </row>
    <row r="122" s="1" customFormat="1" ht="45" customHeight="1">
      <c r="B122" s="326"/>
      <c r="C122" s="276" t="s">
        <v>5819</v>
      </c>
      <c r="D122" s="276"/>
      <c r="E122" s="276"/>
      <c r="F122" s="276"/>
      <c r="G122" s="276"/>
      <c r="H122" s="276"/>
      <c r="I122" s="276"/>
      <c r="J122" s="276"/>
      <c r="K122" s="327"/>
    </row>
    <row r="123" s="1" customFormat="1" ht="17.25" customHeight="1">
      <c r="B123" s="328"/>
      <c r="C123" s="300" t="s">
        <v>5765</v>
      </c>
      <c r="D123" s="300"/>
      <c r="E123" s="300"/>
      <c r="F123" s="300" t="s">
        <v>5766</v>
      </c>
      <c r="G123" s="301"/>
      <c r="H123" s="300" t="s">
        <v>54</v>
      </c>
      <c r="I123" s="300" t="s">
        <v>57</v>
      </c>
      <c r="J123" s="300" t="s">
        <v>5767</v>
      </c>
      <c r="K123" s="329"/>
    </row>
    <row r="124" s="1" customFormat="1" ht="17.25" customHeight="1">
      <c r="B124" s="328"/>
      <c r="C124" s="302" t="s">
        <v>5768</v>
      </c>
      <c r="D124" s="302"/>
      <c r="E124" s="302"/>
      <c r="F124" s="303" t="s">
        <v>5769</v>
      </c>
      <c r="G124" s="304"/>
      <c r="H124" s="302"/>
      <c r="I124" s="302"/>
      <c r="J124" s="302" t="s">
        <v>5770</v>
      </c>
      <c r="K124" s="329"/>
    </row>
    <row r="125" s="1" customFormat="1" ht="5.25" customHeight="1">
      <c r="B125" s="330"/>
      <c r="C125" s="305"/>
      <c r="D125" s="305"/>
      <c r="E125" s="305"/>
      <c r="F125" s="305"/>
      <c r="G125" s="331"/>
      <c r="H125" s="305"/>
      <c r="I125" s="305"/>
      <c r="J125" s="305"/>
      <c r="K125" s="332"/>
    </row>
    <row r="126" s="1" customFormat="1" ht="15" customHeight="1">
      <c r="B126" s="330"/>
      <c r="C126" s="285" t="s">
        <v>5774</v>
      </c>
      <c r="D126" s="307"/>
      <c r="E126" s="307"/>
      <c r="F126" s="308" t="s">
        <v>5771</v>
      </c>
      <c r="G126" s="285"/>
      <c r="H126" s="285" t="s">
        <v>5811</v>
      </c>
      <c r="I126" s="285" t="s">
        <v>5773</v>
      </c>
      <c r="J126" s="285">
        <v>120</v>
      </c>
      <c r="K126" s="333"/>
    </row>
    <row r="127" s="1" customFormat="1" ht="15" customHeight="1">
      <c r="B127" s="330"/>
      <c r="C127" s="285" t="s">
        <v>5820</v>
      </c>
      <c r="D127" s="285"/>
      <c r="E127" s="285"/>
      <c r="F127" s="308" t="s">
        <v>5771</v>
      </c>
      <c r="G127" s="285"/>
      <c r="H127" s="285" t="s">
        <v>5821</v>
      </c>
      <c r="I127" s="285" t="s">
        <v>5773</v>
      </c>
      <c r="J127" s="285" t="s">
        <v>5822</v>
      </c>
      <c r="K127" s="333"/>
    </row>
    <row r="128" s="1" customFormat="1" ht="15" customHeight="1">
      <c r="B128" s="330"/>
      <c r="C128" s="285" t="s">
        <v>82</v>
      </c>
      <c r="D128" s="285"/>
      <c r="E128" s="285"/>
      <c r="F128" s="308" t="s">
        <v>5771</v>
      </c>
      <c r="G128" s="285"/>
      <c r="H128" s="285" t="s">
        <v>5823</v>
      </c>
      <c r="I128" s="285" t="s">
        <v>5773</v>
      </c>
      <c r="J128" s="285" t="s">
        <v>5822</v>
      </c>
      <c r="K128" s="333"/>
    </row>
    <row r="129" s="1" customFormat="1" ht="15" customHeight="1">
      <c r="B129" s="330"/>
      <c r="C129" s="285" t="s">
        <v>5782</v>
      </c>
      <c r="D129" s="285"/>
      <c r="E129" s="285"/>
      <c r="F129" s="308" t="s">
        <v>5777</v>
      </c>
      <c r="G129" s="285"/>
      <c r="H129" s="285" t="s">
        <v>5783</v>
      </c>
      <c r="I129" s="285" t="s">
        <v>5773</v>
      </c>
      <c r="J129" s="285">
        <v>15</v>
      </c>
      <c r="K129" s="333"/>
    </row>
    <row r="130" s="1" customFormat="1" ht="15" customHeight="1">
      <c r="B130" s="330"/>
      <c r="C130" s="311" t="s">
        <v>5784</v>
      </c>
      <c r="D130" s="311"/>
      <c r="E130" s="311"/>
      <c r="F130" s="312" t="s">
        <v>5777</v>
      </c>
      <c r="G130" s="311"/>
      <c r="H130" s="311" t="s">
        <v>5785</v>
      </c>
      <c r="I130" s="311" t="s">
        <v>5773</v>
      </c>
      <c r="J130" s="311">
        <v>15</v>
      </c>
      <c r="K130" s="333"/>
    </row>
    <row r="131" s="1" customFormat="1" ht="15" customHeight="1">
      <c r="B131" s="330"/>
      <c r="C131" s="311" t="s">
        <v>5786</v>
      </c>
      <c r="D131" s="311"/>
      <c r="E131" s="311"/>
      <c r="F131" s="312" t="s">
        <v>5777</v>
      </c>
      <c r="G131" s="311"/>
      <c r="H131" s="311" t="s">
        <v>5787</v>
      </c>
      <c r="I131" s="311" t="s">
        <v>5773</v>
      </c>
      <c r="J131" s="311">
        <v>20</v>
      </c>
      <c r="K131" s="333"/>
    </row>
    <row r="132" s="1" customFormat="1" ht="15" customHeight="1">
      <c r="B132" s="330"/>
      <c r="C132" s="311" t="s">
        <v>5788</v>
      </c>
      <c r="D132" s="311"/>
      <c r="E132" s="311"/>
      <c r="F132" s="312" t="s">
        <v>5777</v>
      </c>
      <c r="G132" s="311"/>
      <c r="H132" s="311" t="s">
        <v>5789</v>
      </c>
      <c r="I132" s="311" t="s">
        <v>5773</v>
      </c>
      <c r="J132" s="311">
        <v>20</v>
      </c>
      <c r="K132" s="333"/>
    </row>
    <row r="133" s="1" customFormat="1" ht="15" customHeight="1">
      <c r="B133" s="330"/>
      <c r="C133" s="285" t="s">
        <v>5776</v>
      </c>
      <c r="D133" s="285"/>
      <c r="E133" s="285"/>
      <c r="F133" s="308" t="s">
        <v>5777</v>
      </c>
      <c r="G133" s="285"/>
      <c r="H133" s="285" t="s">
        <v>5811</v>
      </c>
      <c r="I133" s="285" t="s">
        <v>5773</v>
      </c>
      <c r="J133" s="285">
        <v>50</v>
      </c>
      <c r="K133" s="333"/>
    </row>
    <row r="134" s="1" customFormat="1" ht="15" customHeight="1">
      <c r="B134" s="330"/>
      <c r="C134" s="285" t="s">
        <v>5790</v>
      </c>
      <c r="D134" s="285"/>
      <c r="E134" s="285"/>
      <c r="F134" s="308" t="s">
        <v>5777</v>
      </c>
      <c r="G134" s="285"/>
      <c r="H134" s="285" t="s">
        <v>5811</v>
      </c>
      <c r="I134" s="285" t="s">
        <v>5773</v>
      </c>
      <c r="J134" s="285">
        <v>50</v>
      </c>
      <c r="K134" s="333"/>
    </row>
    <row r="135" s="1" customFormat="1" ht="15" customHeight="1">
      <c r="B135" s="330"/>
      <c r="C135" s="285" t="s">
        <v>5796</v>
      </c>
      <c r="D135" s="285"/>
      <c r="E135" s="285"/>
      <c r="F135" s="308" t="s">
        <v>5777</v>
      </c>
      <c r="G135" s="285"/>
      <c r="H135" s="285" t="s">
        <v>5811</v>
      </c>
      <c r="I135" s="285" t="s">
        <v>5773</v>
      </c>
      <c r="J135" s="285">
        <v>50</v>
      </c>
      <c r="K135" s="333"/>
    </row>
    <row r="136" s="1" customFormat="1" ht="15" customHeight="1">
      <c r="B136" s="330"/>
      <c r="C136" s="285" t="s">
        <v>5798</v>
      </c>
      <c r="D136" s="285"/>
      <c r="E136" s="285"/>
      <c r="F136" s="308" t="s">
        <v>5777</v>
      </c>
      <c r="G136" s="285"/>
      <c r="H136" s="285" t="s">
        <v>5811</v>
      </c>
      <c r="I136" s="285" t="s">
        <v>5773</v>
      </c>
      <c r="J136" s="285">
        <v>50</v>
      </c>
      <c r="K136" s="333"/>
    </row>
    <row r="137" s="1" customFormat="1" ht="15" customHeight="1">
      <c r="B137" s="330"/>
      <c r="C137" s="285" t="s">
        <v>5799</v>
      </c>
      <c r="D137" s="285"/>
      <c r="E137" s="285"/>
      <c r="F137" s="308" t="s">
        <v>5777</v>
      </c>
      <c r="G137" s="285"/>
      <c r="H137" s="285" t="s">
        <v>5824</v>
      </c>
      <c r="I137" s="285" t="s">
        <v>5773</v>
      </c>
      <c r="J137" s="285">
        <v>255</v>
      </c>
      <c r="K137" s="333"/>
    </row>
    <row r="138" s="1" customFormat="1" ht="15" customHeight="1">
      <c r="B138" s="330"/>
      <c r="C138" s="285" t="s">
        <v>5801</v>
      </c>
      <c r="D138" s="285"/>
      <c r="E138" s="285"/>
      <c r="F138" s="308" t="s">
        <v>5771</v>
      </c>
      <c r="G138" s="285"/>
      <c r="H138" s="285" t="s">
        <v>5825</v>
      </c>
      <c r="I138" s="285" t="s">
        <v>5803</v>
      </c>
      <c r="J138" s="285"/>
      <c r="K138" s="333"/>
    </row>
    <row r="139" s="1" customFormat="1" ht="15" customHeight="1">
      <c r="B139" s="330"/>
      <c r="C139" s="285" t="s">
        <v>5804</v>
      </c>
      <c r="D139" s="285"/>
      <c r="E139" s="285"/>
      <c r="F139" s="308" t="s">
        <v>5771</v>
      </c>
      <c r="G139" s="285"/>
      <c r="H139" s="285" t="s">
        <v>5826</v>
      </c>
      <c r="I139" s="285" t="s">
        <v>5806</v>
      </c>
      <c r="J139" s="285"/>
      <c r="K139" s="333"/>
    </row>
    <row r="140" s="1" customFormat="1" ht="15" customHeight="1">
      <c r="B140" s="330"/>
      <c r="C140" s="285" t="s">
        <v>5807</v>
      </c>
      <c r="D140" s="285"/>
      <c r="E140" s="285"/>
      <c r="F140" s="308" t="s">
        <v>5771</v>
      </c>
      <c r="G140" s="285"/>
      <c r="H140" s="285" t="s">
        <v>5807</v>
      </c>
      <c r="I140" s="285" t="s">
        <v>5806</v>
      </c>
      <c r="J140" s="285"/>
      <c r="K140" s="333"/>
    </row>
    <row r="141" s="1" customFormat="1" ht="15" customHeight="1">
      <c r="B141" s="330"/>
      <c r="C141" s="285" t="s">
        <v>38</v>
      </c>
      <c r="D141" s="285"/>
      <c r="E141" s="285"/>
      <c r="F141" s="308" t="s">
        <v>5771</v>
      </c>
      <c r="G141" s="285"/>
      <c r="H141" s="285" t="s">
        <v>5827</v>
      </c>
      <c r="I141" s="285" t="s">
        <v>5806</v>
      </c>
      <c r="J141" s="285"/>
      <c r="K141" s="333"/>
    </row>
    <row r="142" s="1" customFormat="1" ht="15" customHeight="1">
      <c r="B142" s="330"/>
      <c r="C142" s="285" t="s">
        <v>5828</v>
      </c>
      <c r="D142" s="285"/>
      <c r="E142" s="285"/>
      <c r="F142" s="308" t="s">
        <v>5771</v>
      </c>
      <c r="G142" s="285"/>
      <c r="H142" s="285" t="s">
        <v>5829</v>
      </c>
      <c r="I142" s="285" t="s">
        <v>5806</v>
      </c>
      <c r="J142" s="285"/>
      <c r="K142" s="333"/>
    </row>
    <row r="143" s="1" customFormat="1" ht="15" customHeight="1">
      <c r="B143" s="334"/>
      <c r="C143" s="335"/>
      <c r="D143" s="335"/>
      <c r="E143" s="335"/>
      <c r="F143" s="335"/>
      <c r="G143" s="335"/>
      <c r="H143" s="335"/>
      <c r="I143" s="335"/>
      <c r="J143" s="335"/>
      <c r="K143" s="336"/>
    </row>
    <row r="144" s="1" customFormat="1" ht="18.75" customHeight="1">
      <c r="B144" s="321"/>
      <c r="C144" s="321"/>
      <c r="D144" s="321"/>
      <c r="E144" s="321"/>
      <c r="F144" s="322"/>
      <c r="G144" s="321"/>
      <c r="H144" s="321"/>
      <c r="I144" s="321"/>
      <c r="J144" s="321"/>
      <c r="K144" s="321"/>
    </row>
    <row r="145" s="1" customFormat="1" ht="18.75" customHeight="1">
      <c r="B145" s="293"/>
      <c r="C145" s="293"/>
      <c r="D145" s="293"/>
      <c r="E145" s="293"/>
      <c r="F145" s="293"/>
      <c r="G145" s="293"/>
      <c r="H145" s="293"/>
      <c r="I145" s="293"/>
      <c r="J145" s="293"/>
      <c r="K145" s="293"/>
    </row>
    <row r="146" s="1" customFormat="1" ht="7.5" customHeight="1">
      <c r="B146" s="294"/>
      <c r="C146" s="295"/>
      <c r="D146" s="295"/>
      <c r="E146" s="295"/>
      <c r="F146" s="295"/>
      <c r="G146" s="295"/>
      <c r="H146" s="295"/>
      <c r="I146" s="295"/>
      <c r="J146" s="295"/>
      <c r="K146" s="296"/>
    </row>
    <row r="147" s="1" customFormat="1" ht="45" customHeight="1">
      <c r="B147" s="297"/>
      <c r="C147" s="298" t="s">
        <v>5830</v>
      </c>
      <c r="D147" s="298"/>
      <c r="E147" s="298"/>
      <c r="F147" s="298"/>
      <c r="G147" s="298"/>
      <c r="H147" s="298"/>
      <c r="I147" s="298"/>
      <c r="J147" s="298"/>
      <c r="K147" s="299"/>
    </row>
    <row r="148" s="1" customFormat="1" ht="17.25" customHeight="1">
      <c r="B148" s="297"/>
      <c r="C148" s="300" t="s">
        <v>5765</v>
      </c>
      <c r="D148" s="300"/>
      <c r="E148" s="300"/>
      <c r="F148" s="300" t="s">
        <v>5766</v>
      </c>
      <c r="G148" s="301"/>
      <c r="H148" s="300" t="s">
        <v>54</v>
      </c>
      <c r="I148" s="300" t="s">
        <v>57</v>
      </c>
      <c r="J148" s="300" t="s">
        <v>5767</v>
      </c>
      <c r="K148" s="299"/>
    </row>
    <row r="149" s="1" customFormat="1" ht="17.25" customHeight="1">
      <c r="B149" s="297"/>
      <c r="C149" s="302" t="s">
        <v>5768</v>
      </c>
      <c r="D149" s="302"/>
      <c r="E149" s="302"/>
      <c r="F149" s="303" t="s">
        <v>5769</v>
      </c>
      <c r="G149" s="304"/>
      <c r="H149" s="302"/>
      <c r="I149" s="302"/>
      <c r="J149" s="302" t="s">
        <v>5770</v>
      </c>
      <c r="K149" s="299"/>
    </row>
    <row r="150" s="1" customFormat="1" ht="5.25" customHeight="1">
      <c r="B150" s="310"/>
      <c r="C150" s="305"/>
      <c r="D150" s="305"/>
      <c r="E150" s="305"/>
      <c r="F150" s="305"/>
      <c r="G150" s="306"/>
      <c r="H150" s="305"/>
      <c r="I150" s="305"/>
      <c r="J150" s="305"/>
      <c r="K150" s="333"/>
    </row>
    <row r="151" s="1" customFormat="1" ht="15" customHeight="1">
      <c r="B151" s="310"/>
      <c r="C151" s="337" t="s">
        <v>5774</v>
      </c>
      <c r="D151" s="285"/>
      <c r="E151" s="285"/>
      <c r="F151" s="338" t="s">
        <v>5771</v>
      </c>
      <c r="G151" s="285"/>
      <c r="H151" s="337" t="s">
        <v>5811</v>
      </c>
      <c r="I151" s="337" t="s">
        <v>5773</v>
      </c>
      <c r="J151" s="337">
        <v>120</v>
      </c>
      <c r="K151" s="333"/>
    </row>
    <row r="152" s="1" customFormat="1" ht="15" customHeight="1">
      <c r="B152" s="310"/>
      <c r="C152" s="337" t="s">
        <v>5820</v>
      </c>
      <c r="D152" s="285"/>
      <c r="E152" s="285"/>
      <c r="F152" s="338" t="s">
        <v>5771</v>
      </c>
      <c r="G152" s="285"/>
      <c r="H152" s="337" t="s">
        <v>5831</v>
      </c>
      <c r="I152" s="337" t="s">
        <v>5773</v>
      </c>
      <c r="J152" s="337" t="s">
        <v>5822</v>
      </c>
      <c r="K152" s="333"/>
    </row>
    <row r="153" s="1" customFormat="1" ht="15" customHeight="1">
      <c r="B153" s="310"/>
      <c r="C153" s="337" t="s">
        <v>82</v>
      </c>
      <c r="D153" s="285"/>
      <c r="E153" s="285"/>
      <c r="F153" s="338" t="s">
        <v>5771</v>
      </c>
      <c r="G153" s="285"/>
      <c r="H153" s="337" t="s">
        <v>5832</v>
      </c>
      <c r="I153" s="337" t="s">
        <v>5773</v>
      </c>
      <c r="J153" s="337" t="s">
        <v>5822</v>
      </c>
      <c r="K153" s="333"/>
    </row>
    <row r="154" s="1" customFormat="1" ht="15" customHeight="1">
      <c r="B154" s="310"/>
      <c r="C154" s="337" t="s">
        <v>5776</v>
      </c>
      <c r="D154" s="285"/>
      <c r="E154" s="285"/>
      <c r="F154" s="338" t="s">
        <v>5777</v>
      </c>
      <c r="G154" s="285"/>
      <c r="H154" s="337" t="s">
        <v>5811</v>
      </c>
      <c r="I154" s="337" t="s">
        <v>5773</v>
      </c>
      <c r="J154" s="337">
        <v>50</v>
      </c>
      <c r="K154" s="333"/>
    </row>
    <row r="155" s="1" customFormat="1" ht="15" customHeight="1">
      <c r="B155" s="310"/>
      <c r="C155" s="337" t="s">
        <v>5779</v>
      </c>
      <c r="D155" s="285"/>
      <c r="E155" s="285"/>
      <c r="F155" s="338" t="s">
        <v>5771</v>
      </c>
      <c r="G155" s="285"/>
      <c r="H155" s="337" t="s">
        <v>5811</v>
      </c>
      <c r="I155" s="337" t="s">
        <v>5781</v>
      </c>
      <c r="J155" s="337"/>
      <c r="K155" s="333"/>
    </row>
    <row r="156" s="1" customFormat="1" ht="15" customHeight="1">
      <c r="B156" s="310"/>
      <c r="C156" s="337" t="s">
        <v>5790</v>
      </c>
      <c r="D156" s="285"/>
      <c r="E156" s="285"/>
      <c r="F156" s="338" t="s">
        <v>5777</v>
      </c>
      <c r="G156" s="285"/>
      <c r="H156" s="337" t="s">
        <v>5811</v>
      </c>
      <c r="I156" s="337" t="s">
        <v>5773</v>
      </c>
      <c r="J156" s="337">
        <v>50</v>
      </c>
      <c r="K156" s="333"/>
    </row>
    <row r="157" s="1" customFormat="1" ht="15" customHeight="1">
      <c r="B157" s="310"/>
      <c r="C157" s="337" t="s">
        <v>5798</v>
      </c>
      <c r="D157" s="285"/>
      <c r="E157" s="285"/>
      <c r="F157" s="338" t="s">
        <v>5777</v>
      </c>
      <c r="G157" s="285"/>
      <c r="H157" s="337" t="s">
        <v>5811</v>
      </c>
      <c r="I157" s="337" t="s">
        <v>5773</v>
      </c>
      <c r="J157" s="337">
        <v>50</v>
      </c>
      <c r="K157" s="333"/>
    </row>
    <row r="158" s="1" customFormat="1" ht="15" customHeight="1">
      <c r="B158" s="310"/>
      <c r="C158" s="337" t="s">
        <v>5796</v>
      </c>
      <c r="D158" s="285"/>
      <c r="E158" s="285"/>
      <c r="F158" s="338" t="s">
        <v>5777</v>
      </c>
      <c r="G158" s="285"/>
      <c r="H158" s="337" t="s">
        <v>5811</v>
      </c>
      <c r="I158" s="337" t="s">
        <v>5773</v>
      </c>
      <c r="J158" s="337">
        <v>50</v>
      </c>
      <c r="K158" s="333"/>
    </row>
    <row r="159" s="1" customFormat="1" ht="15" customHeight="1">
      <c r="B159" s="310"/>
      <c r="C159" s="337" t="s">
        <v>280</v>
      </c>
      <c r="D159" s="285"/>
      <c r="E159" s="285"/>
      <c r="F159" s="338" t="s">
        <v>5771</v>
      </c>
      <c r="G159" s="285"/>
      <c r="H159" s="337" t="s">
        <v>5833</v>
      </c>
      <c r="I159" s="337" t="s">
        <v>5773</v>
      </c>
      <c r="J159" s="337" t="s">
        <v>5834</v>
      </c>
      <c r="K159" s="333"/>
    </row>
    <row r="160" s="1" customFormat="1" ht="15" customHeight="1">
      <c r="B160" s="310"/>
      <c r="C160" s="337" t="s">
        <v>5835</v>
      </c>
      <c r="D160" s="285"/>
      <c r="E160" s="285"/>
      <c r="F160" s="338" t="s">
        <v>5771</v>
      </c>
      <c r="G160" s="285"/>
      <c r="H160" s="337" t="s">
        <v>5836</v>
      </c>
      <c r="I160" s="337" t="s">
        <v>5806</v>
      </c>
      <c r="J160" s="337"/>
      <c r="K160" s="333"/>
    </row>
    <row r="161" s="1" customFormat="1" ht="15" customHeight="1">
      <c r="B161" s="339"/>
      <c r="C161" s="319"/>
      <c r="D161" s="319"/>
      <c r="E161" s="319"/>
      <c r="F161" s="319"/>
      <c r="G161" s="319"/>
      <c r="H161" s="319"/>
      <c r="I161" s="319"/>
      <c r="J161" s="319"/>
      <c r="K161" s="340"/>
    </row>
    <row r="162" s="1" customFormat="1" ht="18.75" customHeight="1">
      <c r="B162" s="321"/>
      <c r="C162" s="331"/>
      <c r="D162" s="331"/>
      <c r="E162" s="331"/>
      <c r="F162" s="341"/>
      <c r="G162" s="331"/>
      <c r="H162" s="331"/>
      <c r="I162" s="331"/>
      <c r="J162" s="331"/>
      <c r="K162" s="321"/>
    </row>
    <row r="163" s="1" customFormat="1" ht="18.75" customHeight="1">
      <c r="B163" s="293"/>
      <c r="C163" s="293"/>
      <c r="D163" s="293"/>
      <c r="E163" s="293"/>
      <c r="F163" s="293"/>
      <c r="G163" s="293"/>
      <c r="H163" s="293"/>
      <c r="I163" s="293"/>
      <c r="J163" s="293"/>
      <c r="K163" s="293"/>
    </row>
    <row r="164" s="1" customFormat="1" ht="7.5" customHeight="1">
      <c r="B164" s="272"/>
      <c r="C164" s="273"/>
      <c r="D164" s="273"/>
      <c r="E164" s="273"/>
      <c r="F164" s="273"/>
      <c r="G164" s="273"/>
      <c r="H164" s="273"/>
      <c r="I164" s="273"/>
      <c r="J164" s="273"/>
      <c r="K164" s="274"/>
    </row>
    <row r="165" s="1" customFormat="1" ht="45" customHeight="1">
      <c r="B165" s="275"/>
      <c r="C165" s="276" t="s">
        <v>5837</v>
      </c>
      <c r="D165" s="276"/>
      <c r="E165" s="276"/>
      <c r="F165" s="276"/>
      <c r="G165" s="276"/>
      <c r="H165" s="276"/>
      <c r="I165" s="276"/>
      <c r="J165" s="276"/>
      <c r="K165" s="277"/>
    </row>
    <row r="166" s="1" customFormat="1" ht="17.25" customHeight="1">
      <c r="B166" s="275"/>
      <c r="C166" s="300" t="s">
        <v>5765</v>
      </c>
      <c r="D166" s="300"/>
      <c r="E166" s="300"/>
      <c r="F166" s="300" t="s">
        <v>5766</v>
      </c>
      <c r="G166" s="342"/>
      <c r="H166" s="343" t="s">
        <v>54</v>
      </c>
      <c r="I166" s="343" t="s">
        <v>57</v>
      </c>
      <c r="J166" s="300" t="s">
        <v>5767</v>
      </c>
      <c r="K166" s="277"/>
    </row>
    <row r="167" s="1" customFormat="1" ht="17.25" customHeight="1">
      <c r="B167" s="278"/>
      <c r="C167" s="302" t="s">
        <v>5768</v>
      </c>
      <c r="D167" s="302"/>
      <c r="E167" s="302"/>
      <c r="F167" s="303" t="s">
        <v>5769</v>
      </c>
      <c r="G167" s="344"/>
      <c r="H167" s="345"/>
      <c r="I167" s="345"/>
      <c r="J167" s="302" t="s">
        <v>5770</v>
      </c>
      <c r="K167" s="280"/>
    </row>
    <row r="168" s="1" customFormat="1" ht="5.25" customHeight="1">
      <c r="B168" s="310"/>
      <c r="C168" s="305"/>
      <c r="D168" s="305"/>
      <c r="E168" s="305"/>
      <c r="F168" s="305"/>
      <c r="G168" s="306"/>
      <c r="H168" s="305"/>
      <c r="I168" s="305"/>
      <c r="J168" s="305"/>
      <c r="K168" s="333"/>
    </row>
    <row r="169" s="1" customFormat="1" ht="15" customHeight="1">
      <c r="B169" s="310"/>
      <c r="C169" s="285" t="s">
        <v>5774</v>
      </c>
      <c r="D169" s="285"/>
      <c r="E169" s="285"/>
      <c r="F169" s="308" t="s">
        <v>5771</v>
      </c>
      <c r="G169" s="285"/>
      <c r="H169" s="285" t="s">
        <v>5811</v>
      </c>
      <c r="I169" s="285" t="s">
        <v>5773</v>
      </c>
      <c r="J169" s="285">
        <v>120</v>
      </c>
      <c r="K169" s="333"/>
    </row>
    <row r="170" s="1" customFormat="1" ht="15" customHeight="1">
      <c r="B170" s="310"/>
      <c r="C170" s="285" t="s">
        <v>5820</v>
      </c>
      <c r="D170" s="285"/>
      <c r="E170" s="285"/>
      <c r="F170" s="308" t="s">
        <v>5771</v>
      </c>
      <c r="G170" s="285"/>
      <c r="H170" s="285" t="s">
        <v>5821</v>
      </c>
      <c r="I170" s="285" t="s">
        <v>5773</v>
      </c>
      <c r="J170" s="285" t="s">
        <v>5822</v>
      </c>
      <c r="K170" s="333"/>
    </row>
    <row r="171" s="1" customFormat="1" ht="15" customHeight="1">
      <c r="B171" s="310"/>
      <c r="C171" s="285" t="s">
        <v>82</v>
      </c>
      <c r="D171" s="285"/>
      <c r="E171" s="285"/>
      <c r="F171" s="308" t="s">
        <v>5771</v>
      </c>
      <c r="G171" s="285"/>
      <c r="H171" s="285" t="s">
        <v>5838</v>
      </c>
      <c r="I171" s="285" t="s">
        <v>5773</v>
      </c>
      <c r="J171" s="285" t="s">
        <v>5822</v>
      </c>
      <c r="K171" s="333"/>
    </row>
    <row r="172" s="1" customFormat="1" ht="15" customHeight="1">
      <c r="B172" s="310"/>
      <c r="C172" s="285" t="s">
        <v>5776</v>
      </c>
      <c r="D172" s="285"/>
      <c r="E172" s="285"/>
      <c r="F172" s="308" t="s">
        <v>5777</v>
      </c>
      <c r="G172" s="285"/>
      <c r="H172" s="285" t="s">
        <v>5838</v>
      </c>
      <c r="I172" s="285" t="s">
        <v>5773</v>
      </c>
      <c r="J172" s="285">
        <v>50</v>
      </c>
      <c r="K172" s="333"/>
    </row>
    <row r="173" s="1" customFormat="1" ht="15" customHeight="1">
      <c r="B173" s="310"/>
      <c r="C173" s="285" t="s">
        <v>5779</v>
      </c>
      <c r="D173" s="285"/>
      <c r="E173" s="285"/>
      <c r="F173" s="308" t="s">
        <v>5771</v>
      </c>
      <c r="G173" s="285"/>
      <c r="H173" s="285" t="s">
        <v>5838</v>
      </c>
      <c r="I173" s="285" t="s">
        <v>5781</v>
      </c>
      <c r="J173" s="285"/>
      <c r="K173" s="333"/>
    </row>
    <row r="174" s="1" customFormat="1" ht="15" customHeight="1">
      <c r="B174" s="310"/>
      <c r="C174" s="285" t="s">
        <v>5790</v>
      </c>
      <c r="D174" s="285"/>
      <c r="E174" s="285"/>
      <c r="F174" s="308" t="s">
        <v>5777</v>
      </c>
      <c r="G174" s="285"/>
      <c r="H174" s="285" t="s">
        <v>5838</v>
      </c>
      <c r="I174" s="285" t="s">
        <v>5773</v>
      </c>
      <c r="J174" s="285">
        <v>50</v>
      </c>
      <c r="K174" s="333"/>
    </row>
    <row r="175" s="1" customFormat="1" ht="15" customHeight="1">
      <c r="B175" s="310"/>
      <c r="C175" s="285" t="s">
        <v>5798</v>
      </c>
      <c r="D175" s="285"/>
      <c r="E175" s="285"/>
      <c r="F175" s="308" t="s">
        <v>5777</v>
      </c>
      <c r="G175" s="285"/>
      <c r="H175" s="285" t="s">
        <v>5838</v>
      </c>
      <c r="I175" s="285" t="s">
        <v>5773</v>
      </c>
      <c r="J175" s="285">
        <v>50</v>
      </c>
      <c r="K175" s="333"/>
    </row>
    <row r="176" s="1" customFormat="1" ht="15" customHeight="1">
      <c r="B176" s="310"/>
      <c r="C176" s="285" t="s">
        <v>5796</v>
      </c>
      <c r="D176" s="285"/>
      <c r="E176" s="285"/>
      <c r="F176" s="308" t="s">
        <v>5777</v>
      </c>
      <c r="G176" s="285"/>
      <c r="H176" s="285" t="s">
        <v>5838</v>
      </c>
      <c r="I176" s="285" t="s">
        <v>5773</v>
      </c>
      <c r="J176" s="285">
        <v>50</v>
      </c>
      <c r="K176" s="333"/>
    </row>
    <row r="177" s="1" customFormat="1" ht="15" customHeight="1">
      <c r="B177" s="310"/>
      <c r="C177" s="285" t="s">
        <v>394</v>
      </c>
      <c r="D177" s="285"/>
      <c r="E177" s="285"/>
      <c r="F177" s="308" t="s">
        <v>5771</v>
      </c>
      <c r="G177" s="285"/>
      <c r="H177" s="285" t="s">
        <v>5839</v>
      </c>
      <c r="I177" s="285" t="s">
        <v>5840</v>
      </c>
      <c r="J177" s="285"/>
      <c r="K177" s="333"/>
    </row>
    <row r="178" s="1" customFormat="1" ht="15" customHeight="1">
      <c r="B178" s="310"/>
      <c r="C178" s="285" t="s">
        <v>57</v>
      </c>
      <c r="D178" s="285"/>
      <c r="E178" s="285"/>
      <c r="F178" s="308" t="s">
        <v>5771</v>
      </c>
      <c r="G178" s="285"/>
      <c r="H178" s="285" t="s">
        <v>5841</v>
      </c>
      <c r="I178" s="285" t="s">
        <v>5842</v>
      </c>
      <c r="J178" s="285">
        <v>1</v>
      </c>
      <c r="K178" s="333"/>
    </row>
    <row r="179" s="1" customFormat="1" ht="15" customHeight="1">
      <c r="B179" s="310"/>
      <c r="C179" s="285" t="s">
        <v>53</v>
      </c>
      <c r="D179" s="285"/>
      <c r="E179" s="285"/>
      <c r="F179" s="308" t="s">
        <v>5771</v>
      </c>
      <c r="G179" s="285"/>
      <c r="H179" s="285" t="s">
        <v>5843</v>
      </c>
      <c r="I179" s="285" t="s">
        <v>5773</v>
      </c>
      <c r="J179" s="285">
        <v>20</v>
      </c>
      <c r="K179" s="333"/>
    </row>
    <row r="180" s="1" customFormat="1" ht="15" customHeight="1">
      <c r="B180" s="310"/>
      <c r="C180" s="285" t="s">
        <v>54</v>
      </c>
      <c r="D180" s="285"/>
      <c r="E180" s="285"/>
      <c r="F180" s="308" t="s">
        <v>5771</v>
      </c>
      <c r="G180" s="285"/>
      <c r="H180" s="285" t="s">
        <v>5844</v>
      </c>
      <c r="I180" s="285" t="s">
        <v>5773</v>
      </c>
      <c r="J180" s="285">
        <v>255</v>
      </c>
      <c r="K180" s="333"/>
    </row>
    <row r="181" s="1" customFormat="1" ht="15" customHeight="1">
      <c r="B181" s="310"/>
      <c r="C181" s="285" t="s">
        <v>395</v>
      </c>
      <c r="D181" s="285"/>
      <c r="E181" s="285"/>
      <c r="F181" s="308" t="s">
        <v>5771</v>
      </c>
      <c r="G181" s="285"/>
      <c r="H181" s="285" t="s">
        <v>5735</v>
      </c>
      <c r="I181" s="285" t="s">
        <v>5773</v>
      </c>
      <c r="J181" s="285">
        <v>10</v>
      </c>
      <c r="K181" s="333"/>
    </row>
    <row r="182" s="1" customFormat="1" ht="15" customHeight="1">
      <c r="B182" s="310"/>
      <c r="C182" s="285" t="s">
        <v>396</v>
      </c>
      <c r="D182" s="285"/>
      <c r="E182" s="285"/>
      <c r="F182" s="308" t="s">
        <v>5771</v>
      </c>
      <c r="G182" s="285"/>
      <c r="H182" s="285" t="s">
        <v>5845</v>
      </c>
      <c r="I182" s="285" t="s">
        <v>5806</v>
      </c>
      <c r="J182" s="285"/>
      <c r="K182" s="333"/>
    </row>
    <row r="183" s="1" customFormat="1" ht="15" customHeight="1">
      <c r="B183" s="310"/>
      <c r="C183" s="285" t="s">
        <v>5846</v>
      </c>
      <c r="D183" s="285"/>
      <c r="E183" s="285"/>
      <c r="F183" s="308" t="s">
        <v>5771</v>
      </c>
      <c r="G183" s="285"/>
      <c r="H183" s="285" t="s">
        <v>5847</v>
      </c>
      <c r="I183" s="285" t="s">
        <v>5806</v>
      </c>
      <c r="J183" s="285"/>
      <c r="K183" s="333"/>
    </row>
    <row r="184" s="1" customFormat="1" ht="15" customHeight="1">
      <c r="B184" s="310"/>
      <c r="C184" s="285" t="s">
        <v>5835</v>
      </c>
      <c r="D184" s="285"/>
      <c r="E184" s="285"/>
      <c r="F184" s="308" t="s">
        <v>5771</v>
      </c>
      <c r="G184" s="285"/>
      <c r="H184" s="285" t="s">
        <v>5848</v>
      </c>
      <c r="I184" s="285" t="s">
        <v>5806</v>
      </c>
      <c r="J184" s="285"/>
      <c r="K184" s="333"/>
    </row>
    <row r="185" s="1" customFormat="1" ht="15" customHeight="1">
      <c r="B185" s="310"/>
      <c r="C185" s="285" t="s">
        <v>398</v>
      </c>
      <c r="D185" s="285"/>
      <c r="E185" s="285"/>
      <c r="F185" s="308" t="s">
        <v>5777</v>
      </c>
      <c r="G185" s="285"/>
      <c r="H185" s="285" t="s">
        <v>5849</v>
      </c>
      <c r="I185" s="285" t="s">
        <v>5773</v>
      </c>
      <c r="J185" s="285">
        <v>50</v>
      </c>
      <c r="K185" s="333"/>
    </row>
    <row r="186" s="1" customFormat="1" ht="15" customHeight="1">
      <c r="B186" s="310"/>
      <c r="C186" s="285" t="s">
        <v>5850</v>
      </c>
      <c r="D186" s="285"/>
      <c r="E186" s="285"/>
      <c r="F186" s="308" t="s">
        <v>5777</v>
      </c>
      <c r="G186" s="285"/>
      <c r="H186" s="285" t="s">
        <v>5851</v>
      </c>
      <c r="I186" s="285" t="s">
        <v>5852</v>
      </c>
      <c r="J186" s="285"/>
      <c r="K186" s="333"/>
    </row>
    <row r="187" s="1" customFormat="1" ht="15" customHeight="1">
      <c r="B187" s="310"/>
      <c r="C187" s="285" t="s">
        <v>5853</v>
      </c>
      <c r="D187" s="285"/>
      <c r="E187" s="285"/>
      <c r="F187" s="308" t="s">
        <v>5777</v>
      </c>
      <c r="G187" s="285"/>
      <c r="H187" s="285" t="s">
        <v>5854</v>
      </c>
      <c r="I187" s="285" t="s">
        <v>5852</v>
      </c>
      <c r="J187" s="285"/>
      <c r="K187" s="333"/>
    </row>
    <row r="188" s="1" customFormat="1" ht="15" customHeight="1">
      <c r="B188" s="310"/>
      <c r="C188" s="285" t="s">
        <v>5855</v>
      </c>
      <c r="D188" s="285"/>
      <c r="E188" s="285"/>
      <c r="F188" s="308" t="s">
        <v>5777</v>
      </c>
      <c r="G188" s="285"/>
      <c r="H188" s="285" t="s">
        <v>5856</v>
      </c>
      <c r="I188" s="285" t="s">
        <v>5852</v>
      </c>
      <c r="J188" s="285"/>
      <c r="K188" s="333"/>
    </row>
    <row r="189" s="1" customFormat="1" ht="15" customHeight="1">
      <c r="B189" s="310"/>
      <c r="C189" s="346" t="s">
        <v>5857</v>
      </c>
      <c r="D189" s="285"/>
      <c r="E189" s="285"/>
      <c r="F189" s="308" t="s">
        <v>5777</v>
      </c>
      <c r="G189" s="285"/>
      <c r="H189" s="285" t="s">
        <v>5858</v>
      </c>
      <c r="I189" s="285" t="s">
        <v>5859</v>
      </c>
      <c r="J189" s="347" t="s">
        <v>5860</v>
      </c>
      <c r="K189" s="333"/>
    </row>
    <row r="190" s="19" customFormat="1" ht="15" customHeight="1">
      <c r="B190" s="348"/>
      <c r="C190" s="349" t="s">
        <v>5861</v>
      </c>
      <c r="D190" s="350"/>
      <c r="E190" s="350"/>
      <c r="F190" s="351" t="s">
        <v>5777</v>
      </c>
      <c r="G190" s="350"/>
      <c r="H190" s="350" t="s">
        <v>5862</v>
      </c>
      <c r="I190" s="350" t="s">
        <v>5859</v>
      </c>
      <c r="J190" s="352" t="s">
        <v>5860</v>
      </c>
      <c r="K190" s="353"/>
    </row>
    <row r="191" s="1" customFormat="1" ht="15" customHeight="1">
      <c r="B191" s="310"/>
      <c r="C191" s="346" t="s">
        <v>42</v>
      </c>
      <c r="D191" s="285"/>
      <c r="E191" s="285"/>
      <c r="F191" s="308" t="s">
        <v>5771</v>
      </c>
      <c r="G191" s="285"/>
      <c r="H191" s="282" t="s">
        <v>5863</v>
      </c>
      <c r="I191" s="285" t="s">
        <v>5864</v>
      </c>
      <c r="J191" s="285"/>
      <c r="K191" s="333"/>
    </row>
    <row r="192" s="1" customFormat="1" ht="15" customHeight="1">
      <c r="B192" s="310"/>
      <c r="C192" s="346" t="s">
        <v>5865</v>
      </c>
      <c r="D192" s="285"/>
      <c r="E192" s="285"/>
      <c r="F192" s="308" t="s">
        <v>5771</v>
      </c>
      <c r="G192" s="285"/>
      <c r="H192" s="285" t="s">
        <v>5866</v>
      </c>
      <c r="I192" s="285" t="s">
        <v>5806</v>
      </c>
      <c r="J192" s="285"/>
      <c r="K192" s="333"/>
    </row>
    <row r="193" s="1" customFormat="1" ht="15" customHeight="1">
      <c r="B193" s="310"/>
      <c r="C193" s="346" t="s">
        <v>5867</v>
      </c>
      <c r="D193" s="285"/>
      <c r="E193" s="285"/>
      <c r="F193" s="308" t="s">
        <v>5771</v>
      </c>
      <c r="G193" s="285"/>
      <c r="H193" s="285" t="s">
        <v>5868</v>
      </c>
      <c r="I193" s="285" t="s">
        <v>5806</v>
      </c>
      <c r="J193" s="285"/>
      <c r="K193" s="333"/>
    </row>
    <row r="194" s="1" customFormat="1" ht="15" customHeight="1">
      <c r="B194" s="310"/>
      <c r="C194" s="346" t="s">
        <v>5869</v>
      </c>
      <c r="D194" s="285"/>
      <c r="E194" s="285"/>
      <c r="F194" s="308" t="s">
        <v>5777</v>
      </c>
      <c r="G194" s="285"/>
      <c r="H194" s="285" t="s">
        <v>5870</v>
      </c>
      <c r="I194" s="285" t="s">
        <v>5806</v>
      </c>
      <c r="J194" s="285"/>
      <c r="K194" s="333"/>
    </row>
    <row r="195" s="1" customFormat="1" ht="15" customHeight="1">
      <c r="B195" s="339"/>
      <c r="C195" s="354"/>
      <c r="D195" s="319"/>
      <c r="E195" s="319"/>
      <c r="F195" s="319"/>
      <c r="G195" s="319"/>
      <c r="H195" s="319"/>
      <c r="I195" s="319"/>
      <c r="J195" s="319"/>
      <c r="K195" s="340"/>
    </row>
    <row r="196" s="1" customFormat="1" ht="18.75" customHeight="1">
      <c r="B196" s="321"/>
      <c r="C196" s="331"/>
      <c r="D196" s="331"/>
      <c r="E196" s="331"/>
      <c r="F196" s="341"/>
      <c r="G196" s="331"/>
      <c r="H196" s="331"/>
      <c r="I196" s="331"/>
      <c r="J196" s="331"/>
      <c r="K196" s="321"/>
    </row>
    <row r="197" s="1" customFormat="1" ht="18.75" customHeight="1">
      <c r="B197" s="321"/>
      <c r="C197" s="331"/>
      <c r="D197" s="331"/>
      <c r="E197" s="331"/>
      <c r="F197" s="341"/>
      <c r="G197" s="331"/>
      <c r="H197" s="331"/>
      <c r="I197" s="331"/>
      <c r="J197" s="331"/>
      <c r="K197" s="321"/>
    </row>
    <row r="198" s="1" customFormat="1" ht="18.75" customHeight="1">
      <c r="B198" s="293"/>
      <c r="C198" s="293"/>
      <c r="D198" s="293"/>
      <c r="E198" s="293"/>
      <c r="F198" s="293"/>
      <c r="G198" s="293"/>
      <c r="H198" s="293"/>
      <c r="I198" s="293"/>
      <c r="J198" s="293"/>
      <c r="K198" s="293"/>
    </row>
    <row r="199" s="1" customFormat="1" ht="13.5">
      <c r="B199" s="272"/>
      <c r="C199" s="273"/>
      <c r="D199" s="273"/>
      <c r="E199" s="273"/>
      <c r="F199" s="273"/>
      <c r="G199" s="273"/>
      <c r="H199" s="273"/>
      <c r="I199" s="273"/>
      <c r="J199" s="273"/>
      <c r="K199" s="274"/>
    </row>
    <row r="200" s="1" customFormat="1" ht="21">
      <c r="B200" s="275"/>
      <c r="C200" s="276" t="s">
        <v>5871</v>
      </c>
      <c r="D200" s="276"/>
      <c r="E200" s="276"/>
      <c r="F200" s="276"/>
      <c r="G200" s="276"/>
      <c r="H200" s="276"/>
      <c r="I200" s="276"/>
      <c r="J200" s="276"/>
      <c r="K200" s="277"/>
    </row>
    <row r="201" s="1" customFormat="1" ht="25.5" customHeight="1">
      <c r="B201" s="275"/>
      <c r="C201" s="355" t="s">
        <v>5872</v>
      </c>
      <c r="D201" s="355"/>
      <c r="E201" s="355"/>
      <c r="F201" s="355" t="s">
        <v>5873</v>
      </c>
      <c r="G201" s="356"/>
      <c r="H201" s="355" t="s">
        <v>5874</v>
      </c>
      <c r="I201" s="355"/>
      <c r="J201" s="355"/>
      <c r="K201" s="277"/>
    </row>
    <row r="202" s="1" customFormat="1" ht="5.25" customHeight="1">
      <c r="B202" s="310"/>
      <c r="C202" s="305"/>
      <c r="D202" s="305"/>
      <c r="E202" s="305"/>
      <c r="F202" s="305"/>
      <c r="G202" s="331"/>
      <c r="H202" s="305"/>
      <c r="I202" s="305"/>
      <c r="J202" s="305"/>
      <c r="K202" s="333"/>
    </row>
    <row r="203" s="1" customFormat="1" ht="15" customHeight="1">
      <c r="B203" s="310"/>
      <c r="C203" s="285" t="s">
        <v>5864</v>
      </c>
      <c r="D203" s="285"/>
      <c r="E203" s="285"/>
      <c r="F203" s="308" t="s">
        <v>43</v>
      </c>
      <c r="G203" s="285"/>
      <c r="H203" s="285" t="s">
        <v>5875</v>
      </c>
      <c r="I203" s="285"/>
      <c r="J203" s="285"/>
      <c r="K203" s="333"/>
    </row>
    <row r="204" s="1" customFormat="1" ht="15" customHeight="1">
      <c r="B204" s="310"/>
      <c r="C204" s="285"/>
      <c r="D204" s="285"/>
      <c r="E204" s="285"/>
      <c r="F204" s="308" t="s">
        <v>44</v>
      </c>
      <c r="G204" s="285"/>
      <c r="H204" s="285" t="s">
        <v>5876</v>
      </c>
      <c r="I204" s="285"/>
      <c r="J204" s="285"/>
      <c r="K204" s="333"/>
    </row>
    <row r="205" s="1" customFormat="1" ht="15" customHeight="1">
      <c r="B205" s="310"/>
      <c r="C205" s="285"/>
      <c r="D205" s="285"/>
      <c r="E205" s="285"/>
      <c r="F205" s="308" t="s">
        <v>47</v>
      </c>
      <c r="G205" s="285"/>
      <c r="H205" s="285" t="s">
        <v>5877</v>
      </c>
      <c r="I205" s="285"/>
      <c r="J205" s="285"/>
      <c r="K205" s="333"/>
    </row>
    <row r="206" s="1" customFormat="1" ht="15" customHeight="1">
      <c r="B206" s="310"/>
      <c r="C206" s="285"/>
      <c r="D206" s="285"/>
      <c r="E206" s="285"/>
      <c r="F206" s="308" t="s">
        <v>45</v>
      </c>
      <c r="G206" s="285"/>
      <c r="H206" s="285" t="s">
        <v>5878</v>
      </c>
      <c r="I206" s="285"/>
      <c r="J206" s="285"/>
      <c r="K206" s="333"/>
    </row>
    <row r="207" s="1" customFormat="1" ht="15" customHeight="1">
      <c r="B207" s="310"/>
      <c r="C207" s="285"/>
      <c r="D207" s="285"/>
      <c r="E207" s="285"/>
      <c r="F207" s="308" t="s">
        <v>46</v>
      </c>
      <c r="G207" s="285"/>
      <c r="H207" s="285" t="s">
        <v>5879</v>
      </c>
      <c r="I207" s="285"/>
      <c r="J207" s="285"/>
      <c r="K207" s="333"/>
    </row>
    <row r="208" s="1" customFormat="1" ht="15" customHeight="1">
      <c r="B208" s="310"/>
      <c r="C208" s="285"/>
      <c r="D208" s="285"/>
      <c r="E208" s="285"/>
      <c r="F208" s="308"/>
      <c r="G208" s="285"/>
      <c r="H208" s="285"/>
      <c r="I208" s="285"/>
      <c r="J208" s="285"/>
      <c r="K208" s="333"/>
    </row>
    <row r="209" s="1" customFormat="1" ht="15" customHeight="1">
      <c r="B209" s="310"/>
      <c r="C209" s="285" t="s">
        <v>5818</v>
      </c>
      <c r="D209" s="285"/>
      <c r="E209" s="285"/>
      <c r="F209" s="308" t="s">
        <v>78</v>
      </c>
      <c r="G209" s="285"/>
      <c r="H209" s="285" t="s">
        <v>5880</v>
      </c>
      <c r="I209" s="285"/>
      <c r="J209" s="285"/>
      <c r="K209" s="333"/>
    </row>
    <row r="210" s="1" customFormat="1" ht="15" customHeight="1">
      <c r="B210" s="310"/>
      <c r="C210" s="285"/>
      <c r="D210" s="285"/>
      <c r="E210" s="285"/>
      <c r="F210" s="308" t="s">
        <v>5716</v>
      </c>
      <c r="G210" s="285"/>
      <c r="H210" s="285" t="s">
        <v>5717</v>
      </c>
      <c r="I210" s="285"/>
      <c r="J210" s="285"/>
      <c r="K210" s="333"/>
    </row>
    <row r="211" s="1" customFormat="1" ht="15" customHeight="1">
      <c r="B211" s="310"/>
      <c r="C211" s="285"/>
      <c r="D211" s="285"/>
      <c r="E211" s="285"/>
      <c r="F211" s="308" t="s">
        <v>5714</v>
      </c>
      <c r="G211" s="285"/>
      <c r="H211" s="285" t="s">
        <v>5881</v>
      </c>
      <c r="I211" s="285"/>
      <c r="J211" s="285"/>
      <c r="K211" s="333"/>
    </row>
    <row r="212" s="1" customFormat="1" ht="15" customHeight="1">
      <c r="B212" s="357"/>
      <c r="C212" s="285"/>
      <c r="D212" s="285"/>
      <c r="E212" s="285"/>
      <c r="F212" s="308" t="s">
        <v>5718</v>
      </c>
      <c r="G212" s="346"/>
      <c r="H212" s="337" t="s">
        <v>5719</v>
      </c>
      <c r="I212" s="337"/>
      <c r="J212" s="337"/>
      <c r="K212" s="358"/>
    </row>
    <row r="213" s="1" customFormat="1" ht="15" customHeight="1">
      <c r="B213" s="357"/>
      <c r="C213" s="285"/>
      <c r="D213" s="285"/>
      <c r="E213" s="285"/>
      <c r="F213" s="308" t="s">
        <v>5041</v>
      </c>
      <c r="G213" s="346"/>
      <c r="H213" s="337" t="s">
        <v>3658</v>
      </c>
      <c r="I213" s="337"/>
      <c r="J213" s="337"/>
      <c r="K213" s="358"/>
    </row>
    <row r="214" s="1" customFormat="1" ht="15" customHeight="1">
      <c r="B214" s="357"/>
      <c r="C214" s="285"/>
      <c r="D214" s="285"/>
      <c r="E214" s="285"/>
      <c r="F214" s="308"/>
      <c r="G214" s="346"/>
      <c r="H214" s="337"/>
      <c r="I214" s="337"/>
      <c r="J214" s="337"/>
      <c r="K214" s="358"/>
    </row>
    <row r="215" s="1" customFormat="1" ht="15" customHeight="1">
      <c r="B215" s="357"/>
      <c r="C215" s="285" t="s">
        <v>5842</v>
      </c>
      <c r="D215" s="285"/>
      <c r="E215" s="285"/>
      <c r="F215" s="308">
        <v>1</v>
      </c>
      <c r="G215" s="346"/>
      <c r="H215" s="337" t="s">
        <v>5882</v>
      </c>
      <c r="I215" s="337"/>
      <c r="J215" s="337"/>
      <c r="K215" s="358"/>
    </row>
    <row r="216" s="1" customFormat="1" ht="15" customHeight="1">
      <c r="B216" s="357"/>
      <c r="C216" s="285"/>
      <c r="D216" s="285"/>
      <c r="E216" s="285"/>
      <c r="F216" s="308">
        <v>2</v>
      </c>
      <c r="G216" s="346"/>
      <c r="H216" s="337" t="s">
        <v>5883</v>
      </c>
      <c r="I216" s="337"/>
      <c r="J216" s="337"/>
      <c r="K216" s="358"/>
    </row>
    <row r="217" s="1" customFormat="1" ht="15" customHeight="1">
      <c r="B217" s="357"/>
      <c r="C217" s="285"/>
      <c r="D217" s="285"/>
      <c r="E217" s="285"/>
      <c r="F217" s="308">
        <v>3</v>
      </c>
      <c r="G217" s="346"/>
      <c r="H217" s="337" t="s">
        <v>5884</v>
      </c>
      <c r="I217" s="337"/>
      <c r="J217" s="337"/>
      <c r="K217" s="358"/>
    </row>
    <row r="218" s="1" customFormat="1" ht="15" customHeight="1">
      <c r="B218" s="357"/>
      <c r="C218" s="285"/>
      <c r="D218" s="285"/>
      <c r="E218" s="285"/>
      <c r="F218" s="308">
        <v>4</v>
      </c>
      <c r="G218" s="346"/>
      <c r="H218" s="337" t="s">
        <v>5885</v>
      </c>
      <c r="I218" s="337"/>
      <c r="J218" s="337"/>
      <c r="K218" s="358"/>
    </row>
    <row r="219" s="1" customFormat="1" ht="12.75" customHeight="1">
      <c r="B219" s="359"/>
      <c r="C219" s="360"/>
      <c r="D219" s="360"/>
      <c r="E219" s="360"/>
      <c r="F219" s="360"/>
      <c r="G219" s="360"/>
      <c r="H219" s="360"/>
      <c r="I219" s="360"/>
      <c r="J219" s="360"/>
      <c r="K219" s="361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79</v>
      </c>
      <c r="AZ2" s="125" t="s">
        <v>110</v>
      </c>
      <c r="BA2" s="125" t="s">
        <v>111</v>
      </c>
      <c r="BB2" s="125" t="s">
        <v>112</v>
      </c>
      <c r="BC2" s="125" t="s">
        <v>113</v>
      </c>
      <c r="BD2" s="125" t="s">
        <v>114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  <c r="AZ3" s="125" t="s">
        <v>115</v>
      </c>
      <c r="BA3" s="125" t="s">
        <v>116</v>
      </c>
      <c r="BB3" s="125" t="s">
        <v>117</v>
      </c>
      <c r="BC3" s="125" t="s">
        <v>118</v>
      </c>
      <c r="BD3" s="125" t="s">
        <v>114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  <c r="AZ4" s="125" t="s">
        <v>120</v>
      </c>
      <c r="BA4" s="125" t="s">
        <v>121</v>
      </c>
      <c r="BB4" s="125" t="s">
        <v>117</v>
      </c>
      <c r="BC4" s="125" t="s">
        <v>122</v>
      </c>
      <c r="BD4" s="125" t="s">
        <v>114</v>
      </c>
    </row>
    <row r="5" s="1" customFormat="1" ht="6.96" customHeight="1">
      <c r="B5" s="25"/>
      <c r="L5" s="25"/>
      <c r="AZ5" s="125" t="s">
        <v>123</v>
      </c>
      <c r="BA5" s="125" t="s">
        <v>124</v>
      </c>
      <c r="BB5" s="125" t="s">
        <v>117</v>
      </c>
      <c r="BC5" s="125" t="s">
        <v>125</v>
      </c>
      <c r="BD5" s="125" t="s">
        <v>114</v>
      </c>
    </row>
    <row r="6" s="1" customFormat="1" ht="12" customHeight="1">
      <c r="B6" s="25"/>
      <c r="D6" s="35" t="s">
        <v>17</v>
      </c>
      <c r="L6" s="25"/>
      <c r="AZ6" s="125" t="s">
        <v>126</v>
      </c>
      <c r="BA6" s="125" t="s">
        <v>127</v>
      </c>
      <c r="BB6" s="125" t="s">
        <v>117</v>
      </c>
      <c r="BC6" s="125" t="s">
        <v>128</v>
      </c>
      <c r="BD6" s="125" t="s">
        <v>114</v>
      </c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  <c r="AZ7" s="125" t="s">
        <v>129</v>
      </c>
      <c r="BA7" s="125" t="s">
        <v>130</v>
      </c>
      <c r="BB7" s="125" t="s">
        <v>117</v>
      </c>
      <c r="BC7" s="125" t="s">
        <v>131</v>
      </c>
      <c r="BD7" s="125" t="s">
        <v>114</v>
      </c>
    </row>
    <row r="8" s="2" customFormat="1" ht="12" customHeight="1">
      <c r="A8" s="41"/>
      <c r="B8" s="42"/>
      <c r="C8" s="41"/>
      <c r="D8" s="35" t="s">
        <v>132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Z8" s="125" t="s">
        <v>133</v>
      </c>
      <c r="BA8" s="125" t="s">
        <v>134</v>
      </c>
      <c r="BB8" s="125" t="s">
        <v>117</v>
      </c>
      <c r="BC8" s="125" t="s">
        <v>135</v>
      </c>
      <c r="BD8" s="125" t="s">
        <v>114</v>
      </c>
    </row>
    <row r="9" s="2" customFormat="1" ht="16.5" customHeight="1">
      <c r="A9" s="41"/>
      <c r="B9" s="42"/>
      <c r="C9" s="41"/>
      <c r="D9" s="41"/>
      <c r="E9" s="65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Z9" s="125" t="s">
        <v>137</v>
      </c>
      <c r="BA9" s="125" t="s">
        <v>138</v>
      </c>
      <c r="BB9" s="125" t="s">
        <v>117</v>
      </c>
      <c r="BC9" s="125" t="s">
        <v>139</v>
      </c>
      <c r="BD9" s="125" t="s">
        <v>114</v>
      </c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Z10" s="125" t="s">
        <v>140</v>
      </c>
      <c r="BA10" s="125" t="s">
        <v>141</v>
      </c>
      <c r="BB10" s="125" t="s">
        <v>117</v>
      </c>
      <c r="BC10" s="125" t="s">
        <v>142</v>
      </c>
      <c r="BD10" s="125" t="s">
        <v>114</v>
      </c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Z11" s="125" t="s">
        <v>143</v>
      </c>
      <c r="BA11" s="125" t="s">
        <v>144</v>
      </c>
      <c r="BB11" s="125" t="s">
        <v>117</v>
      </c>
      <c r="BC11" s="125" t="s">
        <v>145</v>
      </c>
      <c r="BD11" s="125" t="s">
        <v>114</v>
      </c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Z12" s="125" t="s">
        <v>146</v>
      </c>
      <c r="BA12" s="125" t="s">
        <v>147</v>
      </c>
      <c r="BB12" s="125" t="s">
        <v>117</v>
      </c>
      <c r="BC12" s="125" t="s">
        <v>148</v>
      </c>
      <c r="BD12" s="125" t="s">
        <v>114</v>
      </c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Z13" s="125" t="s">
        <v>149</v>
      </c>
      <c r="BA13" s="125" t="s">
        <v>150</v>
      </c>
      <c r="BB13" s="125" t="s">
        <v>117</v>
      </c>
      <c r="BC13" s="125" t="s">
        <v>151</v>
      </c>
      <c r="BD13" s="125" t="s">
        <v>114</v>
      </c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Z14" s="125" t="s">
        <v>152</v>
      </c>
      <c r="BA14" s="125" t="s">
        <v>153</v>
      </c>
      <c r="BB14" s="125" t="s">
        <v>117</v>
      </c>
      <c r="BC14" s="125" t="s">
        <v>154</v>
      </c>
      <c r="BD14" s="125" t="s">
        <v>114</v>
      </c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Z15" s="125" t="s">
        <v>155</v>
      </c>
      <c r="BA15" s="125" t="s">
        <v>156</v>
      </c>
      <c r="BB15" s="125" t="s">
        <v>117</v>
      </c>
      <c r="BC15" s="125" t="s">
        <v>157</v>
      </c>
      <c r="BD15" s="125" t="s">
        <v>114</v>
      </c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Z16" s="125" t="s">
        <v>158</v>
      </c>
      <c r="BA16" s="125" t="s">
        <v>159</v>
      </c>
      <c r="BB16" s="125" t="s">
        <v>117</v>
      </c>
      <c r="BC16" s="125" t="s">
        <v>160</v>
      </c>
      <c r="BD16" s="125" t="s">
        <v>114</v>
      </c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Z17" s="125" t="s">
        <v>161</v>
      </c>
      <c r="BA17" s="125" t="s">
        <v>162</v>
      </c>
      <c r="BB17" s="125" t="s">
        <v>117</v>
      </c>
      <c r="BC17" s="125" t="s">
        <v>163</v>
      </c>
      <c r="BD17" s="125" t="s">
        <v>114</v>
      </c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Z18" s="125" t="s">
        <v>164</v>
      </c>
      <c r="BA18" s="125" t="s">
        <v>165</v>
      </c>
      <c r="BB18" s="125" t="s">
        <v>117</v>
      </c>
      <c r="BC18" s="125" t="s">
        <v>166</v>
      </c>
      <c r="BD18" s="125" t="s">
        <v>114</v>
      </c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Z19" s="125" t="s">
        <v>167</v>
      </c>
      <c r="BA19" s="125" t="s">
        <v>168</v>
      </c>
      <c r="BB19" s="125" t="s">
        <v>117</v>
      </c>
      <c r="BC19" s="125" t="s">
        <v>169</v>
      </c>
      <c r="BD19" s="125" t="s">
        <v>114</v>
      </c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Z20" s="125" t="s">
        <v>170</v>
      </c>
      <c r="BA20" s="125" t="s">
        <v>171</v>
      </c>
      <c r="BB20" s="125" t="s">
        <v>117</v>
      </c>
      <c r="BC20" s="125" t="s">
        <v>172</v>
      </c>
      <c r="BD20" s="125" t="s">
        <v>114</v>
      </c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Z21" s="125" t="s">
        <v>173</v>
      </c>
      <c r="BA21" s="125" t="s">
        <v>174</v>
      </c>
      <c r="BB21" s="125" t="s">
        <v>117</v>
      </c>
      <c r="BC21" s="125" t="s">
        <v>175</v>
      </c>
      <c r="BD21" s="125" t="s">
        <v>114</v>
      </c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Z22" s="125" t="s">
        <v>176</v>
      </c>
      <c r="BA22" s="125" t="s">
        <v>177</v>
      </c>
      <c r="BB22" s="125" t="s">
        <v>117</v>
      </c>
      <c r="BC22" s="125" t="s">
        <v>178</v>
      </c>
      <c r="BD22" s="125" t="s">
        <v>114</v>
      </c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Z23" s="125" t="s">
        <v>179</v>
      </c>
      <c r="BA23" s="125" t="s">
        <v>180</v>
      </c>
      <c r="BB23" s="125" t="s">
        <v>117</v>
      </c>
      <c r="BC23" s="125" t="s">
        <v>181</v>
      </c>
      <c r="BD23" s="125" t="s">
        <v>114</v>
      </c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Z24" s="125" t="s">
        <v>182</v>
      </c>
      <c r="BA24" s="125" t="s">
        <v>183</v>
      </c>
      <c r="BB24" s="125" t="s">
        <v>117</v>
      </c>
      <c r="BC24" s="125" t="s">
        <v>184</v>
      </c>
      <c r="BD24" s="125" t="s">
        <v>114</v>
      </c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Z25" s="125" t="s">
        <v>185</v>
      </c>
      <c r="BA25" s="125" t="s">
        <v>186</v>
      </c>
      <c r="BB25" s="125" t="s">
        <v>117</v>
      </c>
      <c r="BC25" s="125" t="s">
        <v>187</v>
      </c>
      <c r="BD25" s="125" t="s">
        <v>114</v>
      </c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Z26" s="125" t="s">
        <v>188</v>
      </c>
      <c r="BA26" s="125" t="s">
        <v>189</v>
      </c>
      <c r="BB26" s="125" t="s">
        <v>117</v>
      </c>
      <c r="BC26" s="125" t="s">
        <v>190</v>
      </c>
      <c r="BD26" s="125" t="s">
        <v>114</v>
      </c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Z27" s="132" t="s">
        <v>191</v>
      </c>
      <c r="BA27" s="132" t="s">
        <v>192</v>
      </c>
      <c r="BB27" s="132" t="s">
        <v>117</v>
      </c>
      <c r="BC27" s="132" t="s">
        <v>193</v>
      </c>
      <c r="BD27" s="132" t="s">
        <v>114</v>
      </c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Z28" s="125" t="s">
        <v>194</v>
      </c>
      <c r="BA28" s="125" t="s">
        <v>195</v>
      </c>
      <c r="BB28" s="125" t="s">
        <v>112</v>
      </c>
      <c r="BC28" s="125" t="s">
        <v>196</v>
      </c>
      <c r="BD28" s="125" t="s">
        <v>114</v>
      </c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Z29" s="125" t="s">
        <v>197</v>
      </c>
      <c r="BA29" s="125" t="s">
        <v>198</v>
      </c>
      <c r="BB29" s="125" t="s">
        <v>112</v>
      </c>
      <c r="BC29" s="125" t="s">
        <v>199</v>
      </c>
      <c r="BD29" s="125" t="s">
        <v>114</v>
      </c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ROUND(J160,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Z30" s="125" t="s">
        <v>200</v>
      </c>
      <c r="BA30" s="125" t="s">
        <v>201</v>
      </c>
      <c r="BB30" s="125" t="s">
        <v>117</v>
      </c>
      <c r="BC30" s="125" t="s">
        <v>202</v>
      </c>
      <c r="BD30" s="125" t="s">
        <v>114</v>
      </c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Z31" s="125" t="s">
        <v>203</v>
      </c>
      <c r="BA31" s="125" t="s">
        <v>204</v>
      </c>
      <c r="BB31" s="125" t="s">
        <v>112</v>
      </c>
      <c r="BC31" s="125" t="s">
        <v>205</v>
      </c>
      <c r="BD31" s="125" t="s">
        <v>114</v>
      </c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Z32" s="125" t="s">
        <v>206</v>
      </c>
      <c r="BA32" s="125" t="s">
        <v>207</v>
      </c>
      <c r="BB32" s="125" t="s">
        <v>117</v>
      </c>
      <c r="BC32" s="125" t="s">
        <v>208</v>
      </c>
      <c r="BD32" s="125" t="s">
        <v>114</v>
      </c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ROUND((SUM(BE160:BE2039)),  2)</f>
        <v>0</v>
      </c>
      <c r="G33" s="41"/>
      <c r="H33" s="41"/>
      <c r="I33" s="136">
        <v>0.20999999999999999</v>
      </c>
      <c r="J33" s="135">
        <f>ROUND(((SUM(BE160:BE2039))*I33),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Z33" s="125" t="s">
        <v>209</v>
      </c>
      <c r="BA33" s="125" t="s">
        <v>210</v>
      </c>
      <c r="BB33" s="125" t="s">
        <v>117</v>
      </c>
      <c r="BC33" s="125" t="s">
        <v>211</v>
      </c>
      <c r="BD33" s="125" t="s">
        <v>114</v>
      </c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ROUND((SUM(BF160:BF2039)),  2)</f>
        <v>0</v>
      </c>
      <c r="G34" s="41"/>
      <c r="H34" s="41"/>
      <c r="I34" s="136">
        <v>0.12</v>
      </c>
      <c r="J34" s="135">
        <f>ROUND(((SUM(BF160:BF2039))*I34),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Z34" s="125" t="s">
        <v>212</v>
      </c>
      <c r="BA34" s="125" t="s">
        <v>213</v>
      </c>
      <c r="BB34" s="125" t="s">
        <v>112</v>
      </c>
      <c r="BC34" s="125" t="s">
        <v>214</v>
      </c>
      <c r="BD34" s="125" t="s">
        <v>114</v>
      </c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ROUND((SUM(BG160:BG2039)),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Z35" s="125" t="s">
        <v>215</v>
      </c>
      <c r="BA35" s="125" t="s">
        <v>216</v>
      </c>
      <c r="BB35" s="125" t="s">
        <v>112</v>
      </c>
      <c r="BC35" s="125" t="s">
        <v>217</v>
      </c>
      <c r="BD35" s="125" t="s">
        <v>114</v>
      </c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ROUND((SUM(BH160:BH2039)),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Z36" s="125" t="s">
        <v>218</v>
      </c>
      <c r="BA36" s="125" t="s">
        <v>219</v>
      </c>
      <c r="BB36" s="125" t="s">
        <v>117</v>
      </c>
      <c r="BC36" s="125" t="s">
        <v>220</v>
      </c>
      <c r="BD36" s="125" t="s">
        <v>114</v>
      </c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ROUND((SUM(BI160:BI2039)),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Z37" s="125" t="s">
        <v>221</v>
      </c>
      <c r="BA37" s="125" t="s">
        <v>222</v>
      </c>
      <c r="BB37" s="125" t="s">
        <v>112</v>
      </c>
      <c r="BC37" s="125" t="s">
        <v>223</v>
      </c>
      <c r="BD37" s="125" t="s">
        <v>114</v>
      </c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Z38" s="125" t="s">
        <v>224</v>
      </c>
      <c r="BA38" s="125" t="s">
        <v>225</v>
      </c>
      <c r="BB38" s="125" t="s">
        <v>112</v>
      </c>
      <c r="BC38" s="125" t="s">
        <v>226</v>
      </c>
      <c r="BD38" s="125" t="s">
        <v>114</v>
      </c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Z39" s="125" t="s">
        <v>227</v>
      </c>
      <c r="BA39" s="125" t="s">
        <v>228</v>
      </c>
      <c r="BB39" s="125" t="s">
        <v>112</v>
      </c>
      <c r="BC39" s="125" t="s">
        <v>229</v>
      </c>
      <c r="BD39" s="125" t="s">
        <v>114</v>
      </c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Z40" s="125" t="s">
        <v>230</v>
      </c>
      <c r="BA40" s="125" t="s">
        <v>231</v>
      </c>
      <c r="BB40" s="125" t="s">
        <v>112</v>
      </c>
      <c r="BC40" s="125" t="s">
        <v>232</v>
      </c>
      <c r="BD40" s="125" t="s">
        <v>114</v>
      </c>
    </row>
    <row r="41">
      <c r="AZ41" s="125" t="s">
        <v>233</v>
      </c>
      <c r="BA41" s="125" t="s">
        <v>234</v>
      </c>
      <c r="BB41" s="125" t="s">
        <v>112</v>
      </c>
      <c r="BC41" s="125" t="s">
        <v>235</v>
      </c>
      <c r="BD41" s="125" t="s">
        <v>114</v>
      </c>
    </row>
    <row r="42">
      <c r="AZ42" s="125" t="s">
        <v>236</v>
      </c>
      <c r="BA42" s="125" t="s">
        <v>237</v>
      </c>
      <c r="BB42" s="125" t="s">
        <v>112</v>
      </c>
      <c r="BC42" s="125" t="s">
        <v>238</v>
      </c>
      <c r="BD42" s="125" t="s">
        <v>114</v>
      </c>
    </row>
    <row r="43">
      <c r="AZ43" s="125" t="s">
        <v>239</v>
      </c>
      <c r="BA43" s="125" t="s">
        <v>240</v>
      </c>
      <c r="BB43" s="125" t="s">
        <v>112</v>
      </c>
      <c r="BC43" s="125" t="s">
        <v>241</v>
      </c>
      <c r="BD43" s="125" t="s">
        <v>114</v>
      </c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Z44" s="125" t="s">
        <v>242</v>
      </c>
      <c r="BA44" s="125" t="s">
        <v>243</v>
      </c>
      <c r="BB44" s="125" t="s">
        <v>112</v>
      </c>
      <c r="BC44" s="125" t="s">
        <v>244</v>
      </c>
      <c r="BD44" s="125" t="s">
        <v>114</v>
      </c>
    </row>
    <row r="45" s="2" customFormat="1" ht="24.96" customHeight="1">
      <c r="A45" s="41"/>
      <c r="B45" s="42"/>
      <c r="C45" s="26" t="s">
        <v>245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Z45" s="125" t="s">
        <v>246</v>
      </c>
      <c r="BA45" s="125" t="s">
        <v>247</v>
      </c>
      <c r="BB45" s="125" t="s">
        <v>112</v>
      </c>
      <c r="BC45" s="125" t="s">
        <v>248</v>
      </c>
      <c r="BD45" s="125" t="s">
        <v>114</v>
      </c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Z46" s="125" t="s">
        <v>249</v>
      </c>
      <c r="BA46" s="125" t="s">
        <v>250</v>
      </c>
      <c r="BB46" s="125" t="s">
        <v>117</v>
      </c>
      <c r="BC46" s="125" t="s">
        <v>251</v>
      </c>
      <c r="BD46" s="125" t="s">
        <v>114</v>
      </c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Z47" s="125" t="s">
        <v>252</v>
      </c>
      <c r="BA47" s="125" t="s">
        <v>253</v>
      </c>
      <c r="BB47" s="125" t="s">
        <v>117</v>
      </c>
      <c r="BC47" s="125" t="s">
        <v>254</v>
      </c>
      <c r="BD47" s="125" t="s">
        <v>114</v>
      </c>
    </row>
    <row r="48" s="2" customFormat="1" ht="16.5" customHeight="1">
      <c r="A48" s="41"/>
      <c r="B48" s="42"/>
      <c r="C48" s="41"/>
      <c r="D48" s="41"/>
      <c r="E48" s="127" t="str">
        <f>E7</f>
        <v>Obecní dům Rudíkov - smlouva č. 1 - SO01, 10, 12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Z48" s="125" t="s">
        <v>255</v>
      </c>
      <c r="BA48" s="125" t="s">
        <v>256</v>
      </c>
      <c r="BB48" s="125" t="s">
        <v>117</v>
      </c>
      <c r="BC48" s="125" t="s">
        <v>257</v>
      </c>
      <c r="BD48" s="125" t="s">
        <v>114</v>
      </c>
    </row>
    <row r="49" s="2" customFormat="1" ht="12" customHeight="1">
      <c r="A49" s="41"/>
      <c r="B49" s="42"/>
      <c r="C49" s="35" t="s">
        <v>132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Z49" s="125" t="s">
        <v>258</v>
      </c>
      <c r="BA49" s="125" t="s">
        <v>259</v>
      </c>
      <c r="BB49" s="125" t="s">
        <v>117</v>
      </c>
      <c r="BC49" s="125" t="s">
        <v>72</v>
      </c>
      <c r="BD49" s="125" t="s">
        <v>114</v>
      </c>
    </row>
    <row r="50" s="2" customFormat="1" ht="16.5" customHeight="1">
      <c r="A50" s="41"/>
      <c r="B50" s="42"/>
      <c r="C50" s="41"/>
      <c r="D50" s="41"/>
      <c r="E50" s="65" t="str">
        <f>E9</f>
        <v>1 - SO01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Z50" s="125" t="s">
        <v>260</v>
      </c>
      <c r="BA50" s="125" t="s">
        <v>261</v>
      </c>
      <c r="BB50" s="125" t="s">
        <v>117</v>
      </c>
      <c r="BC50" s="125" t="s">
        <v>262</v>
      </c>
      <c r="BD50" s="125" t="s">
        <v>114</v>
      </c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Z51" s="125" t="s">
        <v>263</v>
      </c>
      <c r="BA51" s="125" t="s">
        <v>264</v>
      </c>
      <c r="BB51" s="125" t="s">
        <v>117</v>
      </c>
      <c r="BC51" s="125" t="s">
        <v>265</v>
      </c>
      <c r="BD51" s="125" t="s">
        <v>114</v>
      </c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Z52" s="125" t="s">
        <v>266</v>
      </c>
      <c r="BA52" s="125" t="s">
        <v>267</v>
      </c>
      <c r="BB52" s="125" t="s">
        <v>112</v>
      </c>
      <c r="BC52" s="125" t="s">
        <v>268</v>
      </c>
      <c r="BD52" s="125" t="s">
        <v>114</v>
      </c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Z53" s="125" t="s">
        <v>269</v>
      </c>
      <c r="BA53" s="125" t="s">
        <v>270</v>
      </c>
      <c r="BB53" s="125" t="s">
        <v>112</v>
      </c>
      <c r="BC53" s="125" t="s">
        <v>271</v>
      </c>
      <c r="BD53" s="125" t="s">
        <v>114</v>
      </c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Z54" s="125" t="s">
        <v>272</v>
      </c>
      <c r="BA54" s="125" t="s">
        <v>273</v>
      </c>
      <c r="BB54" s="125" t="s">
        <v>112</v>
      </c>
      <c r="BC54" s="125" t="s">
        <v>72</v>
      </c>
      <c r="BD54" s="125" t="s">
        <v>114</v>
      </c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Z55" s="125" t="s">
        <v>274</v>
      </c>
      <c r="BA55" s="125" t="s">
        <v>275</v>
      </c>
      <c r="BB55" s="125" t="s">
        <v>112</v>
      </c>
      <c r="BC55" s="125" t="s">
        <v>276</v>
      </c>
      <c r="BD55" s="125" t="s">
        <v>114</v>
      </c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Z56" s="125" t="s">
        <v>277</v>
      </c>
      <c r="BA56" s="125" t="s">
        <v>278</v>
      </c>
      <c r="BB56" s="125" t="s">
        <v>112</v>
      </c>
      <c r="BC56" s="125" t="s">
        <v>279</v>
      </c>
      <c r="BD56" s="125" t="s">
        <v>114</v>
      </c>
    </row>
    <row r="57" s="2" customFormat="1" ht="29.28" customHeight="1">
      <c r="A57" s="41"/>
      <c r="B57" s="42"/>
      <c r="C57" s="143" t="s">
        <v>280</v>
      </c>
      <c r="D57" s="137"/>
      <c r="E57" s="137"/>
      <c r="F57" s="137"/>
      <c r="G57" s="137"/>
      <c r="H57" s="137"/>
      <c r="I57" s="137"/>
      <c r="J57" s="144" t="s">
        <v>281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Z57" s="125" t="s">
        <v>282</v>
      </c>
      <c r="BA57" s="125" t="s">
        <v>283</v>
      </c>
      <c r="BB57" s="125" t="s">
        <v>117</v>
      </c>
      <c r="BC57" s="125" t="s">
        <v>114</v>
      </c>
      <c r="BD57" s="125" t="s">
        <v>114</v>
      </c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Z58" s="125" t="s">
        <v>284</v>
      </c>
      <c r="BA58" s="125" t="s">
        <v>285</v>
      </c>
      <c r="BB58" s="125" t="s">
        <v>112</v>
      </c>
      <c r="BC58" s="125" t="s">
        <v>286</v>
      </c>
      <c r="BD58" s="125" t="s">
        <v>114</v>
      </c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J160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287</v>
      </c>
      <c r="AZ59" s="125" t="s">
        <v>288</v>
      </c>
      <c r="BA59" s="125" t="s">
        <v>289</v>
      </c>
      <c r="BB59" s="125" t="s">
        <v>117</v>
      </c>
      <c r="BC59" s="125" t="s">
        <v>290</v>
      </c>
      <c r="BD59" s="125" t="s">
        <v>114</v>
      </c>
    </row>
    <row r="60" s="9" customFormat="1" ht="24.96" customHeight="1">
      <c r="A60" s="9"/>
      <c r="B60" s="146"/>
      <c r="C60" s="9"/>
      <c r="D60" s="147" t="s">
        <v>291</v>
      </c>
      <c r="E60" s="148"/>
      <c r="F60" s="148"/>
      <c r="G60" s="148"/>
      <c r="H60" s="148"/>
      <c r="I60" s="148"/>
      <c r="J60" s="149">
        <f>J161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Z60" s="150" t="s">
        <v>292</v>
      </c>
      <c r="BA60" s="150" t="s">
        <v>293</v>
      </c>
      <c r="BB60" s="150" t="s">
        <v>117</v>
      </c>
      <c r="BC60" s="150" t="s">
        <v>294</v>
      </c>
      <c r="BD60" s="150" t="s">
        <v>114</v>
      </c>
    </row>
    <row r="61" s="10" customFormat="1" ht="19.92" customHeight="1">
      <c r="A61" s="10"/>
      <c r="B61" s="151"/>
      <c r="C61" s="10"/>
      <c r="D61" s="152" t="s">
        <v>295</v>
      </c>
      <c r="E61" s="153"/>
      <c r="F61" s="153"/>
      <c r="G61" s="153"/>
      <c r="H61" s="153"/>
      <c r="I61" s="153"/>
      <c r="J61" s="154">
        <f>J162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Z61" s="155" t="s">
        <v>296</v>
      </c>
      <c r="BA61" s="155" t="s">
        <v>297</v>
      </c>
      <c r="BB61" s="155" t="s">
        <v>117</v>
      </c>
      <c r="BC61" s="155" t="s">
        <v>298</v>
      </c>
      <c r="BD61" s="155" t="s">
        <v>114</v>
      </c>
    </row>
    <row r="62" s="10" customFormat="1" ht="14.88" customHeight="1">
      <c r="A62" s="10"/>
      <c r="B62" s="151"/>
      <c r="C62" s="10"/>
      <c r="D62" s="152" t="s">
        <v>299</v>
      </c>
      <c r="E62" s="153"/>
      <c r="F62" s="153"/>
      <c r="G62" s="153"/>
      <c r="H62" s="153"/>
      <c r="I62" s="153"/>
      <c r="J62" s="154">
        <f>J163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Z62" s="155" t="s">
        <v>300</v>
      </c>
      <c r="BA62" s="155" t="s">
        <v>301</v>
      </c>
      <c r="BB62" s="155" t="s">
        <v>117</v>
      </c>
      <c r="BC62" s="155" t="s">
        <v>302</v>
      </c>
      <c r="BD62" s="155" t="s">
        <v>114</v>
      </c>
    </row>
    <row r="63" s="10" customFormat="1" ht="14.88" customHeight="1">
      <c r="A63" s="10"/>
      <c r="B63" s="151"/>
      <c r="C63" s="10"/>
      <c r="D63" s="152" t="s">
        <v>303</v>
      </c>
      <c r="E63" s="153"/>
      <c r="F63" s="153"/>
      <c r="G63" s="153"/>
      <c r="H63" s="153"/>
      <c r="I63" s="153"/>
      <c r="J63" s="154">
        <f>J175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Z63" s="155" t="s">
        <v>304</v>
      </c>
      <c r="BA63" s="155" t="s">
        <v>305</v>
      </c>
      <c r="BB63" s="155" t="s">
        <v>117</v>
      </c>
      <c r="BC63" s="155" t="s">
        <v>306</v>
      </c>
      <c r="BD63" s="155" t="s">
        <v>114</v>
      </c>
    </row>
    <row r="64" s="10" customFormat="1" ht="14.88" customHeight="1">
      <c r="A64" s="10"/>
      <c r="B64" s="151"/>
      <c r="C64" s="10"/>
      <c r="D64" s="152" t="s">
        <v>307</v>
      </c>
      <c r="E64" s="153"/>
      <c r="F64" s="153"/>
      <c r="G64" s="153"/>
      <c r="H64" s="153"/>
      <c r="I64" s="153"/>
      <c r="J64" s="154">
        <f>J205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Z64" s="155" t="s">
        <v>308</v>
      </c>
      <c r="BA64" s="155" t="s">
        <v>309</v>
      </c>
      <c r="BB64" s="155" t="s">
        <v>117</v>
      </c>
      <c r="BC64" s="155" t="s">
        <v>310</v>
      </c>
      <c r="BD64" s="155" t="s">
        <v>114</v>
      </c>
    </row>
    <row r="65" s="10" customFormat="1" ht="14.88" customHeight="1">
      <c r="A65" s="10"/>
      <c r="B65" s="151"/>
      <c r="C65" s="10"/>
      <c r="D65" s="152" t="s">
        <v>311</v>
      </c>
      <c r="E65" s="153"/>
      <c r="F65" s="153"/>
      <c r="G65" s="153"/>
      <c r="H65" s="153"/>
      <c r="I65" s="153"/>
      <c r="J65" s="154">
        <f>J219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Z65" s="155" t="s">
        <v>312</v>
      </c>
      <c r="BA65" s="155" t="s">
        <v>313</v>
      </c>
      <c r="BB65" s="155" t="s">
        <v>112</v>
      </c>
      <c r="BC65" s="155" t="s">
        <v>314</v>
      </c>
      <c r="BD65" s="155" t="s">
        <v>114</v>
      </c>
    </row>
    <row r="66" s="10" customFormat="1" ht="19.92" customHeight="1">
      <c r="A66" s="10"/>
      <c r="B66" s="151"/>
      <c r="C66" s="10"/>
      <c r="D66" s="152" t="s">
        <v>315</v>
      </c>
      <c r="E66" s="153"/>
      <c r="F66" s="153"/>
      <c r="G66" s="153"/>
      <c r="H66" s="153"/>
      <c r="I66" s="153"/>
      <c r="J66" s="154">
        <f>J233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Z66" s="155" t="s">
        <v>316</v>
      </c>
      <c r="BA66" s="155" t="s">
        <v>317</v>
      </c>
      <c r="BB66" s="155" t="s">
        <v>112</v>
      </c>
      <c r="BC66" s="155" t="s">
        <v>318</v>
      </c>
      <c r="BD66" s="155" t="s">
        <v>114</v>
      </c>
    </row>
    <row r="67" s="10" customFormat="1" ht="14.88" customHeight="1">
      <c r="A67" s="10"/>
      <c r="B67" s="151"/>
      <c r="C67" s="10"/>
      <c r="D67" s="152" t="s">
        <v>319</v>
      </c>
      <c r="E67" s="153"/>
      <c r="F67" s="153"/>
      <c r="G67" s="153"/>
      <c r="H67" s="153"/>
      <c r="I67" s="153"/>
      <c r="J67" s="154">
        <f>J234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51"/>
      <c r="C68" s="10"/>
      <c r="D68" s="152" t="s">
        <v>320</v>
      </c>
      <c r="E68" s="153"/>
      <c r="F68" s="153"/>
      <c r="G68" s="153"/>
      <c r="H68" s="153"/>
      <c r="I68" s="153"/>
      <c r="J68" s="154">
        <f>J241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51"/>
      <c r="C69" s="10"/>
      <c r="D69" s="152" t="s">
        <v>321</v>
      </c>
      <c r="E69" s="153"/>
      <c r="F69" s="153"/>
      <c r="G69" s="153"/>
      <c r="H69" s="153"/>
      <c r="I69" s="153"/>
      <c r="J69" s="154">
        <f>J281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51"/>
      <c r="C70" s="10"/>
      <c r="D70" s="152" t="s">
        <v>322</v>
      </c>
      <c r="E70" s="153"/>
      <c r="F70" s="153"/>
      <c r="G70" s="153"/>
      <c r="H70" s="153"/>
      <c r="I70" s="153"/>
      <c r="J70" s="154">
        <f>J296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51"/>
      <c r="C71" s="10"/>
      <c r="D71" s="152" t="s">
        <v>323</v>
      </c>
      <c r="E71" s="153"/>
      <c r="F71" s="153"/>
      <c r="G71" s="153"/>
      <c r="H71" s="153"/>
      <c r="I71" s="153"/>
      <c r="J71" s="154">
        <f>J331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51"/>
      <c r="C72" s="10"/>
      <c r="D72" s="152" t="s">
        <v>324</v>
      </c>
      <c r="E72" s="153"/>
      <c r="F72" s="153"/>
      <c r="G72" s="153"/>
      <c r="H72" s="153"/>
      <c r="I72" s="153"/>
      <c r="J72" s="154">
        <f>J341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4.88" customHeight="1">
      <c r="A73" s="10"/>
      <c r="B73" s="151"/>
      <c r="C73" s="10"/>
      <c r="D73" s="152" t="s">
        <v>325</v>
      </c>
      <c r="E73" s="153"/>
      <c r="F73" s="153"/>
      <c r="G73" s="153"/>
      <c r="H73" s="153"/>
      <c r="I73" s="153"/>
      <c r="J73" s="154">
        <f>J369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51"/>
      <c r="C74" s="10"/>
      <c r="D74" s="152" t="s">
        <v>326</v>
      </c>
      <c r="E74" s="153"/>
      <c r="F74" s="153"/>
      <c r="G74" s="153"/>
      <c r="H74" s="153"/>
      <c r="I74" s="153"/>
      <c r="J74" s="154">
        <f>J386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4.88" customHeight="1">
      <c r="A75" s="10"/>
      <c r="B75" s="151"/>
      <c r="C75" s="10"/>
      <c r="D75" s="152" t="s">
        <v>327</v>
      </c>
      <c r="E75" s="153"/>
      <c r="F75" s="153"/>
      <c r="G75" s="153"/>
      <c r="H75" s="153"/>
      <c r="I75" s="153"/>
      <c r="J75" s="154">
        <f>J442</f>
        <v>0</v>
      </c>
      <c r="K75" s="10"/>
      <c r="L75" s="151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4.88" customHeight="1">
      <c r="A76" s="10"/>
      <c r="B76" s="151"/>
      <c r="C76" s="10"/>
      <c r="D76" s="152" t="s">
        <v>328</v>
      </c>
      <c r="E76" s="153"/>
      <c r="F76" s="153"/>
      <c r="G76" s="153"/>
      <c r="H76" s="153"/>
      <c r="I76" s="153"/>
      <c r="J76" s="154">
        <f>J452</f>
        <v>0</v>
      </c>
      <c r="K76" s="10"/>
      <c r="L76" s="151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21.84" customHeight="1">
      <c r="A77" s="10"/>
      <c r="B77" s="151"/>
      <c r="C77" s="10"/>
      <c r="D77" s="152" t="s">
        <v>329</v>
      </c>
      <c r="E77" s="153"/>
      <c r="F77" s="153"/>
      <c r="G77" s="153"/>
      <c r="H77" s="153"/>
      <c r="I77" s="153"/>
      <c r="J77" s="154">
        <f>J453</f>
        <v>0</v>
      </c>
      <c r="K77" s="10"/>
      <c r="L77" s="151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4.88" customHeight="1">
      <c r="A78" s="10"/>
      <c r="B78" s="151"/>
      <c r="C78" s="10"/>
      <c r="D78" s="152" t="s">
        <v>330</v>
      </c>
      <c r="E78" s="153"/>
      <c r="F78" s="153"/>
      <c r="G78" s="153"/>
      <c r="H78" s="153"/>
      <c r="I78" s="153"/>
      <c r="J78" s="154">
        <f>J497</f>
        <v>0</v>
      </c>
      <c r="K78" s="10"/>
      <c r="L78" s="151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51"/>
      <c r="C79" s="10"/>
      <c r="D79" s="152" t="s">
        <v>331</v>
      </c>
      <c r="E79" s="153"/>
      <c r="F79" s="153"/>
      <c r="G79" s="153"/>
      <c r="H79" s="153"/>
      <c r="I79" s="153"/>
      <c r="J79" s="154">
        <f>J609</f>
        <v>0</v>
      </c>
      <c r="K79" s="10"/>
      <c r="L79" s="151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4.88" customHeight="1">
      <c r="A80" s="10"/>
      <c r="B80" s="151"/>
      <c r="C80" s="10"/>
      <c r="D80" s="152" t="s">
        <v>332</v>
      </c>
      <c r="E80" s="153"/>
      <c r="F80" s="153"/>
      <c r="G80" s="153"/>
      <c r="H80" s="153"/>
      <c r="I80" s="153"/>
      <c r="J80" s="154">
        <f>J623</f>
        <v>0</v>
      </c>
      <c r="K80" s="10"/>
      <c r="L80" s="151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4.88" customHeight="1">
      <c r="A81" s="10"/>
      <c r="B81" s="151"/>
      <c r="C81" s="10"/>
      <c r="D81" s="152" t="s">
        <v>333</v>
      </c>
      <c r="E81" s="153"/>
      <c r="F81" s="153"/>
      <c r="G81" s="153"/>
      <c r="H81" s="153"/>
      <c r="I81" s="153"/>
      <c r="J81" s="154">
        <f>J632</f>
        <v>0</v>
      </c>
      <c r="K81" s="10"/>
      <c r="L81" s="151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4.88" customHeight="1">
      <c r="A82" s="10"/>
      <c r="B82" s="151"/>
      <c r="C82" s="10"/>
      <c r="D82" s="152" t="s">
        <v>334</v>
      </c>
      <c r="E82" s="153"/>
      <c r="F82" s="153"/>
      <c r="G82" s="153"/>
      <c r="H82" s="153"/>
      <c r="I82" s="153"/>
      <c r="J82" s="154">
        <f>J665</f>
        <v>0</v>
      </c>
      <c r="K82" s="10"/>
      <c r="L82" s="151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4.88" customHeight="1">
      <c r="A83" s="10"/>
      <c r="B83" s="151"/>
      <c r="C83" s="10"/>
      <c r="D83" s="152" t="s">
        <v>335</v>
      </c>
      <c r="E83" s="153"/>
      <c r="F83" s="153"/>
      <c r="G83" s="153"/>
      <c r="H83" s="153"/>
      <c r="I83" s="153"/>
      <c r="J83" s="154">
        <f>J684</f>
        <v>0</v>
      </c>
      <c r="K83" s="10"/>
      <c r="L83" s="151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4.88" customHeight="1">
      <c r="A84" s="10"/>
      <c r="B84" s="151"/>
      <c r="C84" s="10"/>
      <c r="D84" s="152" t="s">
        <v>336</v>
      </c>
      <c r="E84" s="153"/>
      <c r="F84" s="153"/>
      <c r="G84" s="153"/>
      <c r="H84" s="153"/>
      <c r="I84" s="153"/>
      <c r="J84" s="154">
        <f>J722</f>
        <v>0</v>
      </c>
      <c r="K84" s="10"/>
      <c r="L84" s="151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4.88" customHeight="1">
      <c r="A85" s="10"/>
      <c r="B85" s="151"/>
      <c r="C85" s="10"/>
      <c r="D85" s="152" t="s">
        <v>337</v>
      </c>
      <c r="E85" s="153"/>
      <c r="F85" s="153"/>
      <c r="G85" s="153"/>
      <c r="H85" s="153"/>
      <c r="I85" s="153"/>
      <c r="J85" s="154">
        <f>J771</f>
        <v>0</v>
      </c>
      <c r="K85" s="10"/>
      <c r="L85" s="151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10" customFormat="1" ht="14.88" customHeight="1">
      <c r="A86" s="10"/>
      <c r="B86" s="151"/>
      <c r="C86" s="10"/>
      <c r="D86" s="152" t="s">
        <v>338</v>
      </c>
      <c r="E86" s="153"/>
      <c r="F86" s="153"/>
      <c r="G86" s="153"/>
      <c r="H86" s="153"/>
      <c r="I86" s="153"/>
      <c r="J86" s="154">
        <f>J809</f>
        <v>0</v>
      </c>
      <c r="K86" s="10"/>
      <c r="L86" s="151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</row>
    <row r="87" s="10" customFormat="1" ht="19.92" customHeight="1">
      <c r="A87" s="10"/>
      <c r="B87" s="151"/>
      <c r="C87" s="10"/>
      <c r="D87" s="152" t="s">
        <v>339</v>
      </c>
      <c r="E87" s="153"/>
      <c r="F87" s="153"/>
      <c r="G87" s="153"/>
      <c r="H87" s="153"/>
      <c r="I87" s="153"/>
      <c r="J87" s="154">
        <f>J826</f>
        <v>0</v>
      </c>
      <c r="K87" s="10"/>
      <c r="L87" s="151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</row>
    <row r="88" s="10" customFormat="1" ht="14.88" customHeight="1">
      <c r="A88" s="10"/>
      <c r="B88" s="151"/>
      <c r="C88" s="10"/>
      <c r="D88" s="152" t="s">
        <v>340</v>
      </c>
      <c r="E88" s="153"/>
      <c r="F88" s="153"/>
      <c r="G88" s="153"/>
      <c r="H88" s="153"/>
      <c r="I88" s="153"/>
      <c r="J88" s="154">
        <f>J827</f>
        <v>0</v>
      </c>
      <c r="K88" s="10"/>
      <c r="L88" s="151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</row>
    <row r="89" s="10" customFormat="1" ht="21.84" customHeight="1">
      <c r="A89" s="10"/>
      <c r="B89" s="151"/>
      <c r="C89" s="10"/>
      <c r="D89" s="152" t="s">
        <v>341</v>
      </c>
      <c r="E89" s="153"/>
      <c r="F89" s="153"/>
      <c r="G89" s="153"/>
      <c r="H89" s="153"/>
      <c r="I89" s="153"/>
      <c r="J89" s="154">
        <f>J862</f>
        <v>0</v>
      </c>
      <c r="K89" s="10"/>
      <c r="L89" s="151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</row>
    <row r="90" s="10" customFormat="1" ht="21.84" customHeight="1">
      <c r="A90" s="10"/>
      <c r="B90" s="151"/>
      <c r="C90" s="10"/>
      <c r="D90" s="152" t="s">
        <v>342</v>
      </c>
      <c r="E90" s="153"/>
      <c r="F90" s="153"/>
      <c r="G90" s="153"/>
      <c r="H90" s="153"/>
      <c r="I90" s="153"/>
      <c r="J90" s="154">
        <f>J866</f>
        <v>0</v>
      </c>
      <c r="K90" s="10"/>
      <c r="L90" s="151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</row>
    <row r="91" s="10" customFormat="1" ht="14.88" customHeight="1">
      <c r="A91" s="10"/>
      <c r="B91" s="151"/>
      <c r="C91" s="10"/>
      <c r="D91" s="152" t="s">
        <v>343</v>
      </c>
      <c r="E91" s="153"/>
      <c r="F91" s="153"/>
      <c r="G91" s="153"/>
      <c r="H91" s="153"/>
      <c r="I91" s="153"/>
      <c r="J91" s="154">
        <f>J875</f>
        <v>0</v>
      </c>
      <c r="K91" s="10"/>
      <c r="L91" s="151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</row>
    <row r="92" s="10" customFormat="1" ht="21.84" customHeight="1">
      <c r="A92" s="10"/>
      <c r="B92" s="151"/>
      <c r="C92" s="10"/>
      <c r="D92" s="152" t="s">
        <v>344</v>
      </c>
      <c r="E92" s="153"/>
      <c r="F92" s="153"/>
      <c r="G92" s="153"/>
      <c r="H92" s="153"/>
      <c r="I92" s="153"/>
      <c r="J92" s="154">
        <f>J876</f>
        <v>0</v>
      </c>
      <c r="K92" s="10"/>
      <c r="L92" s="151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</row>
    <row r="93" s="10" customFormat="1" ht="21.84" customHeight="1">
      <c r="A93" s="10"/>
      <c r="B93" s="151"/>
      <c r="C93" s="10"/>
      <c r="D93" s="152" t="s">
        <v>345</v>
      </c>
      <c r="E93" s="153"/>
      <c r="F93" s="153"/>
      <c r="G93" s="153"/>
      <c r="H93" s="153"/>
      <c r="I93" s="153"/>
      <c r="J93" s="154">
        <f>J885</f>
        <v>0</v>
      </c>
      <c r="K93" s="10"/>
      <c r="L93" s="151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</row>
    <row r="94" s="10" customFormat="1" ht="21.84" customHeight="1">
      <c r="A94" s="10"/>
      <c r="B94" s="151"/>
      <c r="C94" s="10"/>
      <c r="D94" s="152" t="s">
        <v>346</v>
      </c>
      <c r="E94" s="153"/>
      <c r="F94" s="153"/>
      <c r="G94" s="153"/>
      <c r="H94" s="153"/>
      <c r="I94" s="153"/>
      <c r="J94" s="154">
        <f>J908</f>
        <v>0</v>
      </c>
      <c r="K94" s="10"/>
      <c r="L94" s="151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</row>
    <row r="95" s="10" customFormat="1" ht="21.84" customHeight="1">
      <c r="A95" s="10"/>
      <c r="B95" s="151"/>
      <c r="C95" s="10"/>
      <c r="D95" s="152" t="s">
        <v>347</v>
      </c>
      <c r="E95" s="153"/>
      <c r="F95" s="153"/>
      <c r="G95" s="153"/>
      <c r="H95" s="153"/>
      <c r="I95" s="153"/>
      <c r="J95" s="154">
        <f>J935</f>
        <v>0</v>
      </c>
      <c r="K95" s="10"/>
      <c r="L95" s="151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</row>
    <row r="96" s="10" customFormat="1" ht="21.84" customHeight="1">
      <c r="A96" s="10"/>
      <c r="B96" s="151"/>
      <c r="C96" s="10"/>
      <c r="D96" s="152" t="s">
        <v>348</v>
      </c>
      <c r="E96" s="153"/>
      <c r="F96" s="153"/>
      <c r="G96" s="153"/>
      <c r="H96" s="153"/>
      <c r="I96" s="153"/>
      <c r="J96" s="154">
        <f>J957</f>
        <v>0</v>
      </c>
      <c r="K96" s="10"/>
      <c r="L96" s="151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</row>
    <row r="97" s="10" customFormat="1" ht="21.84" customHeight="1">
      <c r="A97" s="10"/>
      <c r="B97" s="151"/>
      <c r="C97" s="10"/>
      <c r="D97" s="152" t="s">
        <v>349</v>
      </c>
      <c r="E97" s="153"/>
      <c r="F97" s="153"/>
      <c r="G97" s="153"/>
      <c r="H97" s="153"/>
      <c r="I97" s="153"/>
      <c r="J97" s="154">
        <f>J990</f>
        <v>0</v>
      </c>
      <c r="K97" s="10"/>
      <c r="L97" s="151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4.88" customHeight="1">
      <c r="A98" s="10"/>
      <c r="B98" s="151"/>
      <c r="C98" s="10"/>
      <c r="D98" s="152" t="s">
        <v>350</v>
      </c>
      <c r="E98" s="153"/>
      <c r="F98" s="153"/>
      <c r="G98" s="153"/>
      <c r="H98" s="153"/>
      <c r="I98" s="153"/>
      <c r="J98" s="154">
        <f>J1001</f>
        <v>0</v>
      </c>
      <c r="K98" s="10"/>
      <c r="L98" s="15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21.84" customHeight="1">
      <c r="A99" s="10"/>
      <c r="B99" s="151"/>
      <c r="C99" s="10"/>
      <c r="D99" s="152" t="s">
        <v>351</v>
      </c>
      <c r="E99" s="153"/>
      <c r="F99" s="153"/>
      <c r="G99" s="153"/>
      <c r="H99" s="153"/>
      <c r="I99" s="153"/>
      <c r="J99" s="154">
        <f>J1031</f>
        <v>0</v>
      </c>
      <c r="K99" s="10"/>
      <c r="L99" s="15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21.84" customHeight="1">
      <c r="A100" s="10"/>
      <c r="B100" s="151"/>
      <c r="C100" s="10"/>
      <c r="D100" s="152" t="s">
        <v>352</v>
      </c>
      <c r="E100" s="153"/>
      <c r="F100" s="153"/>
      <c r="G100" s="153"/>
      <c r="H100" s="153"/>
      <c r="I100" s="153"/>
      <c r="J100" s="154">
        <f>J1043</f>
        <v>0</v>
      </c>
      <c r="K100" s="10"/>
      <c r="L100" s="15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21.84" customHeight="1">
      <c r="A101" s="10"/>
      <c r="B101" s="151"/>
      <c r="C101" s="10"/>
      <c r="D101" s="152" t="s">
        <v>353</v>
      </c>
      <c r="E101" s="153"/>
      <c r="F101" s="153"/>
      <c r="G101" s="153"/>
      <c r="H101" s="153"/>
      <c r="I101" s="153"/>
      <c r="J101" s="154">
        <f>J1054</f>
        <v>0</v>
      </c>
      <c r="K101" s="10"/>
      <c r="L101" s="15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151"/>
      <c r="C102" s="10"/>
      <c r="D102" s="152" t="s">
        <v>354</v>
      </c>
      <c r="E102" s="153"/>
      <c r="F102" s="153"/>
      <c r="G102" s="153"/>
      <c r="H102" s="153"/>
      <c r="I102" s="153"/>
      <c r="J102" s="154">
        <f>J1063</f>
        <v>0</v>
      </c>
      <c r="K102" s="10"/>
      <c r="L102" s="15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1"/>
      <c r="C103" s="10"/>
      <c r="D103" s="152" t="s">
        <v>355</v>
      </c>
      <c r="E103" s="153"/>
      <c r="F103" s="153"/>
      <c r="G103" s="153"/>
      <c r="H103" s="153"/>
      <c r="I103" s="153"/>
      <c r="J103" s="154">
        <f>J1122</f>
        <v>0</v>
      </c>
      <c r="K103" s="10"/>
      <c r="L103" s="15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1"/>
      <c r="C104" s="10"/>
      <c r="D104" s="152" t="s">
        <v>356</v>
      </c>
      <c r="E104" s="153"/>
      <c r="F104" s="153"/>
      <c r="G104" s="153"/>
      <c r="H104" s="153"/>
      <c r="I104" s="153"/>
      <c r="J104" s="154">
        <f>J1136</f>
        <v>0</v>
      </c>
      <c r="K104" s="10"/>
      <c r="L104" s="15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1"/>
      <c r="C105" s="10"/>
      <c r="D105" s="152" t="s">
        <v>357</v>
      </c>
      <c r="E105" s="153"/>
      <c r="F105" s="153"/>
      <c r="G105" s="153"/>
      <c r="H105" s="153"/>
      <c r="I105" s="153"/>
      <c r="J105" s="154">
        <f>J1168</f>
        <v>0</v>
      </c>
      <c r="K105" s="10"/>
      <c r="L105" s="15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46"/>
      <c r="C106" s="9"/>
      <c r="D106" s="147" t="s">
        <v>358</v>
      </c>
      <c r="E106" s="148"/>
      <c r="F106" s="148"/>
      <c r="G106" s="148"/>
      <c r="H106" s="148"/>
      <c r="I106" s="148"/>
      <c r="J106" s="149">
        <f>J1171</f>
        <v>0</v>
      </c>
      <c r="K106" s="9"/>
      <c r="L106" s="146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151"/>
      <c r="C107" s="10"/>
      <c r="D107" s="152" t="s">
        <v>359</v>
      </c>
      <c r="E107" s="153"/>
      <c r="F107" s="153"/>
      <c r="G107" s="153"/>
      <c r="H107" s="153"/>
      <c r="I107" s="153"/>
      <c r="J107" s="154">
        <f>J1172</f>
        <v>0</v>
      </c>
      <c r="K107" s="10"/>
      <c r="L107" s="15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4.88" customHeight="1">
      <c r="A108" s="10"/>
      <c r="B108" s="151"/>
      <c r="C108" s="10"/>
      <c r="D108" s="152" t="s">
        <v>360</v>
      </c>
      <c r="E108" s="153"/>
      <c r="F108" s="153"/>
      <c r="G108" s="153"/>
      <c r="H108" s="153"/>
      <c r="I108" s="153"/>
      <c r="J108" s="154">
        <f>J1178</f>
        <v>0</v>
      </c>
      <c r="K108" s="10"/>
      <c r="L108" s="15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51"/>
      <c r="C109" s="10"/>
      <c r="D109" s="152" t="s">
        <v>361</v>
      </c>
      <c r="E109" s="153"/>
      <c r="F109" s="153"/>
      <c r="G109" s="153"/>
      <c r="H109" s="153"/>
      <c r="I109" s="153"/>
      <c r="J109" s="154">
        <f>J1208</f>
        <v>0</v>
      </c>
      <c r="K109" s="10"/>
      <c r="L109" s="15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1"/>
      <c r="C110" s="10"/>
      <c r="D110" s="152" t="s">
        <v>362</v>
      </c>
      <c r="E110" s="153"/>
      <c r="F110" s="153"/>
      <c r="G110" s="153"/>
      <c r="H110" s="153"/>
      <c r="I110" s="153"/>
      <c r="J110" s="154">
        <f>J1217</f>
        <v>0</v>
      </c>
      <c r="K110" s="10"/>
      <c r="L110" s="15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4.88" customHeight="1">
      <c r="A111" s="10"/>
      <c r="B111" s="151"/>
      <c r="C111" s="10"/>
      <c r="D111" s="152" t="s">
        <v>363</v>
      </c>
      <c r="E111" s="153"/>
      <c r="F111" s="153"/>
      <c r="G111" s="153"/>
      <c r="H111" s="153"/>
      <c r="I111" s="153"/>
      <c r="J111" s="154">
        <f>J1226</f>
        <v>0</v>
      </c>
      <c r="K111" s="10"/>
      <c r="L111" s="15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4.88" customHeight="1">
      <c r="A112" s="10"/>
      <c r="B112" s="151"/>
      <c r="C112" s="10"/>
      <c r="D112" s="152" t="s">
        <v>364</v>
      </c>
      <c r="E112" s="153"/>
      <c r="F112" s="153"/>
      <c r="G112" s="153"/>
      <c r="H112" s="153"/>
      <c r="I112" s="153"/>
      <c r="J112" s="154">
        <f>J1278</f>
        <v>0</v>
      </c>
      <c r="K112" s="10"/>
      <c r="L112" s="15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51"/>
      <c r="C113" s="10"/>
      <c r="D113" s="152" t="s">
        <v>365</v>
      </c>
      <c r="E113" s="153"/>
      <c r="F113" s="153"/>
      <c r="G113" s="153"/>
      <c r="H113" s="153"/>
      <c r="I113" s="153"/>
      <c r="J113" s="154">
        <f>J1303</f>
        <v>0</v>
      </c>
      <c r="K113" s="10"/>
      <c r="L113" s="15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4.88" customHeight="1">
      <c r="A114" s="10"/>
      <c r="B114" s="151"/>
      <c r="C114" s="10"/>
      <c r="D114" s="152" t="s">
        <v>366</v>
      </c>
      <c r="E114" s="153"/>
      <c r="F114" s="153"/>
      <c r="G114" s="153"/>
      <c r="H114" s="153"/>
      <c r="I114" s="153"/>
      <c r="J114" s="154">
        <f>J1310</f>
        <v>0</v>
      </c>
      <c r="K114" s="10"/>
      <c r="L114" s="151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4.88" customHeight="1">
      <c r="A115" s="10"/>
      <c r="B115" s="151"/>
      <c r="C115" s="10"/>
      <c r="D115" s="152" t="s">
        <v>367</v>
      </c>
      <c r="E115" s="153"/>
      <c r="F115" s="153"/>
      <c r="G115" s="153"/>
      <c r="H115" s="153"/>
      <c r="I115" s="153"/>
      <c r="J115" s="154">
        <f>J1357</f>
        <v>0</v>
      </c>
      <c r="K115" s="10"/>
      <c r="L115" s="151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4.88" customHeight="1">
      <c r="A116" s="10"/>
      <c r="B116" s="151"/>
      <c r="C116" s="10"/>
      <c r="D116" s="152" t="s">
        <v>368</v>
      </c>
      <c r="E116" s="153"/>
      <c r="F116" s="153"/>
      <c r="G116" s="153"/>
      <c r="H116" s="153"/>
      <c r="I116" s="153"/>
      <c r="J116" s="154">
        <f>J1382</f>
        <v>0</v>
      </c>
      <c r="K116" s="10"/>
      <c r="L116" s="151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51"/>
      <c r="C117" s="10"/>
      <c r="D117" s="152" t="s">
        <v>369</v>
      </c>
      <c r="E117" s="153"/>
      <c r="F117" s="153"/>
      <c r="G117" s="153"/>
      <c r="H117" s="153"/>
      <c r="I117" s="153"/>
      <c r="J117" s="154">
        <f>J1396</f>
        <v>0</v>
      </c>
      <c r="K117" s="10"/>
      <c r="L117" s="151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4.88" customHeight="1">
      <c r="A118" s="10"/>
      <c r="B118" s="151"/>
      <c r="C118" s="10"/>
      <c r="D118" s="152" t="s">
        <v>370</v>
      </c>
      <c r="E118" s="153"/>
      <c r="F118" s="153"/>
      <c r="G118" s="153"/>
      <c r="H118" s="153"/>
      <c r="I118" s="153"/>
      <c r="J118" s="154">
        <f>J1412</f>
        <v>0</v>
      </c>
      <c r="K118" s="10"/>
      <c r="L118" s="151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4.88" customHeight="1">
      <c r="A119" s="10"/>
      <c r="B119" s="151"/>
      <c r="C119" s="10"/>
      <c r="D119" s="152" t="s">
        <v>371</v>
      </c>
      <c r="E119" s="153"/>
      <c r="F119" s="153"/>
      <c r="G119" s="153"/>
      <c r="H119" s="153"/>
      <c r="I119" s="153"/>
      <c r="J119" s="154">
        <f>J1453</f>
        <v>0</v>
      </c>
      <c r="K119" s="10"/>
      <c r="L119" s="151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51"/>
      <c r="C120" s="10"/>
      <c r="D120" s="152" t="s">
        <v>372</v>
      </c>
      <c r="E120" s="153"/>
      <c r="F120" s="153"/>
      <c r="G120" s="153"/>
      <c r="H120" s="153"/>
      <c r="I120" s="153"/>
      <c r="J120" s="154">
        <f>J1470</f>
        <v>0</v>
      </c>
      <c r="K120" s="10"/>
      <c r="L120" s="151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4.88" customHeight="1">
      <c r="A121" s="10"/>
      <c r="B121" s="151"/>
      <c r="C121" s="10"/>
      <c r="D121" s="152" t="s">
        <v>373</v>
      </c>
      <c r="E121" s="153"/>
      <c r="F121" s="153"/>
      <c r="G121" s="153"/>
      <c r="H121" s="153"/>
      <c r="I121" s="153"/>
      <c r="J121" s="154">
        <f>J1473</f>
        <v>0</v>
      </c>
      <c r="K121" s="10"/>
      <c r="L121" s="151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4.88" customHeight="1">
      <c r="A122" s="10"/>
      <c r="B122" s="151"/>
      <c r="C122" s="10"/>
      <c r="D122" s="152" t="s">
        <v>374</v>
      </c>
      <c r="E122" s="153"/>
      <c r="F122" s="153"/>
      <c r="G122" s="153"/>
      <c r="H122" s="153"/>
      <c r="I122" s="153"/>
      <c r="J122" s="154">
        <f>J1496</f>
        <v>0</v>
      </c>
      <c r="K122" s="10"/>
      <c r="L122" s="151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4.88" customHeight="1">
      <c r="A123" s="10"/>
      <c r="B123" s="151"/>
      <c r="C123" s="10"/>
      <c r="D123" s="152" t="s">
        <v>375</v>
      </c>
      <c r="E123" s="153"/>
      <c r="F123" s="153"/>
      <c r="G123" s="153"/>
      <c r="H123" s="153"/>
      <c r="I123" s="153"/>
      <c r="J123" s="154">
        <f>J1506</f>
        <v>0</v>
      </c>
      <c r="K123" s="10"/>
      <c r="L123" s="151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10" customFormat="1" ht="19.92" customHeight="1">
      <c r="A124" s="10"/>
      <c r="B124" s="151"/>
      <c r="C124" s="10"/>
      <c r="D124" s="152" t="s">
        <v>376</v>
      </c>
      <c r="E124" s="153"/>
      <c r="F124" s="153"/>
      <c r="G124" s="153"/>
      <c r="H124" s="153"/>
      <c r="I124" s="153"/>
      <c r="J124" s="154">
        <f>J1515</f>
        <v>0</v>
      </c>
      <c r="K124" s="10"/>
      <c r="L124" s="151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s="10" customFormat="1" ht="14.88" customHeight="1">
      <c r="A125" s="10"/>
      <c r="B125" s="151"/>
      <c r="C125" s="10"/>
      <c r="D125" s="152" t="s">
        <v>377</v>
      </c>
      <c r="E125" s="153"/>
      <c r="F125" s="153"/>
      <c r="G125" s="153"/>
      <c r="H125" s="153"/>
      <c r="I125" s="153"/>
      <c r="J125" s="154">
        <f>J1518</f>
        <v>0</v>
      </c>
      <c r="K125" s="10"/>
      <c r="L125" s="151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10" customFormat="1" ht="19.92" customHeight="1">
      <c r="A126" s="10"/>
      <c r="B126" s="151"/>
      <c r="C126" s="10"/>
      <c r="D126" s="152" t="s">
        <v>378</v>
      </c>
      <c r="E126" s="153"/>
      <c r="F126" s="153"/>
      <c r="G126" s="153"/>
      <c r="H126" s="153"/>
      <c r="I126" s="153"/>
      <c r="J126" s="154">
        <f>J1537</f>
        <v>0</v>
      </c>
      <c r="K126" s="10"/>
      <c r="L126" s="151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</row>
    <row r="127" s="10" customFormat="1" ht="14.88" customHeight="1">
      <c r="A127" s="10"/>
      <c r="B127" s="151"/>
      <c r="C127" s="10"/>
      <c r="D127" s="152" t="s">
        <v>379</v>
      </c>
      <c r="E127" s="153"/>
      <c r="F127" s="153"/>
      <c r="G127" s="153"/>
      <c r="H127" s="153"/>
      <c r="I127" s="153"/>
      <c r="J127" s="154">
        <f>J1544</f>
        <v>0</v>
      </c>
      <c r="K127" s="10"/>
      <c r="L127" s="151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</row>
    <row r="128" s="10" customFormat="1" ht="14.88" customHeight="1">
      <c r="A128" s="10"/>
      <c r="B128" s="151"/>
      <c r="C128" s="10"/>
      <c r="D128" s="152" t="s">
        <v>380</v>
      </c>
      <c r="E128" s="153"/>
      <c r="F128" s="153"/>
      <c r="G128" s="153"/>
      <c r="H128" s="153"/>
      <c r="I128" s="153"/>
      <c r="J128" s="154">
        <f>J1618</f>
        <v>0</v>
      </c>
      <c r="K128" s="10"/>
      <c r="L128" s="151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</row>
    <row r="129" s="10" customFormat="1" ht="19.92" customHeight="1">
      <c r="A129" s="10"/>
      <c r="B129" s="151"/>
      <c r="C129" s="10"/>
      <c r="D129" s="152" t="s">
        <v>381</v>
      </c>
      <c r="E129" s="153"/>
      <c r="F129" s="153"/>
      <c r="G129" s="153"/>
      <c r="H129" s="153"/>
      <c r="I129" s="153"/>
      <c r="J129" s="154">
        <f>J1628</f>
        <v>0</v>
      </c>
      <c r="K129" s="10"/>
      <c r="L129" s="151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</row>
    <row r="130" s="10" customFormat="1" ht="14.88" customHeight="1">
      <c r="A130" s="10"/>
      <c r="B130" s="151"/>
      <c r="C130" s="10"/>
      <c r="D130" s="152" t="s">
        <v>382</v>
      </c>
      <c r="E130" s="153"/>
      <c r="F130" s="153"/>
      <c r="G130" s="153"/>
      <c r="H130" s="153"/>
      <c r="I130" s="153"/>
      <c r="J130" s="154">
        <f>J1655</f>
        <v>0</v>
      </c>
      <c r="K130" s="10"/>
      <c r="L130" s="151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</row>
    <row r="131" s="10" customFormat="1" ht="19.92" customHeight="1">
      <c r="A131" s="10"/>
      <c r="B131" s="151"/>
      <c r="C131" s="10"/>
      <c r="D131" s="152" t="s">
        <v>383</v>
      </c>
      <c r="E131" s="153"/>
      <c r="F131" s="153"/>
      <c r="G131" s="153"/>
      <c r="H131" s="153"/>
      <c r="I131" s="153"/>
      <c r="J131" s="154">
        <f>J1720</f>
        <v>0</v>
      </c>
      <c r="K131" s="10"/>
      <c r="L131" s="151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</row>
    <row r="132" s="10" customFormat="1" ht="19.92" customHeight="1">
      <c r="A132" s="10"/>
      <c r="B132" s="151"/>
      <c r="C132" s="10"/>
      <c r="D132" s="152" t="s">
        <v>384</v>
      </c>
      <c r="E132" s="153"/>
      <c r="F132" s="153"/>
      <c r="G132" s="153"/>
      <c r="H132" s="153"/>
      <c r="I132" s="153"/>
      <c r="J132" s="154">
        <f>J1739</f>
        <v>0</v>
      </c>
      <c r="K132" s="10"/>
      <c r="L132" s="151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</row>
    <row r="133" s="10" customFormat="1" ht="14.88" customHeight="1">
      <c r="A133" s="10"/>
      <c r="B133" s="151"/>
      <c r="C133" s="10"/>
      <c r="D133" s="152" t="s">
        <v>385</v>
      </c>
      <c r="E133" s="153"/>
      <c r="F133" s="153"/>
      <c r="G133" s="153"/>
      <c r="H133" s="153"/>
      <c r="I133" s="153"/>
      <c r="J133" s="154">
        <f>J1784</f>
        <v>0</v>
      </c>
      <c r="K133" s="10"/>
      <c r="L133" s="151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</row>
    <row r="134" s="10" customFormat="1" ht="14.88" customHeight="1">
      <c r="A134" s="10"/>
      <c r="B134" s="151"/>
      <c r="C134" s="10"/>
      <c r="D134" s="152" t="s">
        <v>386</v>
      </c>
      <c r="E134" s="153"/>
      <c r="F134" s="153"/>
      <c r="G134" s="153"/>
      <c r="H134" s="153"/>
      <c r="I134" s="153"/>
      <c r="J134" s="154">
        <f>J1818</f>
        <v>0</v>
      </c>
      <c r="K134" s="10"/>
      <c r="L134" s="151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</row>
    <row r="135" s="10" customFormat="1" ht="19.92" customHeight="1">
      <c r="A135" s="10"/>
      <c r="B135" s="151"/>
      <c r="C135" s="10"/>
      <c r="D135" s="152" t="s">
        <v>387</v>
      </c>
      <c r="E135" s="153"/>
      <c r="F135" s="153"/>
      <c r="G135" s="153"/>
      <c r="H135" s="153"/>
      <c r="I135" s="153"/>
      <c r="J135" s="154">
        <f>J1851</f>
        <v>0</v>
      </c>
      <c r="K135" s="10"/>
      <c r="L135" s="151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</row>
    <row r="136" s="10" customFormat="1" ht="19.92" customHeight="1">
      <c r="A136" s="10"/>
      <c r="B136" s="151"/>
      <c r="C136" s="10"/>
      <c r="D136" s="152" t="s">
        <v>388</v>
      </c>
      <c r="E136" s="153"/>
      <c r="F136" s="153"/>
      <c r="G136" s="153"/>
      <c r="H136" s="153"/>
      <c r="I136" s="153"/>
      <c r="J136" s="154">
        <f>J1874</f>
        <v>0</v>
      </c>
      <c r="K136" s="10"/>
      <c r="L136" s="151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</row>
    <row r="137" s="10" customFormat="1" ht="14.88" customHeight="1">
      <c r="A137" s="10"/>
      <c r="B137" s="151"/>
      <c r="C137" s="10"/>
      <c r="D137" s="152" t="s">
        <v>389</v>
      </c>
      <c r="E137" s="153"/>
      <c r="F137" s="153"/>
      <c r="G137" s="153"/>
      <c r="H137" s="153"/>
      <c r="I137" s="153"/>
      <c r="J137" s="154">
        <f>J1915</f>
        <v>0</v>
      </c>
      <c r="K137" s="10"/>
      <c r="L137" s="151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</row>
    <row r="138" s="10" customFormat="1" ht="19.92" customHeight="1">
      <c r="A138" s="10"/>
      <c r="B138" s="151"/>
      <c r="C138" s="10"/>
      <c r="D138" s="152" t="s">
        <v>390</v>
      </c>
      <c r="E138" s="153"/>
      <c r="F138" s="153"/>
      <c r="G138" s="153"/>
      <c r="H138" s="153"/>
      <c r="I138" s="153"/>
      <c r="J138" s="154">
        <f>J1923</f>
        <v>0</v>
      </c>
      <c r="K138" s="10"/>
      <c r="L138" s="151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</row>
    <row r="139" s="10" customFormat="1" ht="19.92" customHeight="1">
      <c r="A139" s="10"/>
      <c r="B139" s="151"/>
      <c r="C139" s="10"/>
      <c r="D139" s="152" t="s">
        <v>391</v>
      </c>
      <c r="E139" s="153"/>
      <c r="F139" s="153"/>
      <c r="G139" s="153"/>
      <c r="H139" s="153"/>
      <c r="I139" s="153"/>
      <c r="J139" s="154">
        <f>J1936</f>
        <v>0</v>
      </c>
      <c r="K139" s="10"/>
      <c r="L139" s="151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</row>
    <row r="140" s="10" customFormat="1" ht="19.92" customHeight="1">
      <c r="A140" s="10"/>
      <c r="B140" s="151"/>
      <c r="C140" s="10"/>
      <c r="D140" s="152" t="s">
        <v>392</v>
      </c>
      <c r="E140" s="153"/>
      <c r="F140" s="153"/>
      <c r="G140" s="153"/>
      <c r="H140" s="153"/>
      <c r="I140" s="153"/>
      <c r="J140" s="154">
        <f>J1971</f>
        <v>0</v>
      </c>
      <c r="K140" s="10"/>
      <c r="L140" s="151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</row>
    <row r="141" s="2" customFormat="1" ht="21.84" customHeight="1">
      <c r="A141" s="41"/>
      <c r="B141" s="42"/>
      <c r="C141" s="41"/>
      <c r="D141" s="41"/>
      <c r="E141" s="41"/>
      <c r="F141" s="41"/>
      <c r="G141" s="41"/>
      <c r="H141" s="41"/>
      <c r="I141" s="41"/>
      <c r="J141" s="41"/>
      <c r="K141" s="41"/>
      <c r="L141" s="128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</row>
    <row r="142" s="2" customFormat="1" ht="6.96" customHeight="1">
      <c r="A142" s="41"/>
      <c r="B142" s="58"/>
      <c r="C142" s="59"/>
      <c r="D142" s="59"/>
      <c r="E142" s="59"/>
      <c r="F142" s="59"/>
      <c r="G142" s="59"/>
      <c r="H142" s="59"/>
      <c r="I142" s="59"/>
      <c r="J142" s="59"/>
      <c r="K142" s="59"/>
      <c r="L142" s="128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</row>
    <row r="146" s="2" customFormat="1" ht="6.96" customHeight="1">
      <c r="A146" s="41"/>
      <c r="B146" s="60"/>
      <c r="C146" s="61"/>
      <c r="D146" s="61"/>
      <c r="E146" s="61"/>
      <c r="F146" s="61"/>
      <c r="G146" s="61"/>
      <c r="H146" s="61"/>
      <c r="I146" s="61"/>
      <c r="J146" s="61"/>
      <c r="K146" s="61"/>
      <c r="L146" s="128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</row>
    <row r="147" s="2" customFormat="1" ht="24.96" customHeight="1">
      <c r="A147" s="41"/>
      <c r="B147" s="42"/>
      <c r="C147" s="26" t="s">
        <v>393</v>
      </c>
      <c r="D147" s="41"/>
      <c r="E147" s="41"/>
      <c r="F147" s="41"/>
      <c r="G147" s="41"/>
      <c r="H147" s="41"/>
      <c r="I147" s="41"/>
      <c r="J147" s="41"/>
      <c r="K147" s="41"/>
      <c r="L147" s="128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</row>
    <row r="148" s="2" customFormat="1" ht="6.96" customHeight="1">
      <c r="A148" s="41"/>
      <c r="B148" s="42"/>
      <c r="C148" s="41"/>
      <c r="D148" s="41"/>
      <c r="E148" s="41"/>
      <c r="F148" s="41"/>
      <c r="G148" s="41"/>
      <c r="H148" s="41"/>
      <c r="I148" s="41"/>
      <c r="J148" s="41"/>
      <c r="K148" s="41"/>
      <c r="L148" s="128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</row>
    <row r="149" s="2" customFormat="1" ht="12" customHeight="1">
      <c r="A149" s="41"/>
      <c r="B149" s="42"/>
      <c r="C149" s="35" t="s">
        <v>17</v>
      </c>
      <c r="D149" s="41"/>
      <c r="E149" s="41"/>
      <c r="F149" s="41"/>
      <c r="G149" s="41"/>
      <c r="H149" s="41"/>
      <c r="I149" s="41"/>
      <c r="J149" s="41"/>
      <c r="K149" s="41"/>
      <c r="L149" s="128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</row>
    <row r="150" s="2" customFormat="1" ht="16.5" customHeight="1">
      <c r="A150" s="41"/>
      <c r="B150" s="42"/>
      <c r="C150" s="41"/>
      <c r="D150" s="41"/>
      <c r="E150" s="127" t="str">
        <f>E7</f>
        <v>Obecní dům Rudíkov - smlouva č. 1 - SO01, 10, 12</v>
      </c>
      <c r="F150" s="35"/>
      <c r="G150" s="35"/>
      <c r="H150" s="35"/>
      <c r="I150" s="41"/>
      <c r="J150" s="41"/>
      <c r="K150" s="41"/>
      <c r="L150" s="128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</row>
    <row r="151" s="2" customFormat="1" ht="12" customHeight="1">
      <c r="A151" s="41"/>
      <c r="B151" s="42"/>
      <c r="C151" s="35" t="s">
        <v>132</v>
      </c>
      <c r="D151" s="41"/>
      <c r="E151" s="41"/>
      <c r="F151" s="41"/>
      <c r="G151" s="41"/>
      <c r="H151" s="41"/>
      <c r="I151" s="41"/>
      <c r="J151" s="41"/>
      <c r="K151" s="41"/>
      <c r="L151" s="128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</row>
    <row r="152" s="2" customFormat="1" ht="16.5" customHeight="1">
      <c r="A152" s="41"/>
      <c r="B152" s="42"/>
      <c r="C152" s="41"/>
      <c r="D152" s="41"/>
      <c r="E152" s="65" t="str">
        <f>E9</f>
        <v>1 - SO01</v>
      </c>
      <c r="F152" s="41"/>
      <c r="G152" s="41"/>
      <c r="H152" s="41"/>
      <c r="I152" s="41"/>
      <c r="J152" s="41"/>
      <c r="K152" s="41"/>
      <c r="L152" s="128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</row>
    <row r="153" s="2" customFormat="1" ht="6.96" customHeight="1">
      <c r="A153" s="41"/>
      <c r="B153" s="42"/>
      <c r="C153" s="41"/>
      <c r="D153" s="41"/>
      <c r="E153" s="41"/>
      <c r="F153" s="41"/>
      <c r="G153" s="41"/>
      <c r="H153" s="41"/>
      <c r="I153" s="41"/>
      <c r="J153" s="41"/>
      <c r="K153" s="41"/>
      <c r="L153" s="128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</row>
    <row r="154" s="2" customFormat="1" ht="12" customHeight="1">
      <c r="A154" s="41"/>
      <c r="B154" s="42"/>
      <c r="C154" s="35" t="s">
        <v>21</v>
      </c>
      <c r="D154" s="41"/>
      <c r="E154" s="41"/>
      <c r="F154" s="30" t="str">
        <f>F12</f>
        <v xml:space="preserve"> </v>
      </c>
      <c r="G154" s="41"/>
      <c r="H154" s="41"/>
      <c r="I154" s="35" t="s">
        <v>23</v>
      </c>
      <c r="J154" s="67" t="str">
        <f>IF(J12="","",J12)</f>
        <v>10. 1. 2024</v>
      </c>
      <c r="K154" s="41"/>
      <c r="L154" s="128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</row>
    <row r="155" s="2" customFormat="1" ht="6.96" customHeight="1">
      <c r="A155" s="41"/>
      <c r="B155" s="42"/>
      <c r="C155" s="41"/>
      <c r="D155" s="41"/>
      <c r="E155" s="41"/>
      <c r="F155" s="41"/>
      <c r="G155" s="41"/>
      <c r="H155" s="41"/>
      <c r="I155" s="41"/>
      <c r="J155" s="41"/>
      <c r="K155" s="41"/>
      <c r="L155" s="128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</row>
    <row r="156" s="2" customFormat="1" ht="15.15" customHeight="1">
      <c r="A156" s="41"/>
      <c r="B156" s="42"/>
      <c r="C156" s="35" t="s">
        <v>25</v>
      </c>
      <c r="D156" s="41"/>
      <c r="E156" s="41"/>
      <c r="F156" s="30" t="str">
        <f>E15</f>
        <v xml:space="preserve"> </v>
      </c>
      <c r="G156" s="41"/>
      <c r="H156" s="41"/>
      <c r="I156" s="35" t="s">
        <v>31</v>
      </c>
      <c r="J156" s="39" t="str">
        <f>E21</f>
        <v xml:space="preserve">BS projekt s.r.o. </v>
      </c>
      <c r="K156" s="41"/>
      <c r="L156" s="128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</row>
    <row r="157" s="2" customFormat="1" ht="25.65" customHeight="1">
      <c r="A157" s="41"/>
      <c r="B157" s="42"/>
      <c r="C157" s="35" t="s">
        <v>29</v>
      </c>
      <c r="D157" s="41"/>
      <c r="E157" s="41"/>
      <c r="F157" s="30" t="str">
        <f>IF(E18="","",E18)</f>
        <v>Vyplň údaj</v>
      </c>
      <c r="G157" s="41"/>
      <c r="H157" s="41"/>
      <c r="I157" s="35" t="s">
        <v>34</v>
      </c>
      <c r="J157" s="39" t="str">
        <f>E24</f>
        <v>Ing. Tomáš Hrdlička, Jan Hajný</v>
      </c>
      <c r="K157" s="41"/>
      <c r="L157" s="128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</row>
    <row r="158" s="2" customFormat="1" ht="10.32" customHeight="1">
      <c r="A158" s="41"/>
      <c r="B158" s="42"/>
      <c r="C158" s="41"/>
      <c r="D158" s="41"/>
      <c r="E158" s="41"/>
      <c r="F158" s="41"/>
      <c r="G158" s="41"/>
      <c r="H158" s="41"/>
      <c r="I158" s="41"/>
      <c r="J158" s="41"/>
      <c r="K158" s="41"/>
      <c r="L158" s="128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</row>
    <row r="159" s="11" customFormat="1" ht="29.28" customHeight="1">
      <c r="A159" s="156"/>
      <c r="B159" s="157"/>
      <c r="C159" s="158" t="s">
        <v>394</v>
      </c>
      <c r="D159" s="159" t="s">
        <v>57</v>
      </c>
      <c r="E159" s="159" t="s">
        <v>53</v>
      </c>
      <c r="F159" s="159" t="s">
        <v>54</v>
      </c>
      <c r="G159" s="159" t="s">
        <v>395</v>
      </c>
      <c r="H159" s="159" t="s">
        <v>396</v>
      </c>
      <c r="I159" s="159" t="s">
        <v>397</v>
      </c>
      <c r="J159" s="159" t="s">
        <v>281</v>
      </c>
      <c r="K159" s="160" t="s">
        <v>398</v>
      </c>
      <c r="L159" s="161"/>
      <c r="M159" s="83" t="s">
        <v>3</v>
      </c>
      <c r="N159" s="84" t="s">
        <v>42</v>
      </c>
      <c r="O159" s="84" t="s">
        <v>399</v>
      </c>
      <c r="P159" s="84" t="s">
        <v>400</v>
      </c>
      <c r="Q159" s="84" t="s">
        <v>401</v>
      </c>
      <c r="R159" s="84" t="s">
        <v>402</v>
      </c>
      <c r="S159" s="84" t="s">
        <v>403</v>
      </c>
      <c r="T159" s="85" t="s">
        <v>404</v>
      </c>
      <c r="U159" s="156"/>
      <c r="V159" s="156"/>
      <c r="W159" s="156"/>
      <c r="X159" s="156"/>
      <c r="Y159" s="156"/>
      <c r="Z159" s="156"/>
      <c r="AA159" s="156"/>
      <c r="AB159" s="156"/>
      <c r="AC159" s="156"/>
      <c r="AD159" s="156"/>
      <c r="AE159" s="156"/>
    </row>
    <row r="160" s="2" customFormat="1" ht="22.8" customHeight="1">
      <c r="A160" s="41"/>
      <c r="B160" s="42"/>
      <c r="C160" s="90" t="s">
        <v>405</v>
      </c>
      <c r="D160" s="41"/>
      <c r="E160" s="41"/>
      <c r="F160" s="41"/>
      <c r="G160" s="41"/>
      <c r="H160" s="41"/>
      <c r="I160" s="41"/>
      <c r="J160" s="162">
        <f>BK160</f>
        <v>0</v>
      </c>
      <c r="K160" s="41"/>
      <c r="L160" s="42"/>
      <c r="M160" s="86"/>
      <c r="N160" s="71"/>
      <c r="O160" s="87"/>
      <c r="P160" s="163">
        <f>P161+P1171</f>
        <v>0</v>
      </c>
      <c r="Q160" s="87"/>
      <c r="R160" s="163">
        <f>R161+R1171</f>
        <v>895.44157715846268</v>
      </c>
      <c r="S160" s="87"/>
      <c r="T160" s="164">
        <f>T161+T1171</f>
        <v>0.023002370000000001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2" t="s">
        <v>71</v>
      </c>
      <c r="AU160" s="22" t="s">
        <v>287</v>
      </c>
      <c r="BK160" s="165">
        <f>BK161+BK1171</f>
        <v>0</v>
      </c>
    </row>
    <row r="161" s="12" customFormat="1" ht="25.92" customHeight="1">
      <c r="A161" s="12"/>
      <c r="B161" s="166"/>
      <c r="C161" s="12"/>
      <c r="D161" s="167" t="s">
        <v>71</v>
      </c>
      <c r="E161" s="168" t="s">
        <v>406</v>
      </c>
      <c r="F161" s="168" t="s">
        <v>407</v>
      </c>
      <c r="G161" s="12"/>
      <c r="H161" s="12"/>
      <c r="I161" s="169"/>
      <c r="J161" s="170">
        <f>BK161</f>
        <v>0</v>
      </c>
      <c r="K161" s="12"/>
      <c r="L161" s="166"/>
      <c r="M161" s="171"/>
      <c r="N161" s="172"/>
      <c r="O161" s="172"/>
      <c r="P161" s="173">
        <f>P162+P233+P386+P609+P826+P1122+P1136+P1168</f>
        <v>0</v>
      </c>
      <c r="Q161" s="172"/>
      <c r="R161" s="173">
        <f>R162+R233+R386+R609+R826+R1122+R1136+R1168</f>
        <v>825.69866711683915</v>
      </c>
      <c r="S161" s="172"/>
      <c r="T161" s="174">
        <f>T162+T233+T386+T609+T826+T1122+T1136+T1168</f>
        <v>0.00131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167" t="s">
        <v>76</v>
      </c>
      <c r="AT161" s="175" t="s">
        <v>71</v>
      </c>
      <c r="AU161" s="175" t="s">
        <v>72</v>
      </c>
      <c r="AY161" s="167" t="s">
        <v>408</v>
      </c>
      <c r="BK161" s="176">
        <f>BK162+BK233+BK386+BK609+BK826+BK1122+BK1136+BK1168</f>
        <v>0</v>
      </c>
    </row>
    <row r="162" s="12" customFormat="1" ht="22.8" customHeight="1">
      <c r="A162" s="12"/>
      <c r="B162" s="166"/>
      <c r="C162" s="12"/>
      <c r="D162" s="167" t="s">
        <v>71</v>
      </c>
      <c r="E162" s="177" t="s">
        <v>76</v>
      </c>
      <c r="F162" s="177" t="s">
        <v>409</v>
      </c>
      <c r="G162" s="12"/>
      <c r="H162" s="12"/>
      <c r="I162" s="169"/>
      <c r="J162" s="178">
        <f>BK162</f>
        <v>0</v>
      </c>
      <c r="K162" s="12"/>
      <c r="L162" s="166"/>
      <c r="M162" s="171"/>
      <c r="N162" s="172"/>
      <c r="O162" s="172"/>
      <c r="P162" s="173">
        <f>P163+P175+P205+P219</f>
        <v>0</v>
      </c>
      <c r="Q162" s="172"/>
      <c r="R162" s="173">
        <f>R163+R175+R205+R219</f>
        <v>0</v>
      </c>
      <c r="S162" s="172"/>
      <c r="T162" s="174">
        <f>T163+T175+T205+T219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67" t="s">
        <v>76</v>
      </c>
      <c r="AT162" s="175" t="s">
        <v>71</v>
      </c>
      <c r="AU162" s="175" t="s">
        <v>76</v>
      </c>
      <c r="AY162" s="167" t="s">
        <v>408</v>
      </c>
      <c r="BK162" s="176">
        <f>BK163+BK175+BK205+BK219</f>
        <v>0</v>
      </c>
    </row>
    <row r="163" s="12" customFormat="1" ht="20.88" customHeight="1">
      <c r="A163" s="12"/>
      <c r="B163" s="166"/>
      <c r="C163" s="12"/>
      <c r="D163" s="167" t="s">
        <v>71</v>
      </c>
      <c r="E163" s="177" t="s">
        <v>84</v>
      </c>
      <c r="F163" s="177" t="s">
        <v>410</v>
      </c>
      <c r="G163" s="12"/>
      <c r="H163" s="12"/>
      <c r="I163" s="169"/>
      <c r="J163" s="178">
        <f>BK163</f>
        <v>0</v>
      </c>
      <c r="K163" s="12"/>
      <c r="L163" s="166"/>
      <c r="M163" s="171"/>
      <c r="N163" s="172"/>
      <c r="O163" s="172"/>
      <c r="P163" s="173">
        <f>SUM(P164:P174)</f>
        <v>0</v>
      </c>
      <c r="Q163" s="172"/>
      <c r="R163" s="173">
        <f>SUM(R164:R174)</f>
        <v>0</v>
      </c>
      <c r="S163" s="172"/>
      <c r="T163" s="174">
        <f>SUM(T164:T174)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167" t="s">
        <v>76</v>
      </c>
      <c r="AT163" s="175" t="s">
        <v>71</v>
      </c>
      <c r="AU163" s="175" t="s">
        <v>80</v>
      </c>
      <c r="AY163" s="167" t="s">
        <v>408</v>
      </c>
      <c r="BK163" s="176">
        <f>SUM(BK164:BK174)</f>
        <v>0</v>
      </c>
    </row>
    <row r="164" s="2" customFormat="1" ht="24.15" customHeight="1">
      <c r="A164" s="41"/>
      <c r="B164" s="179"/>
      <c r="C164" s="180" t="s">
        <v>76</v>
      </c>
      <c r="D164" s="180" t="s">
        <v>411</v>
      </c>
      <c r="E164" s="181" t="s">
        <v>412</v>
      </c>
      <c r="F164" s="182" t="s">
        <v>413</v>
      </c>
      <c r="G164" s="183" t="s">
        <v>117</v>
      </c>
      <c r="H164" s="184">
        <v>289.85000000000002</v>
      </c>
      <c r="I164" s="185"/>
      <c r="J164" s="186">
        <f>ROUND(I164*H164,2)</f>
        <v>0</v>
      </c>
      <c r="K164" s="182" t="s">
        <v>414</v>
      </c>
      <c r="L164" s="42"/>
      <c r="M164" s="187" t="s">
        <v>3</v>
      </c>
      <c r="N164" s="188" t="s">
        <v>43</v>
      </c>
      <c r="O164" s="75"/>
      <c r="P164" s="189">
        <f>O164*H164</f>
        <v>0</v>
      </c>
      <c r="Q164" s="189">
        <v>0</v>
      </c>
      <c r="R164" s="189">
        <f>Q164*H164</f>
        <v>0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415</v>
      </c>
      <c r="AT164" s="191" t="s">
        <v>411</v>
      </c>
      <c r="AU164" s="191" t="s">
        <v>114</v>
      </c>
      <c r="AY164" s="22" t="s">
        <v>408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76</v>
      </c>
      <c r="BK164" s="192">
        <f>ROUND(I164*H164,2)</f>
        <v>0</v>
      </c>
      <c r="BL164" s="22" t="s">
        <v>415</v>
      </c>
      <c r="BM164" s="191" t="s">
        <v>416</v>
      </c>
    </row>
    <row r="165" s="2" customFormat="1">
      <c r="A165" s="41"/>
      <c r="B165" s="42"/>
      <c r="C165" s="41"/>
      <c r="D165" s="193" t="s">
        <v>417</v>
      </c>
      <c r="E165" s="41"/>
      <c r="F165" s="194" t="s">
        <v>418</v>
      </c>
      <c r="G165" s="41"/>
      <c r="H165" s="41"/>
      <c r="I165" s="195"/>
      <c r="J165" s="41"/>
      <c r="K165" s="41"/>
      <c r="L165" s="42"/>
      <c r="M165" s="196"/>
      <c r="N165" s="197"/>
      <c r="O165" s="75"/>
      <c r="P165" s="75"/>
      <c r="Q165" s="75"/>
      <c r="R165" s="75"/>
      <c r="S165" s="75"/>
      <c r="T165" s="76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2" t="s">
        <v>417</v>
      </c>
      <c r="AU165" s="22" t="s">
        <v>114</v>
      </c>
    </row>
    <row r="166" s="13" customFormat="1">
      <c r="A166" s="13"/>
      <c r="B166" s="198"/>
      <c r="C166" s="13"/>
      <c r="D166" s="199" t="s">
        <v>419</v>
      </c>
      <c r="E166" s="200" t="s">
        <v>3</v>
      </c>
      <c r="F166" s="201" t="s">
        <v>263</v>
      </c>
      <c r="G166" s="13"/>
      <c r="H166" s="202">
        <v>289.85000000000002</v>
      </c>
      <c r="I166" s="203"/>
      <c r="J166" s="13"/>
      <c r="K166" s="13"/>
      <c r="L166" s="198"/>
      <c r="M166" s="204"/>
      <c r="N166" s="205"/>
      <c r="O166" s="205"/>
      <c r="P166" s="205"/>
      <c r="Q166" s="205"/>
      <c r="R166" s="205"/>
      <c r="S166" s="205"/>
      <c r="T166" s="20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00" t="s">
        <v>419</v>
      </c>
      <c r="AU166" s="200" t="s">
        <v>114</v>
      </c>
      <c r="AV166" s="13" t="s">
        <v>80</v>
      </c>
      <c r="AW166" s="13" t="s">
        <v>33</v>
      </c>
      <c r="AX166" s="13" t="s">
        <v>76</v>
      </c>
      <c r="AY166" s="200" t="s">
        <v>408</v>
      </c>
    </row>
    <row r="167" s="2" customFormat="1" ht="37.8" customHeight="1">
      <c r="A167" s="41"/>
      <c r="B167" s="179"/>
      <c r="C167" s="180" t="s">
        <v>80</v>
      </c>
      <c r="D167" s="180" t="s">
        <v>411</v>
      </c>
      <c r="E167" s="181" t="s">
        <v>420</v>
      </c>
      <c r="F167" s="182" t="s">
        <v>421</v>
      </c>
      <c r="G167" s="183" t="s">
        <v>117</v>
      </c>
      <c r="H167" s="184">
        <v>289.85000000000002</v>
      </c>
      <c r="I167" s="185"/>
      <c r="J167" s="186">
        <f>ROUND(I167*H167,2)</f>
        <v>0</v>
      </c>
      <c r="K167" s="182" t="s">
        <v>414</v>
      </c>
      <c r="L167" s="42"/>
      <c r="M167" s="187" t="s">
        <v>3</v>
      </c>
      <c r="N167" s="188" t="s">
        <v>43</v>
      </c>
      <c r="O167" s="75"/>
      <c r="P167" s="189">
        <f>O167*H167</f>
        <v>0</v>
      </c>
      <c r="Q167" s="189">
        <v>0</v>
      </c>
      <c r="R167" s="189">
        <f>Q167*H167</f>
        <v>0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415</v>
      </c>
      <c r="AT167" s="191" t="s">
        <v>411</v>
      </c>
      <c r="AU167" s="191" t="s">
        <v>114</v>
      </c>
      <c r="AY167" s="22" t="s">
        <v>408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76</v>
      </c>
      <c r="BK167" s="192">
        <f>ROUND(I167*H167,2)</f>
        <v>0</v>
      </c>
      <c r="BL167" s="22" t="s">
        <v>415</v>
      </c>
      <c r="BM167" s="191" t="s">
        <v>422</v>
      </c>
    </row>
    <row r="168" s="2" customFormat="1">
      <c r="A168" s="41"/>
      <c r="B168" s="42"/>
      <c r="C168" s="41"/>
      <c r="D168" s="193" t="s">
        <v>417</v>
      </c>
      <c r="E168" s="41"/>
      <c r="F168" s="194" t="s">
        <v>423</v>
      </c>
      <c r="G168" s="41"/>
      <c r="H168" s="41"/>
      <c r="I168" s="195"/>
      <c r="J168" s="41"/>
      <c r="K168" s="41"/>
      <c r="L168" s="42"/>
      <c r="M168" s="196"/>
      <c r="N168" s="197"/>
      <c r="O168" s="75"/>
      <c r="P168" s="75"/>
      <c r="Q168" s="75"/>
      <c r="R168" s="75"/>
      <c r="S168" s="75"/>
      <c r="T168" s="76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2" t="s">
        <v>417</v>
      </c>
      <c r="AU168" s="22" t="s">
        <v>114</v>
      </c>
    </row>
    <row r="169" s="2" customFormat="1" ht="62.7" customHeight="1">
      <c r="A169" s="41"/>
      <c r="B169" s="179"/>
      <c r="C169" s="180" t="s">
        <v>114</v>
      </c>
      <c r="D169" s="180" t="s">
        <v>411</v>
      </c>
      <c r="E169" s="181" t="s">
        <v>424</v>
      </c>
      <c r="F169" s="182" t="s">
        <v>425</v>
      </c>
      <c r="G169" s="183" t="s">
        <v>426</v>
      </c>
      <c r="H169" s="184">
        <v>57.969999999999999</v>
      </c>
      <c r="I169" s="185"/>
      <c r="J169" s="186">
        <f>ROUND(I169*H169,2)</f>
        <v>0</v>
      </c>
      <c r="K169" s="182" t="s">
        <v>414</v>
      </c>
      <c r="L169" s="42"/>
      <c r="M169" s="187" t="s">
        <v>3</v>
      </c>
      <c r="N169" s="188" t="s">
        <v>43</v>
      </c>
      <c r="O169" s="75"/>
      <c r="P169" s="189">
        <f>O169*H169</f>
        <v>0</v>
      </c>
      <c r="Q169" s="189">
        <v>0</v>
      </c>
      <c r="R169" s="189">
        <f>Q169*H169</f>
        <v>0</v>
      </c>
      <c r="S169" s="189">
        <v>0</v>
      </c>
      <c r="T169" s="190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191" t="s">
        <v>415</v>
      </c>
      <c r="AT169" s="191" t="s">
        <v>411</v>
      </c>
      <c r="AU169" s="191" t="s">
        <v>114</v>
      </c>
      <c r="AY169" s="22" t="s">
        <v>408</v>
      </c>
      <c r="BE169" s="192">
        <f>IF(N169="základní",J169,0)</f>
        <v>0</v>
      </c>
      <c r="BF169" s="192">
        <f>IF(N169="snížená",J169,0)</f>
        <v>0</v>
      </c>
      <c r="BG169" s="192">
        <f>IF(N169="zákl. přenesená",J169,0)</f>
        <v>0</v>
      </c>
      <c r="BH169" s="192">
        <f>IF(N169="sníž. přenesená",J169,0)</f>
        <v>0</v>
      </c>
      <c r="BI169" s="192">
        <f>IF(N169="nulová",J169,0)</f>
        <v>0</v>
      </c>
      <c r="BJ169" s="22" t="s">
        <v>76</v>
      </c>
      <c r="BK169" s="192">
        <f>ROUND(I169*H169,2)</f>
        <v>0</v>
      </c>
      <c r="BL169" s="22" t="s">
        <v>415</v>
      </c>
      <c r="BM169" s="191" t="s">
        <v>427</v>
      </c>
    </row>
    <row r="170" s="2" customFormat="1">
      <c r="A170" s="41"/>
      <c r="B170" s="42"/>
      <c r="C170" s="41"/>
      <c r="D170" s="193" t="s">
        <v>417</v>
      </c>
      <c r="E170" s="41"/>
      <c r="F170" s="194" t="s">
        <v>428</v>
      </c>
      <c r="G170" s="41"/>
      <c r="H170" s="41"/>
      <c r="I170" s="195"/>
      <c r="J170" s="41"/>
      <c r="K170" s="41"/>
      <c r="L170" s="42"/>
      <c r="M170" s="196"/>
      <c r="N170" s="197"/>
      <c r="O170" s="75"/>
      <c r="P170" s="75"/>
      <c r="Q170" s="75"/>
      <c r="R170" s="75"/>
      <c r="S170" s="75"/>
      <c r="T170" s="76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2" t="s">
        <v>417</v>
      </c>
      <c r="AU170" s="22" t="s">
        <v>114</v>
      </c>
    </row>
    <row r="171" s="2" customFormat="1">
      <c r="A171" s="41"/>
      <c r="B171" s="42"/>
      <c r="C171" s="41"/>
      <c r="D171" s="199" t="s">
        <v>429</v>
      </c>
      <c r="E171" s="41"/>
      <c r="F171" s="207" t="s">
        <v>430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429</v>
      </c>
      <c r="AU171" s="22" t="s">
        <v>114</v>
      </c>
    </row>
    <row r="172" s="13" customFormat="1">
      <c r="A172" s="13"/>
      <c r="B172" s="198"/>
      <c r="C172" s="13"/>
      <c r="D172" s="199" t="s">
        <v>419</v>
      </c>
      <c r="E172" s="200" t="s">
        <v>3</v>
      </c>
      <c r="F172" s="201" t="s">
        <v>431</v>
      </c>
      <c r="G172" s="13"/>
      <c r="H172" s="202">
        <v>57.969999999999999</v>
      </c>
      <c r="I172" s="203"/>
      <c r="J172" s="13"/>
      <c r="K172" s="13"/>
      <c r="L172" s="198"/>
      <c r="M172" s="204"/>
      <c r="N172" s="205"/>
      <c r="O172" s="205"/>
      <c r="P172" s="205"/>
      <c r="Q172" s="205"/>
      <c r="R172" s="205"/>
      <c r="S172" s="205"/>
      <c r="T172" s="20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00" t="s">
        <v>419</v>
      </c>
      <c r="AU172" s="200" t="s">
        <v>114</v>
      </c>
      <c r="AV172" s="13" t="s">
        <v>80</v>
      </c>
      <c r="AW172" s="13" t="s">
        <v>33</v>
      </c>
      <c r="AX172" s="13" t="s">
        <v>76</v>
      </c>
      <c r="AY172" s="200" t="s">
        <v>408</v>
      </c>
    </row>
    <row r="173" s="2" customFormat="1" ht="44.25" customHeight="1">
      <c r="A173" s="41"/>
      <c r="B173" s="179"/>
      <c r="C173" s="180" t="s">
        <v>415</v>
      </c>
      <c r="D173" s="180" t="s">
        <v>411</v>
      </c>
      <c r="E173" s="181" t="s">
        <v>432</v>
      </c>
      <c r="F173" s="182" t="s">
        <v>433</v>
      </c>
      <c r="G173" s="183" t="s">
        <v>426</v>
      </c>
      <c r="H173" s="184">
        <v>57.969999999999999</v>
      </c>
      <c r="I173" s="185"/>
      <c r="J173" s="186">
        <f>ROUND(I173*H173,2)</f>
        <v>0</v>
      </c>
      <c r="K173" s="182" t="s">
        <v>414</v>
      </c>
      <c r="L173" s="42"/>
      <c r="M173" s="187" t="s">
        <v>3</v>
      </c>
      <c r="N173" s="188" t="s">
        <v>43</v>
      </c>
      <c r="O173" s="75"/>
      <c r="P173" s="189">
        <f>O173*H173</f>
        <v>0</v>
      </c>
      <c r="Q173" s="189">
        <v>0</v>
      </c>
      <c r="R173" s="189">
        <f>Q173*H173</f>
        <v>0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415</v>
      </c>
      <c r="AT173" s="191" t="s">
        <v>411</v>
      </c>
      <c r="AU173" s="191" t="s">
        <v>114</v>
      </c>
      <c r="AY173" s="22" t="s">
        <v>408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76</v>
      </c>
      <c r="BK173" s="192">
        <f>ROUND(I173*H173,2)</f>
        <v>0</v>
      </c>
      <c r="BL173" s="22" t="s">
        <v>415</v>
      </c>
      <c r="BM173" s="191" t="s">
        <v>434</v>
      </c>
    </row>
    <row r="174" s="2" customFormat="1">
      <c r="A174" s="41"/>
      <c r="B174" s="42"/>
      <c r="C174" s="41"/>
      <c r="D174" s="193" t="s">
        <v>417</v>
      </c>
      <c r="E174" s="41"/>
      <c r="F174" s="194" t="s">
        <v>435</v>
      </c>
      <c r="G174" s="41"/>
      <c r="H174" s="41"/>
      <c r="I174" s="195"/>
      <c r="J174" s="41"/>
      <c r="K174" s="41"/>
      <c r="L174" s="42"/>
      <c r="M174" s="196"/>
      <c r="N174" s="197"/>
      <c r="O174" s="75"/>
      <c r="P174" s="75"/>
      <c r="Q174" s="75"/>
      <c r="R174" s="75"/>
      <c r="S174" s="75"/>
      <c r="T174" s="76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2" t="s">
        <v>417</v>
      </c>
      <c r="AU174" s="22" t="s">
        <v>114</v>
      </c>
    </row>
    <row r="175" s="12" customFormat="1" ht="20.88" customHeight="1">
      <c r="A175" s="12"/>
      <c r="B175" s="166"/>
      <c r="C175" s="12"/>
      <c r="D175" s="167" t="s">
        <v>71</v>
      </c>
      <c r="E175" s="177" t="s">
        <v>9</v>
      </c>
      <c r="F175" s="177" t="s">
        <v>436</v>
      </c>
      <c r="G175" s="12"/>
      <c r="H175" s="12"/>
      <c r="I175" s="169"/>
      <c r="J175" s="178">
        <f>BK175</f>
        <v>0</v>
      </c>
      <c r="K175" s="12"/>
      <c r="L175" s="166"/>
      <c r="M175" s="171"/>
      <c r="N175" s="172"/>
      <c r="O175" s="172"/>
      <c r="P175" s="173">
        <f>SUM(P176:P204)</f>
        <v>0</v>
      </c>
      <c r="Q175" s="172"/>
      <c r="R175" s="173">
        <f>SUM(R176:R204)</f>
        <v>0</v>
      </c>
      <c r="S175" s="172"/>
      <c r="T175" s="174">
        <f>SUM(T176:T204)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167" t="s">
        <v>76</v>
      </c>
      <c r="AT175" s="175" t="s">
        <v>71</v>
      </c>
      <c r="AU175" s="175" t="s">
        <v>80</v>
      </c>
      <c r="AY175" s="167" t="s">
        <v>408</v>
      </c>
      <c r="BK175" s="176">
        <f>SUM(BK176:BK204)</f>
        <v>0</v>
      </c>
    </row>
    <row r="176" s="2" customFormat="1" ht="49.05" customHeight="1">
      <c r="A176" s="41"/>
      <c r="B176" s="179"/>
      <c r="C176" s="180" t="s">
        <v>437</v>
      </c>
      <c r="D176" s="180" t="s">
        <v>411</v>
      </c>
      <c r="E176" s="181" t="s">
        <v>438</v>
      </c>
      <c r="F176" s="182" t="s">
        <v>439</v>
      </c>
      <c r="G176" s="183" t="s">
        <v>426</v>
      </c>
      <c r="H176" s="184">
        <v>639.59199999999998</v>
      </c>
      <c r="I176" s="185"/>
      <c r="J176" s="186">
        <f>ROUND(I176*H176,2)</f>
        <v>0</v>
      </c>
      <c r="K176" s="182" t="s">
        <v>414</v>
      </c>
      <c r="L176" s="42"/>
      <c r="M176" s="187" t="s">
        <v>3</v>
      </c>
      <c r="N176" s="188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415</v>
      </c>
      <c r="AT176" s="191" t="s">
        <v>411</v>
      </c>
      <c r="AU176" s="191" t="s">
        <v>114</v>
      </c>
      <c r="AY176" s="22" t="s">
        <v>408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76</v>
      </c>
      <c r="BK176" s="192">
        <f>ROUND(I176*H176,2)</f>
        <v>0</v>
      </c>
      <c r="BL176" s="22" t="s">
        <v>415</v>
      </c>
      <c r="BM176" s="191" t="s">
        <v>440</v>
      </c>
    </row>
    <row r="177" s="2" customFormat="1">
      <c r="A177" s="41"/>
      <c r="B177" s="42"/>
      <c r="C177" s="41"/>
      <c r="D177" s="193" t="s">
        <v>417</v>
      </c>
      <c r="E177" s="41"/>
      <c r="F177" s="194" t="s">
        <v>441</v>
      </c>
      <c r="G177" s="41"/>
      <c r="H177" s="41"/>
      <c r="I177" s="195"/>
      <c r="J177" s="41"/>
      <c r="K177" s="41"/>
      <c r="L177" s="42"/>
      <c r="M177" s="196"/>
      <c r="N177" s="197"/>
      <c r="O177" s="75"/>
      <c r="P177" s="75"/>
      <c r="Q177" s="75"/>
      <c r="R177" s="75"/>
      <c r="S177" s="75"/>
      <c r="T177" s="76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2" t="s">
        <v>417</v>
      </c>
      <c r="AU177" s="22" t="s">
        <v>114</v>
      </c>
    </row>
    <row r="178" s="14" customFormat="1">
      <c r="A178" s="14"/>
      <c r="B178" s="208"/>
      <c r="C178" s="14"/>
      <c r="D178" s="199" t="s">
        <v>419</v>
      </c>
      <c r="E178" s="209" t="s">
        <v>3</v>
      </c>
      <c r="F178" s="210" t="s">
        <v>442</v>
      </c>
      <c r="G178" s="14"/>
      <c r="H178" s="209" t="s">
        <v>3</v>
      </c>
      <c r="I178" s="211"/>
      <c r="J178" s="14"/>
      <c r="K178" s="14"/>
      <c r="L178" s="208"/>
      <c r="M178" s="212"/>
      <c r="N178" s="213"/>
      <c r="O178" s="213"/>
      <c r="P178" s="213"/>
      <c r="Q178" s="213"/>
      <c r="R178" s="213"/>
      <c r="S178" s="213"/>
      <c r="T178" s="2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09" t="s">
        <v>419</v>
      </c>
      <c r="AU178" s="209" t="s">
        <v>114</v>
      </c>
      <c r="AV178" s="14" t="s">
        <v>76</v>
      </c>
      <c r="AW178" s="14" t="s">
        <v>33</v>
      </c>
      <c r="AX178" s="14" t="s">
        <v>72</v>
      </c>
      <c r="AY178" s="209" t="s">
        <v>408</v>
      </c>
    </row>
    <row r="179" s="13" customFormat="1">
      <c r="A179" s="13"/>
      <c r="B179" s="198"/>
      <c r="C179" s="13"/>
      <c r="D179" s="199" t="s">
        <v>419</v>
      </c>
      <c r="E179" s="200" t="s">
        <v>3</v>
      </c>
      <c r="F179" s="201" t="s">
        <v>443</v>
      </c>
      <c r="G179" s="13"/>
      <c r="H179" s="202">
        <v>38.5</v>
      </c>
      <c r="I179" s="203"/>
      <c r="J179" s="13"/>
      <c r="K179" s="13"/>
      <c r="L179" s="198"/>
      <c r="M179" s="204"/>
      <c r="N179" s="205"/>
      <c r="O179" s="205"/>
      <c r="P179" s="205"/>
      <c r="Q179" s="205"/>
      <c r="R179" s="205"/>
      <c r="S179" s="205"/>
      <c r="T179" s="20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00" t="s">
        <v>419</v>
      </c>
      <c r="AU179" s="200" t="s">
        <v>114</v>
      </c>
      <c r="AV179" s="13" t="s">
        <v>80</v>
      </c>
      <c r="AW179" s="13" t="s">
        <v>33</v>
      </c>
      <c r="AX179" s="13" t="s">
        <v>72</v>
      </c>
      <c r="AY179" s="200" t="s">
        <v>408</v>
      </c>
    </row>
    <row r="180" s="14" customFormat="1">
      <c r="A180" s="14"/>
      <c r="B180" s="208"/>
      <c r="C180" s="14"/>
      <c r="D180" s="199" t="s">
        <v>419</v>
      </c>
      <c r="E180" s="209" t="s">
        <v>3</v>
      </c>
      <c r="F180" s="210" t="s">
        <v>444</v>
      </c>
      <c r="G180" s="14"/>
      <c r="H180" s="209" t="s">
        <v>3</v>
      </c>
      <c r="I180" s="211"/>
      <c r="J180" s="14"/>
      <c r="K180" s="14"/>
      <c r="L180" s="208"/>
      <c r="M180" s="212"/>
      <c r="N180" s="213"/>
      <c r="O180" s="213"/>
      <c r="P180" s="213"/>
      <c r="Q180" s="213"/>
      <c r="R180" s="213"/>
      <c r="S180" s="213"/>
      <c r="T180" s="2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09" t="s">
        <v>419</v>
      </c>
      <c r="AU180" s="209" t="s">
        <v>114</v>
      </c>
      <c r="AV180" s="14" t="s">
        <v>76</v>
      </c>
      <c r="AW180" s="14" t="s">
        <v>33</v>
      </c>
      <c r="AX180" s="14" t="s">
        <v>72</v>
      </c>
      <c r="AY180" s="209" t="s">
        <v>408</v>
      </c>
    </row>
    <row r="181" s="13" customFormat="1">
      <c r="A181" s="13"/>
      <c r="B181" s="198"/>
      <c r="C181" s="13"/>
      <c r="D181" s="199" t="s">
        <v>419</v>
      </c>
      <c r="E181" s="200" t="s">
        <v>3</v>
      </c>
      <c r="F181" s="201" t="s">
        <v>445</v>
      </c>
      <c r="G181" s="13"/>
      <c r="H181" s="202">
        <v>415.13999999999999</v>
      </c>
      <c r="I181" s="203"/>
      <c r="J181" s="13"/>
      <c r="K181" s="13"/>
      <c r="L181" s="198"/>
      <c r="M181" s="204"/>
      <c r="N181" s="205"/>
      <c r="O181" s="205"/>
      <c r="P181" s="205"/>
      <c r="Q181" s="205"/>
      <c r="R181" s="205"/>
      <c r="S181" s="205"/>
      <c r="T181" s="20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00" t="s">
        <v>419</v>
      </c>
      <c r="AU181" s="200" t="s">
        <v>114</v>
      </c>
      <c r="AV181" s="13" t="s">
        <v>80</v>
      </c>
      <c r="AW181" s="13" t="s">
        <v>33</v>
      </c>
      <c r="AX181" s="13" t="s">
        <v>72</v>
      </c>
      <c r="AY181" s="200" t="s">
        <v>408</v>
      </c>
    </row>
    <row r="182" s="14" customFormat="1">
      <c r="A182" s="14"/>
      <c r="B182" s="208"/>
      <c r="C182" s="14"/>
      <c r="D182" s="199" t="s">
        <v>419</v>
      </c>
      <c r="E182" s="209" t="s">
        <v>3</v>
      </c>
      <c r="F182" s="210" t="s">
        <v>446</v>
      </c>
      <c r="G182" s="14"/>
      <c r="H182" s="209" t="s">
        <v>3</v>
      </c>
      <c r="I182" s="211"/>
      <c r="J182" s="14"/>
      <c r="K182" s="14"/>
      <c r="L182" s="208"/>
      <c r="M182" s="212"/>
      <c r="N182" s="213"/>
      <c r="O182" s="213"/>
      <c r="P182" s="213"/>
      <c r="Q182" s="213"/>
      <c r="R182" s="213"/>
      <c r="S182" s="213"/>
      <c r="T182" s="2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09" t="s">
        <v>419</v>
      </c>
      <c r="AU182" s="209" t="s">
        <v>114</v>
      </c>
      <c r="AV182" s="14" t="s">
        <v>76</v>
      </c>
      <c r="AW182" s="14" t="s">
        <v>33</v>
      </c>
      <c r="AX182" s="14" t="s">
        <v>72</v>
      </c>
      <c r="AY182" s="209" t="s">
        <v>408</v>
      </c>
    </row>
    <row r="183" s="13" customFormat="1">
      <c r="A183" s="13"/>
      <c r="B183" s="198"/>
      <c r="C183" s="13"/>
      <c r="D183" s="199" t="s">
        <v>419</v>
      </c>
      <c r="E183" s="200" t="s">
        <v>3</v>
      </c>
      <c r="F183" s="201" t="s">
        <v>447</v>
      </c>
      <c r="G183" s="13"/>
      <c r="H183" s="202">
        <v>99.727000000000004</v>
      </c>
      <c r="I183" s="203"/>
      <c r="J183" s="13"/>
      <c r="K183" s="13"/>
      <c r="L183" s="198"/>
      <c r="M183" s="204"/>
      <c r="N183" s="205"/>
      <c r="O183" s="205"/>
      <c r="P183" s="205"/>
      <c r="Q183" s="205"/>
      <c r="R183" s="205"/>
      <c r="S183" s="205"/>
      <c r="T183" s="20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00" t="s">
        <v>419</v>
      </c>
      <c r="AU183" s="200" t="s">
        <v>114</v>
      </c>
      <c r="AV183" s="13" t="s">
        <v>80</v>
      </c>
      <c r="AW183" s="13" t="s">
        <v>33</v>
      </c>
      <c r="AX183" s="13" t="s">
        <v>72</v>
      </c>
      <c r="AY183" s="200" t="s">
        <v>408</v>
      </c>
    </row>
    <row r="184" s="13" customFormat="1">
      <c r="A184" s="13"/>
      <c r="B184" s="198"/>
      <c r="C184" s="13"/>
      <c r="D184" s="199" t="s">
        <v>419</v>
      </c>
      <c r="E184" s="200" t="s">
        <v>3</v>
      </c>
      <c r="F184" s="201" t="s">
        <v>448</v>
      </c>
      <c r="G184" s="13"/>
      <c r="H184" s="202">
        <v>61.25</v>
      </c>
      <c r="I184" s="203"/>
      <c r="J184" s="13"/>
      <c r="K184" s="13"/>
      <c r="L184" s="198"/>
      <c r="M184" s="204"/>
      <c r="N184" s="205"/>
      <c r="O184" s="205"/>
      <c r="P184" s="205"/>
      <c r="Q184" s="205"/>
      <c r="R184" s="205"/>
      <c r="S184" s="205"/>
      <c r="T184" s="20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00" t="s">
        <v>419</v>
      </c>
      <c r="AU184" s="200" t="s">
        <v>114</v>
      </c>
      <c r="AV184" s="13" t="s">
        <v>80</v>
      </c>
      <c r="AW184" s="13" t="s">
        <v>33</v>
      </c>
      <c r="AX184" s="13" t="s">
        <v>72</v>
      </c>
      <c r="AY184" s="200" t="s">
        <v>408</v>
      </c>
    </row>
    <row r="185" s="13" customFormat="1">
      <c r="A185" s="13"/>
      <c r="B185" s="198"/>
      <c r="C185" s="13"/>
      <c r="D185" s="199" t="s">
        <v>419</v>
      </c>
      <c r="E185" s="200" t="s">
        <v>3</v>
      </c>
      <c r="F185" s="201" t="s">
        <v>449</v>
      </c>
      <c r="G185" s="13"/>
      <c r="H185" s="202">
        <v>23.625</v>
      </c>
      <c r="I185" s="203"/>
      <c r="J185" s="13"/>
      <c r="K185" s="13"/>
      <c r="L185" s="198"/>
      <c r="M185" s="204"/>
      <c r="N185" s="205"/>
      <c r="O185" s="205"/>
      <c r="P185" s="205"/>
      <c r="Q185" s="205"/>
      <c r="R185" s="205"/>
      <c r="S185" s="205"/>
      <c r="T185" s="20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00" t="s">
        <v>419</v>
      </c>
      <c r="AU185" s="200" t="s">
        <v>114</v>
      </c>
      <c r="AV185" s="13" t="s">
        <v>80</v>
      </c>
      <c r="AW185" s="13" t="s">
        <v>33</v>
      </c>
      <c r="AX185" s="13" t="s">
        <v>72</v>
      </c>
      <c r="AY185" s="200" t="s">
        <v>408</v>
      </c>
    </row>
    <row r="186" s="13" customFormat="1">
      <c r="A186" s="13"/>
      <c r="B186" s="198"/>
      <c r="C186" s="13"/>
      <c r="D186" s="199" t="s">
        <v>419</v>
      </c>
      <c r="E186" s="200" t="s">
        <v>3</v>
      </c>
      <c r="F186" s="201" t="s">
        <v>450</v>
      </c>
      <c r="G186" s="13"/>
      <c r="H186" s="202">
        <v>1.3500000000000001</v>
      </c>
      <c r="I186" s="203"/>
      <c r="J186" s="13"/>
      <c r="K186" s="13"/>
      <c r="L186" s="198"/>
      <c r="M186" s="204"/>
      <c r="N186" s="205"/>
      <c r="O186" s="205"/>
      <c r="P186" s="205"/>
      <c r="Q186" s="205"/>
      <c r="R186" s="205"/>
      <c r="S186" s="205"/>
      <c r="T186" s="20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00" t="s">
        <v>419</v>
      </c>
      <c r="AU186" s="200" t="s">
        <v>114</v>
      </c>
      <c r="AV186" s="13" t="s">
        <v>80</v>
      </c>
      <c r="AW186" s="13" t="s">
        <v>33</v>
      </c>
      <c r="AX186" s="13" t="s">
        <v>72</v>
      </c>
      <c r="AY186" s="200" t="s">
        <v>408</v>
      </c>
    </row>
    <row r="187" s="15" customFormat="1">
      <c r="A187" s="15"/>
      <c r="B187" s="215"/>
      <c r="C187" s="15"/>
      <c r="D187" s="199" t="s">
        <v>419</v>
      </c>
      <c r="E187" s="216" t="s">
        <v>3</v>
      </c>
      <c r="F187" s="217" t="s">
        <v>451</v>
      </c>
      <c r="G187" s="15"/>
      <c r="H187" s="218">
        <v>639.59199999999998</v>
      </c>
      <c r="I187" s="219"/>
      <c r="J187" s="15"/>
      <c r="K187" s="15"/>
      <c r="L187" s="215"/>
      <c r="M187" s="220"/>
      <c r="N187" s="221"/>
      <c r="O187" s="221"/>
      <c r="P187" s="221"/>
      <c r="Q187" s="221"/>
      <c r="R187" s="221"/>
      <c r="S187" s="221"/>
      <c r="T187" s="222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16" t="s">
        <v>419</v>
      </c>
      <c r="AU187" s="216" t="s">
        <v>114</v>
      </c>
      <c r="AV187" s="15" t="s">
        <v>415</v>
      </c>
      <c r="AW187" s="15" t="s">
        <v>33</v>
      </c>
      <c r="AX187" s="15" t="s">
        <v>76</v>
      </c>
      <c r="AY187" s="216" t="s">
        <v>408</v>
      </c>
    </row>
    <row r="188" s="2" customFormat="1" ht="44.25" customHeight="1">
      <c r="A188" s="41"/>
      <c r="B188" s="179"/>
      <c r="C188" s="180" t="s">
        <v>452</v>
      </c>
      <c r="D188" s="180" t="s">
        <v>411</v>
      </c>
      <c r="E188" s="181" t="s">
        <v>453</v>
      </c>
      <c r="F188" s="182" t="s">
        <v>454</v>
      </c>
      <c r="G188" s="183" t="s">
        <v>426</v>
      </c>
      <c r="H188" s="184">
        <v>2</v>
      </c>
      <c r="I188" s="185"/>
      <c r="J188" s="186">
        <f>ROUND(I188*H188,2)</f>
        <v>0</v>
      </c>
      <c r="K188" s="182" t="s">
        <v>414</v>
      </c>
      <c r="L188" s="42"/>
      <c r="M188" s="187" t="s">
        <v>3</v>
      </c>
      <c r="N188" s="188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415</v>
      </c>
      <c r="AT188" s="191" t="s">
        <v>411</v>
      </c>
      <c r="AU188" s="191" t="s">
        <v>114</v>
      </c>
      <c r="AY188" s="22" t="s">
        <v>408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76</v>
      </c>
      <c r="BK188" s="192">
        <f>ROUND(I188*H188,2)</f>
        <v>0</v>
      </c>
      <c r="BL188" s="22" t="s">
        <v>415</v>
      </c>
      <c r="BM188" s="191" t="s">
        <v>455</v>
      </c>
    </row>
    <row r="189" s="2" customFormat="1">
      <c r="A189" s="41"/>
      <c r="B189" s="42"/>
      <c r="C189" s="41"/>
      <c r="D189" s="193" t="s">
        <v>417</v>
      </c>
      <c r="E189" s="41"/>
      <c r="F189" s="194" t="s">
        <v>456</v>
      </c>
      <c r="G189" s="41"/>
      <c r="H189" s="41"/>
      <c r="I189" s="195"/>
      <c r="J189" s="41"/>
      <c r="K189" s="41"/>
      <c r="L189" s="42"/>
      <c r="M189" s="196"/>
      <c r="N189" s="197"/>
      <c r="O189" s="75"/>
      <c r="P189" s="75"/>
      <c r="Q189" s="75"/>
      <c r="R189" s="75"/>
      <c r="S189" s="75"/>
      <c r="T189" s="76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2" t="s">
        <v>417</v>
      </c>
      <c r="AU189" s="22" t="s">
        <v>114</v>
      </c>
    </row>
    <row r="190" s="13" customFormat="1">
      <c r="A190" s="13"/>
      <c r="B190" s="198"/>
      <c r="C190" s="13"/>
      <c r="D190" s="199" t="s">
        <v>419</v>
      </c>
      <c r="E190" s="200" t="s">
        <v>3</v>
      </c>
      <c r="F190" s="201" t="s">
        <v>457</v>
      </c>
      <c r="G190" s="13"/>
      <c r="H190" s="202">
        <v>2</v>
      </c>
      <c r="I190" s="203"/>
      <c r="J190" s="13"/>
      <c r="K190" s="13"/>
      <c r="L190" s="198"/>
      <c r="M190" s="204"/>
      <c r="N190" s="205"/>
      <c r="O190" s="205"/>
      <c r="P190" s="205"/>
      <c r="Q190" s="205"/>
      <c r="R190" s="205"/>
      <c r="S190" s="205"/>
      <c r="T190" s="20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00" t="s">
        <v>419</v>
      </c>
      <c r="AU190" s="200" t="s">
        <v>114</v>
      </c>
      <c r="AV190" s="13" t="s">
        <v>80</v>
      </c>
      <c r="AW190" s="13" t="s">
        <v>33</v>
      </c>
      <c r="AX190" s="13" t="s">
        <v>72</v>
      </c>
      <c r="AY190" s="200" t="s">
        <v>408</v>
      </c>
    </row>
    <row r="191" s="15" customFormat="1">
      <c r="A191" s="15"/>
      <c r="B191" s="215"/>
      <c r="C191" s="15"/>
      <c r="D191" s="199" t="s">
        <v>419</v>
      </c>
      <c r="E191" s="216" t="s">
        <v>3</v>
      </c>
      <c r="F191" s="217" t="s">
        <v>451</v>
      </c>
      <c r="G191" s="15"/>
      <c r="H191" s="218">
        <v>2</v>
      </c>
      <c r="I191" s="219"/>
      <c r="J191" s="15"/>
      <c r="K191" s="15"/>
      <c r="L191" s="215"/>
      <c r="M191" s="220"/>
      <c r="N191" s="221"/>
      <c r="O191" s="221"/>
      <c r="P191" s="221"/>
      <c r="Q191" s="221"/>
      <c r="R191" s="221"/>
      <c r="S191" s="221"/>
      <c r="T191" s="222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16" t="s">
        <v>419</v>
      </c>
      <c r="AU191" s="216" t="s">
        <v>114</v>
      </c>
      <c r="AV191" s="15" t="s">
        <v>415</v>
      </c>
      <c r="AW191" s="15" t="s">
        <v>33</v>
      </c>
      <c r="AX191" s="15" t="s">
        <v>76</v>
      </c>
      <c r="AY191" s="216" t="s">
        <v>408</v>
      </c>
    </row>
    <row r="192" s="2" customFormat="1" ht="44.25" customHeight="1">
      <c r="A192" s="41"/>
      <c r="B192" s="179"/>
      <c r="C192" s="180" t="s">
        <v>458</v>
      </c>
      <c r="D192" s="180" t="s">
        <v>411</v>
      </c>
      <c r="E192" s="181" t="s">
        <v>459</v>
      </c>
      <c r="F192" s="182" t="s">
        <v>460</v>
      </c>
      <c r="G192" s="183" t="s">
        <v>426</v>
      </c>
      <c r="H192" s="184">
        <v>25.457999999999998</v>
      </c>
      <c r="I192" s="185"/>
      <c r="J192" s="186">
        <f>ROUND(I192*H192,2)</f>
        <v>0</v>
      </c>
      <c r="K192" s="182" t="s">
        <v>414</v>
      </c>
      <c r="L192" s="42"/>
      <c r="M192" s="187" t="s">
        <v>3</v>
      </c>
      <c r="N192" s="188" t="s">
        <v>43</v>
      </c>
      <c r="O192" s="75"/>
      <c r="P192" s="189">
        <f>O192*H192</f>
        <v>0</v>
      </c>
      <c r="Q192" s="189">
        <v>0</v>
      </c>
      <c r="R192" s="189">
        <f>Q192*H192</f>
        <v>0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415</v>
      </c>
      <c r="AT192" s="191" t="s">
        <v>411</v>
      </c>
      <c r="AU192" s="191" t="s">
        <v>114</v>
      </c>
      <c r="AY192" s="22" t="s">
        <v>408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76</v>
      </c>
      <c r="BK192" s="192">
        <f>ROUND(I192*H192,2)</f>
        <v>0</v>
      </c>
      <c r="BL192" s="22" t="s">
        <v>415</v>
      </c>
      <c r="BM192" s="191" t="s">
        <v>461</v>
      </c>
    </row>
    <row r="193" s="2" customFormat="1">
      <c r="A193" s="41"/>
      <c r="B193" s="42"/>
      <c r="C193" s="41"/>
      <c r="D193" s="193" t="s">
        <v>417</v>
      </c>
      <c r="E193" s="41"/>
      <c r="F193" s="194" t="s">
        <v>462</v>
      </c>
      <c r="G193" s="41"/>
      <c r="H193" s="41"/>
      <c r="I193" s="195"/>
      <c r="J193" s="41"/>
      <c r="K193" s="41"/>
      <c r="L193" s="42"/>
      <c r="M193" s="196"/>
      <c r="N193" s="197"/>
      <c r="O193" s="75"/>
      <c r="P193" s="75"/>
      <c r="Q193" s="75"/>
      <c r="R193" s="75"/>
      <c r="S193" s="75"/>
      <c r="T193" s="76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2" t="s">
        <v>417</v>
      </c>
      <c r="AU193" s="22" t="s">
        <v>114</v>
      </c>
    </row>
    <row r="194" s="14" customFormat="1">
      <c r="A194" s="14"/>
      <c r="B194" s="208"/>
      <c r="C194" s="14"/>
      <c r="D194" s="199" t="s">
        <v>419</v>
      </c>
      <c r="E194" s="209" t="s">
        <v>3</v>
      </c>
      <c r="F194" s="210" t="s">
        <v>463</v>
      </c>
      <c r="G194" s="14"/>
      <c r="H194" s="209" t="s">
        <v>3</v>
      </c>
      <c r="I194" s="211"/>
      <c r="J194" s="14"/>
      <c r="K194" s="14"/>
      <c r="L194" s="208"/>
      <c r="M194" s="212"/>
      <c r="N194" s="213"/>
      <c r="O194" s="213"/>
      <c r="P194" s="213"/>
      <c r="Q194" s="213"/>
      <c r="R194" s="213"/>
      <c r="S194" s="213"/>
      <c r="T194" s="2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09" t="s">
        <v>419</v>
      </c>
      <c r="AU194" s="209" t="s">
        <v>114</v>
      </c>
      <c r="AV194" s="14" t="s">
        <v>76</v>
      </c>
      <c r="AW194" s="14" t="s">
        <v>33</v>
      </c>
      <c r="AX194" s="14" t="s">
        <v>72</v>
      </c>
      <c r="AY194" s="209" t="s">
        <v>408</v>
      </c>
    </row>
    <row r="195" s="13" customFormat="1">
      <c r="A195" s="13"/>
      <c r="B195" s="198"/>
      <c r="C195" s="13"/>
      <c r="D195" s="199" t="s">
        <v>419</v>
      </c>
      <c r="E195" s="200" t="s">
        <v>3</v>
      </c>
      <c r="F195" s="201" t="s">
        <v>464</v>
      </c>
      <c r="G195" s="13"/>
      <c r="H195" s="202">
        <v>1.6659999999999999</v>
      </c>
      <c r="I195" s="203"/>
      <c r="J195" s="13"/>
      <c r="K195" s="13"/>
      <c r="L195" s="198"/>
      <c r="M195" s="204"/>
      <c r="N195" s="205"/>
      <c r="O195" s="205"/>
      <c r="P195" s="205"/>
      <c r="Q195" s="205"/>
      <c r="R195" s="205"/>
      <c r="S195" s="205"/>
      <c r="T195" s="20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00" t="s">
        <v>419</v>
      </c>
      <c r="AU195" s="200" t="s">
        <v>114</v>
      </c>
      <c r="AV195" s="13" t="s">
        <v>80</v>
      </c>
      <c r="AW195" s="13" t="s">
        <v>33</v>
      </c>
      <c r="AX195" s="13" t="s">
        <v>72</v>
      </c>
      <c r="AY195" s="200" t="s">
        <v>408</v>
      </c>
    </row>
    <row r="196" s="13" customFormat="1">
      <c r="A196" s="13"/>
      <c r="B196" s="198"/>
      <c r="C196" s="13"/>
      <c r="D196" s="199" t="s">
        <v>419</v>
      </c>
      <c r="E196" s="200" t="s">
        <v>3</v>
      </c>
      <c r="F196" s="201" t="s">
        <v>465</v>
      </c>
      <c r="G196" s="13"/>
      <c r="H196" s="202">
        <v>12.837999999999999</v>
      </c>
      <c r="I196" s="203"/>
      <c r="J196" s="13"/>
      <c r="K196" s="13"/>
      <c r="L196" s="198"/>
      <c r="M196" s="204"/>
      <c r="N196" s="205"/>
      <c r="O196" s="205"/>
      <c r="P196" s="205"/>
      <c r="Q196" s="205"/>
      <c r="R196" s="205"/>
      <c r="S196" s="205"/>
      <c r="T196" s="20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00" t="s">
        <v>419</v>
      </c>
      <c r="AU196" s="200" t="s">
        <v>114</v>
      </c>
      <c r="AV196" s="13" t="s">
        <v>80</v>
      </c>
      <c r="AW196" s="13" t="s">
        <v>33</v>
      </c>
      <c r="AX196" s="13" t="s">
        <v>72</v>
      </c>
      <c r="AY196" s="200" t="s">
        <v>408</v>
      </c>
    </row>
    <row r="197" s="14" customFormat="1">
      <c r="A197" s="14"/>
      <c r="B197" s="208"/>
      <c r="C197" s="14"/>
      <c r="D197" s="199" t="s">
        <v>419</v>
      </c>
      <c r="E197" s="209" t="s">
        <v>3</v>
      </c>
      <c r="F197" s="210" t="s">
        <v>466</v>
      </c>
      <c r="G197" s="14"/>
      <c r="H197" s="209" t="s">
        <v>3</v>
      </c>
      <c r="I197" s="211"/>
      <c r="J197" s="14"/>
      <c r="K197" s="14"/>
      <c r="L197" s="208"/>
      <c r="M197" s="212"/>
      <c r="N197" s="213"/>
      <c r="O197" s="213"/>
      <c r="P197" s="213"/>
      <c r="Q197" s="213"/>
      <c r="R197" s="213"/>
      <c r="S197" s="213"/>
      <c r="T197" s="2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09" t="s">
        <v>419</v>
      </c>
      <c r="AU197" s="209" t="s">
        <v>114</v>
      </c>
      <c r="AV197" s="14" t="s">
        <v>76</v>
      </c>
      <c r="AW197" s="14" t="s">
        <v>33</v>
      </c>
      <c r="AX197" s="14" t="s">
        <v>72</v>
      </c>
      <c r="AY197" s="209" t="s">
        <v>408</v>
      </c>
    </row>
    <row r="198" s="13" customFormat="1">
      <c r="A198" s="13"/>
      <c r="B198" s="198"/>
      <c r="C198" s="13"/>
      <c r="D198" s="199" t="s">
        <v>419</v>
      </c>
      <c r="E198" s="200" t="s">
        <v>3</v>
      </c>
      <c r="F198" s="201" t="s">
        <v>467</v>
      </c>
      <c r="G198" s="13"/>
      <c r="H198" s="202">
        <v>9.7539999999999996</v>
      </c>
      <c r="I198" s="203"/>
      <c r="J198" s="13"/>
      <c r="K198" s="13"/>
      <c r="L198" s="198"/>
      <c r="M198" s="204"/>
      <c r="N198" s="205"/>
      <c r="O198" s="205"/>
      <c r="P198" s="205"/>
      <c r="Q198" s="205"/>
      <c r="R198" s="205"/>
      <c r="S198" s="205"/>
      <c r="T198" s="20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00" t="s">
        <v>419</v>
      </c>
      <c r="AU198" s="200" t="s">
        <v>114</v>
      </c>
      <c r="AV198" s="13" t="s">
        <v>80</v>
      </c>
      <c r="AW198" s="13" t="s">
        <v>33</v>
      </c>
      <c r="AX198" s="13" t="s">
        <v>72</v>
      </c>
      <c r="AY198" s="200" t="s">
        <v>408</v>
      </c>
    </row>
    <row r="199" s="14" customFormat="1">
      <c r="A199" s="14"/>
      <c r="B199" s="208"/>
      <c r="C199" s="14"/>
      <c r="D199" s="199" t="s">
        <v>419</v>
      </c>
      <c r="E199" s="209" t="s">
        <v>3</v>
      </c>
      <c r="F199" s="210" t="s">
        <v>468</v>
      </c>
      <c r="G199" s="14"/>
      <c r="H199" s="209" t="s">
        <v>3</v>
      </c>
      <c r="I199" s="211"/>
      <c r="J199" s="14"/>
      <c r="K199" s="14"/>
      <c r="L199" s="208"/>
      <c r="M199" s="212"/>
      <c r="N199" s="213"/>
      <c r="O199" s="213"/>
      <c r="P199" s="213"/>
      <c r="Q199" s="213"/>
      <c r="R199" s="213"/>
      <c r="S199" s="213"/>
      <c r="T199" s="2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09" t="s">
        <v>419</v>
      </c>
      <c r="AU199" s="209" t="s">
        <v>114</v>
      </c>
      <c r="AV199" s="14" t="s">
        <v>76</v>
      </c>
      <c r="AW199" s="14" t="s">
        <v>33</v>
      </c>
      <c r="AX199" s="14" t="s">
        <v>72</v>
      </c>
      <c r="AY199" s="209" t="s">
        <v>408</v>
      </c>
    </row>
    <row r="200" s="13" customFormat="1">
      <c r="A200" s="13"/>
      <c r="B200" s="198"/>
      <c r="C200" s="13"/>
      <c r="D200" s="199" t="s">
        <v>419</v>
      </c>
      <c r="E200" s="200" t="s">
        <v>3</v>
      </c>
      <c r="F200" s="201" t="s">
        <v>469</v>
      </c>
      <c r="G200" s="13"/>
      <c r="H200" s="202">
        <v>1.2</v>
      </c>
      <c r="I200" s="203"/>
      <c r="J200" s="13"/>
      <c r="K200" s="13"/>
      <c r="L200" s="198"/>
      <c r="M200" s="204"/>
      <c r="N200" s="205"/>
      <c r="O200" s="205"/>
      <c r="P200" s="205"/>
      <c r="Q200" s="205"/>
      <c r="R200" s="205"/>
      <c r="S200" s="205"/>
      <c r="T200" s="20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00" t="s">
        <v>419</v>
      </c>
      <c r="AU200" s="200" t="s">
        <v>114</v>
      </c>
      <c r="AV200" s="13" t="s">
        <v>80</v>
      </c>
      <c r="AW200" s="13" t="s">
        <v>33</v>
      </c>
      <c r="AX200" s="13" t="s">
        <v>72</v>
      </c>
      <c r="AY200" s="200" t="s">
        <v>408</v>
      </c>
    </row>
    <row r="201" s="15" customFormat="1">
      <c r="A201" s="15"/>
      <c r="B201" s="215"/>
      <c r="C201" s="15"/>
      <c r="D201" s="199" t="s">
        <v>419</v>
      </c>
      <c r="E201" s="216" t="s">
        <v>3</v>
      </c>
      <c r="F201" s="217" t="s">
        <v>451</v>
      </c>
      <c r="G201" s="15"/>
      <c r="H201" s="218">
        <v>25.457999999999998</v>
      </c>
      <c r="I201" s="219"/>
      <c r="J201" s="15"/>
      <c r="K201" s="15"/>
      <c r="L201" s="215"/>
      <c r="M201" s="220"/>
      <c r="N201" s="221"/>
      <c r="O201" s="221"/>
      <c r="P201" s="221"/>
      <c r="Q201" s="221"/>
      <c r="R201" s="221"/>
      <c r="S201" s="221"/>
      <c r="T201" s="222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16" t="s">
        <v>419</v>
      </c>
      <c r="AU201" s="216" t="s">
        <v>114</v>
      </c>
      <c r="AV201" s="15" t="s">
        <v>415</v>
      </c>
      <c r="AW201" s="15" t="s">
        <v>33</v>
      </c>
      <c r="AX201" s="15" t="s">
        <v>76</v>
      </c>
      <c r="AY201" s="216" t="s">
        <v>408</v>
      </c>
    </row>
    <row r="202" s="2" customFormat="1" ht="44.25" customHeight="1">
      <c r="A202" s="41"/>
      <c r="B202" s="179"/>
      <c r="C202" s="180" t="s">
        <v>470</v>
      </c>
      <c r="D202" s="180" t="s">
        <v>411</v>
      </c>
      <c r="E202" s="181" t="s">
        <v>471</v>
      </c>
      <c r="F202" s="182" t="s">
        <v>472</v>
      </c>
      <c r="G202" s="183" t="s">
        <v>426</v>
      </c>
      <c r="H202" s="184">
        <v>4.5</v>
      </c>
      <c r="I202" s="185"/>
      <c r="J202" s="186">
        <f>ROUND(I202*H202,2)</f>
        <v>0</v>
      </c>
      <c r="K202" s="182" t="s">
        <v>414</v>
      </c>
      <c r="L202" s="42"/>
      <c r="M202" s="187" t="s">
        <v>3</v>
      </c>
      <c r="N202" s="188" t="s">
        <v>43</v>
      </c>
      <c r="O202" s="75"/>
      <c r="P202" s="189">
        <f>O202*H202</f>
        <v>0</v>
      </c>
      <c r="Q202" s="189">
        <v>0</v>
      </c>
      <c r="R202" s="189">
        <f>Q202*H202</f>
        <v>0</v>
      </c>
      <c r="S202" s="189">
        <v>0</v>
      </c>
      <c r="T202" s="190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191" t="s">
        <v>415</v>
      </c>
      <c r="AT202" s="191" t="s">
        <v>411</v>
      </c>
      <c r="AU202" s="191" t="s">
        <v>114</v>
      </c>
      <c r="AY202" s="22" t="s">
        <v>408</v>
      </c>
      <c r="BE202" s="192">
        <f>IF(N202="základní",J202,0)</f>
        <v>0</v>
      </c>
      <c r="BF202" s="192">
        <f>IF(N202="snížená",J202,0)</f>
        <v>0</v>
      </c>
      <c r="BG202" s="192">
        <f>IF(N202="zákl. přenesená",J202,0)</f>
        <v>0</v>
      </c>
      <c r="BH202" s="192">
        <f>IF(N202="sníž. přenesená",J202,0)</f>
        <v>0</v>
      </c>
      <c r="BI202" s="192">
        <f>IF(N202="nulová",J202,0)</f>
        <v>0</v>
      </c>
      <c r="BJ202" s="22" t="s">
        <v>76</v>
      </c>
      <c r="BK202" s="192">
        <f>ROUND(I202*H202,2)</f>
        <v>0</v>
      </c>
      <c r="BL202" s="22" t="s">
        <v>415</v>
      </c>
      <c r="BM202" s="191" t="s">
        <v>473</v>
      </c>
    </row>
    <row r="203" s="2" customFormat="1">
      <c r="A203" s="41"/>
      <c r="B203" s="42"/>
      <c r="C203" s="41"/>
      <c r="D203" s="193" t="s">
        <v>417</v>
      </c>
      <c r="E203" s="41"/>
      <c r="F203" s="194" t="s">
        <v>474</v>
      </c>
      <c r="G203" s="41"/>
      <c r="H203" s="41"/>
      <c r="I203" s="195"/>
      <c r="J203" s="41"/>
      <c r="K203" s="41"/>
      <c r="L203" s="42"/>
      <c r="M203" s="196"/>
      <c r="N203" s="197"/>
      <c r="O203" s="75"/>
      <c r="P203" s="75"/>
      <c r="Q203" s="75"/>
      <c r="R203" s="75"/>
      <c r="S203" s="75"/>
      <c r="T203" s="76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2" t="s">
        <v>417</v>
      </c>
      <c r="AU203" s="22" t="s">
        <v>114</v>
      </c>
    </row>
    <row r="204" s="13" customFormat="1">
      <c r="A204" s="13"/>
      <c r="B204" s="198"/>
      <c r="C204" s="13"/>
      <c r="D204" s="199" t="s">
        <v>419</v>
      </c>
      <c r="E204" s="200" t="s">
        <v>3</v>
      </c>
      <c r="F204" s="201" t="s">
        <v>475</v>
      </c>
      <c r="G204" s="13"/>
      <c r="H204" s="202">
        <v>4.5</v>
      </c>
      <c r="I204" s="203"/>
      <c r="J204" s="13"/>
      <c r="K204" s="13"/>
      <c r="L204" s="198"/>
      <c r="M204" s="204"/>
      <c r="N204" s="205"/>
      <c r="O204" s="205"/>
      <c r="P204" s="205"/>
      <c r="Q204" s="205"/>
      <c r="R204" s="205"/>
      <c r="S204" s="205"/>
      <c r="T204" s="20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00" t="s">
        <v>419</v>
      </c>
      <c r="AU204" s="200" t="s">
        <v>114</v>
      </c>
      <c r="AV204" s="13" t="s">
        <v>80</v>
      </c>
      <c r="AW204" s="13" t="s">
        <v>33</v>
      </c>
      <c r="AX204" s="13" t="s">
        <v>76</v>
      </c>
      <c r="AY204" s="200" t="s">
        <v>408</v>
      </c>
    </row>
    <row r="205" s="12" customFormat="1" ht="20.88" customHeight="1">
      <c r="A205" s="12"/>
      <c r="B205" s="166"/>
      <c r="C205" s="12"/>
      <c r="D205" s="167" t="s">
        <v>71</v>
      </c>
      <c r="E205" s="177" t="s">
        <v>89</v>
      </c>
      <c r="F205" s="177" t="s">
        <v>476</v>
      </c>
      <c r="G205" s="12"/>
      <c r="H205" s="12"/>
      <c r="I205" s="169"/>
      <c r="J205" s="178">
        <f>BK205</f>
        <v>0</v>
      </c>
      <c r="K205" s="12"/>
      <c r="L205" s="166"/>
      <c r="M205" s="171"/>
      <c r="N205" s="172"/>
      <c r="O205" s="172"/>
      <c r="P205" s="173">
        <f>SUM(P206:P218)</f>
        <v>0</v>
      </c>
      <c r="Q205" s="172"/>
      <c r="R205" s="173">
        <f>SUM(R206:R218)</f>
        <v>0</v>
      </c>
      <c r="S205" s="172"/>
      <c r="T205" s="174">
        <f>SUM(T206:T218)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167" t="s">
        <v>76</v>
      </c>
      <c r="AT205" s="175" t="s">
        <v>71</v>
      </c>
      <c r="AU205" s="175" t="s">
        <v>80</v>
      </c>
      <c r="AY205" s="167" t="s">
        <v>408</v>
      </c>
      <c r="BK205" s="176">
        <f>SUM(BK206:BK218)</f>
        <v>0</v>
      </c>
    </row>
    <row r="206" s="2" customFormat="1" ht="44.25" customHeight="1">
      <c r="A206" s="41"/>
      <c r="B206" s="179"/>
      <c r="C206" s="180" t="s">
        <v>107</v>
      </c>
      <c r="D206" s="180" t="s">
        <v>411</v>
      </c>
      <c r="E206" s="181" t="s">
        <v>477</v>
      </c>
      <c r="F206" s="182" t="s">
        <v>478</v>
      </c>
      <c r="G206" s="183" t="s">
        <v>426</v>
      </c>
      <c r="H206" s="184">
        <v>200.952</v>
      </c>
      <c r="I206" s="185"/>
      <c r="J206" s="186">
        <f>ROUND(I206*H206,2)</f>
        <v>0</v>
      </c>
      <c r="K206" s="182" t="s">
        <v>414</v>
      </c>
      <c r="L206" s="42"/>
      <c r="M206" s="187" t="s">
        <v>3</v>
      </c>
      <c r="N206" s="188" t="s">
        <v>43</v>
      </c>
      <c r="O206" s="75"/>
      <c r="P206" s="189">
        <f>O206*H206</f>
        <v>0</v>
      </c>
      <c r="Q206" s="189">
        <v>0</v>
      </c>
      <c r="R206" s="189">
        <f>Q206*H206</f>
        <v>0</v>
      </c>
      <c r="S206" s="189">
        <v>0</v>
      </c>
      <c r="T206" s="190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191" t="s">
        <v>415</v>
      </c>
      <c r="AT206" s="191" t="s">
        <v>411</v>
      </c>
      <c r="AU206" s="191" t="s">
        <v>114</v>
      </c>
      <c r="AY206" s="22" t="s">
        <v>408</v>
      </c>
      <c r="BE206" s="192">
        <f>IF(N206="základní",J206,0)</f>
        <v>0</v>
      </c>
      <c r="BF206" s="192">
        <f>IF(N206="snížená",J206,0)</f>
        <v>0</v>
      </c>
      <c r="BG206" s="192">
        <f>IF(N206="zákl. přenesená",J206,0)</f>
        <v>0</v>
      </c>
      <c r="BH206" s="192">
        <f>IF(N206="sníž. přenesená",J206,0)</f>
        <v>0</v>
      </c>
      <c r="BI206" s="192">
        <f>IF(N206="nulová",J206,0)</f>
        <v>0</v>
      </c>
      <c r="BJ206" s="22" t="s">
        <v>76</v>
      </c>
      <c r="BK206" s="192">
        <f>ROUND(I206*H206,2)</f>
        <v>0</v>
      </c>
      <c r="BL206" s="22" t="s">
        <v>415</v>
      </c>
      <c r="BM206" s="191" t="s">
        <v>479</v>
      </c>
    </row>
    <row r="207" s="2" customFormat="1">
      <c r="A207" s="41"/>
      <c r="B207" s="42"/>
      <c r="C207" s="41"/>
      <c r="D207" s="193" t="s">
        <v>417</v>
      </c>
      <c r="E207" s="41"/>
      <c r="F207" s="194" t="s">
        <v>480</v>
      </c>
      <c r="G207" s="41"/>
      <c r="H207" s="41"/>
      <c r="I207" s="195"/>
      <c r="J207" s="41"/>
      <c r="K207" s="41"/>
      <c r="L207" s="42"/>
      <c r="M207" s="196"/>
      <c r="N207" s="197"/>
      <c r="O207" s="75"/>
      <c r="P207" s="75"/>
      <c r="Q207" s="75"/>
      <c r="R207" s="75"/>
      <c r="S207" s="75"/>
      <c r="T207" s="76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2" t="s">
        <v>417</v>
      </c>
      <c r="AU207" s="22" t="s">
        <v>114</v>
      </c>
    </row>
    <row r="208" s="14" customFormat="1">
      <c r="A208" s="14"/>
      <c r="B208" s="208"/>
      <c r="C208" s="14"/>
      <c r="D208" s="199" t="s">
        <v>419</v>
      </c>
      <c r="E208" s="209" t="s">
        <v>3</v>
      </c>
      <c r="F208" s="210" t="s">
        <v>446</v>
      </c>
      <c r="G208" s="14"/>
      <c r="H208" s="209" t="s">
        <v>3</v>
      </c>
      <c r="I208" s="211"/>
      <c r="J208" s="14"/>
      <c r="K208" s="14"/>
      <c r="L208" s="208"/>
      <c r="M208" s="212"/>
      <c r="N208" s="213"/>
      <c r="O208" s="213"/>
      <c r="P208" s="213"/>
      <c r="Q208" s="213"/>
      <c r="R208" s="213"/>
      <c r="S208" s="213"/>
      <c r="T208" s="2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09" t="s">
        <v>419</v>
      </c>
      <c r="AU208" s="209" t="s">
        <v>114</v>
      </c>
      <c r="AV208" s="14" t="s">
        <v>76</v>
      </c>
      <c r="AW208" s="14" t="s">
        <v>33</v>
      </c>
      <c r="AX208" s="14" t="s">
        <v>72</v>
      </c>
      <c r="AY208" s="209" t="s">
        <v>408</v>
      </c>
    </row>
    <row r="209" s="13" customFormat="1">
      <c r="A209" s="13"/>
      <c r="B209" s="198"/>
      <c r="C209" s="13"/>
      <c r="D209" s="199" t="s">
        <v>419</v>
      </c>
      <c r="E209" s="200" t="s">
        <v>3</v>
      </c>
      <c r="F209" s="201" t="s">
        <v>447</v>
      </c>
      <c r="G209" s="13"/>
      <c r="H209" s="202">
        <v>99.727000000000004</v>
      </c>
      <c r="I209" s="203"/>
      <c r="J209" s="13"/>
      <c r="K209" s="13"/>
      <c r="L209" s="198"/>
      <c r="M209" s="204"/>
      <c r="N209" s="205"/>
      <c r="O209" s="205"/>
      <c r="P209" s="205"/>
      <c r="Q209" s="205"/>
      <c r="R209" s="205"/>
      <c r="S209" s="205"/>
      <c r="T209" s="20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00" t="s">
        <v>419</v>
      </c>
      <c r="AU209" s="200" t="s">
        <v>114</v>
      </c>
      <c r="AV209" s="13" t="s">
        <v>80</v>
      </c>
      <c r="AW209" s="13" t="s">
        <v>33</v>
      </c>
      <c r="AX209" s="13" t="s">
        <v>72</v>
      </c>
      <c r="AY209" s="200" t="s">
        <v>408</v>
      </c>
    </row>
    <row r="210" s="13" customFormat="1">
      <c r="A210" s="13"/>
      <c r="B210" s="198"/>
      <c r="C210" s="13"/>
      <c r="D210" s="199" t="s">
        <v>419</v>
      </c>
      <c r="E210" s="200" t="s">
        <v>3</v>
      </c>
      <c r="F210" s="201" t="s">
        <v>448</v>
      </c>
      <c r="G210" s="13"/>
      <c r="H210" s="202">
        <v>61.25</v>
      </c>
      <c r="I210" s="203"/>
      <c r="J210" s="13"/>
      <c r="K210" s="13"/>
      <c r="L210" s="198"/>
      <c r="M210" s="204"/>
      <c r="N210" s="205"/>
      <c r="O210" s="205"/>
      <c r="P210" s="205"/>
      <c r="Q210" s="205"/>
      <c r="R210" s="205"/>
      <c r="S210" s="205"/>
      <c r="T210" s="20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00" t="s">
        <v>419</v>
      </c>
      <c r="AU210" s="200" t="s">
        <v>114</v>
      </c>
      <c r="AV210" s="13" t="s">
        <v>80</v>
      </c>
      <c r="AW210" s="13" t="s">
        <v>33</v>
      </c>
      <c r="AX210" s="13" t="s">
        <v>72</v>
      </c>
      <c r="AY210" s="200" t="s">
        <v>408</v>
      </c>
    </row>
    <row r="211" s="13" customFormat="1">
      <c r="A211" s="13"/>
      <c r="B211" s="198"/>
      <c r="C211" s="13"/>
      <c r="D211" s="199" t="s">
        <v>419</v>
      </c>
      <c r="E211" s="200" t="s">
        <v>3</v>
      </c>
      <c r="F211" s="201" t="s">
        <v>449</v>
      </c>
      <c r="G211" s="13"/>
      <c r="H211" s="202">
        <v>23.625</v>
      </c>
      <c r="I211" s="203"/>
      <c r="J211" s="13"/>
      <c r="K211" s="13"/>
      <c r="L211" s="198"/>
      <c r="M211" s="204"/>
      <c r="N211" s="205"/>
      <c r="O211" s="205"/>
      <c r="P211" s="205"/>
      <c r="Q211" s="205"/>
      <c r="R211" s="205"/>
      <c r="S211" s="205"/>
      <c r="T211" s="20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00" t="s">
        <v>419</v>
      </c>
      <c r="AU211" s="200" t="s">
        <v>114</v>
      </c>
      <c r="AV211" s="13" t="s">
        <v>80</v>
      </c>
      <c r="AW211" s="13" t="s">
        <v>33</v>
      </c>
      <c r="AX211" s="13" t="s">
        <v>72</v>
      </c>
      <c r="AY211" s="200" t="s">
        <v>408</v>
      </c>
    </row>
    <row r="212" s="13" customFormat="1">
      <c r="A212" s="13"/>
      <c r="B212" s="198"/>
      <c r="C212" s="13"/>
      <c r="D212" s="199" t="s">
        <v>419</v>
      </c>
      <c r="E212" s="200" t="s">
        <v>3</v>
      </c>
      <c r="F212" s="201" t="s">
        <v>450</v>
      </c>
      <c r="G212" s="13"/>
      <c r="H212" s="202">
        <v>1.3500000000000001</v>
      </c>
      <c r="I212" s="203"/>
      <c r="J212" s="13"/>
      <c r="K212" s="13"/>
      <c r="L212" s="198"/>
      <c r="M212" s="204"/>
      <c r="N212" s="205"/>
      <c r="O212" s="205"/>
      <c r="P212" s="205"/>
      <c r="Q212" s="205"/>
      <c r="R212" s="205"/>
      <c r="S212" s="205"/>
      <c r="T212" s="20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00" t="s">
        <v>419</v>
      </c>
      <c r="AU212" s="200" t="s">
        <v>114</v>
      </c>
      <c r="AV212" s="13" t="s">
        <v>80</v>
      </c>
      <c r="AW212" s="13" t="s">
        <v>33</v>
      </c>
      <c r="AX212" s="13" t="s">
        <v>72</v>
      </c>
      <c r="AY212" s="200" t="s">
        <v>408</v>
      </c>
    </row>
    <row r="213" s="13" customFormat="1">
      <c r="A213" s="13"/>
      <c r="B213" s="198"/>
      <c r="C213" s="13"/>
      <c r="D213" s="199" t="s">
        <v>419</v>
      </c>
      <c r="E213" s="200" t="s">
        <v>3</v>
      </c>
      <c r="F213" s="201" t="s">
        <v>481</v>
      </c>
      <c r="G213" s="13"/>
      <c r="H213" s="202">
        <v>15</v>
      </c>
      <c r="I213" s="203"/>
      <c r="J213" s="13"/>
      <c r="K213" s="13"/>
      <c r="L213" s="198"/>
      <c r="M213" s="204"/>
      <c r="N213" s="205"/>
      <c r="O213" s="205"/>
      <c r="P213" s="205"/>
      <c r="Q213" s="205"/>
      <c r="R213" s="205"/>
      <c r="S213" s="205"/>
      <c r="T213" s="20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00" t="s">
        <v>419</v>
      </c>
      <c r="AU213" s="200" t="s">
        <v>114</v>
      </c>
      <c r="AV213" s="13" t="s">
        <v>80</v>
      </c>
      <c r="AW213" s="13" t="s">
        <v>33</v>
      </c>
      <c r="AX213" s="13" t="s">
        <v>72</v>
      </c>
      <c r="AY213" s="200" t="s">
        <v>408</v>
      </c>
    </row>
    <row r="214" s="15" customFormat="1">
      <c r="A214" s="15"/>
      <c r="B214" s="215"/>
      <c r="C214" s="15"/>
      <c r="D214" s="199" t="s">
        <v>419</v>
      </c>
      <c r="E214" s="216" t="s">
        <v>3</v>
      </c>
      <c r="F214" s="217" t="s">
        <v>451</v>
      </c>
      <c r="G214" s="15"/>
      <c r="H214" s="218">
        <v>200.952</v>
      </c>
      <c r="I214" s="219"/>
      <c r="J214" s="15"/>
      <c r="K214" s="15"/>
      <c r="L214" s="215"/>
      <c r="M214" s="220"/>
      <c r="N214" s="221"/>
      <c r="O214" s="221"/>
      <c r="P214" s="221"/>
      <c r="Q214" s="221"/>
      <c r="R214" s="221"/>
      <c r="S214" s="221"/>
      <c r="T214" s="222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16" t="s">
        <v>419</v>
      </c>
      <c r="AU214" s="216" t="s">
        <v>114</v>
      </c>
      <c r="AV214" s="15" t="s">
        <v>415</v>
      </c>
      <c r="AW214" s="15" t="s">
        <v>33</v>
      </c>
      <c r="AX214" s="15" t="s">
        <v>76</v>
      </c>
      <c r="AY214" s="216" t="s">
        <v>408</v>
      </c>
    </row>
    <row r="215" s="2" customFormat="1" ht="62.7" customHeight="1">
      <c r="A215" s="41"/>
      <c r="B215" s="179"/>
      <c r="C215" s="180" t="s">
        <v>482</v>
      </c>
      <c r="D215" s="180" t="s">
        <v>411</v>
      </c>
      <c r="E215" s="181" t="s">
        <v>424</v>
      </c>
      <c r="F215" s="182" t="s">
        <v>425</v>
      </c>
      <c r="G215" s="183" t="s">
        <v>426</v>
      </c>
      <c r="H215" s="184">
        <v>200.952</v>
      </c>
      <c r="I215" s="185"/>
      <c r="J215" s="186">
        <f>ROUND(I215*H215,2)</f>
        <v>0</v>
      </c>
      <c r="K215" s="182" t="s">
        <v>414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0</v>
      </c>
      <c r="R215" s="189">
        <f>Q215*H215</f>
        <v>0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415</v>
      </c>
      <c r="AT215" s="191" t="s">
        <v>411</v>
      </c>
      <c r="AU215" s="191" t="s">
        <v>114</v>
      </c>
      <c r="AY215" s="22" t="s">
        <v>408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76</v>
      </c>
      <c r="BK215" s="192">
        <f>ROUND(I215*H215,2)</f>
        <v>0</v>
      </c>
      <c r="BL215" s="22" t="s">
        <v>415</v>
      </c>
      <c r="BM215" s="191" t="s">
        <v>483</v>
      </c>
    </row>
    <row r="216" s="2" customFormat="1">
      <c r="A216" s="41"/>
      <c r="B216" s="42"/>
      <c r="C216" s="41"/>
      <c r="D216" s="193" t="s">
        <v>417</v>
      </c>
      <c r="E216" s="41"/>
      <c r="F216" s="194" t="s">
        <v>428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417</v>
      </c>
      <c r="AU216" s="22" t="s">
        <v>114</v>
      </c>
    </row>
    <row r="217" s="2" customFormat="1" ht="44.25" customHeight="1">
      <c r="A217" s="41"/>
      <c r="B217" s="179"/>
      <c r="C217" s="180" t="s">
        <v>84</v>
      </c>
      <c r="D217" s="180" t="s">
        <v>411</v>
      </c>
      <c r="E217" s="181" t="s">
        <v>432</v>
      </c>
      <c r="F217" s="182" t="s">
        <v>433</v>
      </c>
      <c r="G217" s="183" t="s">
        <v>426</v>
      </c>
      <c r="H217" s="184">
        <v>200.952</v>
      </c>
      <c r="I217" s="185"/>
      <c r="J217" s="186">
        <f>ROUND(I217*H217,2)</f>
        <v>0</v>
      </c>
      <c r="K217" s="182" t="s">
        <v>414</v>
      </c>
      <c r="L217" s="42"/>
      <c r="M217" s="187" t="s">
        <v>3</v>
      </c>
      <c r="N217" s="188" t="s">
        <v>43</v>
      </c>
      <c r="O217" s="75"/>
      <c r="P217" s="189">
        <f>O217*H217</f>
        <v>0</v>
      </c>
      <c r="Q217" s="189">
        <v>0</v>
      </c>
      <c r="R217" s="189">
        <f>Q217*H217</f>
        <v>0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415</v>
      </c>
      <c r="AT217" s="191" t="s">
        <v>411</v>
      </c>
      <c r="AU217" s="191" t="s">
        <v>114</v>
      </c>
      <c r="AY217" s="22" t="s">
        <v>408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76</v>
      </c>
      <c r="BK217" s="192">
        <f>ROUND(I217*H217,2)</f>
        <v>0</v>
      </c>
      <c r="BL217" s="22" t="s">
        <v>415</v>
      </c>
      <c r="BM217" s="191" t="s">
        <v>484</v>
      </c>
    </row>
    <row r="218" s="2" customFormat="1">
      <c r="A218" s="41"/>
      <c r="B218" s="42"/>
      <c r="C218" s="41"/>
      <c r="D218" s="193" t="s">
        <v>417</v>
      </c>
      <c r="E218" s="41"/>
      <c r="F218" s="194" t="s">
        <v>435</v>
      </c>
      <c r="G218" s="41"/>
      <c r="H218" s="41"/>
      <c r="I218" s="195"/>
      <c r="J218" s="41"/>
      <c r="K218" s="41"/>
      <c r="L218" s="42"/>
      <c r="M218" s="196"/>
      <c r="N218" s="197"/>
      <c r="O218" s="75"/>
      <c r="P218" s="75"/>
      <c r="Q218" s="75"/>
      <c r="R218" s="75"/>
      <c r="S218" s="75"/>
      <c r="T218" s="76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2" t="s">
        <v>417</v>
      </c>
      <c r="AU218" s="22" t="s">
        <v>114</v>
      </c>
    </row>
    <row r="219" s="12" customFormat="1" ht="20.88" customHeight="1">
      <c r="A219" s="12"/>
      <c r="B219" s="166"/>
      <c r="C219" s="12"/>
      <c r="D219" s="167" t="s">
        <v>71</v>
      </c>
      <c r="E219" s="177" t="s">
        <v>95</v>
      </c>
      <c r="F219" s="177" t="s">
        <v>485</v>
      </c>
      <c r="G219" s="12"/>
      <c r="H219" s="12"/>
      <c r="I219" s="169"/>
      <c r="J219" s="178">
        <f>BK219</f>
        <v>0</v>
      </c>
      <c r="K219" s="12"/>
      <c r="L219" s="166"/>
      <c r="M219" s="171"/>
      <c r="N219" s="172"/>
      <c r="O219" s="172"/>
      <c r="P219" s="173">
        <f>SUM(P220:P232)</f>
        <v>0</v>
      </c>
      <c r="Q219" s="172"/>
      <c r="R219" s="173">
        <f>SUM(R220:R232)</f>
        <v>0</v>
      </c>
      <c r="S219" s="172"/>
      <c r="T219" s="174">
        <f>SUM(T220:T232)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167" t="s">
        <v>76</v>
      </c>
      <c r="AT219" s="175" t="s">
        <v>71</v>
      </c>
      <c r="AU219" s="175" t="s">
        <v>80</v>
      </c>
      <c r="AY219" s="167" t="s">
        <v>408</v>
      </c>
      <c r="BK219" s="176">
        <f>SUM(BK220:BK232)</f>
        <v>0</v>
      </c>
    </row>
    <row r="220" s="2" customFormat="1" ht="62.7" customHeight="1">
      <c r="A220" s="41"/>
      <c r="B220" s="179"/>
      <c r="C220" s="180" t="s">
        <v>9</v>
      </c>
      <c r="D220" s="180" t="s">
        <v>411</v>
      </c>
      <c r="E220" s="181" t="s">
        <v>486</v>
      </c>
      <c r="F220" s="182" t="s">
        <v>487</v>
      </c>
      <c r="G220" s="183" t="s">
        <v>426</v>
      </c>
      <c r="H220" s="184">
        <v>470.59800000000001</v>
      </c>
      <c r="I220" s="185"/>
      <c r="J220" s="186">
        <f>ROUND(I220*H220,2)</f>
        <v>0</v>
      </c>
      <c r="K220" s="182" t="s">
        <v>414</v>
      </c>
      <c r="L220" s="42"/>
      <c r="M220" s="187" t="s">
        <v>3</v>
      </c>
      <c r="N220" s="188" t="s">
        <v>43</v>
      </c>
      <c r="O220" s="75"/>
      <c r="P220" s="189">
        <f>O220*H220</f>
        <v>0</v>
      </c>
      <c r="Q220" s="189">
        <v>0</v>
      </c>
      <c r="R220" s="189">
        <f>Q220*H220</f>
        <v>0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415</v>
      </c>
      <c r="AT220" s="191" t="s">
        <v>411</v>
      </c>
      <c r="AU220" s="191" t="s">
        <v>114</v>
      </c>
      <c r="AY220" s="22" t="s">
        <v>408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76</v>
      </c>
      <c r="BK220" s="192">
        <f>ROUND(I220*H220,2)</f>
        <v>0</v>
      </c>
      <c r="BL220" s="22" t="s">
        <v>415</v>
      </c>
      <c r="BM220" s="191" t="s">
        <v>488</v>
      </c>
    </row>
    <row r="221" s="2" customFormat="1">
      <c r="A221" s="41"/>
      <c r="B221" s="42"/>
      <c r="C221" s="41"/>
      <c r="D221" s="193" t="s">
        <v>417</v>
      </c>
      <c r="E221" s="41"/>
      <c r="F221" s="194" t="s">
        <v>489</v>
      </c>
      <c r="G221" s="41"/>
      <c r="H221" s="41"/>
      <c r="I221" s="195"/>
      <c r="J221" s="41"/>
      <c r="K221" s="41"/>
      <c r="L221" s="42"/>
      <c r="M221" s="196"/>
      <c r="N221" s="197"/>
      <c r="O221" s="75"/>
      <c r="P221" s="75"/>
      <c r="Q221" s="75"/>
      <c r="R221" s="75"/>
      <c r="S221" s="75"/>
      <c r="T221" s="76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2" t="s">
        <v>417</v>
      </c>
      <c r="AU221" s="22" t="s">
        <v>114</v>
      </c>
    </row>
    <row r="222" s="14" customFormat="1">
      <c r="A222" s="14"/>
      <c r="B222" s="208"/>
      <c r="C222" s="14"/>
      <c r="D222" s="199" t="s">
        <v>419</v>
      </c>
      <c r="E222" s="209" t="s">
        <v>3</v>
      </c>
      <c r="F222" s="210" t="s">
        <v>490</v>
      </c>
      <c r="G222" s="14"/>
      <c r="H222" s="209" t="s">
        <v>3</v>
      </c>
      <c r="I222" s="211"/>
      <c r="J222" s="14"/>
      <c r="K222" s="14"/>
      <c r="L222" s="208"/>
      <c r="M222" s="212"/>
      <c r="N222" s="213"/>
      <c r="O222" s="213"/>
      <c r="P222" s="213"/>
      <c r="Q222" s="213"/>
      <c r="R222" s="213"/>
      <c r="S222" s="213"/>
      <c r="T222" s="2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09" t="s">
        <v>419</v>
      </c>
      <c r="AU222" s="209" t="s">
        <v>114</v>
      </c>
      <c r="AV222" s="14" t="s">
        <v>76</v>
      </c>
      <c r="AW222" s="14" t="s">
        <v>33</v>
      </c>
      <c r="AX222" s="14" t="s">
        <v>72</v>
      </c>
      <c r="AY222" s="209" t="s">
        <v>408</v>
      </c>
    </row>
    <row r="223" s="14" customFormat="1">
      <c r="A223" s="14"/>
      <c r="B223" s="208"/>
      <c r="C223" s="14"/>
      <c r="D223" s="199" t="s">
        <v>419</v>
      </c>
      <c r="E223" s="209" t="s">
        <v>3</v>
      </c>
      <c r="F223" s="210" t="s">
        <v>491</v>
      </c>
      <c r="G223" s="14"/>
      <c r="H223" s="209" t="s">
        <v>3</v>
      </c>
      <c r="I223" s="211"/>
      <c r="J223" s="14"/>
      <c r="K223" s="14"/>
      <c r="L223" s="208"/>
      <c r="M223" s="212"/>
      <c r="N223" s="213"/>
      <c r="O223" s="213"/>
      <c r="P223" s="213"/>
      <c r="Q223" s="213"/>
      <c r="R223" s="213"/>
      <c r="S223" s="213"/>
      <c r="T223" s="2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09" t="s">
        <v>419</v>
      </c>
      <c r="AU223" s="209" t="s">
        <v>114</v>
      </c>
      <c r="AV223" s="14" t="s">
        <v>76</v>
      </c>
      <c r="AW223" s="14" t="s">
        <v>33</v>
      </c>
      <c r="AX223" s="14" t="s">
        <v>72</v>
      </c>
      <c r="AY223" s="209" t="s">
        <v>408</v>
      </c>
    </row>
    <row r="224" s="13" customFormat="1">
      <c r="A224" s="13"/>
      <c r="B224" s="198"/>
      <c r="C224" s="13"/>
      <c r="D224" s="199" t="s">
        <v>419</v>
      </c>
      <c r="E224" s="200" t="s">
        <v>3</v>
      </c>
      <c r="F224" s="201" t="s">
        <v>492</v>
      </c>
      <c r="G224" s="13"/>
      <c r="H224" s="202">
        <v>671.54999999999995</v>
      </c>
      <c r="I224" s="203"/>
      <c r="J224" s="13"/>
      <c r="K224" s="13"/>
      <c r="L224" s="198"/>
      <c r="M224" s="204"/>
      <c r="N224" s="205"/>
      <c r="O224" s="205"/>
      <c r="P224" s="205"/>
      <c r="Q224" s="205"/>
      <c r="R224" s="205"/>
      <c r="S224" s="205"/>
      <c r="T224" s="20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00" t="s">
        <v>419</v>
      </c>
      <c r="AU224" s="200" t="s">
        <v>114</v>
      </c>
      <c r="AV224" s="13" t="s">
        <v>80</v>
      </c>
      <c r="AW224" s="13" t="s">
        <v>33</v>
      </c>
      <c r="AX224" s="13" t="s">
        <v>72</v>
      </c>
      <c r="AY224" s="200" t="s">
        <v>408</v>
      </c>
    </row>
    <row r="225" s="13" customFormat="1">
      <c r="A225" s="13"/>
      <c r="B225" s="198"/>
      <c r="C225" s="13"/>
      <c r="D225" s="199" t="s">
        <v>419</v>
      </c>
      <c r="E225" s="200" t="s">
        <v>3</v>
      </c>
      <c r="F225" s="201" t="s">
        <v>493</v>
      </c>
      <c r="G225" s="13"/>
      <c r="H225" s="202">
        <v>-200.952</v>
      </c>
      <c r="I225" s="203"/>
      <c r="J225" s="13"/>
      <c r="K225" s="13"/>
      <c r="L225" s="198"/>
      <c r="M225" s="204"/>
      <c r="N225" s="205"/>
      <c r="O225" s="205"/>
      <c r="P225" s="205"/>
      <c r="Q225" s="205"/>
      <c r="R225" s="205"/>
      <c r="S225" s="205"/>
      <c r="T225" s="20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00" t="s">
        <v>419</v>
      </c>
      <c r="AU225" s="200" t="s">
        <v>114</v>
      </c>
      <c r="AV225" s="13" t="s">
        <v>80</v>
      </c>
      <c r="AW225" s="13" t="s">
        <v>33</v>
      </c>
      <c r="AX225" s="13" t="s">
        <v>72</v>
      </c>
      <c r="AY225" s="200" t="s">
        <v>408</v>
      </c>
    </row>
    <row r="226" s="15" customFormat="1">
      <c r="A226" s="15"/>
      <c r="B226" s="215"/>
      <c r="C226" s="15"/>
      <c r="D226" s="199" t="s">
        <v>419</v>
      </c>
      <c r="E226" s="216" t="s">
        <v>3</v>
      </c>
      <c r="F226" s="217" t="s">
        <v>451</v>
      </c>
      <c r="G226" s="15"/>
      <c r="H226" s="218">
        <v>470.59800000000001</v>
      </c>
      <c r="I226" s="219"/>
      <c r="J226" s="15"/>
      <c r="K226" s="15"/>
      <c r="L226" s="215"/>
      <c r="M226" s="220"/>
      <c r="N226" s="221"/>
      <c r="O226" s="221"/>
      <c r="P226" s="221"/>
      <c r="Q226" s="221"/>
      <c r="R226" s="221"/>
      <c r="S226" s="221"/>
      <c r="T226" s="222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16" t="s">
        <v>419</v>
      </c>
      <c r="AU226" s="216" t="s">
        <v>114</v>
      </c>
      <c r="AV226" s="15" t="s">
        <v>415</v>
      </c>
      <c r="AW226" s="15" t="s">
        <v>33</v>
      </c>
      <c r="AX226" s="15" t="s">
        <v>76</v>
      </c>
      <c r="AY226" s="216" t="s">
        <v>408</v>
      </c>
    </row>
    <row r="227" s="2" customFormat="1" ht="66.75" customHeight="1">
      <c r="A227" s="41"/>
      <c r="B227" s="179"/>
      <c r="C227" s="180" t="s">
        <v>89</v>
      </c>
      <c r="D227" s="180" t="s">
        <v>411</v>
      </c>
      <c r="E227" s="181" t="s">
        <v>494</v>
      </c>
      <c r="F227" s="182" t="s">
        <v>495</v>
      </c>
      <c r="G227" s="183" t="s">
        <v>426</v>
      </c>
      <c r="H227" s="184">
        <v>2352.9899999999998</v>
      </c>
      <c r="I227" s="185"/>
      <c r="J227" s="186">
        <f>ROUND(I227*H227,2)</f>
        <v>0</v>
      </c>
      <c r="K227" s="182" t="s">
        <v>414</v>
      </c>
      <c r="L227" s="42"/>
      <c r="M227" s="187" t="s">
        <v>3</v>
      </c>
      <c r="N227" s="188" t="s">
        <v>43</v>
      </c>
      <c r="O227" s="75"/>
      <c r="P227" s="189">
        <f>O227*H227</f>
        <v>0</v>
      </c>
      <c r="Q227" s="189">
        <v>0</v>
      </c>
      <c r="R227" s="189">
        <f>Q227*H227</f>
        <v>0</v>
      </c>
      <c r="S227" s="189">
        <v>0</v>
      </c>
      <c r="T227" s="190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191" t="s">
        <v>415</v>
      </c>
      <c r="AT227" s="191" t="s">
        <v>411</v>
      </c>
      <c r="AU227" s="191" t="s">
        <v>114</v>
      </c>
      <c r="AY227" s="22" t="s">
        <v>408</v>
      </c>
      <c r="BE227" s="192">
        <f>IF(N227="základní",J227,0)</f>
        <v>0</v>
      </c>
      <c r="BF227" s="192">
        <f>IF(N227="snížená",J227,0)</f>
        <v>0</v>
      </c>
      <c r="BG227" s="192">
        <f>IF(N227="zákl. přenesená",J227,0)</f>
        <v>0</v>
      </c>
      <c r="BH227" s="192">
        <f>IF(N227="sníž. přenesená",J227,0)</f>
        <v>0</v>
      </c>
      <c r="BI227" s="192">
        <f>IF(N227="nulová",J227,0)</f>
        <v>0</v>
      </c>
      <c r="BJ227" s="22" t="s">
        <v>76</v>
      </c>
      <c r="BK227" s="192">
        <f>ROUND(I227*H227,2)</f>
        <v>0</v>
      </c>
      <c r="BL227" s="22" t="s">
        <v>415</v>
      </c>
      <c r="BM227" s="191" t="s">
        <v>496</v>
      </c>
    </row>
    <row r="228" s="2" customFormat="1">
      <c r="A228" s="41"/>
      <c r="B228" s="42"/>
      <c r="C228" s="41"/>
      <c r="D228" s="193" t="s">
        <v>417</v>
      </c>
      <c r="E228" s="41"/>
      <c r="F228" s="194" t="s">
        <v>497</v>
      </c>
      <c r="G228" s="41"/>
      <c r="H228" s="41"/>
      <c r="I228" s="195"/>
      <c r="J228" s="41"/>
      <c r="K228" s="41"/>
      <c r="L228" s="42"/>
      <c r="M228" s="196"/>
      <c r="N228" s="197"/>
      <c r="O228" s="75"/>
      <c r="P228" s="75"/>
      <c r="Q228" s="75"/>
      <c r="R228" s="75"/>
      <c r="S228" s="75"/>
      <c r="T228" s="76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2" t="s">
        <v>417</v>
      </c>
      <c r="AU228" s="22" t="s">
        <v>114</v>
      </c>
    </row>
    <row r="229" s="13" customFormat="1">
      <c r="A229" s="13"/>
      <c r="B229" s="198"/>
      <c r="C229" s="13"/>
      <c r="D229" s="199" t="s">
        <v>419</v>
      </c>
      <c r="E229" s="13"/>
      <c r="F229" s="201" t="s">
        <v>498</v>
      </c>
      <c r="G229" s="13"/>
      <c r="H229" s="202">
        <v>2352.9899999999998</v>
      </c>
      <c r="I229" s="203"/>
      <c r="J229" s="13"/>
      <c r="K229" s="13"/>
      <c r="L229" s="198"/>
      <c r="M229" s="204"/>
      <c r="N229" s="205"/>
      <c r="O229" s="205"/>
      <c r="P229" s="205"/>
      <c r="Q229" s="205"/>
      <c r="R229" s="205"/>
      <c r="S229" s="205"/>
      <c r="T229" s="20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00" t="s">
        <v>419</v>
      </c>
      <c r="AU229" s="200" t="s">
        <v>114</v>
      </c>
      <c r="AV229" s="13" t="s">
        <v>80</v>
      </c>
      <c r="AW229" s="13" t="s">
        <v>4</v>
      </c>
      <c r="AX229" s="13" t="s">
        <v>76</v>
      </c>
      <c r="AY229" s="200" t="s">
        <v>408</v>
      </c>
    </row>
    <row r="230" s="2" customFormat="1" ht="44.25" customHeight="1">
      <c r="A230" s="41"/>
      <c r="B230" s="179"/>
      <c r="C230" s="180" t="s">
        <v>92</v>
      </c>
      <c r="D230" s="180" t="s">
        <v>411</v>
      </c>
      <c r="E230" s="181" t="s">
        <v>499</v>
      </c>
      <c r="F230" s="182" t="s">
        <v>500</v>
      </c>
      <c r="G230" s="183" t="s">
        <v>501</v>
      </c>
      <c r="H230" s="184">
        <v>847.07600000000002</v>
      </c>
      <c r="I230" s="185"/>
      <c r="J230" s="186">
        <f>ROUND(I230*H230,2)</f>
        <v>0</v>
      </c>
      <c r="K230" s="182" t="s">
        <v>414</v>
      </c>
      <c r="L230" s="42"/>
      <c r="M230" s="187" t="s">
        <v>3</v>
      </c>
      <c r="N230" s="188" t="s">
        <v>43</v>
      </c>
      <c r="O230" s="75"/>
      <c r="P230" s="189">
        <f>O230*H230</f>
        <v>0</v>
      </c>
      <c r="Q230" s="189">
        <v>0</v>
      </c>
      <c r="R230" s="189">
        <f>Q230*H230</f>
        <v>0</v>
      </c>
      <c r="S230" s="189">
        <v>0</v>
      </c>
      <c r="T230" s="190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191" t="s">
        <v>415</v>
      </c>
      <c r="AT230" s="191" t="s">
        <v>411</v>
      </c>
      <c r="AU230" s="191" t="s">
        <v>114</v>
      </c>
      <c r="AY230" s="22" t="s">
        <v>408</v>
      </c>
      <c r="BE230" s="192">
        <f>IF(N230="základní",J230,0)</f>
        <v>0</v>
      </c>
      <c r="BF230" s="192">
        <f>IF(N230="snížená",J230,0)</f>
        <v>0</v>
      </c>
      <c r="BG230" s="192">
        <f>IF(N230="zákl. přenesená",J230,0)</f>
        <v>0</v>
      </c>
      <c r="BH230" s="192">
        <f>IF(N230="sníž. přenesená",J230,0)</f>
        <v>0</v>
      </c>
      <c r="BI230" s="192">
        <f>IF(N230="nulová",J230,0)</f>
        <v>0</v>
      </c>
      <c r="BJ230" s="22" t="s">
        <v>76</v>
      </c>
      <c r="BK230" s="192">
        <f>ROUND(I230*H230,2)</f>
        <v>0</v>
      </c>
      <c r="BL230" s="22" t="s">
        <v>415</v>
      </c>
      <c r="BM230" s="191" t="s">
        <v>502</v>
      </c>
    </row>
    <row r="231" s="2" customFormat="1">
      <c r="A231" s="41"/>
      <c r="B231" s="42"/>
      <c r="C231" s="41"/>
      <c r="D231" s="193" t="s">
        <v>417</v>
      </c>
      <c r="E231" s="41"/>
      <c r="F231" s="194" t="s">
        <v>503</v>
      </c>
      <c r="G231" s="41"/>
      <c r="H231" s="41"/>
      <c r="I231" s="195"/>
      <c r="J231" s="41"/>
      <c r="K231" s="41"/>
      <c r="L231" s="42"/>
      <c r="M231" s="196"/>
      <c r="N231" s="197"/>
      <c r="O231" s="75"/>
      <c r="P231" s="75"/>
      <c r="Q231" s="75"/>
      <c r="R231" s="75"/>
      <c r="S231" s="75"/>
      <c r="T231" s="76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2" t="s">
        <v>417</v>
      </c>
      <c r="AU231" s="22" t="s">
        <v>114</v>
      </c>
    </row>
    <row r="232" s="13" customFormat="1">
      <c r="A232" s="13"/>
      <c r="B232" s="198"/>
      <c r="C232" s="13"/>
      <c r="D232" s="199" t="s">
        <v>419</v>
      </c>
      <c r="E232" s="13"/>
      <c r="F232" s="201" t="s">
        <v>504</v>
      </c>
      <c r="G232" s="13"/>
      <c r="H232" s="202">
        <v>847.07600000000002</v>
      </c>
      <c r="I232" s="203"/>
      <c r="J232" s="13"/>
      <c r="K232" s="13"/>
      <c r="L232" s="198"/>
      <c r="M232" s="204"/>
      <c r="N232" s="205"/>
      <c r="O232" s="205"/>
      <c r="P232" s="205"/>
      <c r="Q232" s="205"/>
      <c r="R232" s="205"/>
      <c r="S232" s="205"/>
      <c r="T232" s="20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00" t="s">
        <v>419</v>
      </c>
      <c r="AU232" s="200" t="s">
        <v>114</v>
      </c>
      <c r="AV232" s="13" t="s">
        <v>80</v>
      </c>
      <c r="AW232" s="13" t="s">
        <v>4</v>
      </c>
      <c r="AX232" s="13" t="s">
        <v>76</v>
      </c>
      <c r="AY232" s="200" t="s">
        <v>408</v>
      </c>
    </row>
    <row r="233" s="12" customFormat="1" ht="22.8" customHeight="1">
      <c r="A233" s="12"/>
      <c r="B233" s="166"/>
      <c r="C233" s="12"/>
      <c r="D233" s="167" t="s">
        <v>71</v>
      </c>
      <c r="E233" s="177" t="s">
        <v>80</v>
      </c>
      <c r="F233" s="177" t="s">
        <v>505</v>
      </c>
      <c r="G233" s="12"/>
      <c r="H233" s="12"/>
      <c r="I233" s="169"/>
      <c r="J233" s="178">
        <f>BK233</f>
        <v>0</v>
      </c>
      <c r="K233" s="12"/>
      <c r="L233" s="166"/>
      <c r="M233" s="171"/>
      <c r="N233" s="172"/>
      <c r="O233" s="172"/>
      <c r="P233" s="173">
        <f>P234+P241+P281+P296+P331+P341+P369</f>
        <v>0</v>
      </c>
      <c r="Q233" s="172"/>
      <c r="R233" s="173">
        <f>R234+R241+R281+R296+R331+R341+R369</f>
        <v>308.25565403001485</v>
      </c>
      <c r="S233" s="172"/>
      <c r="T233" s="174">
        <f>T234+T241+T281+T296+T331+T341+T369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167" t="s">
        <v>76</v>
      </c>
      <c r="AT233" s="175" t="s">
        <v>71</v>
      </c>
      <c r="AU233" s="175" t="s">
        <v>76</v>
      </c>
      <c r="AY233" s="167" t="s">
        <v>408</v>
      </c>
      <c r="BK233" s="176">
        <f>BK234+BK241+BK281+BK296+BK331+BK341+BK369</f>
        <v>0</v>
      </c>
    </row>
    <row r="234" s="12" customFormat="1" ht="20.88" customHeight="1">
      <c r="A234" s="12"/>
      <c r="B234" s="166"/>
      <c r="C234" s="12"/>
      <c r="D234" s="167" t="s">
        <v>71</v>
      </c>
      <c r="E234" s="177" t="s">
        <v>506</v>
      </c>
      <c r="F234" s="177" t="s">
        <v>507</v>
      </c>
      <c r="G234" s="12"/>
      <c r="H234" s="12"/>
      <c r="I234" s="169"/>
      <c r="J234" s="178">
        <f>BK234</f>
        <v>0</v>
      </c>
      <c r="K234" s="12"/>
      <c r="L234" s="166"/>
      <c r="M234" s="171"/>
      <c r="N234" s="172"/>
      <c r="O234" s="172"/>
      <c r="P234" s="173">
        <f>SUM(P235:P240)</f>
        <v>0</v>
      </c>
      <c r="Q234" s="172"/>
      <c r="R234" s="173">
        <f>SUM(R235:R240)</f>
        <v>0.093582329999999991</v>
      </c>
      <c r="S234" s="172"/>
      <c r="T234" s="174">
        <f>SUM(T235:T240)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167" t="s">
        <v>76</v>
      </c>
      <c r="AT234" s="175" t="s">
        <v>71</v>
      </c>
      <c r="AU234" s="175" t="s">
        <v>80</v>
      </c>
      <c r="AY234" s="167" t="s">
        <v>408</v>
      </c>
      <c r="BK234" s="176">
        <f>SUM(BK235:BK240)</f>
        <v>0</v>
      </c>
    </row>
    <row r="235" s="2" customFormat="1" ht="37.8" customHeight="1">
      <c r="A235" s="41"/>
      <c r="B235" s="179"/>
      <c r="C235" s="180" t="s">
        <v>95</v>
      </c>
      <c r="D235" s="180" t="s">
        <v>411</v>
      </c>
      <c r="E235" s="181" t="s">
        <v>508</v>
      </c>
      <c r="F235" s="182" t="s">
        <v>509</v>
      </c>
      <c r="G235" s="183" t="s">
        <v>117</v>
      </c>
      <c r="H235" s="184">
        <v>205.97</v>
      </c>
      <c r="I235" s="185"/>
      <c r="J235" s="186">
        <f>ROUND(I235*H235,2)</f>
        <v>0</v>
      </c>
      <c r="K235" s="182" t="s">
        <v>414</v>
      </c>
      <c r="L235" s="42"/>
      <c r="M235" s="187" t="s">
        <v>3</v>
      </c>
      <c r="N235" s="188" t="s">
        <v>43</v>
      </c>
      <c r="O235" s="75"/>
      <c r="P235" s="189">
        <f>O235*H235</f>
        <v>0</v>
      </c>
      <c r="Q235" s="189">
        <v>9.8999999999999994E-05</v>
      </c>
      <c r="R235" s="189">
        <f>Q235*H235</f>
        <v>0.020391029999999997</v>
      </c>
      <c r="S235" s="189">
        <v>0</v>
      </c>
      <c r="T235" s="190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191" t="s">
        <v>415</v>
      </c>
      <c r="AT235" s="191" t="s">
        <v>411</v>
      </c>
      <c r="AU235" s="191" t="s">
        <v>114</v>
      </c>
      <c r="AY235" s="22" t="s">
        <v>408</v>
      </c>
      <c r="BE235" s="192">
        <f>IF(N235="základní",J235,0)</f>
        <v>0</v>
      </c>
      <c r="BF235" s="192">
        <f>IF(N235="snížená",J235,0)</f>
        <v>0</v>
      </c>
      <c r="BG235" s="192">
        <f>IF(N235="zákl. přenesená",J235,0)</f>
        <v>0</v>
      </c>
      <c r="BH235" s="192">
        <f>IF(N235="sníž. přenesená",J235,0)</f>
        <v>0</v>
      </c>
      <c r="BI235" s="192">
        <f>IF(N235="nulová",J235,0)</f>
        <v>0</v>
      </c>
      <c r="BJ235" s="22" t="s">
        <v>76</v>
      </c>
      <c r="BK235" s="192">
        <f>ROUND(I235*H235,2)</f>
        <v>0</v>
      </c>
      <c r="BL235" s="22" t="s">
        <v>415</v>
      </c>
      <c r="BM235" s="191" t="s">
        <v>510</v>
      </c>
    </row>
    <row r="236" s="2" customFormat="1">
      <c r="A236" s="41"/>
      <c r="B236" s="42"/>
      <c r="C236" s="41"/>
      <c r="D236" s="193" t="s">
        <v>417</v>
      </c>
      <c r="E236" s="41"/>
      <c r="F236" s="194" t="s">
        <v>511</v>
      </c>
      <c r="G236" s="41"/>
      <c r="H236" s="41"/>
      <c r="I236" s="195"/>
      <c r="J236" s="41"/>
      <c r="K236" s="41"/>
      <c r="L236" s="42"/>
      <c r="M236" s="196"/>
      <c r="N236" s="197"/>
      <c r="O236" s="75"/>
      <c r="P236" s="75"/>
      <c r="Q236" s="75"/>
      <c r="R236" s="75"/>
      <c r="S236" s="75"/>
      <c r="T236" s="76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2" t="s">
        <v>417</v>
      </c>
      <c r="AU236" s="22" t="s">
        <v>114</v>
      </c>
    </row>
    <row r="237" s="2" customFormat="1">
      <c r="A237" s="41"/>
      <c r="B237" s="42"/>
      <c r="C237" s="41"/>
      <c r="D237" s="199" t="s">
        <v>429</v>
      </c>
      <c r="E237" s="41"/>
      <c r="F237" s="207" t="s">
        <v>512</v>
      </c>
      <c r="G237" s="41"/>
      <c r="H237" s="41"/>
      <c r="I237" s="195"/>
      <c r="J237" s="41"/>
      <c r="K237" s="41"/>
      <c r="L237" s="42"/>
      <c r="M237" s="196"/>
      <c r="N237" s="197"/>
      <c r="O237" s="75"/>
      <c r="P237" s="75"/>
      <c r="Q237" s="75"/>
      <c r="R237" s="75"/>
      <c r="S237" s="75"/>
      <c r="T237" s="76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2" t="s">
        <v>429</v>
      </c>
      <c r="AU237" s="22" t="s">
        <v>114</v>
      </c>
    </row>
    <row r="238" s="13" customFormat="1">
      <c r="A238" s="13"/>
      <c r="B238" s="198"/>
      <c r="C238" s="13"/>
      <c r="D238" s="199" t="s">
        <v>419</v>
      </c>
      <c r="E238" s="200" t="s">
        <v>3</v>
      </c>
      <c r="F238" s="201" t="s">
        <v>200</v>
      </c>
      <c r="G238" s="13"/>
      <c r="H238" s="202">
        <v>205.97</v>
      </c>
      <c r="I238" s="203"/>
      <c r="J238" s="13"/>
      <c r="K238" s="13"/>
      <c r="L238" s="198"/>
      <c r="M238" s="204"/>
      <c r="N238" s="205"/>
      <c r="O238" s="205"/>
      <c r="P238" s="205"/>
      <c r="Q238" s="205"/>
      <c r="R238" s="205"/>
      <c r="S238" s="205"/>
      <c r="T238" s="20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00" t="s">
        <v>419</v>
      </c>
      <c r="AU238" s="200" t="s">
        <v>114</v>
      </c>
      <c r="AV238" s="13" t="s">
        <v>80</v>
      </c>
      <c r="AW238" s="13" t="s">
        <v>33</v>
      </c>
      <c r="AX238" s="13" t="s">
        <v>76</v>
      </c>
      <c r="AY238" s="200" t="s">
        <v>408</v>
      </c>
    </row>
    <row r="239" s="2" customFormat="1" ht="24.15" customHeight="1">
      <c r="A239" s="41"/>
      <c r="B239" s="179"/>
      <c r="C239" s="223" t="s">
        <v>98</v>
      </c>
      <c r="D239" s="223" t="s">
        <v>513</v>
      </c>
      <c r="E239" s="224" t="s">
        <v>514</v>
      </c>
      <c r="F239" s="225" t="s">
        <v>515</v>
      </c>
      <c r="G239" s="226" t="s">
        <v>117</v>
      </c>
      <c r="H239" s="227">
        <v>243.971</v>
      </c>
      <c r="I239" s="228"/>
      <c r="J239" s="229">
        <f>ROUND(I239*H239,2)</f>
        <v>0</v>
      </c>
      <c r="K239" s="225" t="s">
        <v>414</v>
      </c>
      <c r="L239" s="230"/>
      <c r="M239" s="231" t="s">
        <v>3</v>
      </c>
      <c r="N239" s="232" t="s">
        <v>43</v>
      </c>
      <c r="O239" s="75"/>
      <c r="P239" s="189">
        <f>O239*H239</f>
        <v>0</v>
      </c>
      <c r="Q239" s="189">
        <v>0.00029999999999999997</v>
      </c>
      <c r="R239" s="189">
        <f>Q239*H239</f>
        <v>0.073191300000000001</v>
      </c>
      <c r="S239" s="189">
        <v>0</v>
      </c>
      <c r="T239" s="190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191" t="s">
        <v>470</v>
      </c>
      <c r="AT239" s="191" t="s">
        <v>513</v>
      </c>
      <c r="AU239" s="191" t="s">
        <v>114</v>
      </c>
      <c r="AY239" s="22" t="s">
        <v>408</v>
      </c>
      <c r="BE239" s="192">
        <f>IF(N239="základní",J239,0)</f>
        <v>0</v>
      </c>
      <c r="BF239" s="192">
        <f>IF(N239="snížená",J239,0)</f>
        <v>0</v>
      </c>
      <c r="BG239" s="192">
        <f>IF(N239="zákl. přenesená",J239,0)</f>
        <v>0</v>
      </c>
      <c r="BH239" s="192">
        <f>IF(N239="sníž. přenesená",J239,0)</f>
        <v>0</v>
      </c>
      <c r="BI239" s="192">
        <f>IF(N239="nulová",J239,0)</f>
        <v>0</v>
      </c>
      <c r="BJ239" s="22" t="s">
        <v>76</v>
      </c>
      <c r="BK239" s="192">
        <f>ROUND(I239*H239,2)</f>
        <v>0</v>
      </c>
      <c r="BL239" s="22" t="s">
        <v>415</v>
      </c>
      <c r="BM239" s="191" t="s">
        <v>516</v>
      </c>
    </row>
    <row r="240" s="13" customFormat="1">
      <c r="A240" s="13"/>
      <c r="B240" s="198"/>
      <c r="C240" s="13"/>
      <c r="D240" s="199" t="s">
        <v>419</v>
      </c>
      <c r="E240" s="13"/>
      <c r="F240" s="201" t="s">
        <v>517</v>
      </c>
      <c r="G240" s="13"/>
      <c r="H240" s="202">
        <v>243.971</v>
      </c>
      <c r="I240" s="203"/>
      <c r="J240" s="13"/>
      <c r="K240" s="13"/>
      <c r="L240" s="198"/>
      <c r="M240" s="204"/>
      <c r="N240" s="205"/>
      <c r="O240" s="205"/>
      <c r="P240" s="205"/>
      <c r="Q240" s="205"/>
      <c r="R240" s="205"/>
      <c r="S240" s="205"/>
      <c r="T240" s="20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00" t="s">
        <v>419</v>
      </c>
      <c r="AU240" s="200" t="s">
        <v>114</v>
      </c>
      <c r="AV240" s="13" t="s">
        <v>80</v>
      </c>
      <c r="AW240" s="13" t="s">
        <v>4</v>
      </c>
      <c r="AX240" s="13" t="s">
        <v>76</v>
      </c>
      <c r="AY240" s="200" t="s">
        <v>408</v>
      </c>
    </row>
    <row r="241" s="12" customFormat="1" ht="20.88" customHeight="1">
      <c r="A241" s="12"/>
      <c r="B241" s="166"/>
      <c r="C241" s="12"/>
      <c r="D241" s="167" t="s">
        <v>71</v>
      </c>
      <c r="E241" s="177" t="s">
        <v>518</v>
      </c>
      <c r="F241" s="177" t="s">
        <v>519</v>
      </c>
      <c r="G241" s="12"/>
      <c r="H241" s="12"/>
      <c r="I241" s="169"/>
      <c r="J241" s="178">
        <f>BK241</f>
        <v>0</v>
      </c>
      <c r="K241" s="12"/>
      <c r="L241" s="166"/>
      <c r="M241" s="171"/>
      <c r="N241" s="172"/>
      <c r="O241" s="172"/>
      <c r="P241" s="173">
        <f>SUM(P242:P280)</f>
        <v>0</v>
      </c>
      <c r="Q241" s="172"/>
      <c r="R241" s="173">
        <f>SUM(R242:R280)</f>
        <v>127.00152858996401</v>
      </c>
      <c r="S241" s="172"/>
      <c r="T241" s="174">
        <f>SUM(T242:T280)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167" t="s">
        <v>76</v>
      </c>
      <c r="AT241" s="175" t="s">
        <v>71</v>
      </c>
      <c r="AU241" s="175" t="s">
        <v>80</v>
      </c>
      <c r="AY241" s="167" t="s">
        <v>408</v>
      </c>
      <c r="BK241" s="176">
        <f>SUM(BK242:BK280)</f>
        <v>0</v>
      </c>
    </row>
    <row r="242" s="2" customFormat="1" ht="16.5" customHeight="1">
      <c r="A242" s="41"/>
      <c r="B242" s="179"/>
      <c r="C242" s="180" t="s">
        <v>520</v>
      </c>
      <c r="D242" s="180" t="s">
        <v>411</v>
      </c>
      <c r="E242" s="181" t="s">
        <v>521</v>
      </c>
      <c r="F242" s="182" t="s">
        <v>522</v>
      </c>
      <c r="G242" s="183" t="s">
        <v>117</v>
      </c>
      <c r="H242" s="184">
        <v>22.399999999999999</v>
      </c>
      <c r="I242" s="185"/>
      <c r="J242" s="186">
        <f>ROUND(I242*H242,2)</f>
        <v>0</v>
      </c>
      <c r="K242" s="182" t="s">
        <v>414</v>
      </c>
      <c r="L242" s="42"/>
      <c r="M242" s="187" t="s">
        <v>3</v>
      </c>
      <c r="N242" s="188" t="s">
        <v>43</v>
      </c>
      <c r="O242" s="75"/>
      <c r="P242" s="189">
        <f>O242*H242</f>
        <v>0</v>
      </c>
      <c r="Q242" s="189">
        <v>0.0026919000000000001</v>
      </c>
      <c r="R242" s="189">
        <f>Q242*H242</f>
        <v>0.060298560000000001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415</v>
      </c>
      <c r="AT242" s="191" t="s">
        <v>411</v>
      </c>
      <c r="AU242" s="191" t="s">
        <v>114</v>
      </c>
      <c r="AY242" s="22" t="s">
        <v>408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76</v>
      </c>
      <c r="BK242" s="192">
        <f>ROUND(I242*H242,2)</f>
        <v>0</v>
      </c>
      <c r="BL242" s="22" t="s">
        <v>415</v>
      </c>
      <c r="BM242" s="191" t="s">
        <v>523</v>
      </c>
    </row>
    <row r="243" s="2" customFormat="1">
      <c r="A243" s="41"/>
      <c r="B243" s="42"/>
      <c r="C243" s="41"/>
      <c r="D243" s="193" t="s">
        <v>417</v>
      </c>
      <c r="E243" s="41"/>
      <c r="F243" s="194" t="s">
        <v>524</v>
      </c>
      <c r="G243" s="41"/>
      <c r="H243" s="41"/>
      <c r="I243" s="195"/>
      <c r="J243" s="41"/>
      <c r="K243" s="41"/>
      <c r="L243" s="42"/>
      <c r="M243" s="196"/>
      <c r="N243" s="197"/>
      <c r="O243" s="75"/>
      <c r="P243" s="75"/>
      <c r="Q243" s="75"/>
      <c r="R243" s="75"/>
      <c r="S243" s="75"/>
      <c r="T243" s="76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2" t="s">
        <v>417</v>
      </c>
      <c r="AU243" s="22" t="s">
        <v>114</v>
      </c>
    </row>
    <row r="244" s="14" customFormat="1">
      <c r="A244" s="14"/>
      <c r="B244" s="208"/>
      <c r="C244" s="14"/>
      <c r="D244" s="199" t="s">
        <v>419</v>
      </c>
      <c r="E244" s="209" t="s">
        <v>3</v>
      </c>
      <c r="F244" s="210" t="s">
        <v>525</v>
      </c>
      <c r="G244" s="14"/>
      <c r="H244" s="209" t="s">
        <v>3</v>
      </c>
      <c r="I244" s="211"/>
      <c r="J244" s="14"/>
      <c r="K244" s="14"/>
      <c r="L244" s="208"/>
      <c r="M244" s="212"/>
      <c r="N244" s="213"/>
      <c r="O244" s="213"/>
      <c r="P244" s="213"/>
      <c r="Q244" s="213"/>
      <c r="R244" s="213"/>
      <c r="S244" s="213"/>
      <c r="T244" s="2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09" t="s">
        <v>419</v>
      </c>
      <c r="AU244" s="209" t="s">
        <v>114</v>
      </c>
      <c r="AV244" s="14" t="s">
        <v>76</v>
      </c>
      <c r="AW244" s="14" t="s">
        <v>33</v>
      </c>
      <c r="AX244" s="14" t="s">
        <v>72</v>
      </c>
      <c r="AY244" s="209" t="s">
        <v>408</v>
      </c>
    </row>
    <row r="245" s="13" customFormat="1">
      <c r="A245" s="13"/>
      <c r="B245" s="198"/>
      <c r="C245" s="13"/>
      <c r="D245" s="199" t="s">
        <v>419</v>
      </c>
      <c r="E245" s="200" t="s">
        <v>3</v>
      </c>
      <c r="F245" s="201" t="s">
        <v>526</v>
      </c>
      <c r="G245" s="13"/>
      <c r="H245" s="202">
        <v>20</v>
      </c>
      <c r="I245" s="203"/>
      <c r="J245" s="13"/>
      <c r="K245" s="13"/>
      <c r="L245" s="198"/>
      <c r="M245" s="204"/>
      <c r="N245" s="205"/>
      <c r="O245" s="205"/>
      <c r="P245" s="205"/>
      <c r="Q245" s="205"/>
      <c r="R245" s="205"/>
      <c r="S245" s="205"/>
      <c r="T245" s="20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00" t="s">
        <v>419</v>
      </c>
      <c r="AU245" s="200" t="s">
        <v>114</v>
      </c>
      <c r="AV245" s="13" t="s">
        <v>80</v>
      </c>
      <c r="AW245" s="13" t="s">
        <v>33</v>
      </c>
      <c r="AX245" s="13" t="s">
        <v>72</v>
      </c>
      <c r="AY245" s="200" t="s">
        <v>408</v>
      </c>
    </row>
    <row r="246" s="13" customFormat="1">
      <c r="A246" s="13"/>
      <c r="B246" s="198"/>
      <c r="C246" s="13"/>
      <c r="D246" s="199" t="s">
        <v>419</v>
      </c>
      <c r="E246" s="200" t="s">
        <v>3</v>
      </c>
      <c r="F246" s="201" t="s">
        <v>527</v>
      </c>
      <c r="G246" s="13"/>
      <c r="H246" s="202">
        <v>2.3999999999999999</v>
      </c>
      <c r="I246" s="203"/>
      <c r="J246" s="13"/>
      <c r="K246" s="13"/>
      <c r="L246" s="198"/>
      <c r="M246" s="204"/>
      <c r="N246" s="205"/>
      <c r="O246" s="205"/>
      <c r="P246" s="205"/>
      <c r="Q246" s="205"/>
      <c r="R246" s="205"/>
      <c r="S246" s="205"/>
      <c r="T246" s="20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00" t="s">
        <v>419</v>
      </c>
      <c r="AU246" s="200" t="s">
        <v>114</v>
      </c>
      <c r="AV246" s="13" t="s">
        <v>80</v>
      </c>
      <c r="AW246" s="13" t="s">
        <v>33</v>
      </c>
      <c r="AX246" s="13" t="s">
        <v>72</v>
      </c>
      <c r="AY246" s="200" t="s">
        <v>408</v>
      </c>
    </row>
    <row r="247" s="15" customFormat="1">
      <c r="A247" s="15"/>
      <c r="B247" s="215"/>
      <c r="C247" s="15"/>
      <c r="D247" s="199" t="s">
        <v>419</v>
      </c>
      <c r="E247" s="216" t="s">
        <v>3</v>
      </c>
      <c r="F247" s="217" t="s">
        <v>451</v>
      </c>
      <c r="G247" s="15"/>
      <c r="H247" s="218">
        <v>22.399999999999999</v>
      </c>
      <c r="I247" s="219"/>
      <c r="J247" s="15"/>
      <c r="K247" s="15"/>
      <c r="L247" s="215"/>
      <c r="M247" s="220"/>
      <c r="N247" s="221"/>
      <c r="O247" s="221"/>
      <c r="P247" s="221"/>
      <c r="Q247" s="221"/>
      <c r="R247" s="221"/>
      <c r="S247" s="221"/>
      <c r="T247" s="222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16" t="s">
        <v>419</v>
      </c>
      <c r="AU247" s="216" t="s">
        <v>114</v>
      </c>
      <c r="AV247" s="15" t="s">
        <v>415</v>
      </c>
      <c r="AW247" s="15" t="s">
        <v>33</v>
      </c>
      <c r="AX247" s="15" t="s">
        <v>76</v>
      </c>
      <c r="AY247" s="216" t="s">
        <v>408</v>
      </c>
    </row>
    <row r="248" s="2" customFormat="1" ht="16.5" customHeight="1">
      <c r="A248" s="41"/>
      <c r="B248" s="179"/>
      <c r="C248" s="180" t="s">
        <v>528</v>
      </c>
      <c r="D248" s="180" t="s">
        <v>411</v>
      </c>
      <c r="E248" s="181" t="s">
        <v>529</v>
      </c>
      <c r="F248" s="182" t="s">
        <v>530</v>
      </c>
      <c r="G248" s="183" t="s">
        <v>117</v>
      </c>
      <c r="H248" s="184">
        <v>22.399999999999999</v>
      </c>
      <c r="I248" s="185"/>
      <c r="J248" s="186">
        <f>ROUND(I248*H248,2)</f>
        <v>0</v>
      </c>
      <c r="K248" s="182" t="s">
        <v>414</v>
      </c>
      <c r="L248" s="42"/>
      <c r="M248" s="187" t="s">
        <v>3</v>
      </c>
      <c r="N248" s="188" t="s">
        <v>43</v>
      </c>
      <c r="O248" s="75"/>
      <c r="P248" s="189">
        <f>O248*H248</f>
        <v>0</v>
      </c>
      <c r="Q248" s="189">
        <v>0</v>
      </c>
      <c r="R248" s="189">
        <f>Q248*H248</f>
        <v>0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415</v>
      </c>
      <c r="AT248" s="191" t="s">
        <v>411</v>
      </c>
      <c r="AU248" s="191" t="s">
        <v>114</v>
      </c>
      <c r="AY248" s="22" t="s">
        <v>408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76</v>
      </c>
      <c r="BK248" s="192">
        <f>ROUND(I248*H248,2)</f>
        <v>0</v>
      </c>
      <c r="BL248" s="22" t="s">
        <v>415</v>
      </c>
      <c r="BM248" s="191" t="s">
        <v>531</v>
      </c>
    </row>
    <row r="249" s="2" customFormat="1">
      <c r="A249" s="41"/>
      <c r="B249" s="42"/>
      <c r="C249" s="41"/>
      <c r="D249" s="193" t="s">
        <v>417</v>
      </c>
      <c r="E249" s="41"/>
      <c r="F249" s="194" t="s">
        <v>532</v>
      </c>
      <c r="G249" s="41"/>
      <c r="H249" s="41"/>
      <c r="I249" s="195"/>
      <c r="J249" s="41"/>
      <c r="K249" s="41"/>
      <c r="L249" s="42"/>
      <c r="M249" s="196"/>
      <c r="N249" s="197"/>
      <c r="O249" s="75"/>
      <c r="P249" s="75"/>
      <c r="Q249" s="75"/>
      <c r="R249" s="75"/>
      <c r="S249" s="75"/>
      <c r="T249" s="76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2" t="s">
        <v>417</v>
      </c>
      <c r="AU249" s="22" t="s">
        <v>114</v>
      </c>
    </row>
    <row r="250" s="2" customFormat="1" ht="24.15" customHeight="1">
      <c r="A250" s="41"/>
      <c r="B250" s="179"/>
      <c r="C250" s="180" t="s">
        <v>533</v>
      </c>
      <c r="D250" s="180" t="s">
        <v>411</v>
      </c>
      <c r="E250" s="181" t="s">
        <v>534</v>
      </c>
      <c r="F250" s="182" t="s">
        <v>535</v>
      </c>
      <c r="G250" s="183" t="s">
        <v>426</v>
      </c>
      <c r="H250" s="184">
        <v>31.456</v>
      </c>
      <c r="I250" s="185"/>
      <c r="J250" s="186">
        <f>ROUND(I250*H250,2)</f>
        <v>0</v>
      </c>
      <c r="K250" s="182" t="s">
        <v>414</v>
      </c>
      <c r="L250" s="42"/>
      <c r="M250" s="187" t="s">
        <v>3</v>
      </c>
      <c r="N250" s="188" t="s">
        <v>43</v>
      </c>
      <c r="O250" s="75"/>
      <c r="P250" s="189">
        <f>O250*H250</f>
        <v>0</v>
      </c>
      <c r="Q250" s="189">
        <v>2.5018722040000001</v>
      </c>
      <c r="R250" s="189">
        <f>Q250*H250</f>
        <v>78.698892049023996</v>
      </c>
      <c r="S250" s="189">
        <v>0</v>
      </c>
      <c r="T250" s="190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191" t="s">
        <v>415</v>
      </c>
      <c r="AT250" s="191" t="s">
        <v>411</v>
      </c>
      <c r="AU250" s="191" t="s">
        <v>114</v>
      </c>
      <c r="AY250" s="22" t="s">
        <v>408</v>
      </c>
      <c r="BE250" s="192">
        <f>IF(N250="základní",J250,0)</f>
        <v>0</v>
      </c>
      <c r="BF250" s="192">
        <f>IF(N250="snížená",J250,0)</f>
        <v>0</v>
      </c>
      <c r="BG250" s="192">
        <f>IF(N250="zákl. přenesená",J250,0)</f>
        <v>0</v>
      </c>
      <c r="BH250" s="192">
        <f>IF(N250="sníž. přenesená",J250,0)</f>
        <v>0</v>
      </c>
      <c r="BI250" s="192">
        <f>IF(N250="nulová",J250,0)</f>
        <v>0</v>
      </c>
      <c r="BJ250" s="22" t="s">
        <v>76</v>
      </c>
      <c r="BK250" s="192">
        <f>ROUND(I250*H250,2)</f>
        <v>0</v>
      </c>
      <c r="BL250" s="22" t="s">
        <v>415</v>
      </c>
      <c r="BM250" s="191" t="s">
        <v>536</v>
      </c>
    </row>
    <row r="251" s="2" customFormat="1">
      <c r="A251" s="41"/>
      <c r="B251" s="42"/>
      <c r="C251" s="41"/>
      <c r="D251" s="193" t="s">
        <v>417</v>
      </c>
      <c r="E251" s="41"/>
      <c r="F251" s="194" t="s">
        <v>537</v>
      </c>
      <c r="G251" s="41"/>
      <c r="H251" s="41"/>
      <c r="I251" s="195"/>
      <c r="J251" s="41"/>
      <c r="K251" s="41"/>
      <c r="L251" s="42"/>
      <c r="M251" s="196"/>
      <c r="N251" s="197"/>
      <c r="O251" s="75"/>
      <c r="P251" s="75"/>
      <c r="Q251" s="75"/>
      <c r="R251" s="75"/>
      <c r="S251" s="75"/>
      <c r="T251" s="76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2" t="s">
        <v>417</v>
      </c>
      <c r="AU251" s="22" t="s">
        <v>114</v>
      </c>
    </row>
    <row r="252" s="14" customFormat="1">
      <c r="A252" s="14"/>
      <c r="B252" s="208"/>
      <c r="C252" s="14"/>
      <c r="D252" s="199" t="s">
        <v>419</v>
      </c>
      <c r="E252" s="209" t="s">
        <v>3</v>
      </c>
      <c r="F252" s="210" t="s">
        <v>463</v>
      </c>
      <c r="G252" s="14"/>
      <c r="H252" s="209" t="s">
        <v>3</v>
      </c>
      <c r="I252" s="211"/>
      <c r="J252" s="14"/>
      <c r="K252" s="14"/>
      <c r="L252" s="208"/>
      <c r="M252" s="212"/>
      <c r="N252" s="213"/>
      <c r="O252" s="213"/>
      <c r="P252" s="213"/>
      <c r="Q252" s="213"/>
      <c r="R252" s="213"/>
      <c r="S252" s="213"/>
      <c r="T252" s="2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09" t="s">
        <v>419</v>
      </c>
      <c r="AU252" s="209" t="s">
        <v>114</v>
      </c>
      <c r="AV252" s="14" t="s">
        <v>76</v>
      </c>
      <c r="AW252" s="14" t="s">
        <v>33</v>
      </c>
      <c r="AX252" s="14" t="s">
        <v>72</v>
      </c>
      <c r="AY252" s="209" t="s">
        <v>408</v>
      </c>
    </row>
    <row r="253" s="13" customFormat="1">
      <c r="A253" s="13"/>
      <c r="B253" s="198"/>
      <c r="C253" s="13"/>
      <c r="D253" s="199" t="s">
        <v>419</v>
      </c>
      <c r="E253" s="200" t="s">
        <v>3</v>
      </c>
      <c r="F253" s="201" t="s">
        <v>464</v>
      </c>
      <c r="G253" s="13"/>
      <c r="H253" s="202">
        <v>1.6659999999999999</v>
      </c>
      <c r="I253" s="203"/>
      <c r="J253" s="13"/>
      <c r="K253" s="13"/>
      <c r="L253" s="198"/>
      <c r="M253" s="204"/>
      <c r="N253" s="205"/>
      <c r="O253" s="205"/>
      <c r="P253" s="205"/>
      <c r="Q253" s="205"/>
      <c r="R253" s="205"/>
      <c r="S253" s="205"/>
      <c r="T253" s="20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00" t="s">
        <v>419</v>
      </c>
      <c r="AU253" s="200" t="s">
        <v>114</v>
      </c>
      <c r="AV253" s="13" t="s">
        <v>80</v>
      </c>
      <c r="AW253" s="13" t="s">
        <v>33</v>
      </c>
      <c r="AX253" s="13" t="s">
        <v>72</v>
      </c>
      <c r="AY253" s="200" t="s">
        <v>408</v>
      </c>
    </row>
    <row r="254" s="13" customFormat="1">
      <c r="A254" s="13"/>
      <c r="B254" s="198"/>
      <c r="C254" s="13"/>
      <c r="D254" s="199" t="s">
        <v>419</v>
      </c>
      <c r="E254" s="200" t="s">
        <v>3</v>
      </c>
      <c r="F254" s="201" t="s">
        <v>465</v>
      </c>
      <c r="G254" s="13"/>
      <c r="H254" s="202">
        <v>12.837999999999999</v>
      </c>
      <c r="I254" s="203"/>
      <c r="J254" s="13"/>
      <c r="K254" s="13"/>
      <c r="L254" s="198"/>
      <c r="M254" s="204"/>
      <c r="N254" s="205"/>
      <c r="O254" s="205"/>
      <c r="P254" s="205"/>
      <c r="Q254" s="205"/>
      <c r="R254" s="205"/>
      <c r="S254" s="205"/>
      <c r="T254" s="20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00" t="s">
        <v>419</v>
      </c>
      <c r="AU254" s="200" t="s">
        <v>114</v>
      </c>
      <c r="AV254" s="13" t="s">
        <v>80</v>
      </c>
      <c r="AW254" s="13" t="s">
        <v>33</v>
      </c>
      <c r="AX254" s="13" t="s">
        <v>72</v>
      </c>
      <c r="AY254" s="200" t="s">
        <v>408</v>
      </c>
    </row>
    <row r="255" s="13" customFormat="1">
      <c r="A255" s="13"/>
      <c r="B255" s="198"/>
      <c r="C255" s="13"/>
      <c r="D255" s="199" t="s">
        <v>419</v>
      </c>
      <c r="E255" s="200" t="s">
        <v>3</v>
      </c>
      <c r="F255" s="201" t="s">
        <v>475</v>
      </c>
      <c r="G255" s="13"/>
      <c r="H255" s="202">
        <v>4.5</v>
      </c>
      <c r="I255" s="203"/>
      <c r="J255" s="13"/>
      <c r="K255" s="13"/>
      <c r="L255" s="198"/>
      <c r="M255" s="204"/>
      <c r="N255" s="205"/>
      <c r="O255" s="205"/>
      <c r="P255" s="205"/>
      <c r="Q255" s="205"/>
      <c r="R255" s="205"/>
      <c r="S255" s="205"/>
      <c r="T255" s="20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00" t="s">
        <v>419</v>
      </c>
      <c r="AU255" s="200" t="s">
        <v>114</v>
      </c>
      <c r="AV255" s="13" t="s">
        <v>80</v>
      </c>
      <c r="AW255" s="13" t="s">
        <v>33</v>
      </c>
      <c r="AX255" s="13" t="s">
        <v>72</v>
      </c>
      <c r="AY255" s="200" t="s">
        <v>408</v>
      </c>
    </row>
    <row r="256" s="14" customFormat="1">
      <c r="A256" s="14"/>
      <c r="B256" s="208"/>
      <c r="C256" s="14"/>
      <c r="D256" s="199" t="s">
        <v>419</v>
      </c>
      <c r="E256" s="209" t="s">
        <v>3</v>
      </c>
      <c r="F256" s="210" t="s">
        <v>466</v>
      </c>
      <c r="G256" s="14"/>
      <c r="H256" s="209" t="s">
        <v>3</v>
      </c>
      <c r="I256" s="211"/>
      <c r="J256" s="14"/>
      <c r="K256" s="14"/>
      <c r="L256" s="208"/>
      <c r="M256" s="212"/>
      <c r="N256" s="213"/>
      <c r="O256" s="213"/>
      <c r="P256" s="213"/>
      <c r="Q256" s="213"/>
      <c r="R256" s="213"/>
      <c r="S256" s="213"/>
      <c r="T256" s="2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09" t="s">
        <v>419</v>
      </c>
      <c r="AU256" s="209" t="s">
        <v>114</v>
      </c>
      <c r="AV256" s="14" t="s">
        <v>76</v>
      </c>
      <c r="AW256" s="14" t="s">
        <v>33</v>
      </c>
      <c r="AX256" s="14" t="s">
        <v>72</v>
      </c>
      <c r="AY256" s="209" t="s">
        <v>408</v>
      </c>
    </row>
    <row r="257" s="13" customFormat="1">
      <c r="A257" s="13"/>
      <c r="B257" s="198"/>
      <c r="C257" s="13"/>
      <c r="D257" s="199" t="s">
        <v>419</v>
      </c>
      <c r="E257" s="200" t="s">
        <v>3</v>
      </c>
      <c r="F257" s="201" t="s">
        <v>467</v>
      </c>
      <c r="G257" s="13"/>
      <c r="H257" s="202">
        <v>9.7539999999999996</v>
      </c>
      <c r="I257" s="203"/>
      <c r="J257" s="13"/>
      <c r="K257" s="13"/>
      <c r="L257" s="198"/>
      <c r="M257" s="204"/>
      <c r="N257" s="205"/>
      <c r="O257" s="205"/>
      <c r="P257" s="205"/>
      <c r="Q257" s="205"/>
      <c r="R257" s="205"/>
      <c r="S257" s="205"/>
      <c r="T257" s="20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00" t="s">
        <v>419</v>
      </c>
      <c r="AU257" s="200" t="s">
        <v>114</v>
      </c>
      <c r="AV257" s="13" t="s">
        <v>80</v>
      </c>
      <c r="AW257" s="13" t="s">
        <v>33</v>
      </c>
      <c r="AX257" s="13" t="s">
        <v>72</v>
      </c>
      <c r="AY257" s="200" t="s">
        <v>408</v>
      </c>
    </row>
    <row r="258" s="14" customFormat="1">
      <c r="A258" s="14"/>
      <c r="B258" s="208"/>
      <c r="C258" s="14"/>
      <c r="D258" s="199" t="s">
        <v>419</v>
      </c>
      <c r="E258" s="209" t="s">
        <v>3</v>
      </c>
      <c r="F258" s="210" t="s">
        <v>468</v>
      </c>
      <c r="G258" s="14"/>
      <c r="H258" s="209" t="s">
        <v>3</v>
      </c>
      <c r="I258" s="211"/>
      <c r="J258" s="14"/>
      <c r="K258" s="14"/>
      <c r="L258" s="208"/>
      <c r="M258" s="212"/>
      <c r="N258" s="213"/>
      <c r="O258" s="213"/>
      <c r="P258" s="213"/>
      <c r="Q258" s="213"/>
      <c r="R258" s="213"/>
      <c r="S258" s="213"/>
      <c r="T258" s="2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09" t="s">
        <v>419</v>
      </c>
      <c r="AU258" s="209" t="s">
        <v>114</v>
      </c>
      <c r="AV258" s="14" t="s">
        <v>76</v>
      </c>
      <c r="AW258" s="14" t="s">
        <v>33</v>
      </c>
      <c r="AX258" s="14" t="s">
        <v>72</v>
      </c>
      <c r="AY258" s="209" t="s">
        <v>408</v>
      </c>
    </row>
    <row r="259" s="13" customFormat="1">
      <c r="A259" s="13"/>
      <c r="B259" s="198"/>
      <c r="C259" s="13"/>
      <c r="D259" s="199" t="s">
        <v>419</v>
      </c>
      <c r="E259" s="200" t="s">
        <v>3</v>
      </c>
      <c r="F259" s="201" t="s">
        <v>469</v>
      </c>
      <c r="G259" s="13"/>
      <c r="H259" s="202">
        <v>1.2</v>
      </c>
      <c r="I259" s="203"/>
      <c r="J259" s="13"/>
      <c r="K259" s="13"/>
      <c r="L259" s="198"/>
      <c r="M259" s="204"/>
      <c r="N259" s="205"/>
      <c r="O259" s="205"/>
      <c r="P259" s="205"/>
      <c r="Q259" s="205"/>
      <c r="R259" s="205"/>
      <c r="S259" s="205"/>
      <c r="T259" s="20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00" t="s">
        <v>419</v>
      </c>
      <c r="AU259" s="200" t="s">
        <v>114</v>
      </c>
      <c r="AV259" s="13" t="s">
        <v>80</v>
      </c>
      <c r="AW259" s="13" t="s">
        <v>33</v>
      </c>
      <c r="AX259" s="13" t="s">
        <v>72</v>
      </c>
      <c r="AY259" s="200" t="s">
        <v>408</v>
      </c>
    </row>
    <row r="260" s="15" customFormat="1">
      <c r="A260" s="15"/>
      <c r="B260" s="215"/>
      <c r="C260" s="15"/>
      <c r="D260" s="199" t="s">
        <v>419</v>
      </c>
      <c r="E260" s="216" t="s">
        <v>3</v>
      </c>
      <c r="F260" s="217" t="s">
        <v>451</v>
      </c>
      <c r="G260" s="15"/>
      <c r="H260" s="218">
        <v>29.957999999999998</v>
      </c>
      <c r="I260" s="219"/>
      <c r="J260" s="15"/>
      <c r="K260" s="15"/>
      <c r="L260" s="215"/>
      <c r="M260" s="220"/>
      <c r="N260" s="221"/>
      <c r="O260" s="221"/>
      <c r="P260" s="221"/>
      <c r="Q260" s="221"/>
      <c r="R260" s="221"/>
      <c r="S260" s="221"/>
      <c r="T260" s="222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16" t="s">
        <v>419</v>
      </c>
      <c r="AU260" s="216" t="s">
        <v>114</v>
      </c>
      <c r="AV260" s="15" t="s">
        <v>415</v>
      </c>
      <c r="AW260" s="15" t="s">
        <v>33</v>
      </c>
      <c r="AX260" s="15" t="s">
        <v>76</v>
      </c>
      <c r="AY260" s="216" t="s">
        <v>408</v>
      </c>
    </row>
    <row r="261" s="13" customFormat="1">
      <c r="A261" s="13"/>
      <c r="B261" s="198"/>
      <c r="C261" s="13"/>
      <c r="D261" s="199" t="s">
        <v>419</v>
      </c>
      <c r="E261" s="13"/>
      <c r="F261" s="201" t="s">
        <v>538</v>
      </c>
      <c r="G261" s="13"/>
      <c r="H261" s="202">
        <v>31.456</v>
      </c>
      <c r="I261" s="203"/>
      <c r="J261" s="13"/>
      <c r="K261" s="13"/>
      <c r="L261" s="198"/>
      <c r="M261" s="204"/>
      <c r="N261" s="205"/>
      <c r="O261" s="205"/>
      <c r="P261" s="205"/>
      <c r="Q261" s="205"/>
      <c r="R261" s="205"/>
      <c r="S261" s="205"/>
      <c r="T261" s="20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00" t="s">
        <v>419</v>
      </c>
      <c r="AU261" s="200" t="s">
        <v>114</v>
      </c>
      <c r="AV261" s="13" t="s">
        <v>80</v>
      </c>
      <c r="AW261" s="13" t="s">
        <v>4</v>
      </c>
      <c r="AX261" s="13" t="s">
        <v>76</v>
      </c>
      <c r="AY261" s="200" t="s">
        <v>408</v>
      </c>
    </row>
    <row r="262" s="2" customFormat="1" ht="44.25" customHeight="1">
      <c r="A262" s="41"/>
      <c r="B262" s="179"/>
      <c r="C262" s="180" t="s">
        <v>526</v>
      </c>
      <c r="D262" s="180" t="s">
        <v>411</v>
      </c>
      <c r="E262" s="181" t="s">
        <v>539</v>
      </c>
      <c r="F262" s="182" t="s">
        <v>540</v>
      </c>
      <c r="G262" s="183" t="s">
        <v>117</v>
      </c>
      <c r="H262" s="184">
        <v>19.699999999999999</v>
      </c>
      <c r="I262" s="185"/>
      <c r="J262" s="186">
        <f>ROUND(I262*H262,2)</f>
        <v>0</v>
      </c>
      <c r="K262" s="182" t="s">
        <v>414</v>
      </c>
      <c r="L262" s="42"/>
      <c r="M262" s="187" t="s">
        <v>3</v>
      </c>
      <c r="N262" s="188" t="s">
        <v>43</v>
      </c>
      <c r="O262" s="75"/>
      <c r="P262" s="189">
        <f>O262*H262</f>
        <v>0</v>
      </c>
      <c r="Q262" s="189">
        <v>0.73403773999999999</v>
      </c>
      <c r="R262" s="189">
        <f>Q262*H262</f>
        <v>14.460543478</v>
      </c>
      <c r="S262" s="189">
        <v>0</v>
      </c>
      <c r="T262" s="190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191" t="s">
        <v>415</v>
      </c>
      <c r="AT262" s="191" t="s">
        <v>411</v>
      </c>
      <c r="AU262" s="191" t="s">
        <v>114</v>
      </c>
      <c r="AY262" s="22" t="s">
        <v>408</v>
      </c>
      <c r="BE262" s="192">
        <f>IF(N262="základní",J262,0)</f>
        <v>0</v>
      </c>
      <c r="BF262" s="192">
        <f>IF(N262="snížená",J262,0)</f>
        <v>0</v>
      </c>
      <c r="BG262" s="192">
        <f>IF(N262="zákl. přenesená",J262,0)</f>
        <v>0</v>
      </c>
      <c r="BH262" s="192">
        <f>IF(N262="sníž. přenesená",J262,0)</f>
        <v>0</v>
      </c>
      <c r="BI262" s="192">
        <f>IF(N262="nulová",J262,0)</f>
        <v>0</v>
      </c>
      <c r="BJ262" s="22" t="s">
        <v>76</v>
      </c>
      <c r="BK262" s="192">
        <f>ROUND(I262*H262,2)</f>
        <v>0</v>
      </c>
      <c r="BL262" s="22" t="s">
        <v>415</v>
      </c>
      <c r="BM262" s="191" t="s">
        <v>541</v>
      </c>
    </row>
    <row r="263" s="2" customFormat="1">
      <c r="A263" s="41"/>
      <c r="B263" s="42"/>
      <c r="C263" s="41"/>
      <c r="D263" s="193" t="s">
        <v>417</v>
      </c>
      <c r="E263" s="41"/>
      <c r="F263" s="194" t="s">
        <v>542</v>
      </c>
      <c r="G263" s="41"/>
      <c r="H263" s="41"/>
      <c r="I263" s="195"/>
      <c r="J263" s="41"/>
      <c r="K263" s="41"/>
      <c r="L263" s="42"/>
      <c r="M263" s="196"/>
      <c r="N263" s="197"/>
      <c r="O263" s="75"/>
      <c r="P263" s="75"/>
      <c r="Q263" s="75"/>
      <c r="R263" s="75"/>
      <c r="S263" s="75"/>
      <c r="T263" s="76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2" t="s">
        <v>417</v>
      </c>
      <c r="AU263" s="22" t="s">
        <v>114</v>
      </c>
    </row>
    <row r="264" s="13" customFormat="1">
      <c r="A264" s="13"/>
      <c r="B264" s="198"/>
      <c r="C264" s="13"/>
      <c r="D264" s="199" t="s">
        <v>419</v>
      </c>
      <c r="E264" s="200" t="s">
        <v>3</v>
      </c>
      <c r="F264" s="201" t="s">
        <v>543</v>
      </c>
      <c r="G264" s="13"/>
      <c r="H264" s="202">
        <v>10.699999999999999</v>
      </c>
      <c r="I264" s="203"/>
      <c r="J264" s="13"/>
      <c r="K264" s="13"/>
      <c r="L264" s="198"/>
      <c r="M264" s="204"/>
      <c r="N264" s="205"/>
      <c r="O264" s="205"/>
      <c r="P264" s="205"/>
      <c r="Q264" s="205"/>
      <c r="R264" s="205"/>
      <c r="S264" s="205"/>
      <c r="T264" s="20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00" t="s">
        <v>419</v>
      </c>
      <c r="AU264" s="200" t="s">
        <v>114</v>
      </c>
      <c r="AV264" s="13" t="s">
        <v>80</v>
      </c>
      <c r="AW264" s="13" t="s">
        <v>33</v>
      </c>
      <c r="AX264" s="13" t="s">
        <v>72</v>
      </c>
      <c r="AY264" s="200" t="s">
        <v>408</v>
      </c>
    </row>
    <row r="265" s="13" customFormat="1">
      <c r="A265" s="13"/>
      <c r="B265" s="198"/>
      <c r="C265" s="13"/>
      <c r="D265" s="199" t="s">
        <v>419</v>
      </c>
      <c r="E265" s="200" t="s">
        <v>3</v>
      </c>
      <c r="F265" s="201" t="s">
        <v>544</v>
      </c>
      <c r="G265" s="13"/>
      <c r="H265" s="202">
        <v>9</v>
      </c>
      <c r="I265" s="203"/>
      <c r="J265" s="13"/>
      <c r="K265" s="13"/>
      <c r="L265" s="198"/>
      <c r="M265" s="204"/>
      <c r="N265" s="205"/>
      <c r="O265" s="205"/>
      <c r="P265" s="205"/>
      <c r="Q265" s="205"/>
      <c r="R265" s="205"/>
      <c r="S265" s="205"/>
      <c r="T265" s="20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00" t="s">
        <v>419</v>
      </c>
      <c r="AU265" s="200" t="s">
        <v>114</v>
      </c>
      <c r="AV265" s="13" t="s">
        <v>80</v>
      </c>
      <c r="AW265" s="13" t="s">
        <v>33</v>
      </c>
      <c r="AX265" s="13" t="s">
        <v>72</v>
      </c>
      <c r="AY265" s="200" t="s">
        <v>408</v>
      </c>
    </row>
    <row r="266" s="15" customFormat="1">
      <c r="A266" s="15"/>
      <c r="B266" s="215"/>
      <c r="C266" s="15"/>
      <c r="D266" s="199" t="s">
        <v>419</v>
      </c>
      <c r="E266" s="216" t="s">
        <v>3</v>
      </c>
      <c r="F266" s="217" t="s">
        <v>451</v>
      </c>
      <c r="G266" s="15"/>
      <c r="H266" s="218">
        <v>19.699999999999999</v>
      </c>
      <c r="I266" s="219"/>
      <c r="J266" s="15"/>
      <c r="K266" s="15"/>
      <c r="L266" s="215"/>
      <c r="M266" s="220"/>
      <c r="N266" s="221"/>
      <c r="O266" s="221"/>
      <c r="P266" s="221"/>
      <c r="Q266" s="221"/>
      <c r="R266" s="221"/>
      <c r="S266" s="221"/>
      <c r="T266" s="222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T266" s="216" t="s">
        <v>419</v>
      </c>
      <c r="AU266" s="216" t="s">
        <v>114</v>
      </c>
      <c r="AV266" s="15" t="s">
        <v>415</v>
      </c>
      <c r="AW266" s="15" t="s">
        <v>33</v>
      </c>
      <c r="AX266" s="15" t="s">
        <v>76</v>
      </c>
      <c r="AY266" s="216" t="s">
        <v>408</v>
      </c>
    </row>
    <row r="267" s="2" customFormat="1" ht="44.25" customHeight="1">
      <c r="A267" s="41"/>
      <c r="B267" s="179"/>
      <c r="C267" s="180" t="s">
        <v>8</v>
      </c>
      <c r="D267" s="180" t="s">
        <v>411</v>
      </c>
      <c r="E267" s="181" t="s">
        <v>545</v>
      </c>
      <c r="F267" s="182" t="s">
        <v>546</v>
      </c>
      <c r="G267" s="183" t="s">
        <v>117</v>
      </c>
      <c r="H267" s="184">
        <v>31.562000000000001</v>
      </c>
      <c r="I267" s="185"/>
      <c r="J267" s="186">
        <f>ROUND(I267*H267,2)</f>
        <v>0</v>
      </c>
      <c r="K267" s="182" t="s">
        <v>414</v>
      </c>
      <c r="L267" s="42"/>
      <c r="M267" s="187" t="s">
        <v>3</v>
      </c>
      <c r="N267" s="188" t="s">
        <v>43</v>
      </c>
      <c r="O267" s="75"/>
      <c r="P267" s="189">
        <f>O267*H267</f>
        <v>0</v>
      </c>
      <c r="Q267" s="189">
        <v>1.0203605499999999</v>
      </c>
      <c r="R267" s="189">
        <f>Q267*H267</f>
        <v>32.204619679099999</v>
      </c>
      <c r="S267" s="189">
        <v>0</v>
      </c>
      <c r="T267" s="190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191" t="s">
        <v>415</v>
      </c>
      <c r="AT267" s="191" t="s">
        <v>411</v>
      </c>
      <c r="AU267" s="191" t="s">
        <v>114</v>
      </c>
      <c r="AY267" s="22" t="s">
        <v>408</v>
      </c>
      <c r="BE267" s="192">
        <f>IF(N267="základní",J267,0)</f>
        <v>0</v>
      </c>
      <c r="BF267" s="192">
        <f>IF(N267="snížená",J267,0)</f>
        <v>0</v>
      </c>
      <c r="BG267" s="192">
        <f>IF(N267="zákl. přenesená",J267,0)</f>
        <v>0</v>
      </c>
      <c r="BH267" s="192">
        <f>IF(N267="sníž. přenesená",J267,0)</f>
        <v>0</v>
      </c>
      <c r="BI267" s="192">
        <f>IF(N267="nulová",J267,0)</f>
        <v>0</v>
      </c>
      <c r="BJ267" s="22" t="s">
        <v>76</v>
      </c>
      <c r="BK267" s="192">
        <f>ROUND(I267*H267,2)</f>
        <v>0</v>
      </c>
      <c r="BL267" s="22" t="s">
        <v>415</v>
      </c>
      <c r="BM267" s="191" t="s">
        <v>547</v>
      </c>
    </row>
    <row r="268" s="2" customFormat="1">
      <c r="A268" s="41"/>
      <c r="B268" s="42"/>
      <c r="C268" s="41"/>
      <c r="D268" s="193" t="s">
        <v>417</v>
      </c>
      <c r="E268" s="41"/>
      <c r="F268" s="194" t="s">
        <v>548</v>
      </c>
      <c r="G268" s="41"/>
      <c r="H268" s="41"/>
      <c r="I268" s="195"/>
      <c r="J268" s="41"/>
      <c r="K268" s="41"/>
      <c r="L268" s="42"/>
      <c r="M268" s="196"/>
      <c r="N268" s="197"/>
      <c r="O268" s="75"/>
      <c r="P268" s="75"/>
      <c r="Q268" s="75"/>
      <c r="R268" s="75"/>
      <c r="S268" s="75"/>
      <c r="T268" s="76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2" t="s">
        <v>417</v>
      </c>
      <c r="AU268" s="22" t="s">
        <v>114</v>
      </c>
    </row>
    <row r="269" s="14" customFormat="1">
      <c r="A269" s="14"/>
      <c r="B269" s="208"/>
      <c r="C269" s="14"/>
      <c r="D269" s="199" t="s">
        <v>419</v>
      </c>
      <c r="E269" s="209" t="s">
        <v>3</v>
      </c>
      <c r="F269" s="210" t="s">
        <v>549</v>
      </c>
      <c r="G269" s="14"/>
      <c r="H269" s="209" t="s">
        <v>3</v>
      </c>
      <c r="I269" s="211"/>
      <c r="J269" s="14"/>
      <c r="K269" s="14"/>
      <c r="L269" s="208"/>
      <c r="M269" s="212"/>
      <c r="N269" s="213"/>
      <c r="O269" s="213"/>
      <c r="P269" s="213"/>
      <c r="Q269" s="213"/>
      <c r="R269" s="213"/>
      <c r="S269" s="213"/>
      <c r="T269" s="2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09" t="s">
        <v>419</v>
      </c>
      <c r="AU269" s="209" t="s">
        <v>114</v>
      </c>
      <c r="AV269" s="14" t="s">
        <v>76</v>
      </c>
      <c r="AW269" s="14" t="s">
        <v>33</v>
      </c>
      <c r="AX269" s="14" t="s">
        <v>72</v>
      </c>
      <c r="AY269" s="209" t="s">
        <v>408</v>
      </c>
    </row>
    <row r="270" s="13" customFormat="1">
      <c r="A270" s="13"/>
      <c r="B270" s="198"/>
      <c r="C270" s="13"/>
      <c r="D270" s="199" t="s">
        <v>419</v>
      </c>
      <c r="E270" s="200" t="s">
        <v>3</v>
      </c>
      <c r="F270" s="201" t="s">
        <v>550</v>
      </c>
      <c r="G270" s="13"/>
      <c r="H270" s="202">
        <v>31.562000000000001</v>
      </c>
      <c r="I270" s="203"/>
      <c r="J270" s="13"/>
      <c r="K270" s="13"/>
      <c r="L270" s="198"/>
      <c r="M270" s="204"/>
      <c r="N270" s="205"/>
      <c r="O270" s="205"/>
      <c r="P270" s="205"/>
      <c r="Q270" s="205"/>
      <c r="R270" s="205"/>
      <c r="S270" s="205"/>
      <c r="T270" s="20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00" t="s">
        <v>419</v>
      </c>
      <c r="AU270" s="200" t="s">
        <v>114</v>
      </c>
      <c r="AV270" s="13" t="s">
        <v>80</v>
      </c>
      <c r="AW270" s="13" t="s">
        <v>33</v>
      </c>
      <c r="AX270" s="13" t="s">
        <v>76</v>
      </c>
      <c r="AY270" s="200" t="s">
        <v>408</v>
      </c>
    </row>
    <row r="271" s="2" customFormat="1" ht="55.5" customHeight="1">
      <c r="A271" s="41"/>
      <c r="B271" s="179"/>
      <c r="C271" s="180" t="s">
        <v>518</v>
      </c>
      <c r="D271" s="180" t="s">
        <v>411</v>
      </c>
      <c r="E271" s="181" t="s">
        <v>551</v>
      </c>
      <c r="F271" s="182" t="s">
        <v>552</v>
      </c>
      <c r="G271" s="183" t="s">
        <v>501</v>
      </c>
      <c r="H271" s="184">
        <v>1.482</v>
      </c>
      <c r="I271" s="185"/>
      <c r="J271" s="186">
        <f>ROUND(I271*H271,2)</f>
        <v>0</v>
      </c>
      <c r="K271" s="182" t="s">
        <v>414</v>
      </c>
      <c r="L271" s="42"/>
      <c r="M271" s="187" t="s">
        <v>3</v>
      </c>
      <c r="N271" s="188" t="s">
        <v>43</v>
      </c>
      <c r="O271" s="75"/>
      <c r="P271" s="189">
        <f>O271*H271</f>
        <v>0</v>
      </c>
      <c r="Q271" s="189">
        <v>1.05940312</v>
      </c>
      <c r="R271" s="189">
        <f>Q271*H271</f>
        <v>1.5700354238400001</v>
      </c>
      <c r="S271" s="189">
        <v>0</v>
      </c>
      <c r="T271" s="190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191" t="s">
        <v>415</v>
      </c>
      <c r="AT271" s="191" t="s">
        <v>411</v>
      </c>
      <c r="AU271" s="191" t="s">
        <v>114</v>
      </c>
      <c r="AY271" s="22" t="s">
        <v>408</v>
      </c>
      <c r="BE271" s="192">
        <f>IF(N271="základní",J271,0)</f>
        <v>0</v>
      </c>
      <c r="BF271" s="192">
        <f>IF(N271="snížená",J271,0)</f>
        <v>0</v>
      </c>
      <c r="BG271" s="192">
        <f>IF(N271="zákl. přenesená",J271,0)</f>
        <v>0</v>
      </c>
      <c r="BH271" s="192">
        <f>IF(N271="sníž. přenesená",J271,0)</f>
        <v>0</v>
      </c>
      <c r="BI271" s="192">
        <f>IF(N271="nulová",J271,0)</f>
        <v>0</v>
      </c>
      <c r="BJ271" s="22" t="s">
        <v>76</v>
      </c>
      <c r="BK271" s="192">
        <f>ROUND(I271*H271,2)</f>
        <v>0</v>
      </c>
      <c r="BL271" s="22" t="s">
        <v>415</v>
      </c>
      <c r="BM271" s="191" t="s">
        <v>553</v>
      </c>
    </row>
    <row r="272" s="2" customFormat="1">
      <c r="A272" s="41"/>
      <c r="B272" s="42"/>
      <c r="C272" s="41"/>
      <c r="D272" s="193" t="s">
        <v>417</v>
      </c>
      <c r="E272" s="41"/>
      <c r="F272" s="194" t="s">
        <v>554</v>
      </c>
      <c r="G272" s="41"/>
      <c r="H272" s="41"/>
      <c r="I272" s="195"/>
      <c r="J272" s="41"/>
      <c r="K272" s="41"/>
      <c r="L272" s="42"/>
      <c r="M272" s="196"/>
      <c r="N272" s="197"/>
      <c r="O272" s="75"/>
      <c r="P272" s="75"/>
      <c r="Q272" s="75"/>
      <c r="R272" s="75"/>
      <c r="S272" s="75"/>
      <c r="T272" s="76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2" t="s">
        <v>417</v>
      </c>
      <c r="AU272" s="22" t="s">
        <v>114</v>
      </c>
    </row>
    <row r="273" s="14" customFormat="1">
      <c r="A273" s="14"/>
      <c r="B273" s="208"/>
      <c r="C273" s="14"/>
      <c r="D273" s="199" t="s">
        <v>419</v>
      </c>
      <c r="E273" s="209" t="s">
        <v>3</v>
      </c>
      <c r="F273" s="210" t="s">
        <v>555</v>
      </c>
      <c r="G273" s="14"/>
      <c r="H273" s="209" t="s">
        <v>3</v>
      </c>
      <c r="I273" s="211"/>
      <c r="J273" s="14"/>
      <c r="K273" s="14"/>
      <c r="L273" s="208"/>
      <c r="M273" s="212"/>
      <c r="N273" s="213"/>
      <c r="O273" s="213"/>
      <c r="P273" s="213"/>
      <c r="Q273" s="213"/>
      <c r="R273" s="213"/>
      <c r="S273" s="213"/>
      <c r="T273" s="2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09" t="s">
        <v>419</v>
      </c>
      <c r="AU273" s="209" t="s">
        <v>114</v>
      </c>
      <c r="AV273" s="14" t="s">
        <v>76</v>
      </c>
      <c r="AW273" s="14" t="s">
        <v>33</v>
      </c>
      <c r="AX273" s="14" t="s">
        <v>72</v>
      </c>
      <c r="AY273" s="209" t="s">
        <v>408</v>
      </c>
    </row>
    <row r="274" s="13" customFormat="1">
      <c r="A274" s="13"/>
      <c r="B274" s="198"/>
      <c r="C274" s="13"/>
      <c r="D274" s="199" t="s">
        <v>419</v>
      </c>
      <c r="E274" s="200" t="s">
        <v>3</v>
      </c>
      <c r="F274" s="201" t="s">
        <v>556</v>
      </c>
      <c r="G274" s="13"/>
      <c r="H274" s="202">
        <v>0.47299999999999998</v>
      </c>
      <c r="I274" s="203"/>
      <c r="J274" s="13"/>
      <c r="K274" s="13"/>
      <c r="L274" s="198"/>
      <c r="M274" s="204"/>
      <c r="N274" s="205"/>
      <c r="O274" s="205"/>
      <c r="P274" s="205"/>
      <c r="Q274" s="205"/>
      <c r="R274" s="205"/>
      <c r="S274" s="205"/>
      <c r="T274" s="20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00" t="s">
        <v>419</v>
      </c>
      <c r="AU274" s="200" t="s">
        <v>114</v>
      </c>
      <c r="AV274" s="13" t="s">
        <v>80</v>
      </c>
      <c r="AW274" s="13" t="s">
        <v>33</v>
      </c>
      <c r="AX274" s="13" t="s">
        <v>72</v>
      </c>
      <c r="AY274" s="200" t="s">
        <v>408</v>
      </c>
    </row>
    <row r="275" s="13" customFormat="1">
      <c r="A275" s="13"/>
      <c r="B275" s="198"/>
      <c r="C275" s="13"/>
      <c r="D275" s="199" t="s">
        <v>419</v>
      </c>
      <c r="E275" s="200" t="s">
        <v>3</v>
      </c>
      <c r="F275" s="201" t="s">
        <v>557</v>
      </c>
      <c r="G275" s="13"/>
      <c r="H275" s="202">
        <v>1.0089999999999999</v>
      </c>
      <c r="I275" s="203"/>
      <c r="J275" s="13"/>
      <c r="K275" s="13"/>
      <c r="L275" s="198"/>
      <c r="M275" s="204"/>
      <c r="N275" s="205"/>
      <c r="O275" s="205"/>
      <c r="P275" s="205"/>
      <c r="Q275" s="205"/>
      <c r="R275" s="205"/>
      <c r="S275" s="205"/>
      <c r="T275" s="20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00" t="s">
        <v>419</v>
      </c>
      <c r="AU275" s="200" t="s">
        <v>114</v>
      </c>
      <c r="AV275" s="13" t="s">
        <v>80</v>
      </c>
      <c r="AW275" s="13" t="s">
        <v>33</v>
      </c>
      <c r="AX275" s="13" t="s">
        <v>72</v>
      </c>
      <c r="AY275" s="200" t="s">
        <v>408</v>
      </c>
    </row>
    <row r="276" s="15" customFormat="1">
      <c r="A276" s="15"/>
      <c r="B276" s="215"/>
      <c r="C276" s="15"/>
      <c r="D276" s="199" t="s">
        <v>419</v>
      </c>
      <c r="E276" s="216" t="s">
        <v>3</v>
      </c>
      <c r="F276" s="217" t="s">
        <v>451</v>
      </c>
      <c r="G276" s="15"/>
      <c r="H276" s="218">
        <v>1.482</v>
      </c>
      <c r="I276" s="219"/>
      <c r="J276" s="15"/>
      <c r="K276" s="15"/>
      <c r="L276" s="215"/>
      <c r="M276" s="220"/>
      <c r="N276" s="221"/>
      <c r="O276" s="221"/>
      <c r="P276" s="221"/>
      <c r="Q276" s="221"/>
      <c r="R276" s="221"/>
      <c r="S276" s="221"/>
      <c r="T276" s="222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T276" s="216" t="s">
        <v>419</v>
      </c>
      <c r="AU276" s="216" t="s">
        <v>114</v>
      </c>
      <c r="AV276" s="15" t="s">
        <v>415</v>
      </c>
      <c r="AW276" s="15" t="s">
        <v>33</v>
      </c>
      <c r="AX276" s="15" t="s">
        <v>76</v>
      </c>
      <c r="AY276" s="216" t="s">
        <v>408</v>
      </c>
    </row>
    <row r="277" s="2" customFormat="1" ht="37.8" customHeight="1">
      <c r="A277" s="41"/>
      <c r="B277" s="179"/>
      <c r="C277" s="180" t="s">
        <v>558</v>
      </c>
      <c r="D277" s="180" t="s">
        <v>411</v>
      </c>
      <c r="E277" s="181" t="s">
        <v>559</v>
      </c>
      <c r="F277" s="182" t="s">
        <v>560</v>
      </c>
      <c r="G277" s="183" t="s">
        <v>561</v>
      </c>
      <c r="H277" s="184">
        <v>500</v>
      </c>
      <c r="I277" s="185"/>
      <c r="J277" s="186">
        <f>ROUND(I277*H277,2)</f>
        <v>0</v>
      </c>
      <c r="K277" s="182" t="s">
        <v>414</v>
      </c>
      <c r="L277" s="42"/>
      <c r="M277" s="187" t="s">
        <v>3</v>
      </c>
      <c r="N277" s="188" t="s">
        <v>43</v>
      </c>
      <c r="O277" s="75"/>
      <c r="P277" s="189">
        <f>O277*H277</f>
        <v>0</v>
      </c>
      <c r="Q277" s="189">
        <v>1.42788E-05</v>
      </c>
      <c r="R277" s="189">
        <f>Q277*H277</f>
        <v>0.0071393999999999997</v>
      </c>
      <c r="S277" s="189">
        <v>0</v>
      </c>
      <c r="T277" s="190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191" t="s">
        <v>415</v>
      </c>
      <c r="AT277" s="191" t="s">
        <v>411</v>
      </c>
      <c r="AU277" s="191" t="s">
        <v>114</v>
      </c>
      <c r="AY277" s="22" t="s">
        <v>408</v>
      </c>
      <c r="BE277" s="192">
        <f>IF(N277="základní",J277,0)</f>
        <v>0</v>
      </c>
      <c r="BF277" s="192">
        <f>IF(N277="snížená",J277,0)</f>
        <v>0</v>
      </c>
      <c r="BG277" s="192">
        <f>IF(N277="zákl. přenesená",J277,0)</f>
        <v>0</v>
      </c>
      <c r="BH277" s="192">
        <f>IF(N277="sníž. přenesená",J277,0)</f>
        <v>0</v>
      </c>
      <c r="BI277" s="192">
        <f>IF(N277="nulová",J277,0)</f>
        <v>0</v>
      </c>
      <c r="BJ277" s="22" t="s">
        <v>76</v>
      </c>
      <c r="BK277" s="192">
        <f>ROUND(I277*H277,2)</f>
        <v>0</v>
      </c>
      <c r="BL277" s="22" t="s">
        <v>415</v>
      </c>
      <c r="BM277" s="191" t="s">
        <v>562</v>
      </c>
    </row>
    <row r="278" s="2" customFormat="1">
      <c r="A278" s="41"/>
      <c r="B278" s="42"/>
      <c r="C278" s="41"/>
      <c r="D278" s="193" t="s">
        <v>417</v>
      </c>
      <c r="E278" s="41"/>
      <c r="F278" s="194" t="s">
        <v>563</v>
      </c>
      <c r="G278" s="41"/>
      <c r="H278" s="41"/>
      <c r="I278" s="195"/>
      <c r="J278" s="41"/>
      <c r="K278" s="41"/>
      <c r="L278" s="42"/>
      <c r="M278" s="196"/>
      <c r="N278" s="197"/>
      <c r="O278" s="75"/>
      <c r="P278" s="75"/>
      <c r="Q278" s="75"/>
      <c r="R278" s="75"/>
      <c r="S278" s="75"/>
      <c r="T278" s="76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2" t="s">
        <v>417</v>
      </c>
      <c r="AU278" s="22" t="s">
        <v>114</v>
      </c>
    </row>
    <row r="279" s="14" customFormat="1">
      <c r="A279" s="14"/>
      <c r="B279" s="208"/>
      <c r="C279" s="14"/>
      <c r="D279" s="199" t="s">
        <v>419</v>
      </c>
      <c r="E279" s="209" t="s">
        <v>3</v>
      </c>
      <c r="F279" s="210" t="s">
        <v>564</v>
      </c>
      <c r="G279" s="14"/>
      <c r="H279" s="209" t="s">
        <v>3</v>
      </c>
      <c r="I279" s="211"/>
      <c r="J279" s="14"/>
      <c r="K279" s="14"/>
      <c r="L279" s="208"/>
      <c r="M279" s="212"/>
      <c r="N279" s="213"/>
      <c r="O279" s="213"/>
      <c r="P279" s="213"/>
      <c r="Q279" s="213"/>
      <c r="R279" s="213"/>
      <c r="S279" s="213"/>
      <c r="T279" s="2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09" t="s">
        <v>419</v>
      </c>
      <c r="AU279" s="209" t="s">
        <v>114</v>
      </c>
      <c r="AV279" s="14" t="s">
        <v>76</v>
      </c>
      <c r="AW279" s="14" t="s">
        <v>33</v>
      </c>
      <c r="AX279" s="14" t="s">
        <v>72</v>
      </c>
      <c r="AY279" s="209" t="s">
        <v>408</v>
      </c>
    </row>
    <row r="280" s="13" customFormat="1">
      <c r="A280" s="13"/>
      <c r="B280" s="198"/>
      <c r="C280" s="13"/>
      <c r="D280" s="199" t="s">
        <v>419</v>
      </c>
      <c r="E280" s="200" t="s">
        <v>3</v>
      </c>
      <c r="F280" s="201" t="s">
        <v>565</v>
      </c>
      <c r="G280" s="13"/>
      <c r="H280" s="202">
        <v>500</v>
      </c>
      <c r="I280" s="203"/>
      <c r="J280" s="13"/>
      <c r="K280" s="13"/>
      <c r="L280" s="198"/>
      <c r="M280" s="204"/>
      <c r="N280" s="205"/>
      <c r="O280" s="205"/>
      <c r="P280" s="205"/>
      <c r="Q280" s="205"/>
      <c r="R280" s="205"/>
      <c r="S280" s="205"/>
      <c r="T280" s="20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00" t="s">
        <v>419</v>
      </c>
      <c r="AU280" s="200" t="s">
        <v>114</v>
      </c>
      <c r="AV280" s="13" t="s">
        <v>80</v>
      </c>
      <c r="AW280" s="13" t="s">
        <v>33</v>
      </c>
      <c r="AX280" s="13" t="s">
        <v>76</v>
      </c>
      <c r="AY280" s="200" t="s">
        <v>408</v>
      </c>
    </row>
    <row r="281" s="12" customFormat="1" ht="20.88" customHeight="1">
      <c r="A281" s="12"/>
      <c r="B281" s="166"/>
      <c r="C281" s="12"/>
      <c r="D281" s="167" t="s">
        <v>71</v>
      </c>
      <c r="E281" s="177" t="s">
        <v>558</v>
      </c>
      <c r="F281" s="177" t="s">
        <v>566</v>
      </c>
      <c r="G281" s="12"/>
      <c r="H281" s="12"/>
      <c r="I281" s="169"/>
      <c r="J281" s="178">
        <f>BK281</f>
        <v>0</v>
      </c>
      <c r="K281" s="12"/>
      <c r="L281" s="166"/>
      <c r="M281" s="171"/>
      <c r="N281" s="172"/>
      <c r="O281" s="172"/>
      <c r="P281" s="173">
        <f>SUM(P282:P295)</f>
        <v>0</v>
      </c>
      <c r="Q281" s="172"/>
      <c r="R281" s="173">
        <f>SUM(R282:R295)</f>
        <v>92.38349412960001</v>
      </c>
      <c r="S281" s="172"/>
      <c r="T281" s="174">
        <f>SUM(T282:T295)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167" t="s">
        <v>76</v>
      </c>
      <c r="AT281" s="175" t="s">
        <v>71</v>
      </c>
      <c r="AU281" s="175" t="s">
        <v>80</v>
      </c>
      <c r="AY281" s="167" t="s">
        <v>408</v>
      </c>
      <c r="BK281" s="176">
        <f>SUM(BK282:BK295)</f>
        <v>0</v>
      </c>
    </row>
    <row r="282" s="2" customFormat="1" ht="33" customHeight="1">
      <c r="A282" s="41"/>
      <c r="B282" s="179"/>
      <c r="C282" s="180" t="s">
        <v>567</v>
      </c>
      <c r="D282" s="180" t="s">
        <v>411</v>
      </c>
      <c r="E282" s="181" t="s">
        <v>568</v>
      </c>
      <c r="F282" s="182" t="s">
        <v>569</v>
      </c>
      <c r="G282" s="183" t="s">
        <v>426</v>
      </c>
      <c r="H282" s="184">
        <v>35.700000000000003</v>
      </c>
      <c r="I282" s="185"/>
      <c r="J282" s="186">
        <f>ROUND(I282*H282,2)</f>
        <v>0</v>
      </c>
      <c r="K282" s="182" t="s">
        <v>414</v>
      </c>
      <c r="L282" s="42"/>
      <c r="M282" s="187" t="s">
        <v>3</v>
      </c>
      <c r="N282" s="188" t="s">
        <v>43</v>
      </c>
      <c r="O282" s="75"/>
      <c r="P282" s="189">
        <f>O282*H282</f>
        <v>0</v>
      </c>
      <c r="Q282" s="189">
        <v>2.5018722040000001</v>
      </c>
      <c r="R282" s="189">
        <f>Q282*H282</f>
        <v>89.316837682800013</v>
      </c>
      <c r="S282" s="189">
        <v>0</v>
      </c>
      <c r="T282" s="190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191" t="s">
        <v>415</v>
      </c>
      <c r="AT282" s="191" t="s">
        <v>411</v>
      </c>
      <c r="AU282" s="191" t="s">
        <v>114</v>
      </c>
      <c r="AY282" s="22" t="s">
        <v>408</v>
      </c>
      <c r="BE282" s="192">
        <f>IF(N282="základní",J282,0)</f>
        <v>0</v>
      </c>
      <c r="BF282" s="192">
        <f>IF(N282="snížená",J282,0)</f>
        <v>0</v>
      </c>
      <c r="BG282" s="192">
        <f>IF(N282="zákl. přenesená",J282,0)</f>
        <v>0</v>
      </c>
      <c r="BH282" s="192">
        <f>IF(N282="sníž. přenesená",J282,0)</f>
        <v>0</v>
      </c>
      <c r="BI282" s="192">
        <f>IF(N282="nulová",J282,0)</f>
        <v>0</v>
      </c>
      <c r="BJ282" s="22" t="s">
        <v>76</v>
      </c>
      <c r="BK282" s="192">
        <f>ROUND(I282*H282,2)</f>
        <v>0</v>
      </c>
      <c r="BL282" s="22" t="s">
        <v>415</v>
      </c>
      <c r="BM282" s="191" t="s">
        <v>570</v>
      </c>
    </row>
    <row r="283" s="2" customFormat="1">
      <c r="A283" s="41"/>
      <c r="B283" s="42"/>
      <c r="C283" s="41"/>
      <c r="D283" s="193" t="s">
        <v>417</v>
      </c>
      <c r="E283" s="41"/>
      <c r="F283" s="194" t="s">
        <v>571</v>
      </c>
      <c r="G283" s="41"/>
      <c r="H283" s="41"/>
      <c r="I283" s="195"/>
      <c r="J283" s="41"/>
      <c r="K283" s="41"/>
      <c r="L283" s="42"/>
      <c r="M283" s="196"/>
      <c r="N283" s="197"/>
      <c r="O283" s="75"/>
      <c r="P283" s="75"/>
      <c r="Q283" s="75"/>
      <c r="R283" s="75"/>
      <c r="S283" s="75"/>
      <c r="T283" s="76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2" t="s">
        <v>417</v>
      </c>
      <c r="AU283" s="22" t="s">
        <v>114</v>
      </c>
    </row>
    <row r="284" s="14" customFormat="1">
      <c r="A284" s="14"/>
      <c r="B284" s="208"/>
      <c r="C284" s="14"/>
      <c r="D284" s="199" t="s">
        <v>419</v>
      </c>
      <c r="E284" s="209" t="s">
        <v>3</v>
      </c>
      <c r="F284" s="210" t="s">
        <v>572</v>
      </c>
      <c r="G284" s="14"/>
      <c r="H284" s="209" t="s">
        <v>3</v>
      </c>
      <c r="I284" s="211"/>
      <c r="J284" s="14"/>
      <c r="K284" s="14"/>
      <c r="L284" s="208"/>
      <c r="M284" s="212"/>
      <c r="N284" s="213"/>
      <c r="O284" s="213"/>
      <c r="P284" s="213"/>
      <c r="Q284" s="213"/>
      <c r="R284" s="213"/>
      <c r="S284" s="213"/>
      <c r="T284" s="2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09" t="s">
        <v>419</v>
      </c>
      <c r="AU284" s="209" t="s">
        <v>114</v>
      </c>
      <c r="AV284" s="14" t="s">
        <v>76</v>
      </c>
      <c r="AW284" s="14" t="s">
        <v>33</v>
      </c>
      <c r="AX284" s="14" t="s">
        <v>72</v>
      </c>
      <c r="AY284" s="209" t="s">
        <v>408</v>
      </c>
    </row>
    <row r="285" s="13" customFormat="1">
      <c r="A285" s="13"/>
      <c r="B285" s="198"/>
      <c r="C285" s="13"/>
      <c r="D285" s="199" t="s">
        <v>419</v>
      </c>
      <c r="E285" s="200" t="s">
        <v>3</v>
      </c>
      <c r="F285" s="201" t="s">
        <v>573</v>
      </c>
      <c r="G285" s="13"/>
      <c r="H285" s="202">
        <v>35.700000000000003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419</v>
      </c>
      <c r="AU285" s="200" t="s">
        <v>114</v>
      </c>
      <c r="AV285" s="13" t="s">
        <v>80</v>
      </c>
      <c r="AW285" s="13" t="s">
        <v>33</v>
      </c>
      <c r="AX285" s="13" t="s">
        <v>76</v>
      </c>
      <c r="AY285" s="200" t="s">
        <v>408</v>
      </c>
    </row>
    <row r="286" s="2" customFormat="1" ht="16.5" customHeight="1">
      <c r="A286" s="41"/>
      <c r="B286" s="179"/>
      <c r="C286" s="180" t="s">
        <v>574</v>
      </c>
      <c r="D286" s="180" t="s">
        <v>411</v>
      </c>
      <c r="E286" s="181" t="s">
        <v>575</v>
      </c>
      <c r="F286" s="182" t="s">
        <v>576</v>
      </c>
      <c r="G286" s="183" t="s">
        <v>117</v>
      </c>
      <c r="H286" s="184">
        <v>15.18</v>
      </c>
      <c r="I286" s="185"/>
      <c r="J286" s="186">
        <f>ROUND(I286*H286,2)</f>
        <v>0</v>
      </c>
      <c r="K286" s="182" t="s">
        <v>414</v>
      </c>
      <c r="L286" s="42"/>
      <c r="M286" s="187" t="s">
        <v>3</v>
      </c>
      <c r="N286" s="188" t="s">
        <v>43</v>
      </c>
      <c r="O286" s="75"/>
      <c r="P286" s="189">
        <f>O286*H286</f>
        <v>0</v>
      </c>
      <c r="Q286" s="189">
        <v>0.0024719</v>
      </c>
      <c r="R286" s="189">
        <f>Q286*H286</f>
        <v>0.037523441999999997</v>
      </c>
      <c r="S286" s="189">
        <v>0</v>
      </c>
      <c r="T286" s="190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191" t="s">
        <v>415</v>
      </c>
      <c r="AT286" s="191" t="s">
        <v>411</v>
      </c>
      <c r="AU286" s="191" t="s">
        <v>114</v>
      </c>
      <c r="AY286" s="22" t="s">
        <v>408</v>
      </c>
      <c r="BE286" s="192">
        <f>IF(N286="základní",J286,0)</f>
        <v>0</v>
      </c>
      <c r="BF286" s="192">
        <f>IF(N286="snížená",J286,0)</f>
        <v>0</v>
      </c>
      <c r="BG286" s="192">
        <f>IF(N286="zákl. přenesená",J286,0)</f>
        <v>0</v>
      </c>
      <c r="BH286" s="192">
        <f>IF(N286="sníž. přenesená",J286,0)</f>
        <v>0</v>
      </c>
      <c r="BI286" s="192">
        <f>IF(N286="nulová",J286,0)</f>
        <v>0</v>
      </c>
      <c r="BJ286" s="22" t="s">
        <v>76</v>
      </c>
      <c r="BK286" s="192">
        <f>ROUND(I286*H286,2)</f>
        <v>0</v>
      </c>
      <c r="BL286" s="22" t="s">
        <v>415</v>
      </c>
      <c r="BM286" s="191" t="s">
        <v>577</v>
      </c>
    </row>
    <row r="287" s="2" customFormat="1">
      <c r="A287" s="41"/>
      <c r="B287" s="42"/>
      <c r="C287" s="41"/>
      <c r="D287" s="193" t="s">
        <v>417</v>
      </c>
      <c r="E287" s="41"/>
      <c r="F287" s="194" t="s">
        <v>578</v>
      </c>
      <c r="G287" s="41"/>
      <c r="H287" s="41"/>
      <c r="I287" s="195"/>
      <c r="J287" s="41"/>
      <c r="K287" s="41"/>
      <c r="L287" s="42"/>
      <c r="M287" s="196"/>
      <c r="N287" s="197"/>
      <c r="O287" s="75"/>
      <c r="P287" s="75"/>
      <c r="Q287" s="75"/>
      <c r="R287" s="75"/>
      <c r="S287" s="75"/>
      <c r="T287" s="76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2" t="s">
        <v>417</v>
      </c>
      <c r="AU287" s="22" t="s">
        <v>114</v>
      </c>
    </row>
    <row r="288" s="14" customFormat="1">
      <c r="A288" s="14"/>
      <c r="B288" s="208"/>
      <c r="C288" s="14"/>
      <c r="D288" s="199" t="s">
        <v>419</v>
      </c>
      <c r="E288" s="209" t="s">
        <v>3</v>
      </c>
      <c r="F288" s="210" t="s">
        <v>572</v>
      </c>
      <c r="G288" s="14"/>
      <c r="H288" s="209" t="s">
        <v>3</v>
      </c>
      <c r="I288" s="211"/>
      <c r="J288" s="14"/>
      <c r="K288" s="14"/>
      <c r="L288" s="208"/>
      <c r="M288" s="212"/>
      <c r="N288" s="213"/>
      <c r="O288" s="213"/>
      <c r="P288" s="213"/>
      <c r="Q288" s="213"/>
      <c r="R288" s="213"/>
      <c r="S288" s="213"/>
      <c r="T288" s="2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09" t="s">
        <v>419</v>
      </c>
      <c r="AU288" s="209" t="s">
        <v>114</v>
      </c>
      <c r="AV288" s="14" t="s">
        <v>76</v>
      </c>
      <c r="AW288" s="14" t="s">
        <v>33</v>
      </c>
      <c r="AX288" s="14" t="s">
        <v>72</v>
      </c>
      <c r="AY288" s="209" t="s">
        <v>408</v>
      </c>
    </row>
    <row r="289" s="13" customFormat="1">
      <c r="A289" s="13"/>
      <c r="B289" s="198"/>
      <c r="C289" s="13"/>
      <c r="D289" s="199" t="s">
        <v>419</v>
      </c>
      <c r="E289" s="200" t="s">
        <v>3</v>
      </c>
      <c r="F289" s="201" t="s">
        <v>579</v>
      </c>
      <c r="G289" s="13"/>
      <c r="H289" s="202">
        <v>15.18</v>
      </c>
      <c r="I289" s="203"/>
      <c r="J289" s="13"/>
      <c r="K289" s="13"/>
      <c r="L289" s="198"/>
      <c r="M289" s="204"/>
      <c r="N289" s="205"/>
      <c r="O289" s="205"/>
      <c r="P289" s="205"/>
      <c r="Q289" s="205"/>
      <c r="R289" s="205"/>
      <c r="S289" s="205"/>
      <c r="T289" s="20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00" t="s">
        <v>419</v>
      </c>
      <c r="AU289" s="200" t="s">
        <v>114</v>
      </c>
      <c r="AV289" s="13" t="s">
        <v>80</v>
      </c>
      <c r="AW289" s="13" t="s">
        <v>33</v>
      </c>
      <c r="AX289" s="13" t="s">
        <v>76</v>
      </c>
      <c r="AY289" s="200" t="s">
        <v>408</v>
      </c>
    </row>
    <row r="290" s="2" customFormat="1" ht="16.5" customHeight="1">
      <c r="A290" s="41"/>
      <c r="B290" s="179"/>
      <c r="C290" s="180" t="s">
        <v>580</v>
      </c>
      <c r="D290" s="180" t="s">
        <v>411</v>
      </c>
      <c r="E290" s="181" t="s">
        <v>581</v>
      </c>
      <c r="F290" s="182" t="s">
        <v>582</v>
      </c>
      <c r="G290" s="183" t="s">
        <v>117</v>
      </c>
      <c r="H290" s="184">
        <v>15.18</v>
      </c>
      <c r="I290" s="185"/>
      <c r="J290" s="186">
        <f>ROUND(I290*H290,2)</f>
        <v>0</v>
      </c>
      <c r="K290" s="182" t="s">
        <v>414</v>
      </c>
      <c r="L290" s="42"/>
      <c r="M290" s="187" t="s">
        <v>3</v>
      </c>
      <c r="N290" s="188" t="s">
        <v>43</v>
      </c>
      <c r="O290" s="75"/>
      <c r="P290" s="189">
        <f>O290*H290</f>
        <v>0</v>
      </c>
      <c r="Q290" s="189">
        <v>0</v>
      </c>
      <c r="R290" s="189">
        <f>Q290*H290</f>
        <v>0</v>
      </c>
      <c r="S290" s="189">
        <v>0</v>
      </c>
      <c r="T290" s="190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191" t="s">
        <v>415</v>
      </c>
      <c r="AT290" s="191" t="s">
        <v>411</v>
      </c>
      <c r="AU290" s="191" t="s">
        <v>114</v>
      </c>
      <c r="AY290" s="22" t="s">
        <v>408</v>
      </c>
      <c r="BE290" s="192">
        <f>IF(N290="základní",J290,0)</f>
        <v>0</v>
      </c>
      <c r="BF290" s="192">
        <f>IF(N290="snížená",J290,0)</f>
        <v>0</v>
      </c>
      <c r="BG290" s="192">
        <f>IF(N290="zákl. přenesená",J290,0)</f>
        <v>0</v>
      </c>
      <c r="BH290" s="192">
        <f>IF(N290="sníž. přenesená",J290,0)</f>
        <v>0</v>
      </c>
      <c r="BI290" s="192">
        <f>IF(N290="nulová",J290,0)</f>
        <v>0</v>
      </c>
      <c r="BJ290" s="22" t="s">
        <v>76</v>
      </c>
      <c r="BK290" s="192">
        <f>ROUND(I290*H290,2)</f>
        <v>0</v>
      </c>
      <c r="BL290" s="22" t="s">
        <v>415</v>
      </c>
      <c r="BM290" s="191" t="s">
        <v>583</v>
      </c>
    </row>
    <row r="291" s="2" customFormat="1">
      <c r="A291" s="41"/>
      <c r="B291" s="42"/>
      <c r="C291" s="41"/>
      <c r="D291" s="193" t="s">
        <v>417</v>
      </c>
      <c r="E291" s="41"/>
      <c r="F291" s="194" t="s">
        <v>584</v>
      </c>
      <c r="G291" s="41"/>
      <c r="H291" s="41"/>
      <c r="I291" s="195"/>
      <c r="J291" s="41"/>
      <c r="K291" s="41"/>
      <c r="L291" s="42"/>
      <c r="M291" s="196"/>
      <c r="N291" s="197"/>
      <c r="O291" s="75"/>
      <c r="P291" s="75"/>
      <c r="Q291" s="75"/>
      <c r="R291" s="75"/>
      <c r="S291" s="75"/>
      <c r="T291" s="76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2" t="s">
        <v>417</v>
      </c>
      <c r="AU291" s="22" t="s">
        <v>114</v>
      </c>
    </row>
    <row r="292" s="2" customFormat="1" ht="24.15" customHeight="1">
      <c r="A292" s="41"/>
      <c r="B292" s="179"/>
      <c r="C292" s="180" t="s">
        <v>585</v>
      </c>
      <c r="D292" s="180" t="s">
        <v>411</v>
      </c>
      <c r="E292" s="181" t="s">
        <v>586</v>
      </c>
      <c r="F292" s="182" t="s">
        <v>587</v>
      </c>
      <c r="G292" s="183" t="s">
        <v>501</v>
      </c>
      <c r="H292" s="184">
        <v>2.8559999999999999</v>
      </c>
      <c r="I292" s="185"/>
      <c r="J292" s="186">
        <f>ROUND(I292*H292,2)</f>
        <v>0</v>
      </c>
      <c r="K292" s="182" t="s">
        <v>414</v>
      </c>
      <c r="L292" s="42"/>
      <c r="M292" s="187" t="s">
        <v>3</v>
      </c>
      <c r="N292" s="188" t="s">
        <v>43</v>
      </c>
      <c r="O292" s="75"/>
      <c r="P292" s="189">
        <f>O292*H292</f>
        <v>0</v>
      </c>
      <c r="Q292" s="189">
        <v>1.0606207999999999</v>
      </c>
      <c r="R292" s="189">
        <f>Q292*H292</f>
        <v>3.0291330047999998</v>
      </c>
      <c r="S292" s="189">
        <v>0</v>
      </c>
      <c r="T292" s="190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191" t="s">
        <v>415</v>
      </c>
      <c r="AT292" s="191" t="s">
        <v>411</v>
      </c>
      <c r="AU292" s="191" t="s">
        <v>114</v>
      </c>
      <c r="AY292" s="22" t="s">
        <v>408</v>
      </c>
      <c r="BE292" s="192">
        <f>IF(N292="základní",J292,0)</f>
        <v>0</v>
      </c>
      <c r="BF292" s="192">
        <f>IF(N292="snížená",J292,0)</f>
        <v>0</v>
      </c>
      <c r="BG292" s="192">
        <f>IF(N292="zákl. přenesená",J292,0)</f>
        <v>0</v>
      </c>
      <c r="BH292" s="192">
        <f>IF(N292="sníž. přenesená",J292,0)</f>
        <v>0</v>
      </c>
      <c r="BI292" s="192">
        <f>IF(N292="nulová",J292,0)</f>
        <v>0</v>
      </c>
      <c r="BJ292" s="22" t="s">
        <v>76</v>
      </c>
      <c r="BK292" s="192">
        <f>ROUND(I292*H292,2)</f>
        <v>0</v>
      </c>
      <c r="BL292" s="22" t="s">
        <v>415</v>
      </c>
      <c r="BM292" s="191" t="s">
        <v>588</v>
      </c>
    </row>
    <row r="293" s="2" customFormat="1">
      <c r="A293" s="41"/>
      <c r="B293" s="42"/>
      <c r="C293" s="41"/>
      <c r="D293" s="193" t="s">
        <v>417</v>
      </c>
      <c r="E293" s="41"/>
      <c r="F293" s="194" t="s">
        <v>589</v>
      </c>
      <c r="G293" s="41"/>
      <c r="H293" s="41"/>
      <c r="I293" s="195"/>
      <c r="J293" s="41"/>
      <c r="K293" s="41"/>
      <c r="L293" s="42"/>
      <c r="M293" s="196"/>
      <c r="N293" s="197"/>
      <c r="O293" s="75"/>
      <c r="P293" s="75"/>
      <c r="Q293" s="75"/>
      <c r="R293" s="75"/>
      <c r="S293" s="75"/>
      <c r="T293" s="76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2" t="s">
        <v>417</v>
      </c>
      <c r="AU293" s="22" t="s">
        <v>114</v>
      </c>
    </row>
    <row r="294" s="14" customFormat="1">
      <c r="A294" s="14"/>
      <c r="B294" s="208"/>
      <c r="C294" s="14"/>
      <c r="D294" s="199" t="s">
        <v>419</v>
      </c>
      <c r="E294" s="209" t="s">
        <v>3</v>
      </c>
      <c r="F294" s="210" t="s">
        <v>590</v>
      </c>
      <c r="G294" s="14"/>
      <c r="H294" s="209" t="s">
        <v>3</v>
      </c>
      <c r="I294" s="211"/>
      <c r="J294" s="14"/>
      <c r="K294" s="14"/>
      <c r="L294" s="208"/>
      <c r="M294" s="212"/>
      <c r="N294" s="213"/>
      <c r="O294" s="213"/>
      <c r="P294" s="213"/>
      <c r="Q294" s="213"/>
      <c r="R294" s="213"/>
      <c r="S294" s="213"/>
      <c r="T294" s="2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09" t="s">
        <v>419</v>
      </c>
      <c r="AU294" s="209" t="s">
        <v>114</v>
      </c>
      <c r="AV294" s="14" t="s">
        <v>76</v>
      </c>
      <c r="AW294" s="14" t="s">
        <v>33</v>
      </c>
      <c r="AX294" s="14" t="s">
        <v>72</v>
      </c>
      <c r="AY294" s="209" t="s">
        <v>408</v>
      </c>
    </row>
    <row r="295" s="13" customFormat="1">
      <c r="A295" s="13"/>
      <c r="B295" s="198"/>
      <c r="C295" s="13"/>
      <c r="D295" s="199" t="s">
        <v>419</v>
      </c>
      <c r="E295" s="200" t="s">
        <v>3</v>
      </c>
      <c r="F295" s="201" t="s">
        <v>591</v>
      </c>
      <c r="G295" s="13"/>
      <c r="H295" s="202">
        <v>2.8559999999999999</v>
      </c>
      <c r="I295" s="203"/>
      <c r="J295" s="13"/>
      <c r="K295" s="13"/>
      <c r="L295" s="198"/>
      <c r="M295" s="204"/>
      <c r="N295" s="205"/>
      <c r="O295" s="205"/>
      <c r="P295" s="205"/>
      <c r="Q295" s="205"/>
      <c r="R295" s="205"/>
      <c r="S295" s="205"/>
      <c r="T295" s="20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00" t="s">
        <v>419</v>
      </c>
      <c r="AU295" s="200" t="s">
        <v>114</v>
      </c>
      <c r="AV295" s="13" t="s">
        <v>80</v>
      </c>
      <c r="AW295" s="13" t="s">
        <v>33</v>
      </c>
      <c r="AX295" s="13" t="s">
        <v>76</v>
      </c>
      <c r="AY295" s="200" t="s">
        <v>408</v>
      </c>
    </row>
    <row r="296" s="12" customFormat="1" ht="20.88" customHeight="1">
      <c r="A296" s="12"/>
      <c r="B296" s="166"/>
      <c r="C296" s="12"/>
      <c r="D296" s="167" t="s">
        <v>71</v>
      </c>
      <c r="E296" s="177" t="s">
        <v>567</v>
      </c>
      <c r="F296" s="177" t="s">
        <v>592</v>
      </c>
      <c r="G296" s="12"/>
      <c r="H296" s="12"/>
      <c r="I296" s="169"/>
      <c r="J296" s="178">
        <f>BK296</f>
        <v>0</v>
      </c>
      <c r="K296" s="12"/>
      <c r="L296" s="166"/>
      <c r="M296" s="171"/>
      <c r="N296" s="172"/>
      <c r="O296" s="172"/>
      <c r="P296" s="173">
        <f>SUM(P297:P330)</f>
        <v>0</v>
      </c>
      <c r="Q296" s="172"/>
      <c r="R296" s="173">
        <f>SUM(R297:R330)</f>
        <v>67.370037712450795</v>
      </c>
      <c r="S296" s="172"/>
      <c r="T296" s="174">
        <f>SUM(T297:T330)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167" t="s">
        <v>76</v>
      </c>
      <c r="AT296" s="175" t="s">
        <v>71</v>
      </c>
      <c r="AU296" s="175" t="s">
        <v>80</v>
      </c>
      <c r="AY296" s="167" t="s">
        <v>408</v>
      </c>
      <c r="BK296" s="176">
        <f>SUM(BK297:BK330)</f>
        <v>0</v>
      </c>
    </row>
    <row r="297" s="2" customFormat="1" ht="33" customHeight="1">
      <c r="A297" s="41"/>
      <c r="B297" s="179"/>
      <c r="C297" s="180" t="s">
        <v>593</v>
      </c>
      <c r="D297" s="180" t="s">
        <v>411</v>
      </c>
      <c r="E297" s="181" t="s">
        <v>594</v>
      </c>
      <c r="F297" s="182" t="s">
        <v>595</v>
      </c>
      <c r="G297" s="183" t="s">
        <v>426</v>
      </c>
      <c r="H297" s="184">
        <v>16.289999999999999</v>
      </c>
      <c r="I297" s="185"/>
      <c r="J297" s="186">
        <f>ROUND(I297*H297,2)</f>
        <v>0</v>
      </c>
      <c r="K297" s="182" t="s">
        <v>414</v>
      </c>
      <c r="L297" s="42"/>
      <c r="M297" s="187" t="s">
        <v>3</v>
      </c>
      <c r="N297" s="188" t="s">
        <v>43</v>
      </c>
      <c r="O297" s="75"/>
      <c r="P297" s="189">
        <f>O297*H297</f>
        <v>0</v>
      </c>
      <c r="Q297" s="189">
        <v>2.5018699999999998</v>
      </c>
      <c r="R297" s="189">
        <f>Q297*H297</f>
        <v>40.755462299999998</v>
      </c>
      <c r="S297" s="189">
        <v>0</v>
      </c>
      <c r="T297" s="190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191" t="s">
        <v>415</v>
      </c>
      <c r="AT297" s="191" t="s">
        <v>411</v>
      </c>
      <c r="AU297" s="191" t="s">
        <v>114</v>
      </c>
      <c r="AY297" s="22" t="s">
        <v>408</v>
      </c>
      <c r="BE297" s="192">
        <f>IF(N297="základní",J297,0)</f>
        <v>0</v>
      </c>
      <c r="BF297" s="192">
        <f>IF(N297="snížená",J297,0)</f>
        <v>0</v>
      </c>
      <c r="BG297" s="192">
        <f>IF(N297="zákl. přenesená",J297,0)</f>
        <v>0</v>
      </c>
      <c r="BH297" s="192">
        <f>IF(N297="sníž. přenesená",J297,0)</f>
        <v>0</v>
      </c>
      <c r="BI297" s="192">
        <f>IF(N297="nulová",J297,0)</f>
        <v>0</v>
      </c>
      <c r="BJ297" s="22" t="s">
        <v>76</v>
      </c>
      <c r="BK297" s="192">
        <f>ROUND(I297*H297,2)</f>
        <v>0</v>
      </c>
      <c r="BL297" s="22" t="s">
        <v>415</v>
      </c>
      <c r="BM297" s="191" t="s">
        <v>596</v>
      </c>
    </row>
    <row r="298" s="2" customFormat="1">
      <c r="A298" s="41"/>
      <c r="B298" s="42"/>
      <c r="C298" s="41"/>
      <c r="D298" s="193" t="s">
        <v>417</v>
      </c>
      <c r="E298" s="41"/>
      <c r="F298" s="194" t="s">
        <v>597</v>
      </c>
      <c r="G298" s="41"/>
      <c r="H298" s="41"/>
      <c r="I298" s="195"/>
      <c r="J298" s="41"/>
      <c r="K298" s="41"/>
      <c r="L298" s="42"/>
      <c r="M298" s="196"/>
      <c r="N298" s="197"/>
      <c r="O298" s="75"/>
      <c r="P298" s="75"/>
      <c r="Q298" s="75"/>
      <c r="R298" s="75"/>
      <c r="S298" s="75"/>
      <c r="T298" s="76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2" t="s">
        <v>417</v>
      </c>
      <c r="AU298" s="22" t="s">
        <v>114</v>
      </c>
    </row>
    <row r="299" s="14" customFormat="1">
      <c r="A299" s="14"/>
      <c r="B299" s="208"/>
      <c r="C299" s="14"/>
      <c r="D299" s="199" t="s">
        <v>419</v>
      </c>
      <c r="E299" s="209" t="s">
        <v>3</v>
      </c>
      <c r="F299" s="210" t="s">
        <v>463</v>
      </c>
      <c r="G299" s="14"/>
      <c r="H299" s="209" t="s">
        <v>3</v>
      </c>
      <c r="I299" s="211"/>
      <c r="J299" s="14"/>
      <c r="K299" s="14"/>
      <c r="L299" s="208"/>
      <c r="M299" s="212"/>
      <c r="N299" s="213"/>
      <c r="O299" s="213"/>
      <c r="P299" s="213"/>
      <c r="Q299" s="213"/>
      <c r="R299" s="213"/>
      <c r="S299" s="213"/>
      <c r="T299" s="2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09" t="s">
        <v>419</v>
      </c>
      <c r="AU299" s="209" t="s">
        <v>114</v>
      </c>
      <c r="AV299" s="14" t="s">
        <v>76</v>
      </c>
      <c r="AW299" s="14" t="s">
        <v>33</v>
      </c>
      <c r="AX299" s="14" t="s">
        <v>72</v>
      </c>
      <c r="AY299" s="209" t="s">
        <v>408</v>
      </c>
    </row>
    <row r="300" s="13" customFormat="1">
      <c r="A300" s="13"/>
      <c r="B300" s="198"/>
      <c r="C300" s="13"/>
      <c r="D300" s="199" t="s">
        <v>419</v>
      </c>
      <c r="E300" s="200" t="s">
        <v>3</v>
      </c>
      <c r="F300" s="201" t="s">
        <v>598</v>
      </c>
      <c r="G300" s="13"/>
      <c r="H300" s="202">
        <v>16.289999999999999</v>
      </c>
      <c r="I300" s="203"/>
      <c r="J300" s="13"/>
      <c r="K300" s="13"/>
      <c r="L300" s="198"/>
      <c r="M300" s="204"/>
      <c r="N300" s="205"/>
      <c r="O300" s="205"/>
      <c r="P300" s="205"/>
      <c r="Q300" s="205"/>
      <c r="R300" s="205"/>
      <c r="S300" s="205"/>
      <c r="T300" s="20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00" t="s">
        <v>419</v>
      </c>
      <c r="AU300" s="200" t="s">
        <v>114</v>
      </c>
      <c r="AV300" s="13" t="s">
        <v>80</v>
      </c>
      <c r="AW300" s="13" t="s">
        <v>33</v>
      </c>
      <c r="AX300" s="13" t="s">
        <v>76</v>
      </c>
      <c r="AY300" s="200" t="s">
        <v>408</v>
      </c>
    </row>
    <row r="301" s="2" customFormat="1" ht="49.05" customHeight="1">
      <c r="A301" s="41"/>
      <c r="B301" s="179"/>
      <c r="C301" s="180" t="s">
        <v>599</v>
      </c>
      <c r="D301" s="180" t="s">
        <v>411</v>
      </c>
      <c r="E301" s="181" t="s">
        <v>600</v>
      </c>
      <c r="F301" s="182" t="s">
        <v>601</v>
      </c>
      <c r="G301" s="183" t="s">
        <v>426</v>
      </c>
      <c r="H301" s="184">
        <v>16.289999999999999</v>
      </c>
      <c r="I301" s="185"/>
      <c r="J301" s="186">
        <f>ROUND(I301*H301,2)</f>
        <v>0</v>
      </c>
      <c r="K301" s="182" t="s">
        <v>414</v>
      </c>
      <c r="L301" s="42"/>
      <c r="M301" s="187" t="s">
        <v>3</v>
      </c>
      <c r="N301" s="188" t="s">
        <v>43</v>
      </c>
      <c r="O301" s="75"/>
      <c r="P301" s="189">
        <f>O301*H301</f>
        <v>0</v>
      </c>
      <c r="Q301" s="189">
        <v>0.02</v>
      </c>
      <c r="R301" s="189">
        <f>Q301*H301</f>
        <v>0.32579999999999998</v>
      </c>
      <c r="S301" s="189">
        <v>0</v>
      </c>
      <c r="T301" s="190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191" t="s">
        <v>415</v>
      </c>
      <c r="AT301" s="191" t="s">
        <v>411</v>
      </c>
      <c r="AU301" s="191" t="s">
        <v>114</v>
      </c>
      <c r="AY301" s="22" t="s">
        <v>408</v>
      </c>
      <c r="BE301" s="192">
        <f>IF(N301="základní",J301,0)</f>
        <v>0</v>
      </c>
      <c r="BF301" s="192">
        <f>IF(N301="snížená",J301,0)</f>
        <v>0</v>
      </c>
      <c r="BG301" s="192">
        <f>IF(N301="zákl. přenesená",J301,0)</f>
        <v>0</v>
      </c>
      <c r="BH301" s="192">
        <f>IF(N301="sníž. přenesená",J301,0)</f>
        <v>0</v>
      </c>
      <c r="BI301" s="192">
        <f>IF(N301="nulová",J301,0)</f>
        <v>0</v>
      </c>
      <c r="BJ301" s="22" t="s">
        <v>76</v>
      </c>
      <c r="BK301" s="192">
        <f>ROUND(I301*H301,2)</f>
        <v>0</v>
      </c>
      <c r="BL301" s="22" t="s">
        <v>415</v>
      </c>
      <c r="BM301" s="191" t="s">
        <v>602</v>
      </c>
    </row>
    <row r="302" s="2" customFormat="1">
      <c r="A302" s="41"/>
      <c r="B302" s="42"/>
      <c r="C302" s="41"/>
      <c r="D302" s="193" t="s">
        <v>417</v>
      </c>
      <c r="E302" s="41"/>
      <c r="F302" s="194" t="s">
        <v>603</v>
      </c>
      <c r="G302" s="41"/>
      <c r="H302" s="41"/>
      <c r="I302" s="195"/>
      <c r="J302" s="41"/>
      <c r="K302" s="41"/>
      <c r="L302" s="42"/>
      <c r="M302" s="196"/>
      <c r="N302" s="197"/>
      <c r="O302" s="75"/>
      <c r="P302" s="75"/>
      <c r="Q302" s="75"/>
      <c r="R302" s="75"/>
      <c r="S302" s="75"/>
      <c r="T302" s="76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2" t="s">
        <v>417</v>
      </c>
      <c r="AU302" s="22" t="s">
        <v>114</v>
      </c>
    </row>
    <row r="303" s="2" customFormat="1" ht="44.25" customHeight="1">
      <c r="A303" s="41"/>
      <c r="B303" s="179"/>
      <c r="C303" s="180" t="s">
        <v>604</v>
      </c>
      <c r="D303" s="180" t="s">
        <v>411</v>
      </c>
      <c r="E303" s="181" t="s">
        <v>605</v>
      </c>
      <c r="F303" s="182" t="s">
        <v>606</v>
      </c>
      <c r="G303" s="183" t="s">
        <v>426</v>
      </c>
      <c r="H303" s="184">
        <v>16.289999999999999</v>
      </c>
      <c r="I303" s="185"/>
      <c r="J303" s="186">
        <f>ROUND(I303*H303,2)</f>
        <v>0</v>
      </c>
      <c r="K303" s="182" t="s">
        <v>414</v>
      </c>
      <c r="L303" s="42"/>
      <c r="M303" s="187" t="s">
        <v>3</v>
      </c>
      <c r="N303" s="188" t="s">
        <v>43</v>
      </c>
      <c r="O303" s="75"/>
      <c r="P303" s="189">
        <f>O303*H303</f>
        <v>0</v>
      </c>
      <c r="Q303" s="189">
        <v>0</v>
      </c>
      <c r="R303" s="189">
        <f>Q303*H303</f>
        <v>0</v>
      </c>
      <c r="S303" s="189">
        <v>0</v>
      </c>
      <c r="T303" s="190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191" t="s">
        <v>415</v>
      </c>
      <c r="AT303" s="191" t="s">
        <v>411</v>
      </c>
      <c r="AU303" s="191" t="s">
        <v>114</v>
      </c>
      <c r="AY303" s="22" t="s">
        <v>408</v>
      </c>
      <c r="BE303" s="192">
        <f>IF(N303="základní",J303,0)</f>
        <v>0</v>
      </c>
      <c r="BF303" s="192">
        <f>IF(N303="snížená",J303,0)</f>
        <v>0</v>
      </c>
      <c r="BG303" s="192">
        <f>IF(N303="zákl. přenesená",J303,0)</f>
        <v>0</v>
      </c>
      <c r="BH303" s="192">
        <f>IF(N303="sníž. přenesená",J303,0)</f>
        <v>0</v>
      </c>
      <c r="BI303" s="192">
        <f>IF(N303="nulová",J303,0)</f>
        <v>0</v>
      </c>
      <c r="BJ303" s="22" t="s">
        <v>76</v>
      </c>
      <c r="BK303" s="192">
        <f>ROUND(I303*H303,2)</f>
        <v>0</v>
      </c>
      <c r="BL303" s="22" t="s">
        <v>415</v>
      </c>
      <c r="BM303" s="191" t="s">
        <v>607</v>
      </c>
    </row>
    <row r="304" s="2" customFormat="1">
      <c r="A304" s="41"/>
      <c r="B304" s="42"/>
      <c r="C304" s="41"/>
      <c r="D304" s="193" t="s">
        <v>417</v>
      </c>
      <c r="E304" s="41"/>
      <c r="F304" s="194" t="s">
        <v>608</v>
      </c>
      <c r="G304" s="41"/>
      <c r="H304" s="41"/>
      <c r="I304" s="195"/>
      <c r="J304" s="41"/>
      <c r="K304" s="41"/>
      <c r="L304" s="42"/>
      <c r="M304" s="196"/>
      <c r="N304" s="197"/>
      <c r="O304" s="75"/>
      <c r="P304" s="75"/>
      <c r="Q304" s="75"/>
      <c r="R304" s="75"/>
      <c r="S304" s="75"/>
      <c r="T304" s="76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2" t="s">
        <v>417</v>
      </c>
      <c r="AU304" s="22" t="s">
        <v>114</v>
      </c>
    </row>
    <row r="305" s="2" customFormat="1" ht="33" customHeight="1">
      <c r="A305" s="41"/>
      <c r="B305" s="179"/>
      <c r="C305" s="180" t="s">
        <v>609</v>
      </c>
      <c r="D305" s="180" t="s">
        <v>411</v>
      </c>
      <c r="E305" s="181" t="s">
        <v>610</v>
      </c>
      <c r="F305" s="182" t="s">
        <v>611</v>
      </c>
      <c r="G305" s="183" t="s">
        <v>426</v>
      </c>
      <c r="H305" s="184">
        <v>9.5679999999999996</v>
      </c>
      <c r="I305" s="185"/>
      <c r="J305" s="186">
        <f>ROUND(I305*H305,2)</f>
        <v>0</v>
      </c>
      <c r="K305" s="182" t="s">
        <v>414</v>
      </c>
      <c r="L305" s="42"/>
      <c r="M305" s="187" t="s">
        <v>3</v>
      </c>
      <c r="N305" s="188" t="s">
        <v>43</v>
      </c>
      <c r="O305" s="75"/>
      <c r="P305" s="189">
        <f>O305*H305</f>
        <v>0</v>
      </c>
      <c r="Q305" s="189">
        <v>2.5018699999999998</v>
      </c>
      <c r="R305" s="189">
        <f>Q305*H305</f>
        <v>23.937892159999997</v>
      </c>
      <c r="S305" s="189">
        <v>0</v>
      </c>
      <c r="T305" s="190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191" t="s">
        <v>415</v>
      </c>
      <c r="AT305" s="191" t="s">
        <v>411</v>
      </c>
      <c r="AU305" s="191" t="s">
        <v>114</v>
      </c>
      <c r="AY305" s="22" t="s">
        <v>408</v>
      </c>
      <c r="BE305" s="192">
        <f>IF(N305="základní",J305,0)</f>
        <v>0</v>
      </c>
      <c r="BF305" s="192">
        <f>IF(N305="snížená",J305,0)</f>
        <v>0</v>
      </c>
      <c r="BG305" s="192">
        <f>IF(N305="zákl. přenesená",J305,0)</f>
        <v>0</v>
      </c>
      <c r="BH305" s="192">
        <f>IF(N305="sníž. přenesená",J305,0)</f>
        <v>0</v>
      </c>
      <c r="BI305" s="192">
        <f>IF(N305="nulová",J305,0)</f>
        <v>0</v>
      </c>
      <c r="BJ305" s="22" t="s">
        <v>76</v>
      </c>
      <c r="BK305" s="192">
        <f>ROUND(I305*H305,2)</f>
        <v>0</v>
      </c>
      <c r="BL305" s="22" t="s">
        <v>415</v>
      </c>
      <c r="BM305" s="191" t="s">
        <v>612</v>
      </c>
    </row>
    <row r="306" s="2" customFormat="1">
      <c r="A306" s="41"/>
      <c r="B306" s="42"/>
      <c r="C306" s="41"/>
      <c r="D306" s="193" t="s">
        <v>417</v>
      </c>
      <c r="E306" s="41"/>
      <c r="F306" s="194" t="s">
        <v>613</v>
      </c>
      <c r="G306" s="41"/>
      <c r="H306" s="41"/>
      <c r="I306" s="195"/>
      <c r="J306" s="41"/>
      <c r="K306" s="41"/>
      <c r="L306" s="42"/>
      <c r="M306" s="196"/>
      <c r="N306" s="197"/>
      <c r="O306" s="75"/>
      <c r="P306" s="75"/>
      <c r="Q306" s="75"/>
      <c r="R306" s="75"/>
      <c r="S306" s="75"/>
      <c r="T306" s="76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2" t="s">
        <v>417</v>
      </c>
      <c r="AU306" s="22" t="s">
        <v>114</v>
      </c>
    </row>
    <row r="307" s="13" customFormat="1">
      <c r="A307" s="13"/>
      <c r="B307" s="198"/>
      <c r="C307" s="13"/>
      <c r="D307" s="199" t="s">
        <v>419</v>
      </c>
      <c r="E307" s="200" t="s">
        <v>3</v>
      </c>
      <c r="F307" s="201" t="s">
        <v>614</v>
      </c>
      <c r="G307" s="13"/>
      <c r="H307" s="202">
        <v>9.2240000000000002</v>
      </c>
      <c r="I307" s="203"/>
      <c r="J307" s="13"/>
      <c r="K307" s="13"/>
      <c r="L307" s="198"/>
      <c r="M307" s="204"/>
      <c r="N307" s="205"/>
      <c r="O307" s="205"/>
      <c r="P307" s="205"/>
      <c r="Q307" s="205"/>
      <c r="R307" s="205"/>
      <c r="S307" s="205"/>
      <c r="T307" s="20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00" t="s">
        <v>419</v>
      </c>
      <c r="AU307" s="200" t="s">
        <v>114</v>
      </c>
      <c r="AV307" s="13" t="s">
        <v>80</v>
      </c>
      <c r="AW307" s="13" t="s">
        <v>33</v>
      </c>
      <c r="AX307" s="13" t="s">
        <v>72</v>
      </c>
      <c r="AY307" s="200" t="s">
        <v>408</v>
      </c>
    </row>
    <row r="308" s="13" customFormat="1">
      <c r="A308" s="13"/>
      <c r="B308" s="198"/>
      <c r="C308" s="13"/>
      <c r="D308" s="199" t="s">
        <v>419</v>
      </c>
      <c r="E308" s="200" t="s">
        <v>3</v>
      </c>
      <c r="F308" s="201" t="s">
        <v>615</v>
      </c>
      <c r="G308" s="13"/>
      <c r="H308" s="202">
        <v>0.34399999999999997</v>
      </c>
      <c r="I308" s="203"/>
      <c r="J308" s="13"/>
      <c r="K308" s="13"/>
      <c r="L308" s="198"/>
      <c r="M308" s="204"/>
      <c r="N308" s="205"/>
      <c r="O308" s="205"/>
      <c r="P308" s="205"/>
      <c r="Q308" s="205"/>
      <c r="R308" s="205"/>
      <c r="S308" s="205"/>
      <c r="T308" s="20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00" t="s">
        <v>419</v>
      </c>
      <c r="AU308" s="200" t="s">
        <v>114</v>
      </c>
      <c r="AV308" s="13" t="s">
        <v>80</v>
      </c>
      <c r="AW308" s="13" t="s">
        <v>33</v>
      </c>
      <c r="AX308" s="13" t="s">
        <v>72</v>
      </c>
      <c r="AY308" s="200" t="s">
        <v>408</v>
      </c>
    </row>
    <row r="309" s="15" customFormat="1">
      <c r="A309" s="15"/>
      <c r="B309" s="215"/>
      <c r="C309" s="15"/>
      <c r="D309" s="199" t="s">
        <v>419</v>
      </c>
      <c r="E309" s="216" t="s">
        <v>3</v>
      </c>
      <c r="F309" s="217" t="s">
        <v>451</v>
      </c>
      <c r="G309" s="15"/>
      <c r="H309" s="218">
        <v>9.5679999999999996</v>
      </c>
      <c r="I309" s="219"/>
      <c r="J309" s="15"/>
      <c r="K309" s="15"/>
      <c r="L309" s="215"/>
      <c r="M309" s="220"/>
      <c r="N309" s="221"/>
      <c r="O309" s="221"/>
      <c r="P309" s="221"/>
      <c r="Q309" s="221"/>
      <c r="R309" s="221"/>
      <c r="S309" s="221"/>
      <c r="T309" s="222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T309" s="216" t="s">
        <v>419</v>
      </c>
      <c r="AU309" s="216" t="s">
        <v>114</v>
      </c>
      <c r="AV309" s="15" t="s">
        <v>415</v>
      </c>
      <c r="AW309" s="15" t="s">
        <v>33</v>
      </c>
      <c r="AX309" s="15" t="s">
        <v>76</v>
      </c>
      <c r="AY309" s="216" t="s">
        <v>408</v>
      </c>
    </row>
    <row r="310" s="2" customFormat="1" ht="37.8" customHeight="1">
      <c r="A310" s="41"/>
      <c r="B310" s="179"/>
      <c r="C310" s="180" t="s">
        <v>616</v>
      </c>
      <c r="D310" s="180" t="s">
        <v>411</v>
      </c>
      <c r="E310" s="181" t="s">
        <v>617</v>
      </c>
      <c r="F310" s="182" t="s">
        <v>618</v>
      </c>
      <c r="G310" s="183" t="s">
        <v>426</v>
      </c>
      <c r="H310" s="184">
        <v>9.5679999999999996</v>
      </c>
      <c r="I310" s="185"/>
      <c r="J310" s="186">
        <f>ROUND(I310*H310,2)</f>
        <v>0</v>
      </c>
      <c r="K310" s="182" t="s">
        <v>414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</v>
      </c>
      <c r="R310" s="189">
        <f>Q310*H310</f>
        <v>0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415</v>
      </c>
      <c r="AT310" s="191" t="s">
        <v>411</v>
      </c>
      <c r="AU310" s="191" t="s">
        <v>114</v>
      </c>
      <c r="AY310" s="22" t="s">
        <v>408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76</v>
      </c>
      <c r="BK310" s="192">
        <f>ROUND(I310*H310,2)</f>
        <v>0</v>
      </c>
      <c r="BL310" s="22" t="s">
        <v>415</v>
      </c>
      <c r="BM310" s="191" t="s">
        <v>619</v>
      </c>
    </row>
    <row r="311" s="2" customFormat="1">
      <c r="A311" s="41"/>
      <c r="B311" s="42"/>
      <c r="C311" s="41"/>
      <c r="D311" s="193" t="s">
        <v>417</v>
      </c>
      <c r="E311" s="41"/>
      <c r="F311" s="194" t="s">
        <v>620</v>
      </c>
      <c r="G311" s="41"/>
      <c r="H311" s="41"/>
      <c r="I311" s="195"/>
      <c r="J311" s="41"/>
      <c r="K311" s="41"/>
      <c r="L311" s="42"/>
      <c r="M311" s="196"/>
      <c r="N311" s="197"/>
      <c r="O311" s="75"/>
      <c r="P311" s="75"/>
      <c r="Q311" s="75"/>
      <c r="R311" s="75"/>
      <c r="S311" s="75"/>
      <c r="T311" s="76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417</v>
      </c>
      <c r="AU311" s="22" t="s">
        <v>114</v>
      </c>
    </row>
    <row r="312" s="2" customFormat="1" ht="44.25" customHeight="1">
      <c r="A312" s="41"/>
      <c r="B312" s="179"/>
      <c r="C312" s="180" t="s">
        <v>621</v>
      </c>
      <c r="D312" s="180" t="s">
        <v>411</v>
      </c>
      <c r="E312" s="181" t="s">
        <v>622</v>
      </c>
      <c r="F312" s="182" t="s">
        <v>623</v>
      </c>
      <c r="G312" s="183" t="s">
        <v>426</v>
      </c>
      <c r="H312" s="184">
        <v>9.5679999999999996</v>
      </c>
      <c r="I312" s="185"/>
      <c r="J312" s="186">
        <f>ROUND(I312*H312,2)</f>
        <v>0</v>
      </c>
      <c r="K312" s="182" t="s">
        <v>414</v>
      </c>
      <c r="L312" s="42"/>
      <c r="M312" s="187" t="s">
        <v>3</v>
      </c>
      <c r="N312" s="188" t="s">
        <v>43</v>
      </c>
      <c r="O312" s="75"/>
      <c r="P312" s="189">
        <f>O312*H312</f>
        <v>0</v>
      </c>
      <c r="Q312" s="189">
        <v>0</v>
      </c>
      <c r="R312" s="189">
        <f>Q312*H312</f>
        <v>0</v>
      </c>
      <c r="S312" s="189">
        <v>0</v>
      </c>
      <c r="T312" s="190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191" t="s">
        <v>415</v>
      </c>
      <c r="AT312" s="191" t="s">
        <v>411</v>
      </c>
      <c r="AU312" s="191" t="s">
        <v>114</v>
      </c>
      <c r="AY312" s="22" t="s">
        <v>408</v>
      </c>
      <c r="BE312" s="192">
        <f>IF(N312="základní",J312,0)</f>
        <v>0</v>
      </c>
      <c r="BF312" s="192">
        <f>IF(N312="snížená",J312,0)</f>
        <v>0</v>
      </c>
      <c r="BG312" s="192">
        <f>IF(N312="zákl. přenesená",J312,0)</f>
        <v>0</v>
      </c>
      <c r="BH312" s="192">
        <f>IF(N312="sníž. přenesená",J312,0)</f>
        <v>0</v>
      </c>
      <c r="BI312" s="192">
        <f>IF(N312="nulová",J312,0)</f>
        <v>0</v>
      </c>
      <c r="BJ312" s="22" t="s">
        <v>76</v>
      </c>
      <c r="BK312" s="192">
        <f>ROUND(I312*H312,2)</f>
        <v>0</v>
      </c>
      <c r="BL312" s="22" t="s">
        <v>415</v>
      </c>
      <c r="BM312" s="191" t="s">
        <v>624</v>
      </c>
    </row>
    <row r="313" s="2" customFormat="1">
      <c r="A313" s="41"/>
      <c r="B313" s="42"/>
      <c r="C313" s="41"/>
      <c r="D313" s="193" t="s">
        <v>417</v>
      </c>
      <c r="E313" s="41"/>
      <c r="F313" s="194" t="s">
        <v>625</v>
      </c>
      <c r="G313" s="41"/>
      <c r="H313" s="41"/>
      <c r="I313" s="195"/>
      <c r="J313" s="41"/>
      <c r="K313" s="41"/>
      <c r="L313" s="42"/>
      <c r="M313" s="196"/>
      <c r="N313" s="197"/>
      <c r="O313" s="75"/>
      <c r="P313" s="75"/>
      <c r="Q313" s="75"/>
      <c r="R313" s="75"/>
      <c r="S313" s="75"/>
      <c r="T313" s="76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2" t="s">
        <v>417</v>
      </c>
      <c r="AU313" s="22" t="s">
        <v>114</v>
      </c>
    </row>
    <row r="314" s="2" customFormat="1" ht="16.5" customHeight="1">
      <c r="A314" s="41"/>
      <c r="B314" s="179"/>
      <c r="C314" s="180" t="s">
        <v>626</v>
      </c>
      <c r="D314" s="180" t="s">
        <v>411</v>
      </c>
      <c r="E314" s="181" t="s">
        <v>627</v>
      </c>
      <c r="F314" s="182" t="s">
        <v>628</v>
      </c>
      <c r="G314" s="183" t="s">
        <v>117</v>
      </c>
      <c r="H314" s="184">
        <v>42.850000000000001</v>
      </c>
      <c r="I314" s="185"/>
      <c r="J314" s="186">
        <f>ROUND(I314*H314,2)</f>
        <v>0</v>
      </c>
      <c r="K314" s="182" t="s">
        <v>414</v>
      </c>
      <c r="L314" s="42"/>
      <c r="M314" s="187" t="s">
        <v>3</v>
      </c>
      <c r="N314" s="188" t="s">
        <v>43</v>
      </c>
      <c r="O314" s="75"/>
      <c r="P314" s="189">
        <f>O314*H314</f>
        <v>0</v>
      </c>
      <c r="Q314" s="189">
        <v>0.0160725</v>
      </c>
      <c r="R314" s="189">
        <f>Q314*H314</f>
        <v>0.68870662500000002</v>
      </c>
      <c r="S314" s="189">
        <v>0</v>
      </c>
      <c r="T314" s="190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191" t="s">
        <v>415</v>
      </c>
      <c r="AT314" s="191" t="s">
        <v>411</v>
      </c>
      <c r="AU314" s="191" t="s">
        <v>114</v>
      </c>
      <c r="AY314" s="22" t="s">
        <v>408</v>
      </c>
      <c r="BE314" s="192">
        <f>IF(N314="základní",J314,0)</f>
        <v>0</v>
      </c>
      <c r="BF314" s="192">
        <f>IF(N314="snížená",J314,0)</f>
        <v>0</v>
      </c>
      <c r="BG314" s="192">
        <f>IF(N314="zákl. přenesená",J314,0)</f>
        <v>0</v>
      </c>
      <c r="BH314" s="192">
        <f>IF(N314="sníž. přenesená",J314,0)</f>
        <v>0</v>
      </c>
      <c r="BI314" s="192">
        <f>IF(N314="nulová",J314,0)</f>
        <v>0</v>
      </c>
      <c r="BJ314" s="22" t="s">
        <v>76</v>
      </c>
      <c r="BK314" s="192">
        <f>ROUND(I314*H314,2)</f>
        <v>0</v>
      </c>
      <c r="BL314" s="22" t="s">
        <v>415</v>
      </c>
      <c r="BM314" s="191" t="s">
        <v>629</v>
      </c>
    </row>
    <row r="315" s="2" customFormat="1">
      <c r="A315" s="41"/>
      <c r="B315" s="42"/>
      <c r="C315" s="41"/>
      <c r="D315" s="193" t="s">
        <v>417</v>
      </c>
      <c r="E315" s="41"/>
      <c r="F315" s="194" t="s">
        <v>630</v>
      </c>
      <c r="G315" s="41"/>
      <c r="H315" s="41"/>
      <c r="I315" s="195"/>
      <c r="J315" s="41"/>
      <c r="K315" s="41"/>
      <c r="L315" s="42"/>
      <c r="M315" s="196"/>
      <c r="N315" s="197"/>
      <c r="O315" s="75"/>
      <c r="P315" s="75"/>
      <c r="Q315" s="75"/>
      <c r="R315" s="75"/>
      <c r="S315" s="75"/>
      <c r="T315" s="76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2" t="s">
        <v>417</v>
      </c>
      <c r="AU315" s="22" t="s">
        <v>114</v>
      </c>
    </row>
    <row r="316" s="14" customFormat="1">
      <c r="A316" s="14"/>
      <c r="B316" s="208"/>
      <c r="C316" s="14"/>
      <c r="D316" s="199" t="s">
        <v>419</v>
      </c>
      <c r="E316" s="209" t="s">
        <v>3</v>
      </c>
      <c r="F316" s="210" t="s">
        <v>463</v>
      </c>
      <c r="G316" s="14"/>
      <c r="H316" s="209" t="s">
        <v>3</v>
      </c>
      <c r="I316" s="211"/>
      <c r="J316" s="14"/>
      <c r="K316" s="14"/>
      <c r="L316" s="208"/>
      <c r="M316" s="212"/>
      <c r="N316" s="213"/>
      <c r="O316" s="213"/>
      <c r="P316" s="213"/>
      <c r="Q316" s="213"/>
      <c r="R316" s="213"/>
      <c r="S316" s="213"/>
      <c r="T316" s="2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09" t="s">
        <v>419</v>
      </c>
      <c r="AU316" s="209" t="s">
        <v>114</v>
      </c>
      <c r="AV316" s="14" t="s">
        <v>76</v>
      </c>
      <c r="AW316" s="14" t="s">
        <v>33</v>
      </c>
      <c r="AX316" s="14" t="s">
        <v>72</v>
      </c>
      <c r="AY316" s="209" t="s">
        <v>408</v>
      </c>
    </row>
    <row r="317" s="13" customFormat="1">
      <c r="A317" s="13"/>
      <c r="B317" s="198"/>
      <c r="C317" s="13"/>
      <c r="D317" s="199" t="s">
        <v>419</v>
      </c>
      <c r="E317" s="200" t="s">
        <v>3</v>
      </c>
      <c r="F317" s="201" t="s">
        <v>631</v>
      </c>
      <c r="G317" s="13"/>
      <c r="H317" s="202">
        <v>27.100000000000001</v>
      </c>
      <c r="I317" s="203"/>
      <c r="J317" s="13"/>
      <c r="K317" s="13"/>
      <c r="L317" s="198"/>
      <c r="M317" s="204"/>
      <c r="N317" s="205"/>
      <c r="O317" s="205"/>
      <c r="P317" s="205"/>
      <c r="Q317" s="205"/>
      <c r="R317" s="205"/>
      <c r="S317" s="205"/>
      <c r="T317" s="20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00" t="s">
        <v>419</v>
      </c>
      <c r="AU317" s="200" t="s">
        <v>114</v>
      </c>
      <c r="AV317" s="13" t="s">
        <v>80</v>
      </c>
      <c r="AW317" s="13" t="s">
        <v>33</v>
      </c>
      <c r="AX317" s="13" t="s">
        <v>72</v>
      </c>
      <c r="AY317" s="200" t="s">
        <v>408</v>
      </c>
    </row>
    <row r="318" s="14" customFormat="1">
      <c r="A318" s="14"/>
      <c r="B318" s="208"/>
      <c r="C318" s="14"/>
      <c r="D318" s="199" t="s">
        <v>419</v>
      </c>
      <c r="E318" s="209" t="s">
        <v>3</v>
      </c>
      <c r="F318" s="210" t="s">
        <v>632</v>
      </c>
      <c r="G318" s="14"/>
      <c r="H318" s="209" t="s">
        <v>3</v>
      </c>
      <c r="I318" s="211"/>
      <c r="J318" s="14"/>
      <c r="K318" s="14"/>
      <c r="L318" s="208"/>
      <c r="M318" s="212"/>
      <c r="N318" s="213"/>
      <c r="O318" s="213"/>
      <c r="P318" s="213"/>
      <c r="Q318" s="213"/>
      <c r="R318" s="213"/>
      <c r="S318" s="213"/>
      <c r="T318" s="2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09" t="s">
        <v>419</v>
      </c>
      <c r="AU318" s="209" t="s">
        <v>114</v>
      </c>
      <c r="AV318" s="14" t="s">
        <v>76</v>
      </c>
      <c r="AW318" s="14" t="s">
        <v>33</v>
      </c>
      <c r="AX318" s="14" t="s">
        <v>72</v>
      </c>
      <c r="AY318" s="209" t="s">
        <v>408</v>
      </c>
    </row>
    <row r="319" s="13" customFormat="1">
      <c r="A319" s="13"/>
      <c r="B319" s="198"/>
      <c r="C319" s="13"/>
      <c r="D319" s="199" t="s">
        <v>419</v>
      </c>
      <c r="E319" s="200" t="s">
        <v>3</v>
      </c>
      <c r="F319" s="201" t="s">
        <v>633</v>
      </c>
      <c r="G319" s="13"/>
      <c r="H319" s="202">
        <v>15.75</v>
      </c>
      <c r="I319" s="203"/>
      <c r="J319" s="13"/>
      <c r="K319" s="13"/>
      <c r="L319" s="198"/>
      <c r="M319" s="204"/>
      <c r="N319" s="205"/>
      <c r="O319" s="205"/>
      <c r="P319" s="205"/>
      <c r="Q319" s="205"/>
      <c r="R319" s="205"/>
      <c r="S319" s="205"/>
      <c r="T319" s="20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00" t="s">
        <v>419</v>
      </c>
      <c r="AU319" s="200" t="s">
        <v>114</v>
      </c>
      <c r="AV319" s="13" t="s">
        <v>80</v>
      </c>
      <c r="AW319" s="13" t="s">
        <v>33</v>
      </c>
      <c r="AX319" s="13" t="s">
        <v>72</v>
      </c>
      <c r="AY319" s="200" t="s">
        <v>408</v>
      </c>
    </row>
    <row r="320" s="15" customFormat="1">
      <c r="A320" s="15"/>
      <c r="B320" s="215"/>
      <c r="C320" s="15"/>
      <c r="D320" s="199" t="s">
        <v>419</v>
      </c>
      <c r="E320" s="216" t="s">
        <v>3</v>
      </c>
      <c r="F320" s="217" t="s">
        <v>451</v>
      </c>
      <c r="G320" s="15"/>
      <c r="H320" s="218">
        <v>42.850000000000001</v>
      </c>
      <c r="I320" s="219"/>
      <c r="J320" s="15"/>
      <c r="K320" s="15"/>
      <c r="L320" s="215"/>
      <c r="M320" s="220"/>
      <c r="N320" s="221"/>
      <c r="O320" s="221"/>
      <c r="P320" s="221"/>
      <c r="Q320" s="221"/>
      <c r="R320" s="221"/>
      <c r="S320" s="221"/>
      <c r="T320" s="222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16" t="s">
        <v>419</v>
      </c>
      <c r="AU320" s="216" t="s">
        <v>114</v>
      </c>
      <c r="AV320" s="15" t="s">
        <v>415</v>
      </c>
      <c r="AW320" s="15" t="s">
        <v>33</v>
      </c>
      <c r="AX320" s="15" t="s">
        <v>76</v>
      </c>
      <c r="AY320" s="216" t="s">
        <v>408</v>
      </c>
    </row>
    <row r="321" s="2" customFormat="1" ht="16.5" customHeight="1">
      <c r="A321" s="41"/>
      <c r="B321" s="179"/>
      <c r="C321" s="180" t="s">
        <v>113</v>
      </c>
      <c r="D321" s="180" t="s">
        <v>411</v>
      </c>
      <c r="E321" s="181" t="s">
        <v>634</v>
      </c>
      <c r="F321" s="182" t="s">
        <v>635</v>
      </c>
      <c r="G321" s="183" t="s">
        <v>117</v>
      </c>
      <c r="H321" s="184">
        <v>42.850000000000001</v>
      </c>
      <c r="I321" s="185"/>
      <c r="J321" s="186">
        <f>ROUND(I321*H321,2)</f>
        <v>0</v>
      </c>
      <c r="K321" s="182" t="s">
        <v>414</v>
      </c>
      <c r="L321" s="42"/>
      <c r="M321" s="187" t="s">
        <v>3</v>
      </c>
      <c r="N321" s="188" t="s">
        <v>43</v>
      </c>
      <c r="O321" s="75"/>
      <c r="P321" s="189">
        <f>O321*H321</f>
        <v>0</v>
      </c>
      <c r="Q321" s="189">
        <v>0</v>
      </c>
      <c r="R321" s="189">
        <f>Q321*H321</f>
        <v>0</v>
      </c>
      <c r="S321" s="189">
        <v>0</v>
      </c>
      <c r="T321" s="190">
        <f>S321*H321</f>
        <v>0</v>
      </c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R321" s="191" t="s">
        <v>415</v>
      </c>
      <c r="AT321" s="191" t="s">
        <v>411</v>
      </c>
      <c r="AU321" s="191" t="s">
        <v>114</v>
      </c>
      <c r="AY321" s="22" t="s">
        <v>408</v>
      </c>
      <c r="BE321" s="192">
        <f>IF(N321="základní",J321,0)</f>
        <v>0</v>
      </c>
      <c r="BF321" s="192">
        <f>IF(N321="snížená",J321,0)</f>
        <v>0</v>
      </c>
      <c r="BG321" s="192">
        <f>IF(N321="zákl. přenesená",J321,0)</f>
        <v>0</v>
      </c>
      <c r="BH321" s="192">
        <f>IF(N321="sníž. přenesená",J321,0)</f>
        <v>0</v>
      </c>
      <c r="BI321" s="192">
        <f>IF(N321="nulová",J321,0)</f>
        <v>0</v>
      </c>
      <c r="BJ321" s="22" t="s">
        <v>76</v>
      </c>
      <c r="BK321" s="192">
        <f>ROUND(I321*H321,2)</f>
        <v>0</v>
      </c>
      <c r="BL321" s="22" t="s">
        <v>415</v>
      </c>
      <c r="BM321" s="191" t="s">
        <v>636</v>
      </c>
    </row>
    <row r="322" s="2" customFormat="1">
      <c r="A322" s="41"/>
      <c r="B322" s="42"/>
      <c r="C322" s="41"/>
      <c r="D322" s="193" t="s">
        <v>417</v>
      </c>
      <c r="E322" s="41"/>
      <c r="F322" s="194" t="s">
        <v>637</v>
      </c>
      <c r="G322" s="41"/>
      <c r="H322" s="41"/>
      <c r="I322" s="195"/>
      <c r="J322" s="41"/>
      <c r="K322" s="41"/>
      <c r="L322" s="42"/>
      <c r="M322" s="196"/>
      <c r="N322" s="197"/>
      <c r="O322" s="75"/>
      <c r="P322" s="75"/>
      <c r="Q322" s="75"/>
      <c r="R322" s="75"/>
      <c r="S322" s="75"/>
      <c r="T322" s="76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2" t="s">
        <v>417</v>
      </c>
      <c r="AU322" s="22" t="s">
        <v>114</v>
      </c>
    </row>
    <row r="323" s="2" customFormat="1" ht="21.75" customHeight="1">
      <c r="A323" s="41"/>
      <c r="B323" s="179"/>
      <c r="C323" s="180" t="s">
        <v>638</v>
      </c>
      <c r="D323" s="180" t="s">
        <v>411</v>
      </c>
      <c r="E323" s="181" t="s">
        <v>639</v>
      </c>
      <c r="F323" s="182" t="s">
        <v>640</v>
      </c>
      <c r="G323" s="183" t="s">
        <v>501</v>
      </c>
      <c r="H323" s="184">
        <v>1.5640000000000001</v>
      </c>
      <c r="I323" s="185"/>
      <c r="J323" s="186">
        <f>ROUND(I323*H323,2)</f>
        <v>0</v>
      </c>
      <c r="K323" s="182" t="s">
        <v>414</v>
      </c>
      <c r="L323" s="42"/>
      <c r="M323" s="187" t="s">
        <v>3</v>
      </c>
      <c r="N323" s="188" t="s">
        <v>43</v>
      </c>
      <c r="O323" s="75"/>
      <c r="P323" s="189">
        <f>O323*H323</f>
        <v>0</v>
      </c>
      <c r="Q323" s="189">
        <v>1.0627727797</v>
      </c>
      <c r="R323" s="189">
        <f>Q323*H323</f>
        <v>1.6621766274508001</v>
      </c>
      <c r="S323" s="189">
        <v>0</v>
      </c>
      <c r="T323" s="190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191" t="s">
        <v>415</v>
      </c>
      <c r="AT323" s="191" t="s">
        <v>411</v>
      </c>
      <c r="AU323" s="191" t="s">
        <v>114</v>
      </c>
      <c r="AY323" s="22" t="s">
        <v>408</v>
      </c>
      <c r="BE323" s="192">
        <f>IF(N323="základní",J323,0)</f>
        <v>0</v>
      </c>
      <c r="BF323" s="192">
        <f>IF(N323="snížená",J323,0)</f>
        <v>0</v>
      </c>
      <c r="BG323" s="192">
        <f>IF(N323="zákl. přenesená",J323,0)</f>
        <v>0</v>
      </c>
      <c r="BH323" s="192">
        <f>IF(N323="sníž. přenesená",J323,0)</f>
        <v>0</v>
      </c>
      <c r="BI323" s="192">
        <f>IF(N323="nulová",J323,0)</f>
        <v>0</v>
      </c>
      <c r="BJ323" s="22" t="s">
        <v>76</v>
      </c>
      <c r="BK323" s="192">
        <f>ROUND(I323*H323,2)</f>
        <v>0</v>
      </c>
      <c r="BL323" s="22" t="s">
        <v>415</v>
      </c>
      <c r="BM323" s="191" t="s">
        <v>641</v>
      </c>
    </row>
    <row r="324" s="2" customFormat="1">
      <c r="A324" s="41"/>
      <c r="B324" s="42"/>
      <c r="C324" s="41"/>
      <c r="D324" s="193" t="s">
        <v>417</v>
      </c>
      <c r="E324" s="41"/>
      <c r="F324" s="194" t="s">
        <v>642</v>
      </c>
      <c r="G324" s="41"/>
      <c r="H324" s="41"/>
      <c r="I324" s="195"/>
      <c r="J324" s="41"/>
      <c r="K324" s="41"/>
      <c r="L324" s="42"/>
      <c r="M324" s="196"/>
      <c r="N324" s="197"/>
      <c r="O324" s="75"/>
      <c r="P324" s="75"/>
      <c r="Q324" s="75"/>
      <c r="R324" s="75"/>
      <c r="S324" s="75"/>
      <c r="T324" s="76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2" t="s">
        <v>417</v>
      </c>
      <c r="AU324" s="22" t="s">
        <v>114</v>
      </c>
    </row>
    <row r="325" s="14" customFormat="1">
      <c r="A325" s="14"/>
      <c r="B325" s="208"/>
      <c r="C325" s="14"/>
      <c r="D325" s="199" t="s">
        <v>419</v>
      </c>
      <c r="E325" s="209" t="s">
        <v>3</v>
      </c>
      <c r="F325" s="210" t="s">
        <v>643</v>
      </c>
      <c r="G325" s="14"/>
      <c r="H325" s="209" t="s">
        <v>3</v>
      </c>
      <c r="I325" s="211"/>
      <c r="J325" s="14"/>
      <c r="K325" s="14"/>
      <c r="L325" s="208"/>
      <c r="M325" s="212"/>
      <c r="N325" s="213"/>
      <c r="O325" s="213"/>
      <c r="P325" s="213"/>
      <c r="Q325" s="213"/>
      <c r="R325" s="213"/>
      <c r="S325" s="213"/>
      <c r="T325" s="2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09" t="s">
        <v>419</v>
      </c>
      <c r="AU325" s="209" t="s">
        <v>114</v>
      </c>
      <c r="AV325" s="14" t="s">
        <v>76</v>
      </c>
      <c r="AW325" s="14" t="s">
        <v>33</v>
      </c>
      <c r="AX325" s="14" t="s">
        <v>72</v>
      </c>
      <c r="AY325" s="209" t="s">
        <v>408</v>
      </c>
    </row>
    <row r="326" s="14" customFormat="1">
      <c r="A326" s="14"/>
      <c r="B326" s="208"/>
      <c r="C326" s="14"/>
      <c r="D326" s="199" t="s">
        <v>419</v>
      </c>
      <c r="E326" s="209" t="s">
        <v>3</v>
      </c>
      <c r="F326" s="210" t="s">
        <v>632</v>
      </c>
      <c r="G326" s="14"/>
      <c r="H326" s="209" t="s">
        <v>3</v>
      </c>
      <c r="I326" s="211"/>
      <c r="J326" s="14"/>
      <c r="K326" s="14"/>
      <c r="L326" s="208"/>
      <c r="M326" s="212"/>
      <c r="N326" s="213"/>
      <c r="O326" s="213"/>
      <c r="P326" s="213"/>
      <c r="Q326" s="213"/>
      <c r="R326" s="213"/>
      <c r="S326" s="213"/>
      <c r="T326" s="2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09" t="s">
        <v>419</v>
      </c>
      <c r="AU326" s="209" t="s">
        <v>114</v>
      </c>
      <c r="AV326" s="14" t="s">
        <v>76</v>
      </c>
      <c r="AW326" s="14" t="s">
        <v>33</v>
      </c>
      <c r="AX326" s="14" t="s">
        <v>72</v>
      </c>
      <c r="AY326" s="209" t="s">
        <v>408</v>
      </c>
    </row>
    <row r="327" s="13" customFormat="1">
      <c r="A327" s="13"/>
      <c r="B327" s="198"/>
      <c r="C327" s="13"/>
      <c r="D327" s="199" t="s">
        <v>419</v>
      </c>
      <c r="E327" s="200" t="s">
        <v>3</v>
      </c>
      <c r="F327" s="201" t="s">
        <v>644</v>
      </c>
      <c r="G327" s="13"/>
      <c r="H327" s="202">
        <v>0.42899999999999999</v>
      </c>
      <c r="I327" s="203"/>
      <c r="J327" s="13"/>
      <c r="K327" s="13"/>
      <c r="L327" s="198"/>
      <c r="M327" s="204"/>
      <c r="N327" s="205"/>
      <c r="O327" s="205"/>
      <c r="P327" s="205"/>
      <c r="Q327" s="205"/>
      <c r="R327" s="205"/>
      <c r="S327" s="205"/>
      <c r="T327" s="20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00" t="s">
        <v>419</v>
      </c>
      <c r="AU327" s="200" t="s">
        <v>114</v>
      </c>
      <c r="AV327" s="13" t="s">
        <v>80</v>
      </c>
      <c r="AW327" s="13" t="s">
        <v>33</v>
      </c>
      <c r="AX327" s="13" t="s">
        <v>72</v>
      </c>
      <c r="AY327" s="200" t="s">
        <v>408</v>
      </c>
    </row>
    <row r="328" s="14" customFormat="1">
      <c r="A328" s="14"/>
      <c r="B328" s="208"/>
      <c r="C328" s="14"/>
      <c r="D328" s="199" t="s">
        <v>419</v>
      </c>
      <c r="E328" s="209" t="s">
        <v>3</v>
      </c>
      <c r="F328" s="210" t="s">
        <v>463</v>
      </c>
      <c r="G328" s="14"/>
      <c r="H328" s="209" t="s">
        <v>3</v>
      </c>
      <c r="I328" s="211"/>
      <c r="J328" s="14"/>
      <c r="K328" s="14"/>
      <c r="L328" s="208"/>
      <c r="M328" s="212"/>
      <c r="N328" s="213"/>
      <c r="O328" s="213"/>
      <c r="P328" s="213"/>
      <c r="Q328" s="213"/>
      <c r="R328" s="213"/>
      <c r="S328" s="213"/>
      <c r="T328" s="2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09" t="s">
        <v>419</v>
      </c>
      <c r="AU328" s="209" t="s">
        <v>114</v>
      </c>
      <c r="AV328" s="14" t="s">
        <v>76</v>
      </c>
      <c r="AW328" s="14" t="s">
        <v>33</v>
      </c>
      <c r="AX328" s="14" t="s">
        <v>72</v>
      </c>
      <c r="AY328" s="209" t="s">
        <v>408</v>
      </c>
    </row>
    <row r="329" s="13" customFormat="1">
      <c r="A329" s="13"/>
      <c r="B329" s="198"/>
      <c r="C329" s="13"/>
      <c r="D329" s="199" t="s">
        <v>419</v>
      </c>
      <c r="E329" s="200" t="s">
        <v>3</v>
      </c>
      <c r="F329" s="201" t="s">
        <v>645</v>
      </c>
      <c r="G329" s="13"/>
      <c r="H329" s="202">
        <v>1.135</v>
      </c>
      <c r="I329" s="203"/>
      <c r="J329" s="13"/>
      <c r="K329" s="13"/>
      <c r="L329" s="198"/>
      <c r="M329" s="204"/>
      <c r="N329" s="205"/>
      <c r="O329" s="205"/>
      <c r="P329" s="205"/>
      <c r="Q329" s="205"/>
      <c r="R329" s="205"/>
      <c r="S329" s="205"/>
      <c r="T329" s="20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00" t="s">
        <v>419</v>
      </c>
      <c r="AU329" s="200" t="s">
        <v>114</v>
      </c>
      <c r="AV329" s="13" t="s">
        <v>80</v>
      </c>
      <c r="AW329" s="13" t="s">
        <v>33</v>
      </c>
      <c r="AX329" s="13" t="s">
        <v>72</v>
      </c>
      <c r="AY329" s="200" t="s">
        <v>408</v>
      </c>
    </row>
    <row r="330" s="15" customFormat="1">
      <c r="A330" s="15"/>
      <c r="B330" s="215"/>
      <c r="C330" s="15"/>
      <c r="D330" s="199" t="s">
        <v>419</v>
      </c>
      <c r="E330" s="216" t="s">
        <v>3</v>
      </c>
      <c r="F330" s="217" t="s">
        <v>451</v>
      </c>
      <c r="G330" s="15"/>
      <c r="H330" s="218">
        <v>1.5640000000000001</v>
      </c>
      <c r="I330" s="219"/>
      <c r="J330" s="15"/>
      <c r="K330" s="15"/>
      <c r="L330" s="215"/>
      <c r="M330" s="220"/>
      <c r="N330" s="221"/>
      <c r="O330" s="221"/>
      <c r="P330" s="221"/>
      <c r="Q330" s="221"/>
      <c r="R330" s="221"/>
      <c r="S330" s="221"/>
      <c r="T330" s="222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T330" s="216" t="s">
        <v>419</v>
      </c>
      <c r="AU330" s="216" t="s">
        <v>114</v>
      </c>
      <c r="AV330" s="15" t="s">
        <v>415</v>
      </c>
      <c r="AW330" s="15" t="s">
        <v>33</v>
      </c>
      <c r="AX330" s="15" t="s">
        <v>76</v>
      </c>
      <c r="AY330" s="216" t="s">
        <v>408</v>
      </c>
    </row>
    <row r="331" s="12" customFormat="1" ht="20.88" customHeight="1">
      <c r="A331" s="12"/>
      <c r="B331" s="166"/>
      <c r="C331" s="12"/>
      <c r="D331" s="167" t="s">
        <v>71</v>
      </c>
      <c r="E331" s="177" t="s">
        <v>574</v>
      </c>
      <c r="F331" s="177" t="s">
        <v>646</v>
      </c>
      <c r="G331" s="12"/>
      <c r="H331" s="12"/>
      <c r="I331" s="169"/>
      <c r="J331" s="178">
        <f>BK331</f>
        <v>0</v>
      </c>
      <c r="K331" s="12"/>
      <c r="L331" s="166"/>
      <c r="M331" s="171"/>
      <c r="N331" s="172"/>
      <c r="O331" s="172"/>
      <c r="P331" s="173">
        <f>SUM(P332:P340)</f>
        <v>0</v>
      </c>
      <c r="Q331" s="172"/>
      <c r="R331" s="173">
        <f>SUM(R332:R340)</f>
        <v>0.074859999999999996</v>
      </c>
      <c r="S331" s="172"/>
      <c r="T331" s="174">
        <f>SUM(T332:T340)</f>
        <v>0</v>
      </c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R331" s="167" t="s">
        <v>76</v>
      </c>
      <c r="AT331" s="175" t="s">
        <v>71</v>
      </c>
      <c r="AU331" s="175" t="s">
        <v>80</v>
      </c>
      <c r="AY331" s="167" t="s">
        <v>408</v>
      </c>
      <c r="BK331" s="176">
        <f>SUM(BK332:BK340)</f>
        <v>0</v>
      </c>
    </row>
    <row r="332" s="2" customFormat="1" ht="49.05" customHeight="1">
      <c r="A332" s="41"/>
      <c r="B332" s="179"/>
      <c r="C332" s="180" t="s">
        <v>647</v>
      </c>
      <c r="D332" s="180" t="s">
        <v>411</v>
      </c>
      <c r="E332" s="181" t="s">
        <v>648</v>
      </c>
      <c r="F332" s="182" t="s">
        <v>649</v>
      </c>
      <c r="G332" s="183" t="s">
        <v>650</v>
      </c>
      <c r="H332" s="184">
        <v>78.799999999999997</v>
      </c>
      <c r="I332" s="185"/>
      <c r="J332" s="186">
        <f>ROUND(I332*H332,2)</f>
        <v>0</v>
      </c>
      <c r="K332" s="182" t="s">
        <v>414</v>
      </c>
      <c r="L332" s="42"/>
      <c r="M332" s="187" t="s">
        <v>3</v>
      </c>
      <c r="N332" s="188" t="s">
        <v>43</v>
      </c>
      <c r="O332" s="75"/>
      <c r="P332" s="189">
        <f>O332*H332</f>
        <v>0</v>
      </c>
      <c r="Q332" s="189">
        <v>0</v>
      </c>
      <c r="R332" s="189">
        <f>Q332*H332</f>
        <v>0</v>
      </c>
      <c r="S332" s="189">
        <v>0</v>
      </c>
      <c r="T332" s="190">
        <f>S332*H332</f>
        <v>0</v>
      </c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191" t="s">
        <v>98</v>
      </c>
      <c r="AT332" s="191" t="s">
        <v>411</v>
      </c>
      <c r="AU332" s="191" t="s">
        <v>114</v>
      </c>
      <c r="AY332" s="22" t="s">
        <v>408</v>
      </c>
      <c r="BE332" s="192">
        <f>IF(N332="základní",J332,0)</f>
        <v>0</v>
      </c>
      <c r="BF332" s="192">
        <f>IF(N332="snížená",J332,0)</f>
        <v>0</v>
      </c>
      <c r="BG332" s="192">
        <f>IF(N332="zákl. přenesená",J332,0)</f>
        <v>0</v>
      </c>
      <c r="BH332" s="192">
        <f>IF(N332="sníž. přenesená",J332,0)</f>
        <v>0</v>
      </c>
      <c r="BI332" s="192">
        <f>IF(N332="nulová",J332,0)</f>
        <v>0</v>
      </c>
      <c r="BJ332" s="22" t="s">
        <v>76</v>
      </c>
      <c r="BK332" s="192">
        <f>ROUND(I332*H332,2)</f>
        <v>0</v>
      </c>
      <c r="BL332" s="22" t="s">
        <v>98</v>
      </c>
      <c r="BM332" s="191" t="s">
        <v>651</v>
      </c>
    </row>
    <row r="333" s="2" customFormat="1">
      <c r="A333" s="41"/>
      <c r="B333" s="42"/>
      <c r="C333" s="41"/>
      <c r="D333" s="193" t="s">
        <v>417</v>
      </c>
      <c r="E333" s="41"/>
      <c r="F333" s="194" t="s">
        <v>652</v>
      </c>
      <c r="G333" s="41"/>
      <c r="H333" s="41"/>
      <c r="I333" s="195"/>
      <c r="J333" s="41"/>
      <c r="K333" s="41"/>
      <c r="L333" s="42"/>
      <c r="M333" s="196"/>
      <c r="N333" s="197"/>
      <c r="O333" s="75"/>
      <c r="P333" s="75"/>
      <c r="Q333" s="75"/>
      <c r="R333" s="75"/>
      <c r="S333" s="75"/>
      <c r="T333" s="76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2" t="s">
        <v>417</v>
      </c>
      <c r="AU333" s="22" t="s">
        <v>114</v>
      </c>
    </row>
    <row r="334" s="13" customFormat="1">
      <c r="A334" s="13"/>
      <c r="B334" s="198"/>
      <c r="C334" s="13"/>
      <c r="D334" s="199" t="s">
        <v>419</v>
      </c>
      <c r="E334" s="200" t="s">
        <v>3</v>
      </c>
      <c r="F334" s="201" t="s">
        <v>653</v>
      </c>
      <c r="G334" s="13"/>
      <c r="H334" s="202">
        <v>66.799999999999997</v>
      </c>
      <c r="I334" s="203"/>
      <c r="J334" s="13"/>
      <c r="K334" s="13"/>
      <c r="L334" s="198"/>
      <c r="M334" s="204"/>
      <c r="N334" s="205"/>
      <c r="O334" s="205"/>
      <c r="P334" s="205"/>
      <c r="Q334" s="205"/>
      <c r="R334" s="205"/>
      <c r="S334" s="205"/>
      <c r="T334" s="20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00" t="s">
        <v>419</v>
      </c>
      <c r="AU334" s="200" t="s">
        <v>114</v>
      </c>
      <c r="AV334" s="13" t="s">
        <v>80</v>
      </c>
      <c r="AW334" s="13" t="s">
        <v>33</v>
      </c>
      <c r="AX334" s="13" t="s">
        <v>72</v>
      </c>
      <c r="AY334" s="200" t="s">
        <v>408</v>
      </c>
    </row>
    <row r="335" s="13" customFormat="1">
      <c r="A335" s="13"/>
      <c r="B335" s="198"/>
      <c r="C335" s="13"/>
      <c r="D335" s="199" t="s">
        <v>419</v>
      </c>
      <c r="E335" s="200" t="s">
        <v>3</v>
      </c>
      <c r="F335" s="201" t="s">
        <v>654</v>
      </c>
      <c r="G335" s="13"/>
      <c r="H335" s="202">
        <v>12</v>
      </c>
      <c r="I335" s="203"/>
      <c r="J335" s="13"/>
      <c r="K335" s="13"/>
      <c r="L335" s="198"/>
      <c r="M335" s="204"/>
      <c r="N335" s="205"/>
      <c r="O335" s="205"/>
      <c r="P335" s="205"/>
      <c r="Q335" s="205"/>
      <c r="R335" s="205"/>
      <c r="S335" s="205"/>
      <c r="T335" s="20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00" t="s">
        <v>419</v>
      </c>
      <c r="AU335" s="200" t="s">
        <v>114</v>
      </c>
      <c r="AV335" s="13" t="s">
        <v>80</v>
      </c>
      <c r="AW335" s="13" t="s">
        <v>33</v>
      </c>
      <c r="AX335" s="13" t="s">
        <v>72</v>
      </c>
      <c r="AY335" s="200" t="s">
        <v>408</v>
      </c>
    </row>
    <row r="336" s="15" customFormat="1">
      <c r="A336" s="15"/>
      <c r="B336" s="215"/>
      <c r="C336" s="15"/>
      <c r="D336" s="199" t="s">
        <v>419</v>
      </c>
      <c r="E336" s="216" t="s">
        <v>3</v>
      </c>
      <c r="F336" s="217" t="s">
        <v>451</v>
      </c>
      <c r="G336" s="15"/>
      <c r="H336" s="218">
        <v>78.799999999999997</v>
      </c>
      <c r="I336" s="219"/>
      <c r="J336" s="15"/>
      <c r="K336" s="15"/>
      <c r="L336" s="215"/>
      <c r="M336" s="220"/>
      <c r="N336" s="221"/>
      <c r="O336" s="221"/>
      <c r="P336" s="221"/>
      <c r="Q336" s="221"/>
      <c r="R336" s="221"/>
      <c r="S336" s="221"/>
      <c r="T336" s="222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16" t="s">
        <v>419</v>
      </c>
      <c r="AU336" s="216" t="s">
        <v>114</v>
      </c>
      <c r="AV336" s="15" t="s">
        <v>415</v>
      </c>
      <c r="AW336" s="15" t="s">
        <v>33</v>
      </c>
      <c r="AX336" s="15" t="s">
        <v>76</v>
      </c>
      <c r="AY336" s="216" t="s">
        <v>408</v>
      </c>
    </row>
    <row r="337" s="2" customFormat="1" ht="16.5" customHeight="1">
      <c r="A337" s="41"/>
      <c r="B337" s="179"/>
      <c r="C337" s="223" t="s">
        <v>655</v>
      </c>
      <c r="D337" s="223" t="s">
        <v>513</v>
      </c>
      <c r="E337" s="224" t="s">
        <v>656</v>
      </c>
      <c r="F337" s="225" t="s">
        <v>657</v>
      </c>
      <c r="G337" s="226" t="s">
        <v>658</v>
      </c>
      <c r="H337" s="227">
        <v>74.859999999999999</v>
      </c>
      <c r="I337" s="228"/>
      <c r="J337" s="229">
        <f>ROUND(I337*H337,2)</f>
        <v>0</v>
      </c>
      <c r="K337" s="225" t="s">
        <v>414</v>
      </c>
      <c r="L337" s="230"/>
      <c r="M337" s="231" t="s">
        <v>3</v>
      </c>
      <c r="N337" s="232" t="s">
        <v>43</v>
      </c>
      <c r="O337" s="75"/>
      <c r="P337" s="189">
        <f>O337*H337</f>
        <v>0</v>
      </c>
      <c r="Q337" s="189">
        <v>0.001</v>
      </c>
      <c r="R337" s="189">
        <f>Q337*H337</f>
        <v>0.074859999999999996</v>
      </c>
      <c r="S337" s="189">
        <v>0</v>
      </c>
      <c r="T337" s="190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191" t="s">
        <v>616</v>
      </c>
      <c r="AT337" s="191" t="s">
        <v>513</v>
      </c>
      <c r="AU337" s="191" t="s">
        <v>114</v>
      </c>
      <c r="AY337" s="22" t="s">
        <v>408</v>
      </c>
      <c r="BE337" s="192">
        <f>IF(N337="základní",J337,0)</f>
        <v>0</v>
      </c>
      <c r="BF337" s="192">
        <f>IF(N337="snížená",J337,0)</f>
        <v>0</v>
      </c>
      <c r="BG337" s="192">
        <f>IF(N337="zákl. přenesená",J337,0)</f>
        <v>0</v>
      </c>
      <c r="BH337" s="192">
        <f>IF(N337="sníž. přenesená",J337,0)</f>
        <v>0</v>
      </c>
      <c r="BI337" s="192">
        <f>IF(N337="nulová",J337,0)</f>
        <v>0</v>
      </c>
      <c r="BJ337" s="22" t="s">
        <v>76</v>
      </c>
      <c r="BK337" s="192">
        <f>ROUND(I337*H337,2)</f>
        <v>0</v>
      </c>
      <c r="BL337" s="22" t="s">
        <v>98</v>
      </c>
      <c r="BM337" s="191" t="s">
        <v>659</v>
      </c>
    </row>
    <row r="338" s="13" customFormat="1">
      <c r="A338" s="13"/>
      <c r="B338" s="198"/>
      <c r="C338" s="13"/>
      <c r="D338" s="199" t="s">
        <v>419</v>
      </c>
      <c r="E338" s="13"/>
      <c r="F338" s="201" t="s">
        <v>660</v>
      </c>
      <c r="G338" s="13"/>
      <c r="H338" s="202">
        <v>74.859999999999999</v>
      </c>
      <c r="I338" s="203"/>
      <c r="J338" s="13"/>
      <c r="K338" s="13"/>
      <c r="L338" s="198"/>
      <c r="M338" s="204"/>
      <c r="N338" s="205"/>
      <c r="O338" s="205"/>
      <c r="P338" s="205"/>
      <c r="Q338" s="205"/>
      <c r="R338" s="205"/>
      <c r="S338" s="205"/>
      <c r="T338" s="20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00" t="s">
        <v>419</v>
      </c>
      <c r="AU338" s="200" t="s">
        <v>114</v>
      </c>
      <c r="AV338" s="13" t="s">
        <v>80</v>
      </c>
      <c r="AW338" s="13" t="s">
        <v>4</v>
      </c>
      <c r="AX338" s="13" t="s">
        <v>76</v>
      </c>
      <c r="AY338" s="200" t="s">
        <v>408</v>
      </c>
    </row>
    <row r="339" s="2" customFormat="1" ht="24.15" customHeight="1">
      <c r="A339" s="41"/>
      <c r="B339" s="179"/>
      <c r="C339" s="180" t="s">
        <v>661</v>
      </c>
      <c r="D339" s="180" t="s">
        <v>411</v>
      </c>
      <c r="E339" s="181" t="s">
        <v>662</v>
      </c>
      <c r="F339" s="182" t="s">
        <v>663</v>
      </c>
      <c r="G339" s="183" t="s">
        <v>664</v>
      </c>
      <c r="H339" s="184">
        <v>4</v>
      </c>
      <c r="I339" s="185"/>
      <c r="J339" s="186">
        <f>ROUND(I339*H339,2)</f>
        <v>0</v>
      </c>
      <c r="K339" s="182" t="s">
        <v>665</v>
      </c>
      <c r="L339" s="42"/>
      <c r="M339" s="187" t="s">
        <v>3</v>
      </c>
      <c r="N339" s="188" t="s">
        <v>43</v>
      </c>
      <c r="O339" s="75"/>
      <c r="P339" s="189">
        <f>O339*H339</f>
        <v>0</v>
      </c>
      <c r="Q339" s="189">
        <v>0</v>
      </c>
      <c r="R339" s="189">
        <f>Q339*H339</f>
        <v>0</v>
      </c>
      <c r="S339" s="189">
        <v>0</v>
      </c>
      <c r="T339" s="190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191" t="s">
        <v>415</v>
      </c>
      <c r="AT339" s="191" t="s">
        <v>411</v>
      </c>
      <c r="AU339" s="191" t="s">
        <v>114</v>
      </c>
      <c r="AY339" s="22" t="s">
        <v>408</v>
      </c>
      <c r="BE339" s="192">
        <f>IF(N339="základní",J339,0)</f>
        <v>0</v>
      </c>
      <c r="BF339" s="192">
        <f>IF(N339="snížená",J339,0)</f>
        <v>0</v>
      </c>
      <c r="BG339" s="192">
        <f>IF(N339="zákl. přenesená",J339,0)</f>
        <v>0</v>
      </c>
      <c r="BH339" s="192">
        <f>IF(N339="sníž. přenesená",J339,0)</f>
        <v>0</v>
      </c>
      <c r="BI339" s="192">
        <f>IF(N339="nulová",J339,0)</f>
        <v>0</v>
      </c>
      <c r="BJ339" s="22" t="s">
        <v>76</v>
      </c>
      <c r="BK339" s="192">
        <f>ROUND(I339*H339,2)</f>
        <v>0</v>
      </c>
      <c r="BL339" s="22" t="s">
        <v>415</v>
      </c>
      <c r="BM339" s="191" t="s">
        <v>666</v>
      </c>
    </row>
    <row r="340" s="2" customFormat="1" ht="24.15" customHeight="1">
      <c r="A340" s="41"/>
      <c r="B340" s="179"/>
      <c r="C340" s="180" t="s">
        <v>196</v>
      </c>
      <c r="D340" s="180" t="s">
        <v>411</v>
      </c>
      <c r="E340" s="181" t="s">
        <v>667</v>
      </c>
      <c r="F340" s="182" t="s">
        <v>668</v>
      </c>
      <c r="G340" s="183" t="s">
        <v>664</v>
      </c>
      <c r="H340" s="184">
        <v>2</v>
      </c>
      <c r="I340" s="185"/>
      <c r="J340" s="186">
        <f>ROUND(I340*H340,2)</f>
        <v>0</v>
      </c>
      <c r="K340" s="182" t="s">
        <v>665</v>
      </c>
      <c r="L340" s="42"/>
      <c r="M340" s="187" t="s">
        <v>3</v>
      </c>
      <c r="N340" s="188" t="s">
        <v>43</v>
      </c>
      <c r="O340" s="75"/>
      <c r="P340" s="189">
        <f>O340*H340</f>
        <v>0</v>
      </c>
      <c r="Q340" s="189">
        <v>0</v>
      </c>
      <c r="R340" s="189">
        <f>Q340*H340</f>
        <v>0</v>
      </c>
      <c r="S340" s="189">
        <v>0</v>
      </c>
      <c r="T340" s="190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191" t="s">
        <v>415</v>
      </c>
      <c r="AT340" s="191" t="s">
        <v>411</v>
      </c>
      <c r="AU340" s="191" t="s">
        <v>114</v>
      </c>
      <c r="AY340" s="22" t="s">
        <v>408</v>
      </c>
      <c r="BE340" s="192">
        <f>IF(N340="základní",J340,0)</f>
        <v>0</v>
      </c>
      <c r="BF340" s="192">
        <f>IF(N340="snížená",J340,0)</f>
        <v>0</v>
      </c>
      <c r="BG340" s="192">
        <f>IF(N340="zákl. přenesená",J340,0)</f>
        <v>0</v>
      </c>
      <c r="BH340" s="192">
        <f>IF(N340="sníž. přenesená",J340,0)</f>
        <v>0</v>
      </c>
      <c r="BI340" s="192">
        <f>IF(N340="nulová",J340,0)</f>
        <v>0</v>
      </c>
      <c r="BJ340" s="22" t="s">
        <v>76</v>
      </c>
      <c r="BK340" s="192">
        <f>ROUND(I340*H340,2)</f>
        <v>0</v>
      </c>
      <c r="BL340" s="22" t="s">
        <v>415</v>
      </c>
      <c r="BM340" s="191" t="s">
        <v>669</v>
      </c>
    </row>
    <row r="341" s="12" customFormat="1" ht="20.88" customHeight="1">
      <c r="A341" s="12"/>
      <c r="B341" s="166"/>
      <c r="C341" s="12"/>
      <c r="D341" s="167" t="s">
        <v>71</v>
      </c>
      <c r="E341" s="177" t="s">
        <v>580</v>
      </c>
      <c r="F341" s="177" t="s">
        <v>670</v>
      </c>
      <c r="G341" s="12"/>
      <c r="H341" s="12"/>
      <c r="I341" s="169"/>
      <c r="J341" s="178">
        <f>BK341</f>
        <v>0</v>
      </c>
      <c r="K341" s="12"/>
      <c r="L341" s="166"/>
      <c r="M341" s="171"/>
      <c r="N341" s="172"/>
      <c r="O341" s="172"/>
      <c r="P341" s="173">
        <f>SUM(P342:P368)</f>
        <v>0</v>
      </c>
      <c r="Q341" s="172"/>
      <c r="R341" s="173">
        <f>SUM(R342:R368)</f>
        <v>18.530408499999997</v>
      </c>
      <c r="S341" s="172"/>
      <c r="T341" s="174">
        <f>SUM(T342:T368)</f>
        <v>0</v>
      </c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R341" s="167" t="s">
        <v>76</v>
      </c>
      <c r="AT341" s="175" t="s">
        <v>71</v>
      </c>
      <c r="AU341" s="175" t="s">
        <v>80</v>
      </c>
      <c r="AY341" s="167" t="s">
        <v>408</v>
      </c>
      <c r="BK341" s="176">
        <f>SUM(BK342:BK368)</f>
        <v>0</v>
      </c>
    </row>
    <row r="342" s="2" customFormat="1" ht="66.75" customHeight="1">
      <c r="A342" s="41"/>
      <c r="B342" s="179"/>
      <c r="C342" s="180" t="s">
        <v>671</v>
      </c>
      <c r="D342" s="180" t="s">
        <v>411</v>
      </c>
      <c r="E342" s="181" t="s">
        <v>672</v>
      </c>
      <c r="F342" s="182" t="s">
        <v>673</v>
      </c>
      <c r="G342" s="183" t="s">
        <v>426</v>
      </c>
      <c r="H342" s="184">
        <v>7</v>
      </c>
      <c r="I342" s="185"/>
      <c r="J342" s="186">
        <f>ROUND(I342*H342,2)</f>
        <v>0</v>
      </c>
      <c r="K342" s="182" t="s">
        <v>414</v>
      </c>
      <c r="L342" s="42"/>
      <c r="M342" s="187" t="s">
        <v>3</v>
      </c>
      <c r="N342" s="188" t="s">
        <v>43</v>
      </c>
      <c r="O342" s="75"/>
      <c r="P342" s="189">
        <f>O342*H342</f>
        <v>0</v>
      </c>
      <c r="Q342" s="189">
        <v>0</v>
      </c>
      <c r="R342" s="189">
        <f>Q342*H342</f>
        <v>0</v>
      </c>
      <c r="S342" s="189">
        <v>0</v>
      </c>
      <c r="T342" s="190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191" t="s">
        <v>98</v>
      </c>
      <c r="AT342" s="191" t="s">
        <v>411</v>
      </c>
      <c r="AU342" s="191" t="s">
        <v>114</v>
      </c>
      <c r="AY342" s="22" t="s">
        <v>408</v>
      </c>
      <c r="BE342" s="192">
        <f>IF(N342="základní",J342,0)</f>
        <v>0</v>
      </c>
      <c r="BF342" s="192">
        <f>IF(N342="snížená",J342,0)</f>
        <v>0</v>
      </c>
      <c r="BG342" s="192">
        <f>IF(N342="zákl. přenesená",J342,0)</f>
        <v>0</v>
      </c>
      <c r="BH342" s="192">
        <f>IF(N342="sníž. přenesená",J342,0)</f>
        <v>0</v>
      </c>
      <c r="BI342" s="192">
        <f>IF(N342="nulová",J342,0)</f>
        <v>0</v>
      </c>
      <c r="BJ342" s="22" t="s">
        <v>76</v>
      </c>
      <c r="BK342" s="192">
        <f>ROUND(I342*H342,2)</f>
        <v>0</v>
      </c>
      <c r="BL342" s="22" t="s">
        <v>98</v>
      </c>
      <c r="BM342" s="191" t="s">
        <v>674</v>
      </c>
    </row>
    <row r="343" s="2" customFormat="1">
      <c r="A343" s="41"/>
      <c r="B343" s="42"/>
      <c r="C343" s="41"/>
      <c r="D343" s="193" t="s">
        <v>417</v>
      </c>
      <c r="E343" s="41"/>
      <c r="F343" s="194" t="s">
        <v>675</v>
      </c>
      <c r="G343" s="41"/>
      <c r="H343" s="41"/>
      <c r="I343" s="195"/>
      <c r="J343" s="41"/>
      <c r="K343" s="41"/>
      <c r="L343" s="42"/>
      <c r="M343" s="196"/>
      <c r="N343" s="197"/>
      <c r="O343" s="75"/>
      <c r="P343" s="75"/>
      <c r="Q343" s="75"/>
      <c r="R343" s="75"/>
      <c r="S343" s="75"/>
      <c r="T343" s="76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T343" s="22" t="s">
        <v>417</v>
      </c>
      <c r="AU343" s="22" t="s">
        <v>114</v>
      </c>
    </row>
    <row r="344" s="14" customFormat="1">
      <c r="A344" s="14"/>
      <c r="B344" s="208"/>
      <c r="C344" s="14"/>
      <c r="D344" s="199" t="s">
        <v>419</v>
      </c>
      <c r="E344" s="209" t="s">
        <v>3</v>
      </c>
      <c r="F344" s="210" t="s">
        <v>676</v>
      </c>
      <c r="G344" s="14"/>
      <c r="H344" s="209" t="s">
        <v>3</v>
      </c>
      <c r="I344" s="211"/>
      <c r="J344" s="14"/>
      <c r="K344" s="14"/>
      <c r="L344" s="208"/>
      <c r="M344" s="212"/>
      <c r="N344" s="213"/>
      <c r="O344" s="213"/>
      <c r="P344" s="213"/>
      <c r="Q344" s="213"/>
      <c r="R344" s="213"/>
      <c r="S344" s="213"/>
      <c r="T344" s="2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09" t="s">
        <v>419</v>
      </c>
      <c r="AU344" s="209" t="s">
        <v>114</v>
      </c>
      <c r="AV344" s="14" t="s">
        <v>76</v>
      </c>
      <c r="AW344" s="14" t="s">
        <v>33</v>
      </c>
      <c r="AX344" s="14" t="s">
        <v>72</v>
      </c>
      <c r="AY344" s="209" t="s">
        <v>408</v>
      </c>
    </row>
    <row r="345" s="13" customFormat="1">
      <c r="A345" s="13"/>
      <c r="B345" s="198"/>
      <c r="C345" s="13"/>
      <c r="D345" s="199" t="s">
        <v>419</v>
      </c>
      <c r="E345" s="200" t="s">
        <v>3</v>
      </c>
      <c r="F345" s="201" t="s">
        <v>677</v>
      </c>
      <c r="G345" s="13"/>
      <c r="H345" s="202">
        <v>7</v>
      </c>
      <c r="I345" s="203"/>
      <c r="J345" s="13"/>
      <c r="K345" s="13"/>
      <c r="L345" s="198"/>
      <c r="M345" s="204"/>
      <c r="N345" s="205"/>
      <c r="O345" s="205"/>
      <c r="P345" s="205"/>
      <c r="Q345" s="205"/>
      <c r="R345" s="205"/>
      <c r="S345" s="205"/>
      <c r="T345" s="20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00" t="s">
        <v>419</v>
      </c>
      <c r="AU345" s="200" t="s">
        <v>114</v>
      </c>
      <c r="AV345" s="13" t="s">
        <v>80</v>
      </c>
      <c r="AW345" s="13" t="s">
        <v>33</v>
      </c>
      <c r="AX345" s="13" t="s">
        <v>76</v>
      </c>
      <c r="AY345" s="200" t="s">
        <v>408</v>
      </c>
    </row>
    <row r="346" s="2" customFormat="1" ht="16.5" customHeight="1">
      <c r="A346" s="41"/>
      <c r="B346" s="179"/>
      <c r="C346" s="223" t="s">
        <v>678</v>
      </c>
      <c r="D346" s="223" t="s">
        <v>513</v>
      </c>
      <c r="E346" s="224" t="s">
        <v>679</v>
      </c>
      <c r="F346" s="225" t="s">
        <v>680</v>
      </c>
      <c r="G346" s="226" t="s">
        <v>501</v>
      </c>
      <c r="H346" s="227">
        <v>11.199999999999999</v>
      </c>
      <c r="I346" s="228"/>
      <c r="J346" s="229">
        <f>ROUND(I346*H346,2)</f>
        <v>0</v>
      </c>
      <c r="K346" s="225" t="s">
        <v>414</v>
      </c>
      <c r="L346" s="230"/>
      <c r="M346" s="231" t="s">
        <v>3</v>
      </c>
      <c r="N346" s="232" t="s">
        <v>43</v>
      </c>
      <c r="O346" s="75"/>
      <c r="P346" s="189">
        <f>O346*H346</f>
        <v>0</v>
      </c>
      <c r="Q346" s="189">
        <v>1</v>
      </c>
      <c r="R346" s="189">
        <f>Q346*H346</f>
        <v>11.199999999999999</v>
      </c>
      <c r="S346" s="189">
        <v>0</v>
      </c>
      <c r="T346" s="190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191" t="s">
        <v>616</v>
      </c>
      <c r="AT346" s="191" t="s">
        <v>513</v>
      </c>
      <c r="AU346" s="191" t="s">
        <v>114</v>
      </c>
      <c r="AY346" s="22" t="s">
        <v>408</v>
      </c>
      <c r="BE346" s="192">
        <f>IF(N346="základní",J346,0)</f>
        <v>0</v>
      </c>
      <c r="BF346" s="192">
        <f>IF(N346="snížená",J346,0)</f>
        <v>0</v>
      </c>
      <c r="BG346" s="192">
        <f>IF(N346="zákl. přenesená",J346,0)</f>
        <v>0</v>
      </c>
      <c r="BH346" s="192">
        <f>IF(N346="sníž. přenesená",J346,0)</f>
        <v>0</v>
      </c>
      <c r="BI346" s="192">
        <f>IF(N346="nulová",J346,0)</f>
        <v>0</v>
      </c>
      <c r="BJ346" s="22" t="s">
        <v>76</v>
      </c>
      <c r="BK346" s="192">
        <f>ROUND(I346*H346,2)</f>
        <v>0</v>
      </c>
      <c r="BL346" s="22" t="s">
        <v>98</v>
      </c>
      <c r="BM346" s="191" t="s">
        <v>681</v>
      </c>
    </row>
    <row r="347" s="13" customFormat="1">
      <c r="A347" s="13"/>
      <c r="B347" s="198"/>
      <c r="C347" s="13"/>
      <c r="D347" s="199" t="s">
        <v>419</v>
      </c>
      <c r="E347" s="13"/>
      <c r="F347" s="201" t="s">
        <v>682</v>
      </c>
      <c r="G347" s="13"/>
      <c r="H347" s="202">
        <v>11.199999999999999</v>
      </c>
      <c r="I347" s="203"/>
      <c r="J347" s="13"/>
      <c r="K347" s="13"/>
      <c r="L347" s="198"/>
      <c r="M347" s="204"/>
      <c r="N347" s="205"/>
      <c r="O347" s="205"/>
      <c r="P347" s="205"/>
      <c r="Q347" s="205"/>
      <c r="R347" s="205"/>
      <c r="S347" s="205"/>
      <c r="T347" s="20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00" t="s">
        <v>419</v>
      </c>
      <c r="AU347" s="200" t="s">
        <v>114</v>
      </c>
      <c r="AV347" s="13" t="s">
        <v>80</v>
      </c>
      <c r="AW347" s="13" t="s">
        <v>4</v>
      </c>
      <c r="AX347" s="13" t="s">
        <v>76</v>
      </c>
      <c r="AY347" s="200" t="s">
        <v>408</v>
      </c>
    </row>
    <row r="348" s="2" customFormat="1" ht="55.5" customHeight="1">
      <c r="A348" s="41"/>
      <c r="B348" s="179"/>
      <c r="C348" s="180" t="s">
        <v>683</v>
      </c>
      <c r="D348" s="180" t="s">
        <v>411</v>
      </c>
      <c r="E348" s="181" t="s">
        <v>684</v>
      </c>
      <c r="F348" s="182" t="s">
        <v>685</v>
      </c>
      <c r="G348" s="183" t="s">
        <v>117</v>
      </c>
      <c r="H348" s="184">
        <v>70</v>
      </c>
      <c r="I348" s="185"/>
      <c r="J348" s="186">
        <f>ROUND(I348*H348,2)</f>
        <v>0</v>
      </c>
      <c r="K348" s="182" t="s">
        <v>414</v>
      </c>
      <c r="L348" s="42"/>
      <c r="M348" s="187" t="s">
        <v>3</v>
      </c>
      <c r="N348" s="188" t="s">
        <v>43</v>
      </c>
      <c r="O348" s="75"/>
      <c r="P348" s="189">
        <f>O348*H348</f>
        <v>0</v>
      </c>
      <c r="Q348" s="189">
        <v>0.00030945000000000001</v>
      </c>
      <c r="R348" s="189">
        <f>Q348*H348</f>
        <v>0.0216615</v>
      </c>
      <c r="S348" s="189">
        <v>0</v>
      </c>
      <c r="T348" s="190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191" t="s">
        <v>415</v>
      </c>
      <c r="AT348" s="191" t="s">
        <v>411</v>
      </c>
      <c r="AU348" s="191" t="s">
        <v>114</v>
      </c>
      <c r="AY348" s="22" t="s">
        <v>408</v>
      </c>
      <c r="BE348" s="192">
        <f>IF(N348="základní",J348,0)</f>
        <v>0</v>
      </c>
      <c r="BF348" s="192">
        <f>IF(N348="snížená",J348,0)</f>
        <v>0</v>
      </c>
      <c r="BG348" s="192">
        <f>IF(N348="zákl. přenesená",J348,0)</f>
        <v>0</v>
      </c>
      <c r="BH348" s="192">
        <f>IF(N348="sníž. přenesená",J348,0)</f>
        <v>0</v>
      </c>
      <c r="BI348" s="192">
        <f>IF(N348="nulová",J348,0)</f>
        <v>0</v>
      </c>
      <c r="BJ348" s="22" t="s">
        <v>76</v>
      </c>
      <c r="BK348" s="192">
        <f>ROUND(I348*H348,2)</f>
        <v>0</v>
      </c>
      <c r="BL348" s="22" t="s">
        <v>415</v>
      </c>
      <c r="BM348" s="191" t="s">
        <v>686</v>
      </c>
    </row>
    <row r="349" s="2" customFormat="1">
      <c r="A349" s="41"/>
      <c r="B349" s="42"/>
      <c r="C349" s="41"/>
      <c r="D349" s="193" t="s">
        <v>417</v>
      </c>
      <c r="E349" s="41"/>
      <c r="F349" s="194" t="s">
        <v>687</v>
      </c>
      <c r="G349" s="41"/>
      <c r="H349" s="41"/>
      <c r="I349" s="195"/>
      <c r="J349" s="41"/>
      <c r="K349" s="41"/>
      <c r="L349" s="42"/>
      <c r="M349" s="196"/>
      <c r="N349" s="197"/>
      <c r="O349" s="75"/>
      <c r="P349" s="75"/>
      <c r="Q349" s="75"/>
      <c r="R349" s="75"/>
      <c r="S349" s="75"/>
      <c r="T349" s="76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2" t="s">
        <v>417</v>
      </c>
      <c r="AU349" s="22" t="s">
        <v>114</v>
      </c>
    </row>
    <row r="350" s="13" customFormat="1">
      <c r="A350" s="13"/>
      <c r="B350" s="198"/>
      <c r="C350" s="13"/>
      <c r="D350" s="199" t="s">
        <v>419</v>
      </c>
      <c r="E350" s="200" t="s">
        <v>3</v>
      </c>
      <c r="F350" s="201" t="s">
        <v>688</v>
      </c>
      <c r="G350" s="13"/>
      <c r="H350" s="202">
        <v>70</v>
      </c>
      <c r="I350" s="203"/>
      <c r="J350" s="13"/>
      <c r="K350" s="13"/>
      <c r="L350" s="198"/>
      <c r="M350" s="204"/>
      <c r="N350" s="205"/>
      <c r="O350" s="205"/>
      <c r="P350" s="205"/>
      <c r="Q350" s="205"/>
      <c r="R350" s="205"/>
      <c r="S350" s="205"/>
      <c r="T350" s="20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00" t="s">
        <v>419</v>
      </c>
      <c r="AU350" s="200" t="s">
        <v>114</v>
      </c>
      <c r="AV350" s="13" t="s">
        <v>80</v>
      </c>
      <c r="AW350" s="13" t="s">
        <v>33</v>
      </c>
      <c r="AX350" s="13" t="s">
        <v>76</v>
      </c>
      <c r="AY350" s="200" t="s">
        <v>408</v>
      </c>
    </row>
    <row r="351" s="2" customFormat="1" ht="24.15" customHeight="1">
      <c r="A351" s="41"/>
      <c r="B351" s="179"/>
      <c r="C351" s="223" t="s">
        <v>689</v>
      </c>
      <c r="D351" s="223" t="s">
        <v>513</v>
      </c>
      <c r="E351" s="224" t="s">
        <v>514</v>
      </c>
      <c r="F351" s="225" t="s">
        <v>515</v>
      </c>
      <c r="G351" s="226" t="s">
        <v>117</v>
      </c>
      <c r="H351" s="227">
        <v>82.915000000000006</v>
      </c>
      <c r="I351" s="228"/>
      <c r="J351" s="229">
        <f>ROUND(I351*H351,2)</f>
        <v>0</v>
      </c>
      <c r="K351" s="225" t="s">
        <v>414</v>
      </c>
      <c r="L351" s="230"/>
      <c r="M351" s="231" t="s">
        <v>3</v>
      </c>
      <c r="N351" s="232" t="s">
        <v>43</v>
      </c>
      <c r="O351" s="75"/>
      <c r="P351" s="189">
        <f>O351*H351</f>
        <v>0</v>
      </c>
      <c r="Q351" s="189">
        <v>0.00029999999999999997</v>
      </c>
      <c r="R351" s="189">
        <f>Q351*H351</f>
        <v>0.024874500000000001</v>
      </c>
      <c r="S351" s="189">
        <v>0</v>
      </c>
      <c r="T351" s="190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191" t="s">
        <v>470</v>
      </c>
      <c r="AT351" s="191" t="s">
        <v>513</v>
      </c>
      <c r="AU351" s="191" t="s">
        <v>114</v>
      </c>
      <c r="AY351" s="22" t="s">
        <v>408</v>
      </c>
      <c r="BE351" s="192">
        <f>IF(N351="základní",J351,0)</f>
        <v>0</v>
      </c>
      <c r="BF351" s="192">
        <f>IF(N351="snížená",J351,0)</f>
        <v>0</v>
      </c>
      <c r="BG351" s="192">
        <f>IF(N351="zákl. přenesená",J351,0)</f>
        <v>0</v>
      </c>
      <c r="BH351" s="192">
        <f>IF(N351="sníž. přenesená",J351,0)</f>
        <v>0</v>
      </c>
      <c r="BI351" s="192">
        <f>IF(N351="nulová",J351,0)</f>
        <v>0</v>
      </c>
      <c r="BJ351" s="22" t="s">
        <v>76</v>
      </c>
      <c r="BK351" s="192">
        <f>ROUND(I351*H351,2)</f>
        <v>0</v>
      </c>
      <c r="BL351" s="22" t="s">
        <v>415</v>
      </c>
      <c r="BM351" s="191" t="s">
        <v>690</v>
      </c>
    </row>
    <row r="352" s="13" customFormat="1">
      <c r="A352" s="13"/>
      <c r="B352" s="198"/>
      <c r="C352" s="13"/>
      <c r="D352" s="199" t="s">
        <v>419</v>
      </c>
      <c r="E352" s="13"/>
      <c r="F352" s="201" t="s">
        <v>691</v>
      </c>
      <c r="G352" s="13"/>
      <c r="H352" s="202">
        <v>82.915000000000006</v>
      </c>
      <c r="I352" s="203"/>
      <c r="J352" s="13"/>
      <c r="K352" s="13"/>
      <c r="L352" s="198"/>
      <c r="M352" s="204"/>
      <c r="N352" s="205"/>
      <c r="O352" s="205"/>
      <c r="P352" s="205"/>
      <c r="Q352" s="205"/>
      <c r="R352" s="205"/>
      <c r="S352" s="205"/>
      <c r="T352" s="20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00" t="s">
        <v>419</v>
      </c>
      <c r="AU352" s="200" t="s">
        <v>114</v>
      </c>
      <c r="AV352" s="13" t="s">
        <v>80</v>
      </c>
      <c r="AW352" s="13" t="s">
        <v>4</v>
      </c>
      <c r="AX352" s="13" t="s">
        <v>76</v>
      </c>
      <c r="AY352" s="200" t="s">
        <v>408</v>
      </c>
    </row>
    <row r="353" s="2" customFormat="1" ht="16.5" customHeight="1">
      <c r="A353" s="41"/>
      <c r="B353" s="179"/>
      <c r="C353" s="180" t="s">
        <v>692</v>
      </c>
      <c r="D353" s="180" t="s">
        <v>411</v>
      </c>
      <c r="E353" s="181" t="s">
        <v>693</v>
      </c>
      <c r="F353" s="182" t="s">
        <v>694</v>
      </c>
      <c r="G353" s="183" t="s">
        <v>426</v>
      </c>
      <c r="H353" s="184">
        <v>3.1499999999999999</v>
      </c>
      <c r="I353" s="185"/>
      <c r="J353" s="186">
        <f>ROUND(I353*H353,2)</f>
        <v>0</v>
      </c>
      <c r="K353" s="182" t="s">
        <v>414</v>
      </c>
      <c r="L353" s="42"/>
      <c r="M353" s="187" t="s">
        <v>3</v>
      </c>
      <c r="N353" s="188" t="s">
        <v>43</v>
      </c>
      <c r="O353" s="75"/>
      <c r="P353" s="189">
        <f>O353*H353</f>
        <v>0</v>
      </c>
      <c r="Q353" s="189">
        <v>2.3010199999999998</v>
      </c>
      <c r="R353" s="189">
        <f>Q353*H353</f>
        <v>7.2482129999999989</v>
      </c>
      <c r="S353" s="189">
        <v>0</v>
      </c>
      <c r="T353" s="190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191" t="s">
        <v>415</v>
      </c>
      <c r="AT353" s="191" t="s">
        <v>411</v>
      </c>
      <c r="AU353" s="191" t="s">
        <v>114</v>
      </c>
      <c r="AY353" s="22" t="s">
        <v>408</v>
      </c>
      <c r="BE353" s="192">
        <f>IF(N353="základní",J353,0)</f>
        <v>0</v>
      </c>
      <c r="BF353" s="192">
        <f>IF(N353="snížená",J353,0)</f>
        <v>0</v>
      </c>
      <c r="BG353" s="192">
        <f>IF(N353="zákl. přenesená",J353,0)</f>
        <v>0</v>
      </c>
      <c r="BH353" s="192">
        <f>IF(N353="sníž. přenesená",J353,0)</f>
        <v>0</v>
      </c>
      <c r="BI353" s="192">
        <f>IF(N353="nulová",J353,0)</f>
        <v>0</v>
      </c>
      <c r="BJ353" s="22" t="s">
        <v>76</v>
      </c>
      <c r="BK353" s="192">
        <f>ROUND(I353*H353,2)</f>
        <v>0</v>
      </c>
      <c r="BL353" s="22" t="s">
        <v>415</v>
      </c>
      <c r="BM353" s="191" t="s">
        <v>695</v>
      </c>
    </row>
    <row r="354" s="2" customFormat="1">
      <c r="A354" s="41"/>
      <c r="B354" s="42"/>
      <c r="C354" s="41"/>
      <c r="D354" s="193" t="s">
        <v>417</v>
      </c>
      <c r="E354" s="41"/>
      <c r="F354" s="194" t="s">
        <v>696</v>
      </c>
      <c r="G354" s="41"/>
      <c r="H354" s="41"/>
      <c r="I354" s="195"/>
      <c r="J354" s="41"/>
      <c r="K354" s="41"/>
      <c r="L354" s="42"/>
      <c r="M354" s="196"/>
      <c r="N354" s="197"/>
      <c r="O354" s="75"/>
      <c r="P354" s="75"/>
      <c r="Q354" s="75"/>
      <c r="R354" s="75"/>
      <c r="S354" s="75"/>
      <c r="T354" s="76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2" t="s">
        <v>417</v>
      </c>
      <c r="AU354" s="22" t="s">
        <v>114</v>
      </c>
    </row>
    <row r="355" s="13" customFormat="1">
      <c r="A355" s="13"/>
      <c r="B355" s="198"/>
      <c r="C355" s="13"/>
      <c r="D355" s="199" t="s">
        <v>419</v>
      </c>
      <c r="E355" s="200" t="s">
        <v>3</v>
      </c>
      <c r="F355" s="201" t="s">
        <v>697</v>
      </c>
      <c r="G355" s="13"/>
      <c r="H355" s="202">
        <v>3.1499999999999999</v>
      </c>
      <c r="I355" s="203"/>
      <c r="J355" s="13"/>
      <c r="K355" s="13"/>
      <c r="L355" s="198"/>
      <c r="M355" s="204"/>
      <c r="N355" s="205"/>
      <c r="O355" s="205"/>
      <c r="P355" s="205"/>
      <c r="Q355" s="205"/>
      <c r="R355" s="205"/>
      <c r="S355" s="205"/>
      <c r="T355" s="20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00" t="s">
        <v>419</v>
      </c>
      <c r="AU355" s="200" t="s">
        <v>114</v>
      </c>
      <c r="AV355" s="13" t="s">
        <v>80</v>
      </c>
      <c r="AW355" s="13" t="s">
        <v>33</v>
      </c>
      <c r="AX355" s="13" t="s">
        <v>76</v>
      </c>
      <c r="AY355" s="200" t="s">
        <v>408</v>
      </c>
    </row>
    <row r="356" s="2" customFormat="1" ht="24.15" customHeight="1">
      <c r="A356" s="41"/>
      <c r="B356" s="179"/>
      <c r="C356" s="180" t="s">
        <v>698</v>
      </c>
      <c r="D356" s="180" t="s">
        <v>411</v>
      </c>
      <c r="E356" s="181" t="s">
        <v>699</v>
      </c>
      <c r="F356" s="182" t="s">
        <v>700</v>
      </c>
      <c r="G356" s="183" t="s">
        <v>650</v>
      </c>
      <c r="H356" s="184">
        <v>35</v>
      </c>
      <c r="I356" s="185"/>
      <c r="J356" s="186">
        <f>ROUND(I356*H356,2)</f>
        <v>0</v>
      </c>
      <c r="K356" s="182" t="s">
        <v>414</v>
      </c>
      <c r="L356" s="42"/>
      <c r="M356" s="187" t="s">
        <v>3</v>
      </c>
      <c r="N356" s="188" t="s">
        <v>43</v>
      </c>
      <c r="O356" s="75"/>
      <c r="P356" s="189">
        <f>O356*H356</f>
        <v>0</v>
      </c>
      <c r="Q356" s="189">
        <v>0.00048959999999999997</v>
      </c>
      <c r="R356" s="189">
        <f>Q356*H356</f>
        <v>0.017135999999999998</v>
      </c>
      <c r="S356" s="189">
        <v>0</v>
      </c>
      <c r="T356" s="190">
        <f>S356*H356</f>
        <v>0</v>
      </c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R356" s="191" t="s">
        <v>415</v>
      </c>
      <c r="AT356" s="191" t="s">
        <v>411</v>
      </c>
      <c r="AU356" s="191" t="s">
        <v>114</v>
      </c>
      <c r="AY356" s="22" t="s">
        <v>408</v>
      </c>
      <c r="BE356" s="192">
        <f>IF(N356="základní",J356,0)</f>
        <v>0</v>
      </c>
      <c r="BF356" s="192">
        <f>IF(N356="snížená",J356,0)</f>
        <v>0</v>
      </c>
      <c r="BG356" s="192">
        <f>IF(N356="zákl. přenesená",J356,0)</f>
        <v>0</v>
      </c>
      <c r="BH356" s="192">
        <f>IF(N356="sníž. přenesená",J356,0)</f>
        <v>0</v>
      </c>
      <c r="BI356" s="192">
        <f>IF(N356="nulová",J356,0)</f>
        <v>0</v>
      </c>
      <c r="BJ356" s="22" t="s">
        <v>76</v>
      </c>
      <c r="BK356" s="192">
        <f>ROUND(I356*H356,2)</f>
        <v>0</v>
      </c>
      <c r="BL356" s="22" t="s">
        <v>415</v>
      </c>
      <c r="BM356" s="191" t="s">
        <v>701</v>
      </c>
    </row>
    <row r="357" s="2" customFormat="1">
      <c r="A357" s="41"/>
      <c r="B357" s="42"/>
      <c r="C357" s="41"/>
      <c r="D357" s="193" t="s">
        <v>417</v>
      </c>
      <c r="E357" s="41"/>
      <c r="F357" s="194" t="s">
        <v>702</v>
      </c>
      <c r="G357" s="41"/>
      <c r="H357" s="41"/>
      <c r="I357" s="195"/>
      <c r="J357" s="41"/>
      <c r="K357" s="41"/>
      <c r="L357" s="42"/>
      <c r="M357" s="196"/>
      <c r="N357" s="197"/>
      <c r="O357" s="75"/>
      <c r="P357" s="75"/>
      <c r="Q357" s="75"/>
      <c r="R357" s="75"/>
      <c r="S357" s="75"/>
      <c r="T357" s="76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2" t="s">
        <v>417</v>
      </c>
      <c r="AU357" s="22" t="s">
        <v>114</v>
      </c>
    </row>
    <row r="358" s="13" customFormat="1">
      <c r="A358" s="13"/>
      <c r="B358" s="198"/>
      <c r="C358" s="13"/>
      <c r="D358" s="199" t="s">
        <v>419</v>
      </c>
      <c r="E358" s="200" t="s">
        <v>3</v>
      </c>
      <c r="F358" s="201" t="s">
        <v>110</v>
      </c>
      <c r="G358" s="13"/>
      <c r="H358" s="202">
        <v>35</v>
      </c>
      <c r="I358" s="203"/>
      <c r="J358" s="13"/>
      <c r="K358" s="13"/>
      <c r="L358" s="198"/>
      <c r="M358" s="204"/>
      <c r="N358" s="205"/>
      <c r="O358" s="205"/>
      <c r="P358" s="205"/>
      <c r="Q358" s="205"/>
      <c r="R358" s="205"/>
      <c r="S358" s="205"/>
      <c r="T358" s="20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00" t="s">
        <v>419</v>
      </c>
      <c r="AU358" s="200" t="s">
        <v>114</v>
      </c>
      <c r="AV358" s="13" t="s">
        <v>80</v>
      </c>
      <c r="AW358" s="13" t="s">
        <v>33</v>
      </c>
      <c r="AX358" s="13" t="s">
        <v>76</v>
      </c>
      <c r="AY358" s="200" t="s">
        <v>408</v>
      </c>
    </row>
    <row r="359" s="2" customFormat="1" ht="33" customHeight="1">
      <c r="A359" s="41"/>
      <c r="B359" s="179"/>
      <c r="C359" s="180" t="s">
        <v>703</v>
      </c>
      <c r="D359" s="180" t="s">
        <v>411</v>
      </c>
      <c r="E359" s="181" t="s">
        <v>704</v>
      </c>
      <c r="F359" s="182" t="s">
        <v>705</v>
      </c>
      <c r="G359" s="183" t="s">
        <v>561</v>
      </c>
      <c r="H359" s="184">
        <v>3</v>
      </c>
      <c r="I359" s="185"/>
      <c r="J359" s="186">
        <f>ROUND(I359*H359,2)</f>
        <v>0</v>
      </c>
      <c r="K359" s="182" t="s">
        <v>414</v>
      </c>
      <c r="L359" s="42"/>
      <c r="M359" s="187" t="s">
        <v>3</v>
      </c>
      <c r="N359" s="188" t="s">
        <v>43</v>
      </c>
      <c r="O359" s="75"/>
      <c r="P359" s="189">
        <f>O359*H359</f>
        <v>0</v>
      </c>
      <c r="Q359" s="189">
        <v>0.00095949999999999996</v>
      </c>
      <c r="R359" s="189">
        <f>Q359*H359</f>
        <v>0.0028785</v>
      </c>
      <c r="S359" s="189">
        <v>0</v>
      </c>
      <c r="T359" s="190">
        <f>S359*H359</f>
        <v>0</v>
      </c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191" t="s">
        <v>98</v>
      </c>
      <c r="AT359" s="191" t="s">
        <v>411</v>
      </c>
      <c r="AU359" s="191" t="s">
        <v>114</v>
      </c>
      <c r="AY359" s="22" t="s">
        <v>408</v>
      </c>
      <c r="BE359" s="192">
        <f>IF(N359="základní",J359,0)</f>
        <v>0</v>
      </c>
      <c r="BF359" s="192">
        <f>IF(N359="snížená",J359,0)</f>
        <v>0</v>
      </c>
      <c r="BG359" s="192">
        <f>IF(N359="zákl. přenesená",J359,0)</f>
        <v>0</v>
      </c>
      <c r="BH359" s="192">
        <f>IF(N359="sníž. přenesená",J359,0)</f>
        <v>0</v>
      </c>
      <c r="BI359" s="192">
        <f>IF(N359="nulová",J359,0)</f>
        <v>0</v>
      </c>
      <c r="BJ359" s="22" t="s">
        <v>76</v>
      </c>
      <c r="BK359" s="192">
        <f>ROUND(I359*H359,2)</f>
        <v>0</v>
      </c>
      <c r="BL359" s="22" t="s">
        <v>98</v>
      </c>
      <c r="BM359" s="191" t="s">
        <v>706</v>
      </c>
    </row>
    <row r="360" s="2" customFormat="1">
      <c r="A360" s="41"/>
      <c r="B360" s="42"/>
      <c r="C360" s="41"/>
      <c r="D360" s="193" t="s">
        <v>417</v>
      </c>
      <c r="E360" s="41"/>
      <c r="F360" s="194" t="s">
        <v>707</v>
      </c>
      <c r="G360" s="41"/>
      <c r="H360" s="41"/>
      <c r="I360" s="195"/>
      <c r="J360" s="41"/>
      <c r="K360" s="41"/>
      <c r="L360" s="42"/>
      <c r="M360" s="196"/>
      <c r="N360" s="197"/>
      <c r="O360" s="75"/>
      <c r="P360" s="75"/>
      <c r="Q360" s="75"/>
      <c r="R360" s="75"/>
      <c r="S360" s="75"/>
      <c r="T360" s="76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2" t="s">
        <v>417</v>
      </c>
      <c r="AU360" s="22" t="s">
        <v>114</v>
      </c>
    </row>
    <row r="361" s="2" customFormat="1" ht="44.25" customHeight="1">
      <c r="A361" s="41"/>
      <c r="B361" s="179"/>
      <c r="C361" s="180" t="s">
        <v>708</v>
      </c>
      <c r="D361" s="180" t="s">
        <v>411</v>
      </c>
      <c r="E361" s="181" t="s">
        <v>709</v>
      </c>
      <c r="F361" s="182" t="s">
        <v>710</v>
      </c>
      <c r="G361" s="183" t="s">
        <v>561</v>
      </c>
      <c r="H361" s="184">
        <v>3</v>
      </c>
      <c r="I361" s="185"/>
      <c r="J361" s="186">
        <f>ROUND(I361*H361,2)</f>
        <v>0</v>
      </c>
      <c r="K361" s="182" t="s">
        <v>414</v>
      </c>
      <c r="L361" s="42"/>
      <c r="M361" s="187" t="s">
        <v>3</v>
      </c>
      <c r="N361" s="188" t="s">
        <v>43</v>
      </c>
      <c r="O361" s="75"/>
      <c r="P361" s="189">
        <f>O361*H361</f>
        <v>0</v>
      </c>
      <c r="Q361" s="189">
        <v>0.0050612499999999998</v>
      </c>
      <c r="R361" s="189">
        <f>Q361*H361</f>
        <v>0.015183749999999999</v>
      </c>
      <c r="S361" s="189">
        <v>0</v>
      </c>
      <c r="T361" s="190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191" t="s">
        <v>98</v>
      </c>
      <c r="AT361" s="191" t="s">
        <v>411</v>
      </c>
      <c r="AU361" s="191" t="s">
        <v>114</v>
      </c>
      <c r="AY361" s="22" t="s">
        <v>408</v>
      </c>
      <c r="BE361" s="192">
        <f>IF(N361="základní",J361,0)</f>
        <v>0</v>
      </c>
      <c r="BF361" s="192">
        <f>IF(N361="snížená",J361,0)</f>
        <v>0</v>
      </c>
      <c r="BG361" s="192">
        <f>IF(N361="zákl. přenesená",J361,0)</f>
        <v>0</v>
      </c>
      <c r="BH361" s="192">
        <f>IF(N361="sníž. přenesená",J361,0)</f>
        <v>0</v>
      </c>
      <c r="BI361" s="192">
        <f>IF(N361="nulová",J361,0)</f>
        <v>0</v>
      </c>
      <c r="BJ361" s="22" t="s">
        <v>76</v>
      </c>
      <c r="BK361" s="192">
        <f>ROUND(I361*H361,2)</f>
        <v>0</v>
      </c>
      <c r="BL361" s="22" t="s">
        <v>98</v>
      </c>
      <c r="BM361" s="191" t="s">
        <v>711</v>
      </c>
    </row>
    <row r="362" s="2" customFormat="1">
      <c r="A362" s="41"/>
      <c r="B362" s="42"/>
      <c r="C362" s="41"/>
      <c r="D362" s="193" t="s">
        <v>417</v>
      </c>
      <c r="E362" s="41"/>
      <c r="F362" s="194" t="s">
        <v>712</v>
      </c>
      <c r="G362" s="41"/>
      <c r="H362" s="41"/>
      <c r="I362" s="195"/>
      <c r="J362" s="41"/>
      <c r="K362" s="41"/>
      <c r="L362" s="42"/>
      <c r="M362" s="196"/>
      <c r="N362" s="197"/>
      <c r="O362" s="75"/>
      <c r="P362" s="75"/>
      <c r="Q362" s="75"/>
      <c r="R362" s="75"/>
      <c r="S362" s="75"/>
      <c r="T362" s="76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2" t="s">
        <v>417</v>
      </c>
      <c r="AU362" s="22" t="s">
        <v>114</v>
      </c>
    </row>
    <row r="363" s="2" customFormat="1" ht="37.8" customHeight="1">
      <c r="A363" s="41"/>
      <c r="B363" s="179"/>
      <c r="C363" s="180" t="s">
        <v>713</v>
      </c>
      <c r="D363" s="180" t="s">
        <v>411</v>
      </c>
      <c r="E363" s="181" t="s">
        <v>714</v>
      </c>
      <c r="F363" s="182" t="s">
        <v>715</v>
      </c>
      <c r="G363" s="183" t="s">
        <v>561</v>
      </c>
      <c r="H363" s="184">
        <v>3</v>
      </c>
      <c r="I363" s="185"/>
      <c r="J363" s="186">
        <f>ROUND(I363*H363,2)</f>
        <v>0</v>
      </c>
      <c r="K363" s="182" t="s">
        <v>414</v>
      </c>
      <c r="L363" s="42"/>
      <c r="M363" s="187" t="s">
        <v>3</v>
      </c>
      <c r="N363" s="188" t="s">
        <v>43</v>
      </c>
      <c r="O363" s="75"/>
      <c r="P363" s="189">
        <f>O363*H363</f>
        <v>0</v>
      </c>
      <c r="Q363" s="189">
        <v>1.1250000000000001E-05</v>
      </c>
      <c r="R363" s="189">
        <f>Q363*H363</f>
        <v>3.375E-05</v>
      </c>
      <c r="S363" s="189">
        <v>0</v>
      </c>
      <c r="T363" s="190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191" t="s">
        <v>98</v>
      </c>
      <c r="AT363" s="191" t="s">
        <v>411</v>
      </c>
      <c r="AU363" s="191" t="s">
        <v>114</v>
      </c>
      <c r="AY363" s="22" t="s">
        <v>408</v>
      </c>
      <c r="BE363" s="192">
        <f>IF(N363="základní",J363,0)</f>
        <v>0</v>
      </c>
      <c r="BF363" s="192">
        <f>IF(N363="snížená",J363,0)</f>
        <v>0</v>
      </c>
      <c r="BG363" s="192">
        <f>IF(N363="zákl. přenesená",J363,0)</f>
        <v>0</v>
      </c>
      <c r="BH363" s="192">
        <f>IF(N363="sníž. přenesená",J363,0)</f>
        <v>0</v>
      </c>
      <c r="BI363" s="192">
        <f>IF(N363="nulová",J363,0)</f>
        <v>0</v>
      </c>
      <c r="BJ363" s="22" t="s">
        <v>76</v>
      </c>
      <c r="BK363" s="192">
        <f>ROUND(I363*H363,2)</f>
        <v>0</v>
      </c>
      <c r="BL363" s="22" t="s">
        <v>98</v>
      </c>
      <c r="BM363" s="191" t="s">
        <v>716</v>
      </c>
    </row>
    <row r="364" s="2" customFormat="1">
      <c r="A364" s="41"/>
      <c r="B364" s="42"/>
      <c r="C364" s="41"/>
      <c r="D364" s="193" t="s">
        <v>417</v>
      </c>
      <c r="E364" s="41"/>
      <c r="F364" s="194" t="s">
        <v>717</v>
      </c>
      <c r="G364" s="41"/>
      <c r="H364" s="41"/>
      <c r="I364" s="195"/>
      <c r="J364" s="41"/>
      <c r="K364" s="41"/>
      <c r="L364" s="42"/>
      <c r="M364" s="196"/>
      <c r="N364" s="197"/>
      <c r="O364" s="75"/>
      <c r="P364" s="75"/>
      <c r="Q364" s="75"/>
      <c r="R364" s="75"/>
      <c r="S364" s="75"/>
      <c r="T364" s="76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T364" s="22" t="s">
        <v>417</v>
      </c>
      <c r="AU364" s="22" t="s">
        <v>114</v>
      </c>
    </row>
    <row r="365" s="2" customFormat="1" ht="37.8" customHeight="1">
      <c r="A365" s="41"/>
      <c r="B365" s="179"/>
      <c r="C365" s="180" t="s">
        <v>718</v>
      </c>
      <c r="D365" s="180" t="s">
        <v>411</v>
      </c>
      <c r="E365" s="181" t="s">
        <v>719</v>
      </c>
      <c r="F365" s="182" t="s">
        <v>720</v>
      </c>
      <c r="G365" s="183" t="s">
        <v>561</v>
      </c>
      <c r="H365" s="184">
        <v>6</v>
      </c>
      <c r="I365" s="185"/>
      <c r="J365" s="186">
        <f>ROUND(I365*H365,2)</f>
        <v>0</v>
      </c>
      <c r="K365" s="182" t="s">
        <v>414</v>
      </c>
      <c r="L365" s="42"/>
      <c r="M365" s="187" t="s">
        <v>3</v>
      </c>
      <c r="N365" s="188" t="s">
        <v>43</v>
      </c>
      <c r="O365" s="75"/>
      <c r="P365" s="189">
        <f>O365*H365</f>
        <v>0</v>
      </c>
      <c r="Q365" s="189">
        <v>7.1249999999999997E-05</v>
      </c>
      <c r="R365" s="189">
        <f>Q365*H365</f>
        <v>0.00042749999999999998</v>
      </c>
      <c r="S365" s="189">
        <v>0</v>
      </c>
      <c r="T365" s="190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191" t="s">
        <v>98</v>
      </c>
      <c r="AT365" s="191" t="s">
        <v>411</v>
      </c>
      <c r="AU365" s="191" t="s">
        <v>114</v>
      </c>
      <c r="AY365" s="22" t="s">
        <v>408</v>
      </c>
      <c r="BE365" s="192">
        <f>IF(N365="základní",J365,0)</f>
        <v>0</v>
      </c>
      <c r="BF365" s="192">
        <f>IF(N365="snížená",J365,0)</f>
        <v>0</v>
      </c>
      <c r="BG365" s="192">
        <f>IF(N365="zákl. přenesená",J365,0)</f>
        <v>0</v>
      </c>
      <c r="BH365" s="192">
        <f>IF(N365="sníž. přenesená",J365,0)</f>
        <v>0</v>
      </c>
      <c r="BI365" s="192">
        <f>IF(N365="nulová",J365,0)</f>
        <v>0</v>
      </c>
      <c r="BJ365" s="22" t="s">
        <v>76</v>
      </c>
      <c r="BK365" s="192">
        <f>ROUND(I365*H365,2)</f>
        <v>0</v>
      </c>
      <c r="BL365" s="22" t="s">
        <v>98</v>
      </c>
      <c r="BM365" s="191" t="s">
        <v>721</v>
      </c>
    </row>
    <row r="366" s="2" customFormat="1">
      <c r="A366" s="41"/>
      <c r="B366" s="42"/>
      <c r="C366" s="41"/>
      <c r="D366" s="193" t="s">
        <v>417</v>
      </c>
      <c r="E366" s="41"/>
      <c r="F366" s="194" t="s">
        <v>722</v>
      </c>
      <c r="G366" s="41"/>
      <c r="H366" s="41"/>
      <c r="I366" s="195"/>
      <c r="J366" s="41"/>
      <c r="K366" s="41"/>
      <c r="L366" s="42"/>
      <c r="M366" s="196"/>
      <c r="N366" s="197"/>
      <c r="O366" s="75"/>
      <c r="P366" s="75"/>
      <c r="Q366" s="75"/>
      <c r="R366" s="75"/>
      <c r="S366" s="75"/>
      <c r="T366" s="76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2" t="s">
        <v>417</v>
      </c>
      <c r="AU366" s="22" t="s">
        <v>114</v>
      </c>
    </row>
    <row r="367" s="2" customFormat="1" ht="44.25" customHeight="1">
      <c r="A367" s="41"/>
      <c r="B367" s="179"/>
      <c r="C367" s="180" t="s">
        <v>723</v>
      </c>
      <c r="D367" s="180" t="s">
        <v>411</v>
      </c>
      <c r="E367" s="181" t="s">
        <v>724</v>
      </c>
      <c r="F367" s="182" t="s">
        <v>725</v>
      </c>
      <c r="G367" s="183" t="s">
        <v>561</v>
      </c>
      <c r="H367" s="184">
        <v>3</v>
      </c>
      <c r="I367" s="185"/>
      <c r="J367" s="186">
        <f>ROUND(I367*H367,2)</f>
        <v>0</v>
      </c>
      <c r="K367" s="182" t="s">
        <v>414</v>
      </c>
      <c r="L367" s="42"/>
      <c r="M367" s="187" t="s">
        <v>3</v>
      </c>
      <c r="N367" s="188" t="s">
        <v>43</v>
      </c>
      <c r="O367" s="75"/>
      <c r="P367" s="189">
        <f>O367*H367</f>
        <v>0</v>
      </c>
      <c r="Q367" s="189">
        <v>0</v>
      </c>
      <c r="R367" s="189">
        <f>Q367*H367</f>
        <v>0</v>
      </c>
      <c r="S367" s="189">
        <v>0</v>
      </c>
      <c r="T367" s="190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191" t="s">
        <v>98</v>
      </c>
      <c r="AT367" s="191" t="s">
        <v>411</v>
      </c>
      <c r="AU367" s="191" t="s">
        <v>114</v>
      </c>
      <c r="AY367" s="22" t="s">
        <v>408</v>
      </c>
      <c r="BE367" s="192">
        <f>IF(N367="základní",J367,0)</f>
        <v>0</v>
      </c>
      <c r="BF367" s="192">
        <f>IF(N367="snížená",J367,0)</f>
        <v>0</v>
      </c>
      <c r="BG367" s="192">
        <f>IF(N367="zákl. přenesená",J367,0)</f>
        <v>0</v>
      </c>
      <c r="BH367" s="192">
        <f>IF(N367="sníž. přenesená",J367,0)</f>
        <v>0</v>
      </c>
      <c r="BI367" s="192">
        <f>IF(N367="nulová",J367,0)</f>
        <v>0</v>
      </c>
      <c r="BJ367" s="22" t="s">
        <v>76</v>
      </c>
      <c r="BK367" s="192">
        <f>ROUND(I367*H367,2)</f>
        <v>0</v>
      </c>
      <c r="BL367" s="22" t="s">
        <v>98</v>
      </c>
      <c r="BM367" s="191" t="s">
        <v>726</v>
      </c>
    </row>
    <row r="368" s="2" customFormat="1">
      <c r="A368" s="41"/>
      <c r="B368" s="42"/>
      <c r="C368" s="41"/>
      <c r="D368" s="193" t="s">
        <v>417</v>
      </c>
      <c r="E368" s="41"/>
      <c r="F368" s="194" t="s">
        <v>727</v>
      </c>
      <c r="G368" s="41"/>
      <c r="H368" s="41"/>
      <c r="I368" s="195"/>
      <c r="J368" s="41"/>
      <c r="K368" s="41"/>
      <c r="L368" s="42"/>
      <c r="M368" s="196"/>
      <c r="N368" s="197"/>
      <c r="O368" s="75"/>
      <c r="P368" s="75"/>
      <c r="Q368" s="75"/>
      <c r="R368" s="75"/>
      <c r="S368" s="75"/>
      <c r="T368" s="76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2" t="s">
        <v>417</v>
      </c>
      <c r="AU368" s="22" t="s">
        <v>114</v>
      </c>
    </row>
    <row r="369" s="12" customFormat="1" ht="20.88" customHeight="1">
      <c r="A369" s="12"/>
      <c r="B369" s="166"/>
      <c r="C369" s="12"/>
      <c r="D369" s="167" t="s">
        <v>71</v>
      </c>
      <c r="E369" s="177" t="s">
        <v>585</v>
      </c>
      <c r="F369" s="177" t="s">
        <v>728</v>
      </c>
      <c r="G369" s="12"/>
      <c r="H369" s="12"/>
      <c r="I369" s="169"/>
      <c r="J369" s="178">
        <f>BK369</f>
        <v>0</v>
      </c>
      <c r="K369" s="12"/>
      <c r="L369" s="166"/>
      <c r="M369" s="171"/>
      <c r="N369" s="172"/>
      <c r="O369" s="172"/>
      <c r="P369" s="173">
        <f>SUM(P370:P385)</f>
        <v>0</v>
      </c>
      <c r="Q369" s="172"/>
      <c r="R369" s="173">
        <f>SUM(R370:R385)</f>
        <v>2.801742768</v>
      </c>
      <c r="S369" s="172"/>
      <c r="T369" s="174">
        <f>SUM(T370:T385)</f>
        <v>0</v>
      </c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R369" s="167" t="s">
        <v>76</v>
      </c>
      <c r="AT369" s="175" t="s">
        <v>71</v>
      </c>
      <c r="AU369" s="175" t="s">
        <v>80</v>
      </c>
      <c r="AY369" s="167" t="s">
        <v>408</v>
      </c>
      <c r="BK369" s="176">
        <f>SUM(BK370:BK385)</f>
        <v>0</v>
      </c>
    </row>
    <row r="370" s="2" customFormat="1" ht="66.75" customHeight="1">
      <c r="A370" s="41"/>
      <c r="B370" s="179"/>
      <c r="C370" s="180" t="s">
        <v>729</v>
      </c>
      <c r="D370" s="180" t="s">
        <v>411</v>
      </c>
      <c r="E370" s="181" t="s">
        <v>672</v>
      </c>
      <c r="F370" s="182" t="s">
        <v>673</v>
      </c>
      <c r="G370" s="183" t="s">
        <v>426</v>
      </c>
      <c r="H370" s="184">
        <v>1.708</v>
      </c>
      <c r="I370" s="185"/>
      <c r="J370" s="186">
        <f>ROUND(I370*H370,2)</f>
        <v>0</v>
      </c>
      <c r="K370" s="182" t="s">
        <v>414</v>
      </c>
      <c r="L370" s="42"/>
      <c r="M370" s="187" t="s">
        <v>3</v>
      </c>
      <c r="N370" s="188" t="s">
        <v>43</v>
      </c>
      <c r="O370" s="75"/>
      <c r="P370" s="189">
        <f>O370*H370</f>
        <v>0</v>
      </c>
      <c r="Q370" s="189">
        <v>0</v>
      </c>
      <c r="R370" s="189">
        <f>Q370*H370</f>
        <v>0</v>
      </c>
      <c r="S370" s="189">
        <v>0</v>
      </c>
      <c r="T370" s="190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191" t="s">
        <v>415</v>
      </c>
      <c r="AT370" s="191" t="s">
        <v>411</v>
      </c>
      <c r="AU370" s="191" t="s">
        <v>114</v>
      </c>
      <c r="AY370" s="22" t="s">
        <v>408</v>
      </c>
      <c r="BE370" s="192">
        <f>IF(N370="základní",J370,0)</f>
        <v>0</v>
      </c>
      <c r="BF370" s="192">
        <f>IF(N370="snížená",J370,0)</f>
        <v>0</v>
      </c>
      <c r="BG370" s="192">
        <f>IF(N370="zákl. přenesená",J370,0)</f>
        <v>0</v>
      </c>
      <c r="BH370" s="192">
        <f>IF(N370="sníž. přenesená",J370,0)</f>
        <v>0</v>
      </c>
      <c r="BI370" s="192">
        <f>IF(N370="nulová",J370,0)</f>
        <v>0</v>
      </c>
      <c r="BJ370" s="22" t="s">
        <v>76</v>
      </c>
      <c r="BK370" s="192">
        <f>ROUND(I370*H370,2)</f>
        <v>0</v>
      </c>
      <c r="BL370" s="22" t="s">
        <v>415</v>
      </c>
      <c r="BM370" s="191" t="s">
        <v>730</v>
      </c>
    </row>
    <row r="371" s="2" customFormat="1">
      <c r="A371" s="41"/>
      <c r="B371" s="42"/>
      <c r="C371" s="41"/>
      <c r="D371" s="193" t="s">
        <v>417</v>
      </c>
      <c r="E371" s="41"/>
      <c r="F371" s="194" t="s">
        <v>675</v>
      </c>
      <c r="G371" s="41"/>
      <c r="H371" s="41"/>
      <c r="I371" s="195"/>
      <c r="J371" s="41"/>
      <c r="K371" s="41"/>
      <c r="L371" s="42"/>
      <c r="M371" s="196"/>
      <c r="N371" s="197"/>
      <c r="O371" s="75"/>
      <c r="P371" s="75"/>
      <c r="Q371" s="75"/>
      <c r="R371" s="75"/>
      <c r="S371" s="75"/>
      <c r="T371" s="76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T371" s="22" t="s">
        <v>417</v>
      </c>
      <c r="AU371" s="22" t="s">
        <v>114</v>
      </c>
    </row>
    <row r="372" s="13" customFormat="1">
      <c r="A372" s="13"/>
      <c r="B372" s="198"/>
      <c r="C372" s="13"/>
      <c r="D372" s="199" t="s">
        <v>419</v>
      </c>
      <c r="E372" s="200" t="s">
        <v>3</v>
      </c>
      <c r="F372" s="201" t="s">
        <v>731</v>
      </c>
      <c r="G372" s="13"/>
      <c r="H372" s="202">
        <v>1.708</v>
      </c>
      <c r="I372" s="203"/>
      <c r="J372" s="13"/>
      <c r="K372" s="13"/>
      <c r="L372" s="198"/>
      <c r="M372" s="204"/>
      <c r="N372" s="205"/>
      <c r="O372" s="205"/>
      <c r="P372" s="205"/>
      <c r="Q372" s="205"/>
      <c r="R372" s="205"/>
      <c r="S372" s="205"/>
      <c r="T372" s="20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00" t="s">
        <v>419</v>
      </c>
      <c r="AU372" s="200" t="s">
        <v>114</v>
      </c>
      <c r="AV372" s="13" t="s">
        <v>80</v>
      </c>
      <c r="AW372" s="13" t="s">
        <v>33</v>
      </c>
      <c r="AX372" s="13" t="s">
        <v>76</v>
      </c>
      <c r="AY372" s="200" t="s">
        <v>408</v>
      </c>
    </row>
    <row r="373" s="2" customFormat="1" ht="16.5" customHeight="1">
      <c r="A373" s="41"/>
      <c r="B373" s="179"/>
      <c r="C373" s="223" t="s">
        <v>732</v>
      </c>
      <c r="D373" s="223" t="s">
        <v>513</v>
      </c>
      <c r="E373" s="224" t="s">
        <v>733</v>
      </c>
      <c r="F373" s="225" t="s">
        <v>734</v>
      </c>
      <c r="G373" s="226" t="s">
        <v>501</v>
      </c>
      <c r="H373" s="227">
        <v>2.7330000000000001</v>
      </c>
      <c r="I373" s="228"/>
      <c r="J373" s="229">
        <f>ROUND(I373*H373,2)</f>
        <v>0</v>
      </c>
      <c r="K373" s="225" t="s">
        <v>414</v>
      </c>
      <c r="L373" s="230"/>
      <c r="M373" s="231" t="s">
        <v>3</v>
      </c>
      <c r="N373" s="232" t="s">
        <v>43</v>
      </c>
      <c r="O373" s="75"/>
      <c r="P373" s="189">
        <f>O373*H373</f>
        <v>0</v>
      </c>
      <c r="Q373" s="189">
        <v>1</v>
      </c>
      <c r="R373" s="189">
        <f>Q373*H373</f>
        <v>2.7330000000000001</v>
      </c>
      <c r="S373" s="189">
        <v>0</v>
      </c>
      <c r="T373" s="190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191" t="s">
        <v>470</v>
      </c>
      <c r="AT373" s="191" t="s">
        <v>513</v>
      </c>
      <c r="AU373" s="191" t="s">
        <v>114</v>
      </c>
      <c r="AY373" s="22" t="s">
        <v>408</v>
      </c>
      <c r="BE373" s="192">
        <f>IF(N373="základní",J373,0)</f>
        <v>0</v>
      </c>
      <c r="BF373" s="192">
        <f>IF(N373="snížená",J373,0)</f>
        <v>0</v>
      </c>
      <c r="BG373" s="192">
        <f>IF(N373="zákl. přenesená",J373,0)</f>
        <v>0</v>
      </c>
      <c r="BH373" s="192">
        <f>IF(N373="sníž. přenesená",J373,0)</f>
        <v>0</v>
      </c>
      <c r="BI373" s="192">
        <f>IF(N373="nulová",J373,0)</f>
        <v>0</v>
      </c>
      <c r="BJ373" s="22" t="s">
        <v>76</v>
      </c>
      <c r="BK373" s="192">
        <f>ROUND(I373*H373,2)</f>
        <v>0</v>
      </c>
      <c r="BL373" s="22" t="s">
        <v>415</v>
      </c>
      <c r="BM373" s="191" t="s">
        <v>735</v>
      </c>
    </row>
    <row r="374" s="13" customFormat="1">
      <c r="A374" s="13"/>
      <c r="B374" s="198"/>
      <c r="C374" s="13"/>
      <c r="D374" s="199" t="s">
        <v>419</v>
      </c>
      <c r="E374" s="13"/>
      <c r="F374" s="201" t="s">
        <v>736</v>
      </c>
      <c r="G374" s="13"/>
      <c r="H374" s="202">
        <v>2.7330000000000001</v>
      </c>
      <c r="I374" s="203"/>
      <c r="J374" s="13"/>
      <c r="K374" s="13"/>
      <c r="L374" s="198"/>
      <c r="M374" s="204"/>
      <c r="N374" s="205"/>
      <c r="O374" s="205"/>
      <c r="P374" s="205"/>
      <c r="Q374" s="205"/>
      <c r="R374" s="205"/>
      <c r="S374" s="205"/>
      <c r="T374" s="20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00" t="s">
        <v>419</v>
      </c>
      <c r="AU374" s="200" t="s">
        <v>114</v>
      </c>
      <c r="AV374" s="13" t="s">
        <v>80</v>
      </c>
      <c r="AW374" s="13" t="s">
        <v>4</v>
      </c>
      <c r="AX374" s="13" t="s">
        <v>76</v>
      </c>
      <c r="AY374" s="200" t="s">
        <v>408</v>
      </c>
    </row>
    <row r="375" s="2" customFormat="1" ht="44.25" customHeight="1">
      <c r="A375" s="41"/>
      <c r="B375" s="179"/>
      <c r="C375" s="180" t="s">
        <v>737</v>
      </c>
      <c r="D375" s="180" t="s">
        <v>411</v>
      </c>
      <c r="E375" s="181" t="s">
        <v>738</v>
      </c>
      <c r="F375" s="182" t="s">
        <v>739</v>
      </c>
      <c r="G375" s="183" t="s">
        <v>650</v>
      </c>
      <c r="H375" s="184">
        <v>54.100000000000001</v>
      </c>
      <c r="I375" s="185"/>
      <c r="J375" s="186">
        <f>ROUND(I375*H375,2)</f>
        <v>0</v>
      </c>
      <c r="K375" s="182" t="s">
        <v>414</v>
      </c>
      <c r="L375" s="42"/>
      <c r="M375" s="187" t="s">
        <v>3</v>
      </c>
      <c r="N375" s="188" t="s">
        <v>43</v>
      </c>
      <c r="O375" s="75"/>
      <c r="P375" s="189">
        <f>O375*H375</f>
        <v>0</v>
      </c>
      <c r="Q375" s="189">
        <v>0.00034000000000000002</v>
      </c>
      <c r="R375" s="189">
        <f>Q375*H375</f>
        <v>0.018394000000000001</v>
      </c>
      <c r="S375" s="189">
        <v>0</v>
      </c>
      <c r="T375" s="190">
        <f>S375*H375</f>
        <v>0</v>
      </c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R375" s="191" t="s">
        <v>415</v>
      </c>
      <c r="AT375" s="191" t="s">
        <v>411</v>
      </c>
      <c r="AU375" s="191" t="s">
        <v>114</v>
      </c>
      <c r="AY375" s="22" t="s">
        <v>408</v>
      </c>
      <c r="BE375" s="192">
        <f>IF(N375="základní",J375,0)</f>
        <v>0</v>
      </c>
      <c r="BF375" s="192">
        <f>IF(N375="snížená",J375,0)</f>
        <v>0</v>
      </c>
      <c r="BG375" s="192">
        <f>IF(N375="zákl. přenesená",J375,0)</f>
        <v>0</v>
      </c>
      <c r="BH375" s="192">
        <f>IF(N375="sníž. přenesená",J375,0)</f>
        <v>0</v>
      </c>
      <c r="BI375" s="192">
        <f>IF(N375="nulová",J375,0)</f>
        <v>0</v>
      </c>
      <c r="BJ375" s="22" t="s">
        <v>76</v>
      </c>
      <c r="BK375" s="192">
        <f>ROUND(I375*H375,2)</f>
        <v>0</v>
      </c>
      <c r="BL375" s="22" t="s">
        <v>415</v>
      </c>
      <c r="BM375" s="191" t="s">
        <v>740</v>
      </c>
    </row>
    <row r="376" s="2" customFormat="1">
      <c r="A376" s="41"/>
      <c r="B376" s="42"/>
      <c r="C376" s="41"/>
      <c r="D376" s="193" t="s">
        <v>417</v>
      </c>
      <c r="E376" s="41"/>
      <c r="F376" s="194" t="s">
        <v>741</v>
      </c>
      <c r="G376" s="41"/>
      <c r="H376" s="41"/>
      <c r="I376" s="195"/>
      <c r="J376" s="41"/>
      <c r="K376" s="41"/>
      <c r="L376" s="42"/>
      <c r="M376" s="196"/>
      <c r="N376" s="197"/>
      <c r="O376" s="75"/>
      <c r="P376" s="75"/>
      <c r="Q376" s="75"/>
      <c r="R376" s="75"/>
      <c r="S376" s="75"/>
      <c r="T376" s="76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T376" s="22" t="s">
        <v>417</v>
      </c>
      <c r="AU376" s="22" t="s">
        <v>114</v>
      </c>
    </row>
    <row r="377" s="13" customFormat="1">
      <c r="A377" s="13"/>
      <c r="B377" s="198"/>
      <c r="C377" s="13"/>
      <c r="D377" s="199" t="s">
        <v>419</v>
      </c>
      <c r="E377" s="200" t="s">
        <v>3</v>
      </c>
      <c r="F377" s="201" t="s">
        <v>742</v>
      </c>
      <c r="G377" s="13"/>
      <c r="H377" s="202">
        <v>20.100000000000001</v>
      </c>
      <c r="I377" s="203"/>
      <c r="J377" s="13"/>
      <c r="K377" s="13"/>
      <c r="L377" s="198"/>
      <c r="M377" s="204"/>
      <c r="N377" s="205"/>
      <c r="O377" s="205"/>
      <c r="P377" s="205"/>
      <c r="Q377" s="205"/>
      <c r="R377" s="205"/>
      <c r="S377" s="205"/>
      <c r="T377" s="20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00" t="s">
        <v>419</v>
      </c>
      <c r="AU377" s="200" t="s">
        <v>114</v>
      </c>
      <c r="AV377" s="13" t="s">
        <v>80</v>
      </c>
      <c r="AW377" s="13" t="s">
        <v>33</v>
      </c>
      <c r="AX377" s="13" t="s">
        <v>72</v>
      </c>
      <c r="AY377" s="200" t="s">
        <v>408</v>
      </c>
    </row>
    <row r="378" s="13" customFormat="1">
      <c r="A378" s="13"/>
      <c r="B378" s="198"/>
      <c r="C378" s="13"/>
      <c r="D378" s="199" t="s">
        <v>419</v>
      </c>
      <c r="E378" s="200" t="s">
        <v>3</v>
      </c>
      <c r="F378" s="201" t="s">
        <v>743</v>
      </c>
      <c r="G378" s="13"/>
      <c r="H378" s="202">
        <v>34</v>
      </c>
      <c r="I378" s="203"/>
      <c r="J378" s="13"/>
      <c r="K378" s="13"/>
      <c r="L378" s="198"/>
      <c r="M378" s="204"/>
      <c r="N378" s="205"/>
      <c r="O378" s="205"/>
      <c r="P378" s="205"/>
      <c r="Q378" s="205"/>
      <c r="R378" s="205"/>
      <c r="S378" s="205"/>
      <c r="T378" s="20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00" t="s">
        <v>419</v>
      </c>
      <c r="AU378" s="200" t="s">
        <v>114</v>
      </c>
      <c r="AV378" s="13" t="s">
        <v>80</v>
      </c>
      <c r="AW378" s="13" t="s">
        <v>33</v>
      </c>
      <c r="AX378" s="13" t="s">
        <v>72</v>
      </c>
      <c r="AY378" s="200" t="s">
        <v>408</v>
      </c>
    </row>
    <row r="379" s="15" customFormat="1">
      <c r="A379" s="15"/>
      <c r="B379" s="215"/>
      <c r="C379" s="15"/>
      <c r="D379" s="199" t="s">
        <v>419</v>
      </c>
      <c r="E379" s="216" t="s">
        <v>3</v>
      </c>
      <c r="F379" s="217" t="s">
        <v>451</v>
      </c>
      <c r="G379" s="15"/>
      <c r="H379" s="218">
        <v>54.100000000000001</v>
      </c>
      <c r="I379" s="219"/>
      <c r="J379" s="15"/>
      <c r="K379" s="15"/>
      <c r="L379" s="215"/>
      <c r="M379" s="220"/>
      <c r="N379" s="221"/>
      <c r="O379" s="221"/>
      <c r="P379" s="221"/>
      <c r="Q379" s="221"/>
      <c r="R379" s="221"/>
      <c r="S379" s="221"/>
      <c r="T379" s="222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216" t="s">
        <v>419</v>
      </c>
      <c r="AU379" s="216" t="s">
        <v>114</v>
      </c>
      <c r="AV379" s="15" t="s">
        <v>415</v>
      </c>
      <c r="AW379" s="15" t="s">
        <v>33</v>
      </c>
      <c r="AX379" s="15" t="s">
        <v>76</v>
      </c>
      <c r="AY379" s="216" t="s">
        <v>408</v>
      </c>
    </row>
    <row r="380" s="2" customFormat="1" ht="37.8" customHeight="1">
      <c r="A380" s="41"/>
      <c r="B380" s="179"/>
      <c r="C380" s="180" t="s">
        <v>101</v>
      </c>
      <c r="D380" s="180" t="s">
        <v>411</v>
      </c>
      <c r="E380" s="181" t="s">
        <v>744</v>
      </c>
      <c r="F380" s="182" t="s">
        <v>745</v>
      </c>
      <c r="G380" s="183" t="s">
        <v>650</v>
      </c>
      <c r="H380" s="184">
        <v>21.800000000000001</v>
      </c>
      <c r="I380" s="185"/>
      <c r="J380" s="186">
        <f>ROUND(I380*H380,2)</f>
        <v>0</v>
      </c>
      <c r="K380" s="182" t="s">
        <v>414</v>
      </c>
      <c r="L380" s="42"/>
      <c r="M380" s="187" t="s">
        <v>3</v>
      </c>
      <c r="N380" s="188" t="s">
        <v>43</v>
      </c>
      <c r="O380" s="75"/>
      <c r="P380" s="189">
        <f>O380*H380</f>
        <v>0</v>
      </c>
      <c r="Q380" s="189">
        <v>0.0016267600000000001</v>
      </c>
      <c r="R380" s="189">
        <f>Q380*H380</f>
        <v>0.035463368000000002</v>
      </c>
      <c r="S380" s="189">
        <v>0</v>
      </c>
      <c r="T380" s="190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191" t="s">
        <v>415</v>
      </c>
      <c r="AT380" s="191" t="s">
        <v>411</v>
      </c>
      <c r="AU380" s="191" t="s">
        <v>114</v>
      </c>
      <c r="AY380" s="22" t="s">
        <v>408</v>
      </c>
      <c r="BE380" s="192">
        <f>IF(N380="základní",J380,0)</f>
        <v>0</v>
      </c>
      <c r="BF380" s="192">
        <f>IF(N380="snížená",J380,0)</f>
        <v>0</v>
      </c>
      <c r="BG380" s="192">
        <f>IF(N380="zákl. přenesená",J380,0)</f>
        <v>0</v>
      </c>
      <c r="BH380" s="192">
        <f>IF(N380="sníž. přenesená",J380,0)</f>
        <v>0</v>
      </c>
      <c r="BI380" s="192">
        <f>IF(N380="nulová",J380,0)</f>
        <v>0</v>
      </c>
      <c r="BJ380" s="22" t="s">
        <v>76</v>
      </c>
      <c r="BK380" s="192">
        <f>ROUND(I380*H380,2)</f>
        <v>0</v>
      </c>
      <c r="BL380" s="22" t="s">
        <v>415</v>
      </c>
      <c r="BM380" s="191" t="s">
        <v>746</v>
      </c>
    </row>
    <row r="381" s="2" customFormat="1">
      <c r="A381" s="41"/>
      <c r="B381" s="42"/>
      <c r="C381" s="41"/>
      <c r="D381" s="193" t="s">
        <v>417</v>
      </c>
      <c r="E381" s="41"/>
      <c r="F381" s="194" t="s">
        <v>747</v>
      </c>
      <c r="G381" s="41"/>
      <c r="H381" s="41"/>
      <c r="I381" s="195"/>
      <c r="J381" s="41"/>
      <c r="K381" s="41"/>
      <c r="L381" s="42"/>
      <c r="M381" s="196"/>
      <c r="N381" s="197"/>
      <c r="O381" s="75"/>
      <c r="P381" s="75"/>
      <c r="Q381" s="75"/>
      <c r="R381" s="75"/>
      <c r="S381" s="75"/>
      <c r="T381" s="76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2" t="s">
        <v>417</v>
      </c>
      <c r="AU381" s="22" t="s">
        <v>114</v>
      </c>
    </row>
    <row r="382" s="13" customFormat="1">
      <c r="A382" s="13"/>
      <c r="B382" s="198"/>
      <c r="C382" s="13"/>
      <c r="D382" s="199" t="s">
        <v>419</v>
      </c>
      <c r="E382" s="200" t="s">
        <v>3</v>
      </c>
      <c r="F382" s="201" t="s">
        <v>748</v>
      </c>
      <c r="G382" s="13"/>
      <c r="H382" s="202">
        <v>21.800000000000001</v>
      </c>
      <c r="I382" s="203"/>
      <c r="J382" s="13"/>
      <c r="K382" s="13"/>
      <c r="L382" s="198"/>
      <c r="M382" s="204"/>
      <c r="N382" s="205"/>
      <c r="O382" s="205"/>
      <c r="P382" s="205"/>
      <c r="Q382" s="205"/>
      <c r="R382" s="205"/>
      <c r="S382" s="205"/>
      <c r="T382" s="20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00" t="s">
        <v>419</v>
      </c>
      <c r="AU382" s="200" t="s">
        <v>114</v>
      </c>
      <c r="AV382" s="13" t="s">
        <v>80</v>
      </c>
      <c r="AW382" s="13" t="s">
        <v>33</v>
      </c>
      <c r="AX382" s="13" t="s">
        <v>76</v>
      </c>
      <c r="AY382" s="200" t="s">
        <v>408</v>
      </c>
    </row>
    <row r="383" s="2" customFormat="1" ht="24.15" customHeight="1">
      <c r="A383" s="41"/>
      <c r="B383" s="179"/>
      <c r="C383" s="180" t="s">
        <v>749</v>
      </c>
      <c r="D383" s="180" t="s">
        <v>411</v>
      </c>
      <c r="E383" s="181" t="s">
        <v>750</v>
      </c>
      <c r="F383" s="182" t="s">
        <v>751</v>
      </c>
      <c r="G383" s="183" t="s">
        <v>650</v>
      </c>
      <c r="H383" s="184">
        <v>10</v>
      </c>
      <c r="I383" s="185"/>
      <c r="J383" s="186">
        <f>ROUND(I383*H383,2)</f>
        <v>0</v>
      </c>
      <c r="K383" s="182" t="s">
        <v>414</v>
      </c>
      <c r="L383" s="42"/>
      <c r="M383" s="187" t="s">
        <v>3</v>
      </c>
      <c r="N383" s="188" t="s">
        <v>43</v>
      </c>
      <c r="O383" s="75"/>
      <c r="P383" s="189">
        <f>O383*H383</f>
        <v>0</v>
      </c>
      <c r="Q383" s="189">
        <v>0.00148854</v>
      </c>
      <c r="R383" s="189">
        <f>Q383*H383</f>
        <v>0.0148854</v>
      </c>
      <c r="S383" s="189">
        <v>0</v>
      </c>
      <c r="T383" s="190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191" t="s">
        <v>415</v>
      </c>
      <c r="AT383" s="191" t="s">
        <v>411</v>
      </c>
      <c r="AU383" s="191" t="s">
        <v>114</v>
      </c>
      <c r="AY383" s="22" t="s">
        <v>408</v>
      </c>
      <c r="BE383" s="192">
        <f>IF(N383="základní",J383,0)</f>
        <v>0</v>
      </c>
      <c r="BF383" s="192">
        <f>IF(N383="snížená",J383,0)</f>
        <v>0</v>
      </c>
      <c r="BG383" s="192">
        <f>IF(N383="zákl. přenesená",J383,0)</f>
        <v>0</v>
      </c>
      <c r="BH383" s="192">
        <f>IF(N383="sníž. přenesená",J383,0)</f>
        <v>0</v>
      </c>
      <c r="BI383" s="192">
        <f>IF(N383="nulová",J383,0)</f>
        <v>0</v>
      </c>
      <c r="BJ383" s="22" t="s">
        <v>76</v>
      </c>
      <c r="BK383" s="192">
        <f>ROUND(I383*H383,2)</f>
        <v>0</v>
      </c>
      <c r="BL383" s="22" t="s">
        <v>415</v>
      </c>
      <c r="BM383" s="191" t="s">
        <v>752</v>
      </c>
    </row>
    <row r="384" s="2" customFormat="1">
      <c r="A384" s="41"/>
      <c r="B384" s="42"/>
      <c r="C384" s="41"/>
      <c r="D384" s="193" t="s">
        <v>417</v>
      </c>
      <c r="E384" s="41"/>
      <c r="F384" s="194" t="s">
        <v>753</v>
      </c>
      <c r="G384" s="41"/>
      <c r="H384" s="41"/>
      <c r="I384" s="195"/>
      <c r="J384" s="41"/>
      <c r="K384" s="41"/>
      <c r="L384" s="42"/>
      <c r="M384" s="196"/>
      <c r="N384" s="197"/>
      <c r="O384" s="75"/>
      <c r="P384" s="75"/>
      <c r="Q384" s="75"/>
      <c r="R384" s="75"/>
      <c r="S384" s="75"/>
      <c r="T384" s="76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2" t="s">
        <v>417</v>
      </c>
      <c r="AU384" s="22" t="s">
        <v>114</v>
      </c>
    </row>
    <row r="385" s="13" customFormat="1">
      <c r="A385" s="13"/>
      <c r="B385" s="198"/>
      <c r="C385" s="13"/>
      <c r="D385" s="199" t="s">
        <v>419</v>
      </c>
      <c r="E385" s="200" t="s">
        <v>3</v>
      </c>
      <c r="F385" s="201" t="s">
        <v>482</v>
      </c>
      <c r="G385" s="13"/>
      <c r="H385" s="202">
        <v>10</v>
      </c>
      <c r="I385" s="203"/>
      <c r="J385" s="13"/>
      <c r="K385" s="13"/>
      <c r="L385" s="198"/>
      <c r="M385" s="204"/>
      <c r="N385" s="205"/>
      <c r="O385" s="205"/>
      <c r="P385" s="205"/>
      <c r="Q385" s="205"/>
      <c r="R385" s="205"/>
      <c r="S385" s="205"/>
      <c r="T385" s="20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00" t="s">
        <v>419</v>
      </c>
      <c r="AU385" s="200" t="s">
        <v>114</v>
      </c>
      <c r="AV385" s="13" t="s">
        <v>80</v>
      </c>
      <c r="AW385" s="13" t="s">
        <v>33</v>
      </c>
      <c r="AX385" s="13" t="s">
        <v>76</v>
      </c>
      <c r="AY385" s="200" t="s">
        <v>408</v>
      </c>
    </row>
    <row r="386" s="12" customFormat="1" ht="22.8" customHeight="1">
      <c r="A386" s="12"/>
      <c r="B386" s="166"/>
      <c r="C386" s="12"/>
      <c r="D386" s="167" t="s">
        <v>71</v>
      </c>
      <c r="E386" s="177" t="s">
        <v>114</v>
      </c>
      <c r="F386" s="177" t="s">
        <v>754</v>
      </c>
      <c r="G386" s="12"/>
      <c r="H386" s="12"/>
      <c r="I386" s="169"/>
      <c r="J386" s="178">
        <f>BK386</f>
        <v>0</v>
      </c>
      <c r="K386" s="12"/>
      <c r="L386" s="166"/>
      <c r="M386" s="171"/>
      <c r="N386" s="172"/>
      <c r="O386" s="172"/>
      <c r="P386" s="173">
        <f>P387+SUM(P388:P442)+P452+P497</f>
        <v>0</v>
      </c>
      <c r="Q386" s="172"/>
      <c r="R386" s="173">
        <f>R387+SUM(R388:R442)+R452+R497</f>
        <v>235.0049923890243</v>
      </c>
      <c r="S386" s="172"/>
      <c r="T386" s="174">
        <f>T387+SUM(T388:T442)+T452+T497</f>
        <v>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R386" s="167" t="s">
        <v>76</v>
      </c>
      <c r="AT386" s="175" t="s">
        <v>71</v>
      </c>
      <c r="AU386" s="175" t="s">
        <v>76</v>
      </c>
      <c r="AY386" s="167" t="s">
        <v>408</v>
      </c>
      <c r="BK386" s="176">
        <f>BK387+SUM(BK388:BK442)+BK452+BK497</f>
        <v>0</v>
      </c>
    </row>
    <row r="387" s="2" customFormat="1" ht="37.8" customHeight="1">
      <c r="A387" s="41"/>
      <c r="B387" s="179"/>
      <c r="C387" s="180" t="s">
        <v>104</v>
      </c>
      <c r="D387" s="180" t="s">
        <v>411</v>
      </c>
      <c r="E387" s="181" t="s">
        <v>755</v>
      </c>
      <c r="F387" s="182" t="s">
        <v>756</v>
      </c>
      <c r="G387" s="183" t="s">
        <v>117</v>
      </c>
      <c r="H387" s="184">
        <v>228.61699999999999</v>
      </c>
      <c r="I387" s="185"/>
      <c r="J387" s="186">
        <f>ROUND(I387*H387,2)</f>
        <v>0</v>
      </c>
      <c r="K387" s="182" t="s">
        <v>414</v>
      </c>
      <c r="L387" s="42"/>
      <c r="M387" s="187" t="s">
        <v>3</v>
      </c>
      <c r="N387" s="188" t="s">
        <v>43</v>
      </c>
      <c r="O387" s="75"/>
      <c r="P387" s="189">
        <f>O387*H387</f>
        <v>0</v>
      </c>
      <c r="Q387" s="189">
        <v>0.26904800000000001</v>
      </c>
      <c r="R387" s="189">
        <f>Q387*H387</f>
        <v>61.508946616000003</v>
      </c>
      <c r="S387" s="189">
        <v>0</v>
      </c>
      <c r="T387" s="190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191" t="s">
        <v>415</v>
      </c>
      <c r="AT387" s="191" t="s">
        <v>411</v>
      </c>
      <c r="AU387" s="191" t="s">
        <v>80</v>
      </c>
      <c r="AY387" s="22" t="s">
        <v>408</v>
      </c>
      <c r="BE387" s="192">
        <f>IF(N387="základní",J387,0)</f>
        <v>0</v>
      </c>
      <c r="BF387" s="192">
        <f>IF(N387="snížená",J387,0)</f>
        <v>0</v>
      </c>
      <c r="BG387" s="192">
        <f>IF(N387="zákl. přenesená",J387,0)</f>
        <v>0</v>
      </c>
      <c r="BH387" s="192">
        <f>IF(N387="sníž. přenesená",J387,0)</f>
        <v>0</v>
      </c>
      <c r="BI387" s="192">
        <f>IF(N387="nulová",J387,0)</f>
        <v>0</v>
      </c>
      <c r="BJ387" s="22" t="s">
        <v>76</v>
      </c>
      <c r="BK387" s="192">
        <f>ROUND(I387*H387,2)</f>
        <v>0</v>
      </c>
      <c r="BL387" s="22" t="s">
        <v>415</v>
      </c>
      <c r="BM387" s="191" t="s">
        <v>757</v>
      </c>
    </row>
    <row r="388" s="2" customFormat="1">
      <c r="A388" s="41"/>
      <c r="B388" s="42"/>
      <c r="C388" s="41"/>
      <c r="D388" s="193" t="s">
        <v>417</v>
      </c>
      <c r="E388" s="41"/>
      <c r="F388" s="194" t="s">
        <v>758</v>
      </c>
      <c r="G388" s="41"/>
      <c r="H388" s="41"/>
      <c r="I388" s="195"/>
      <c r="J388" s="41"/>
      <c r="K388" s="41"/>
      <c r="L388" s="42"/>
      <c r="M388" s="196"/>
      <c r="N388" s="197"/>
      <c r="O388" s="75"/>
      <c r="P388" s="75"/>
      <c r="Q388" s="75"/>
      <c r="R388" s="75"/>
      <c r="S388" s="75"/>
      <c r="T388" s="76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2" t="s">
        <v>417</v>
      </c>
      <c r="AU388" s="22" t="s">
        <v>80</v>
      </c>
    </row>
    <row r="389" s="14" customFormat="1">
      <c r="A389" s="14"/>
      <c r="B389" s="208"/>
      <c r="C389" s="14"/>
      <c r="D389" s="199" t="s">
        <v>419</v>
      </c>
      <c r="E389" s="209" t="s">
        <v>3</v>
      </c>
      <c r="F389" s="210" t="s">
        <v>759</v>
      </c>
      <c r="G389" s="14"/>
      <c r="H389" s="209" t="s">
        <v>3</v>
      </c>
      <c r="I389" s="211"/>
      <c r="J389" s="14"/>
      <c r="K389" s="14"/>
      <c r="L389" s="208"/>
      <c r="M389" s="212"/>
      <c r="N389" s="213"/>
      <c r="O389" s="213"/>
      <c r="P389" s="213"/>
      <c r="Q389" s="213"/>
      <c r="R389" s="213"/>
      <c r="S389" s="213"/>
      <c r="T389" s="2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09" t="s">
        <v>419</v>
      </c>
      <c r="AU389" s="209" t="s">
        <v>80</v>
      </c>
      <c r="AV389" s="14" t="s">
        <v>76</v>
      </c>
      <c r="AW389" s="14" t="s">
        <v>33</v>
      </c>
      <c r="AX389" s="14" t="s">
        <v>72</v>
      </c>
      <c r="AY389" s="209" t="s">
        <v>408</v>
      </c>
    </row>
    <row r="390" s="13" customFormat="1">
      <c r="A390" s="13"/>
      <c r="B390" s="198"/>
      <c r="C390" s="13"/>
      <c r="D390" s="199" t="s">
        <v>419</v>
      </c>
      <c r="E390" s="200" t="s">
        <v>3</v>
      </c>
      <c r="F390" s="201" t="s">
        <v>760</v>
      </c>
      <c r="G390" s="13"/>
      <c r="H390" s="202">
        <v>214.43899999999999</v>
      </c>
      <c r="I390" s="203"/>
      <c r="J390" s="13"/>
      <c r="K390" s="13"/>
      <c r="L390" s="198"/>
      <c r="M390" s="204"/>
      <c r="N390" s="205"/>
      <c r="O390" s="205"/>
      <c r="P390" s="205"/>
      <c r="Q390" s="205"/>
      <c r="R390" s="205"/>
      <c r="S390" s="205"/>
      <c r="T390" s="20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00" t="s">
        <v>419</v>
      </c>
      <c r="AU390" s="200" t="s">
        <v>80</v>
      </c>
      <c r="AV390" s="13" t="s">
        <v>80</v>
      </c>
      <c r="AW390" s="13" t="s">
        <v>33</v>
      </c>
      <c r="AX390" s="13" t="s">
        <v>72</v>
      </c>
      <c r="AY390" s="200" t="s">
        <v>408</v>
      </c>
    </row>
    <row r="391" s="13" customFormat="1">
      <c r="A391" s="13"/>
      <c r="B391" s="198"/>
      <c r="C391" s="13"/>
      <c r="D391" s="199" t="s">
        <v>419</v>
      </c>
      <c r="E391" s="200" t="s">
        <v>3</v>
      </c>
      <c r="F391" s="201" t="s">
        <v>761</v>
      </c>
      <c r="G391" s="13"/>
      <c r="H391" s="202">
        <v>-39.741999999999997</v>
      </c>
      <c r="I391" s="203"/>
      <c r="J391" s="13"/>
      <c r="K391" s="13"/>
      <c r="L391" s="198"/>
      <c r="M391" s="204"/>
      <c r="N391" s="205"/>
      <c r="O391" s="205"/>
      <c r="P391" s="205"/>
      <c r="Q391" s="205"/>
      <c r="R391" s="205"/>
      <c r="S391" s="205"/>
      <c r="T391" s="20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00" t="s">
        <v>419</v>
      </c>
      <c r="AU391" s="200" t="s">
        <v>80</v>
      </c>
      <c r="AV391" s="13" t="s">
        <v>80</v>
      </c>
      <c r="AW391" s="13" t="s">
        <v>33</v>
      </c>
      <c r="AX391" s="13" t="s">
        <v>72</v>
      </c>
      <c r="AY391" s="200" t="s">
        <v>408</v>
      </c>
    </row>
    <row r="392" s="13" customFormat="1">
      <c r="A392" s="13"/>
      <c r="B392" s="198"/>
      <c r="C392" s="13"/>
      <c r="D392" s="199" t="s">
        <v>419</v>
      </c>
      <c r="E392" s="200" t="s">
        <v>3</v>
      </c>
      <c r="F392" s="201" t="s">
        <v>762</v>
      </c>
      <c r="G392" s="13"/>
      <c r="H392" s="202">
        <v>-2.0350000000000001</v>
      </c>
      <c r="I392" s="203"/>
      <c r="J392" s="13"/>
      <c r="K392" s="13"/>
      <c r="L392" s="198"/>
      <c r="M392" s="204"/>
      <c r="N392" s="205"/>
      <c r="O392" s="205"/>
      <c r="P392" s="205"/>
      <c r="Q392" s="205"/>
      <c r="R392" s="205"/>
      <c r="S392" s="205"/>
      <c r="T392" s="206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00" t="s">
        <v>419</v>
      </c>
      <c r="AU392" s="200" t="s">
        <v>80</v>
      </c>
      <c r="AV392" s="13" t="s">
        <v>80</v>
      </c>
      <c r="AW392" s="13" t="s">
        <v>33</v>
      </c>
      <c r="AX392" s="13" t="s">
        <v>72</v>
      </c>
      <c r="AY392" s="200" t="s">
        <v>408</v>
      </c>
    </row>
    <row r="393" s="13" customFormat="1">
      <c r="A393" s="13"/>
      <c r="B393" s="198"/>
      <c r="C393" s="13"/>
      <c r="D393" s="199" t="s">
        <v>419</v>
      </c>
      <c r="E393" s="200" t="s">
        <v>3</v>
      </c>
      <c r="F393" s="201" t="s">
        <v>763</v>
      </c>
      <c r="G393" s="13"/>
      <c r="H393" s="202">
        <v>-3.875</v>
      </c>
      <c r="I393" s="203"/>
      <c r="J393" s="13"/>
      <c r="K393" s="13"/>
      <c r="L393" s="198"/>
      <c r="M393" s="204"/>
      <c r="N393" s="205"/>
      <c r="O393" s="205"/>
      <c r="P393" s="205"/>
      <c r="Q393" s="205"/>
      <c r="R393" s="205"/>
      <c r="S393" s="205"/>
      <c r="T393" s="20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00" t="s">
        <v>419</v>
      </c>
      <c r="AU393" s="200" t="s">
        <v>80</v>
      </c>
      <c r="AV393" s="13" t="s">
        <v>80</v>
      </c>
      <c r="AW393" s="13" t="s">
        <v>33</v>
      </c>
      <c r="AX393" s="13" t="s">
        <v>72</v>
      </c>
      <c r="AY393" s="200" t="s">
        <v>408</v>
      </c>
    </row>
    <row r="394" s="16" customFormat="1">
      <c r="A394" s="16"/>
      <c r="B394" s="233"/>
      <c r="C394" s="16"/>
      <c r="D394" s="199" t="s">
        <v>419</v>
      </c>
      <c r="E394" s="234" t="s">
        <v>3</v>
      </c>
      <c r="F394" s="235" t="s">
        <v>764</v>
      </c>
      <c r="G394" s="16"/>
      <c r="H394" s="236">
        <v>168.78700000000001</v>
      </c>
      <c r="I394" s="237"/>
      <c r="J394" s="16"/>
      <c r="K394" s="16"/>
      <c r="L394" s="233"/>
      <c r="M394" s="238"/>
      <c r="N394" s="239"/>
      <c r="O394" s="239"/>
      <c r="P394" s="239"/>
      <c r="Q394" s="239"/>
      <c r="R394" s="239"/>
      <c r="S394" s="239"/>
      <c r="T394" s="240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T394" s="234" t="s">
        <v>419</v>
      </c>
      <c r="AU394" s="234" t="s">
        <v>80</v>
      </c>
      <c r="AV394" s="16" t="s">
        <v>114</v>
      </c>
      <c r="AW394" s="16" t="s">
        <v>33</v>
      </c>
      <c r="AX394" s="16" t="s">
        <v>72</v>
      </c>
      <c r="AY394" s="234" t="s">
        <v>408</v>
      </c>
    </row>
    <row r="395" s="14" customFormat="1">
      <c r="A395" s="14"/>
      <c r="B395" s="208"/>
      <c r="C395" s="14"/>
      <c r="D395" s="199" t="s">
        <v>419</v>
      </c>
      <c r="E395" s="209" t="s">
        <v>3</v>
      </c>
      <c r="F395" s="210" t="s">
        <v>765</v>
      </c>
      <c r="G395" s="14"/>
      <c r="H395" s="209" t="s">
        <v>3</v>
      </c>
      <c r="I395" s="211"/>
      <c r="J395" s="14"/>
      <c r="K395" s="14"/>
      <c r="L395" s="208"/>
      <c r="M395" s="212"/>
      <c r="N395" s="213"/>
      <c r="O395" s="213"/>
      <c r="P395" s="213"/>
      <c r="Q395" s="213"/>
      <c r="R395" s="213"/>
      <c r="S395" s="213"/>
      <c r="T395" s="2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09" t="s">
        <v>419</v>
      </c>
      <c r="AU395" s="209" t="s">
        <v>80</v>
      </c>
      <c r="AV395" s="14" t="s">
        <v>76</v>
      </c>
      <c r="AW395" s="14" t="s">
        <v>33</v>
      </c>
      <c r="AX395" s="14" t="s">
        <v>72</v>
      </c>
      <c r="AY395" s="209" t="s">
        <v>408</v>
      </c>
    </row>
    <row r="396" s="13" customFormat="1">
      <c r="A396" s="13"/>
      <c r="B396" s="198"/>
      <c r="C396" s="13"/>
      <c r="D396" s="199" t="s">
        <v>419</v>
      </c>
      <c r="E396" s="200" t="s">
        <v>3</v>
      </c>
      <c r="F396" s="201" t="s">
        <v>766</v>
      </c>
      <c r="G396" s="13"/>
      <c r="H396" s="202">
        <v>31.949999999999999</v>
      </c>
      <c r="I396" s="203"/>
      <c r="J396" s="13"/>
      <c r="K396" s="13"/>
      <c r="L396" s="198"/>
      <c r="M396" s="204"/>
      <c r="N396" s="205"/>
      <c r="O396" s="205"/>
      <c r="P396" s="205"/>
      <c r="Q396" s="205"/>
      <c r="R396" s="205"/>
      <c r="S396" s="205"/>
      <c r="T396" s="20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00" t="s">
        <v>419</v>
      </c>
      <c r="AU396" s="200" t="s">
        <v>80</v>
      </c>
      <c r="AV396" s="13" t="s">
        <v>80</v>
      </c>
      <c r="AW396" s="13" t="s">
        <v>33</v>
      </c>
      <c r="AX396" s="13" t="s">
        <v>72</v>
      </c>
      <c r="AY396" s="200" t="s">
        <v>408</v>
      </c>
    </row>
    <row r="397" s="13" customFormat="1">
      <c r="A397" s="13"/>
      <c r="B397" s="198"/>
      <c r="C397" s="13"/>
      <c r="D397" s="199" t="s">
        <v>419</v>
      </c>
      <c r="E397" s="200" t="s">
        <v>3</v>
      </c>
      <c r="F397" s="201" t="s">
        <v>767</v>
      </c>
      <c r="G397" s="13"/>
      <c r="H397" s="202">
        <v>27.879999999999999</v>
      </c>
      <c r="I397" s="203"/>
      <c r="J397" s="13"/>
      <c r="K397" s="13"/>
      <c r="L397" s="198"/>
      <c r="M397" s="204"/>
      <c r="N397" s="205"/>
      <c r="O397" s="205"/>
      <c r="P397" s="205"/>
      <c r="Q397" s="205"/>
      <c r="R397" s="205"/>
      <c r="S397" s="205"/>
      <c r="T397" s="20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00" t="s">
        <v>419</v>
      </c>
      <c r="AU397" s="200" t="s">
        <v>80</v>
      </c>
      <c r="AV397" s="13" t="s">
        <v>80</v>
      </c>
      <c r="AW397" s="13" t="s">
        <v>33</v>
      </c>
      <c r="AX397" s="13" t="s">
        <v>72</v>
      </c>
      <c r="AY397" s="200" t="s">
        <v>408</v>
      </c>
    </row>
    <row r="398" s="16" customFormat="1">
      <c r="A398" s="16"/>
      <c r="B398" s="233"/>
      <c r="C398" s="16"/>
      <c r="D398" s="199" t="s">
        <v>419</v>
      </c>
      <c r="E398" s="234" t="s">
        <v>3</v>
      </c>
      <c r="F398" s="235" t="s">
        <v>764</v>
      </c>
      <c r="G398" s="16"/>
      <c r="H398" s="236">
        <v>59.829999999999998</v>
      </c>
      <c r="I398" s="237"/>
      <c r="J398" s="16"/>
      <c r="K398" s="16"/>
      <c r="L398" s="233"/>
      <c r="M398" s="238"/>
      <c r="N398" s="239"/>
      <c r="O398" s="239"/>
      <c r="P398" s="239"/>
      <c r="Q398" s="239"/>
      <c r="R398" s="239"/>
      <c r="S398" s="239"/>
      <c r="T398" s="240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T398" s="234" t="s">
        <v>419</v>
      </c>
      <c r="AU398" s="234" t="s">
        <v>80</v>
      </c>
      <c r="AV398" s="16" t="s">
        <v>114</v>
      </c>
      <c r="AW398" s="16" t="s">
        <v>33</v>
      </c>
      <c r="AX398" s="16" t="s">
        <v>72</v>
      </c>
      <c r="AY398" s="234" t="s">
        <v>408</v>
      </c>
    </row>
    <row r="399" s="15" customFormat="1">
      <c r="A399" s="15"/>
      <c r="B399" s="215"/>
      <c r="C399" s="15"/>
      <c r="D399" s="199" t="s">
        <v>419</v>
      </c>
      <c r="E399" s="216" t="s">
        <v>3</v>
      </c>
      <c r="F399" s="217" t="s">
        <v>451</v>
      </c>
      <c r="G399" s="15"/>
      <c r="H399" s="218">
        <v>228.61699999999999</v>
      </c>
      <c r="I399" s="219"/>
      <c r="J399" s="15"/>
      <c r="K399" s="15"/>
      <c r="L399" s="215"/>
      <c r="M399" s="220"/>
      <c r="N399" s="221"/>
      <c r="O399" s="221"/>
      <c r="P399" s="221"/>
      <c r="Q399" s="221"/>
      <c r="R399" s="221"/>
      <c r="S399" s="221"/>
      <c r="T399" s="222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T399" s="216" t="s">
        <v>419</v>
      </c>
      <c r="AU399" s="216" t="s">
        <v>80</v>
      </c>
      <c r="AV399" s="15" t="s">
        <v>415</v>
      </c>
      <c r="AW399" s="15" t="s">
        <v>33</v>
      </c>
      <c r="AX399" s="15" t="s">
        <v>76</v>
      </c>
      <c r="AY399" s="216" t="s">
        <v>408</v>
      </c>
    </row>
    <row r="400" s="2" customFormat="1" ht="44.25" customHeight="1">
      <c r="A400" s="41"/>
      <c r="B400" s="179"/>
      <c r="C400" s="180" t="s">
        <v>768</v>
      </c>
      <c r="D400" s="180" t="s">
        <v>411</v>
      </c>
      <c r="E400" s="181" t="s">
        <v>769</v>
      </c>
      <c r="F400" s="182" t="s">
        <v>770</v>
      </c>
      <c r="G400" s="183" t="s">
        <v>117</v>
      </c>
      <c r="H400" s="184">
        <v>107.205</v>
      </c>
      <c r="I400" s="185"/>
      <c r="J400" s="186">
        <f>ROUND(I400*H400,2)</f>
        <v>0</v>
      </c>
      <c r="K400" s="182" t="s">
        <v>414</v>
      </c>
      <c r="L400" s="42"/>
      <c r="M400" s="187" t="s">
        <v>3</v>
      </c>
      <c r="N400" s="188" t="s">
        <v>43</v>
      </c>
      <c r="O400" s="75"/>
      <c r="P400" s="189">
        <f>O400*H400</f>
        <v>0</v>
      </c>
      <c r="Q400" s="189">
        <v>0.26086399999999998</v>
      </c>
      <c r="R400" s="189">
        <f>Q400*H400</f>
        <v>27.965925119999998</v>
      </c>
      <c r="S400" s="189">
        <v>0</v>
      </c>
      <c r="T400" s="190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191" t="s">
        <v>415</v>
      </c>
      <c r="AT400" s="191" t="s">
        <v>411</v>
      </c>
      <c r="AU400" s="191" t="s">
        <v>80</v>
      </c>
      <c r="AY400" s="22" t="s">
        <v>408</v>
      </c>
      <c r="BE400" s="192">
        <f>IF(N400="základní",J400,0)</f>
        <v>0</v>
      </c>
      <c r="BF400" s="192">
        <f>IF(N400="snížená",J400,0)</f>
        <v>0</v>
      </c>
      <c r="BG400" s="192">
        <f>IF(N400="zákl. přenesená",J400,0)</f>
        <v>0</v>
      </c>
      <c r="BH400" s="192">
        <f>IF(N400="sníž. přenesená",J400,0)</f>
        <v>0</v>
      </c>
      <c r="BI400" s="192">
        <f>IF(N400="nulová",J400,0)</f>
        <v>0</v>
      </c>
      <c r="BJ400" s="22" t="s">
        <v>76</v>
      </c>
      <c r="BK400" s="192">
        <f>ROUND(I400*H400,2)</f>
        <v>0</v>
      </c>
      <c r="BL400" s="22" t="s">
        <v>415</v>
      </c>
      <c r="BM400" s="191" t="s">
        <v>771</v>
      </c>
    </row>
    <row r="401" s="2" customFormat="1">
      <c r="A401" s="41"/>
      <c r="B401" s="42"/>
      <c r="C401" s="41"/>
      <c r="D401" s="193" t="s">
        <v>417</v>
      </c>
      <c r="E401" s="41"/>
      <c r="F401" s="194" t="s">
        <v>772</v>
      </c>
      <c r="G401" s="41"/>
      <c r="H401" s="41"/>
      <c r="I401" s="195"/>
      <c r="J401" s="41"/>
      <c r="K401" s="41"/>
      <c r="L401" s="42"/>
      <c r="M401" s="196"/>
      <c r="N401" s="197"/>
      <c r="O401" s="75"/>
      <c r="P401" s="75"/>
      <c r="Q401" s="75"/>
      <c r="R401" s="75"/>
      <c r="S401" s="75"/>
      <c r="T401" s="76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T401" s="22" t="s">
        <v>417</v>
      </c>
      <c r="AU401" s="22" t="s">
        <v>80</v>
      </c>
    </row>
    <row r="402" s="14" customFormat="1">
      <c r="A402" s="14"/>
      <c r="B402" s="208"/>
      <c r="C402" s="14"/>
      <c r="D402" s="199" t="s">
        <v>419</v>
      </c>
      <c r="E402" s="209" t="s">
        <v>3</v>
      </c>
      <c r="F402" s="210" t="s">
        <v>773</v>
      </c>
      <c r="G402" s="14"/>
      <c r="H402" s="209" t="s">
        <v>3</v>
      </c>
      <c r="I402" s="211"/>
      <c r="J402" s="14"/>
      <c r="K402" s="14"/>
      <c r="L402" s="208"/>
      <c r="M402" s="212"/>
      <c r="N402" s="213"/>
      <c r="O402" s="213"/>
      <c r="P402" s="213"/>
      <c r="Q402" s="213"/>
      <c r="R402" s="213"/>
      <c r="S402" s="213"/>
      <c r="T402" s="2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09" t="s">
        <v>419</v>
      </c>
      <c r="AU402" s="209" t="s">
        <v>80</v>
      </c>
      <c r="AV402" s="14" t="s">
        <v>76</v>
      </c>
      <c r="AW402" s="14" t="s">
        <v>33</v>
      </c>
      <c r="AX402" s="14" t="s">
        <v>72</v>
      </c>
      <c r="AY402" s="209" t="s">
        <v>408</v>
      </c>
    </row>
    <row r="403" s="13" customFormat="1">
      <c r="A403" s="13"/>
      <c r="B403" s="198"/>
      <c r="C403" s="13"/>
      <c r="D403" s="199" t="s">
        <v>419</v>
      </c>
      <c r="E403" s="200" t="s">
        <v>3</v>
      </c>
      <c r="F403" s="201" t="s">
        <v>774</v>
      </c>
      <c r="G403" s="13"/>
      <c r="H403" s="202">
        <v>25.518999999999998</v>
      </c>
      <c r="I403" s="203"/>
      <c r="J403" s="13"/>
      <c r="K403" s="13"/>
      <c r="L403" s="198"/>
      <c r="M403" s="204"/>
      <c r="N403" s="205"/>
      <c r="O403" s="205"/>
      <c r="P403" s="205"/>
      <c r="Q403" s="205"/>
      <c r="R403" s="205"/>
      <c r="S403" s="205"/>
      <c r="T403" s="20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00" t="s">
        <v>419</v>
      </c>
      <c r="AU403" s="200" t="s">
        <v>80</v>
      </c>
      <c r="AV403" s="13" t="s">
        <v>80</v>
      </c>
      <c r="AW403" s="13" t="s">
        <v>33</v>
      </c>
      <c r="AX403" s="13" t="s">
        <v>72</v>
      </c>
      <c r="AY403" s="200" t="s">
        <v>408</v>
      </c>
    </row>
    <row r="404" s="13" customFormat="1">
      <c r="A404" s="13"/>
      <c r="B404" s="198"/>
      <c r="C404" s="13"/>
      <c r="D404" s="199" t="s">
        <v>419</v>
      </c>
      <c r="E404" s="200" t="s">
        <v>3</v>
      </c>
      <c r="F404" s="201" t="s">
        <v>775</v>
      </c>
      <c r="G404" s="13"/>
      <c r="H404" s="202">
        <v>-3.8399999999999999</v>
      </c>
      <c r="I404" s="203"/>
      <c r="J404" s="13"/>
      <c r="K404" s="13"/>
      <c r="L404" s="198"/>
      <c r="M404" s="204"/>
      <c r="N404" s="205"/>
      <c r="O404" s="205"/>
      <c r="P404" s="205"/>
      <c r="Q404" s="205"/>
      <c r="R404" s="205"/>
      <c r="S404" s="205"/>
      <c r="T404" s="20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00" t="s">
        <v>419</v>
      </c>
      <c r="AU404" s="200" t="s">
        <v>80</v>
      </c>
      <c r="AV404" s="13" t="s">
        <v>80</v>
      </c>
      <c r="AW404" s="13" t="s">
        <v>33</v>
      </c>
      <c r="AX404" s="13" t="s">
        <v>72</v>
      </c>
      <c r="AY404" s="200" t="s">
        <v>408</v>
      </c>
    </row>
    <row r="405" s="13" customFormat="1">
      <c r="A405" s="13"/>
      <c r="B405" s="198"/>
      <c r="C405" s="13"/>
      <c r="D405" s="199" t="s">
        <v>419</v>
      </c>
      <c r="E405" s="200" t="s">
        <v>3</v>
      </c>
      <c r="F405" s="201" t="s">
        <v>776</v>
      </c>
      <c r="G405" s="13"/>
      <c r="H405" s="202">
        <v>-0.5</v>
      </c>
      <c r="I405" s="203"/>
      <c r="J405" s="13"/>
      <c r="K405" s="13"/>
      <c r="L405" s="198"/>
      <c r="M405" s="204"/>
      <c r="N405" s="205"/>
      <c r="O405" s="205"/>
      <c r="P405" s="205"/>
      <c r="Q405" s="205"/>
      <c r="R405" s="205"/>
      <c r="S405" s="205"/>
      <c r="T405" s="20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00" t="s">
        <v>419</v>
      </c>
      <c r="AU405" s="200" t="s">
        <v>80</v>
      </c>
      <c r="AV405" s="13" t="s">
        <v>80</v>
      </c>
      <c r="AW405" s="13" t="s">
        <v>33</v>
      </c>
      <c r="AX405" s="13" t="s">
        <v>72</v>
      </c>
      <c r="AY405" s="200" t="s">
        <v>408</v>
      </c>
    </row>
    <row r="406" s="14" customFormat="1">
      <c r="A406" s="14"/>
      <c r="B406" s="208"/>
      <c r="C406" s="14"/>
      <c r="D406" s="199" t="s">
        <v>419</v>
      </c>
      <c r="E406" s="209" t="s">
        <v>3</v>
      </c>
      <c r="F406" s="210" t="s">
        <v>759</v>
      </c>
      <c r="G406" s="14"/>
      <c r="H406" s="209" t="s">
        <v>3</v>
      </c>
      <c r="I406" s="211"/>
      <c r="J406" s="14"/>
      <c r="K406" s="14"/>
      <c r="L406" s="208"/>
      <c r="M406" s="212"/>
      <c r="N406" s="213"/>
      <c r="O406" s="213"/>
      <c r="P406" s="213"/>
      <c r="Q406" s="213"/>
      <c r="R406" s="213"/>
      <c r="S406" s="213"/>
      <c r="T406" s="2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09" t="s">
        <v>419</v>
      </c>
      <c r="AU406" s="209" t="s">
        <v>80</v>
      </c>
      <c r="AV406" s="14" t="s">
        <v>76</v>
      </c>
      <c r="AW406" s="14" t="s">
        <v>33</v>
      </c>
      <c r="AX406" s="14" t="s">
        <v>72</v>
      </c>
      <c r="AY406" s="209" t="s">
        <v>408</v>
      </c>
    </row>
    <row r="407" s="13" customFormat="1">
      <c r="A407" s="13"/>
      <c r="B407" s="198"/>
      <c r="C407" s="13"/>
      <c r="D407" s="199" t="s">
        <v>419</v>
      </c>
      <c r="E407" s="200" t="s">
        <v>3</v>
      </c>
      <c r="F407" s="201" t="s">
        <v>777</v>
      </c>
      <c r="G407" s="13"/>
      <c r="H407" s="202">
        <v>60.165999999999997</v>
      </c>
      <c r="I407" s="203"/>
      <c r="J407" s="13"/>
      <c r="K407" s="13"/>
      <c r="L407" s="198"/>
      <c r="M407" s="204"/>
      <c r="N407" s="205"/>
      <c r="O407" s="205"/>
      <c r="P407" s="205"/>
      <c r="Q407" s="205"/>
      <c r="R407" s="205"/>
      <c r="S407" s="205"/>
      <c r="T407" s="20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00" t="s">
        <v>419</v>
      </c>
      <c r="AU407" s="200" t="s">
        <v>80</v>
      </c>
      <c r="AV407" s="13" t="s">
        <v>80</v>
      </c>
      <c r="AW407" s="13" t="s">
        <v>33</v>
      </c>
      <c r="AX407" s="13" t="s">
        <v>72</v>
      </c>
      <c r="AY407" s="200" t="s">
        <v>408</v>
      </c>
    </row>
    <row r="408" s="13" customFormat="1">
      <c r="A408" s="13"/>
      <c r="B408" s="198"/>
      <c r="C408" s="13"/>
      <c r="D408" s="199" t="s">
        <v>419</v>
      </c>
      <c r="E408" s="200" t="s">
        <v>3</v>
      </c>
      <c r="F408" s="201" t="s">
        <v>778</v>
      </c>
      <c r="G408" s="13"/>
      <c r="H408" s="202">
        <v>-8.4100000000000001</v>
      </c>
      <c r="I408" s="203"/>
      <c r="J408" s="13"/>
      <c r="K408" s="13"/>
      <c r="L408" s="198"/>
      <c r="M408" s="204"/>
      <c r="N408" s="205"/>
      <c r="O408" s="205"/>
      <c r="P408" s="205"/>
      <c r="Q408" s="205"/>
      <c r="R408" s="205"/>
      <c r="S408" s="205"/>
      <c r="T408" s="20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00" t="s">
        <v>419</v>
      </c>
      <c r="AU408" s="200" t="s">
        <v>80</v>
      </c>
      <c r="AV408" s="13" t="s">
        <v>80</v>
      </c>
      <c r="AW408" s="13" t="s">
        <v>33</v>
      </c>
      <c r="AX408" s="13" t="s">
        <v>72</v>
      </c>
      <c r="AY408" s="200" t="s">
        <v>408</v>
      </c>
    </row>
    <row r="409" s="13" customFormat="1">
      <c r="A409" s="13"/>
      <c r="B409" s="198"/>
      <c r="C409" s="13"/>
      <c r="D409" s="199" t="s">
        <v>419</v>
      </c>
      <c r="E409" s="200" t="s">
        <v>3</v>
      </c>
      <c r="F409" s="201" t="s">
        <v>779</v>
      </c>
      <c r="G409" s="13"/>
      <c r="H409" s="202">
        <v>-1.012</v>
      </c>
      <c r="I409" s="203"/>
      <c r="J409" s="13"/>
      <c r="K409" s="13"/>
      <c r="L409" s="198"/>
      <c r="M409" s="204"/>
      <c r="N409" s="205"/>
      <c r="O409" s="205"/>
      <c r="P409" s="205"/>
      <c r="Q409" s="205"/>
      <c r="R409" s="205"/>
      <c r="S409" s="205"/>
      <c r="T409" s="20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00" t="s">
        <v>419</v>
      </c>
      <c r="AU409" s="200" t="s">
        <v>80</v>
      </c>
      <c r="AV409" s="13" t="s">
        <v>80</v>
      </c>
      <c r="AW409" s="13" t="s">
        <v>33</v>
      </c>
      <c r="AX409" s="13" t="s">
        <v>72</v>
      </c>
      <c r="AY409" s="200" t="s">
        <v>408</v>
      </c>
    </row>
    <row r="410" s="16" customFormat="1">
      <c r="A410" s="16"/>
      <c r="B410" s="233"/>
      <c r="C410" s="16"/>
      <c r="D410" s="199" t="s">
        <v>419</v>
      </c>
      <c r="E410" s="234" t="s">
        <v>3</v>
      </c>
      <c r="F410" s="235" t="s">
        <v>764</v>
      </c>
      <c r="G410" s="16"/>
      <c r="H410" s="236">
        <v>71.923000000000002</v>
      </c>
      <c r="I410" s="237"/>
      <c r="J410" s="16"/>
      <c r="K410" s="16"/>
      <c r="L410" s="233"/>
      <c r="M410" s="238"/>
      <c r="N410" s="239"/>
      <c r="O410" s="239"/>
      <c r="P410" s="239"/>
      <c r="Q410" s="239"/>
      <c r="R410" s="239"/>
      <c r="S410" s="239"/>
      <c r="T410" s="240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T410" s="234" t="s">
        <v>419</v>
      </c>
      <c r="AU410" s="234" t="s">
        <v>80</v>
      </c>
      <c r="AV410" s="16" t="s">
        <v>114</v>
      </c>
      <c r="AW410" s="16" t="s">
        <v>33</v>
      </c>
      <c r="AX410" s="16" t="s">
        <v>72</v>
      </c>
      <c r="AY410" s="234" t="s">
        <v>408</v>
      </c>
    </row>
    <row r="411" s="14" customFormat="1">
      <c r="A411" s="14"/>
      <c r="B411" s="208"/>
      <c r="C411" s="14"/>
      <c r="D411" s="199" t="s">
        <v>419</v>
      </c>
      <c r="E411" s="209" t="s">
        <v>3</v>
      </c>
      <c r="F411" s="210" t="s">
        <v>765</v>
      </c>
      <c r="G411" s="14"/>
      <c r="H411" s="209" t="s">
        <v>3</v>
      </c>
      <c r="I411" s="211"/>
      <c r="J411" s="14"/>
      <c r="K411" s="14"/>
      <c r="L411" s="208"/>
      <c r="M411" s="212"/>
      <c r="N411" s="213"/>
      <c r="O411" s="213"/>
      <c r="P411" s="213"/>
      <c r="Q411" s="213"/>
      <c r="R411" s="213"/>
      <c r="S411" s="213"/>
      <c r="T411" s="2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09" t="s">
        <v>419</v>
      </c>
      <c r="AU411" s="209" t="s">
        <v>80</v>
      </c>
      <c r="AV411" s="14" t="s">
        <v>76</v>
      </c>
      <c r="AW411" s="14" t="s">
        <v>33</v>
      </c>
      <c r="AX411" s="14" t="s">
        <v>72</v>
      </c>
      <c r="AY411" s="209" t="s">
        <v>408</v>
      </c>
    </row>
    <row r="412" s="13" customFormat="1">
      <c r="A412" s="13"/>
      <c r="B412" s="198"/>
      <c r="C412" s="13"/>
      <c r="D412" s="199" t="s">
        <v>419</v>
      </c>
      <c r="E412" s="200" t="s">
        <v>3</v>
      </c>
      <c r="F412" s="201" t="s">
        <v>780</v>
      </c>
      <c r="G412" s="13"/>
      <c r="H412" s="202">
        <v>8</v>
      </c>
      <c r="I412" s="203"/>
      <c r="J412" s="13"/>
      <c r="K412" s="13"/>
      <c r="L412" s="198"/>
      <c r="M412" s="204"/>
      <c r="N412" s="205"/>
      <c r="O412" s="205"/>
      <c r="P412" s="205"/>
      <c r="Q412" s="205"/>
      <c r="R412" s="205"/>
      <c r="S412" s="205"/>
      <c r="T412" s="20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00" t="s">
        <v>419</v>
      </c>
      <c r="AU412" s="200" t="s">
        <v>80</v>
      </c>
      <c r="AV412" s="13" t="s">
        <v>80</v>
      </c>
      <c r="AW412" s="13" t="s">
        <v>33</v>
      </c>
      <c r="AX412" s="13" t="s">
        <v>72</v>
      </c>
      <c r="AY412" s="200" t="s">
        <v>408</v>
      </c>
    </row>
    <row r="413" s="13" customFormat="1">
      <c r="A413" s="13"/>
      <c r="B413" s="198"/>
      <c r="C413" s="13"/>
      <c r="D413" s="199" t="s">
        <v>419</v>
      </c>
      <c r="E413" s="200" t="s">
        <v>3</v>
      </c>
      <c r="F413" s="201" t="s">
        <v>781</v>
      </c>
      <c r="G413" s="13"/>
      <c r="H413" s="202">
        <v>29.879999999999999</v>
      </c>
      <c r="I413" s="203"/>
      <c r="J413" s="13"/>
      <c r="K413" s="13"/>
      <c r="L413" s="198"/>
      <c r="M413" s="204"/>
      <c r="N413" s="205"/>
      <c r="O413" s="205"/>
      <c r="P413" s="205"/>
      <c r="Q413" s="205"/>
      <c r="R413" s="205"/>
      <c r="S413" s="205"/>
      <c r="T413" s="20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00" t="s">
        <v>419</v>
      </c>
      <c r="AU413" s="200" t="s">
        <v>80</v>
      </c>
      <c r="AV413" s="13" t="s">
        <v>80</v>
      </c>
      <c r="AW413" s="13" t="s">
        <v>33</v>
      </c>
      <c r="AX413" s="13" t="s">
        <v>72</v>
      </c>
      <c r="AY413" s="200" t="s">
        <v>408</v>
      </c>
    </row>
    <row r="414" s="13" customFormat="1">
      <c r="A414" s="13"/>
      <c r="B414" s="198"/>
      <c r="C414" s="13"/>
      <c r="D414" s="199" t="s">
        <v>419</v>
      </c>
      <c r="E414" s="200" t="s">
        <v>3</v>
      </c>
      <c r="F414" s="201" t="s">
        <v>782</v>
      </c>
      <c r="G414" s="13"/>
      <c r="H414" s="202">
        <v>-2.2999999999999998</v>
      </c>
      <c r="I414" s="203"/>
      <c r="J414" s="13"/>
      <c r="K414" s="13"/>
      <c r="L414" s="198"/>
      <c r="M414" s="204"/>
      <c r="N414" s="205"/>
      <c r="O414" s="205"/>
      <c r="P414" s="205"/>
      <c r="Q414" s="205"/>
      <c r="R414" s="205"/>
      <c r="S414" s="205"/>
      <c r="T414" s="20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00" t="s">
        <v>419</v>
      </c>
      <c r="AU414" s="200" t="s">
        <v>80</v>
      </c>
      <c r="AV414" s="13" t="s">
        <v>80</v>
      </c>
      <c r="AW414" s="13" t="s">
        <v>33</v>
      </c>
      <c r="AX414" s="13" t="s">
        <v>72</v>
      </c>
      <c r="AY414" s="200" t="s">
        <v>408</v>
      </c>
    </row>
    <row r="415" s="13" customFormat="1">
      <c r="A415" s="13"/>
      <c r="B415" s="198"/>
      <c r="C415" s="13"/>
      <c r="D415" s="199" t="s">
        <v>419</v>
      </c>
      <c r="E415" s="200" t="s">
        <v>3</v>
      </c>
      <c r="F415" s="201" t="s">
        <v>783</v>
      </c>
      <c r="G415" s="13"/>
      <c r="H415" s="202">
        <v>-0.29799999999999999</v>
      </c>
      <c r="I415" s="203"/>
      <c r="J415" s="13"/>
      <c r="K415" s="13"/>
      <c r="L415" s="198"/>
      <c r="M415" s="204"/>
      <c r="N415" s="205"/>
      <c r="O415" s="205"/>
      <c r="P415" s="205"/>
      <c r="Q415" s="205"/>
      <c r="R415" s="205"/>
      <c r="S415" s="205"/>
      <c r="T415" s="20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00" t="s">
        <v>419</v>
      </c>
      <c r="AU415" s="200" t="s">
        <v>80</v>
      </c>
      <c r="AV415" s="13" t="s">
        <v>80</v>
      </c>
      <c r="AW415" s="13" t="s">
        <v>33</v>
      </c>
      <c r="AX415" s="13" t="s">
        <v>72</v>
      </c>
      <c r="AY415" s="200" t="s">
        <v>408</v>
      </c>
    </row>
    <row r="416" s="16" customFormat="1">
      <c r="A416" s="16"/>
      <c r="B416" s="233"/>
      <c r="C416" s="16"/>
      <c r="D416" s="199" t="s">
        <v>419</v>
      </c>
      <c r="E416" s="234" t="s">
        <v>3</v>
      </c>
      <c r="F416" s="235" t="s">
        <v>764</v>
      </c>
      <c r="G416" s="16"/>
      <c r="H416" s="236">
        <v>35.281999999999996</v>
      </c>
      <c r="I416" s="237"/>
      <c r="J416" s="16"/>
      <c r="K416" s="16"/>
      <c r="L416" s="233"/>
      <c r="M416" s="238"/>
      <c r="N416" s="239"/>
      <c r="O416" s="239"/>
      <c r="P416" s="239"/>
      <c r="Q416" s="239"/>
      <c r="R416" s="239"/>
      <c r="S416" s="239"/>
      <c r="T416" s="240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T416" s="234" t="s">
        <v>419</v>
      </c>
      <c r="AU416" s="234" t="s">
        <v>80</v>
      </c>
      <c r="AV416" s="16" t="s">
        <v>114</v>
      </c>
      <c r="AW416" s="16" t="s">
        <v>33</v>
      </c>
      <c r="AX416" s="16" t="s">
        <v>72</v>
      </c>
      <c r="AY416" s="234" t="s">
        <v>408</v>
      </c>
    </row>
    <row r="417" s="15" customFormat="1">
      <c r="A417" s="15"/>
      <c r="B417" s="215"/>
      <c r="C417" s="15"/>
      <c r="D417" s="199" t="s">
        <v>419</v>
      </c>
      <c r="E417" s="216" t="s">
        <v>3</v>
      </c>
      <c r="F417" s="217" t="s">
        <v>451</v>
      </c>
      <c r="G417" s="15"/>
      <c r="H417" s="218">
        <v>107.205</v>
      </c>
      <c r="I417" s="219"/>
      <c r="J417" s="15"/>
      <c r="K417" s="15"/>
      <c r="L417" s="215"/>
      <c r="M417" s="220"/>
      <c r="N417" s="221"/>
      <c r="O417" s="221"/>
      <c r="P417" s="221"/>
      <c r="Q417" s="221"/>
      <c r="R417" s="221"/>
      <c r="S417" s="221"/>
      <c r="T417" s="222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T417" s="216" t="s">
        <v>419</v>
      </c>
      <c r="AU417" s="216" t="s">
        <v>80</v>
      </c>
      <c r="AV417" s="15" t="s">
        <v>415</v>
      </c>
      <c r="AW417" s="15" t="s">
        <v>33</v>
      </c>
      <c r="AX417" s="15" t="s">
        <v>76</v>
      </c>
      <c r="AY417" s="216" t="s">
        <v>408</v>
      </c>
    </row>
    <row r="418" s="2" customFormat="1" ht="24.15" customHeight="1">
      <c r="A418" s="41"/>
      <c r="B418" s="179"/>
      <c r="C418" s="180" t="s">
        <v>784</v>
      </c>
      <c r="D418" s="180" t="s">
        <v>411</v>
      </c>
      <c r="E418" s="181" t="s">
        <v>785</v>
      </c>
      <c r="F418" s="182" t="s">
        <v>786</v>
      </c>
      <c r="G418" s="183" t="s">
        <v>650</v>
      </c>
      <c r="H418" s="184">
        <v>177.417</v>
      </c>
      <c r="I418" s="185"/>
      <c r="J418" s="186">
        <f>ROUND(I418*H418,2)</f>
        <v>0</v>
      </c>
      <c r="K418" s="182" t="s">
        <v>414</v>
      </c>
      <c r="L418" s="42"/>
      <c r="M418" s="187" t="s">
        <v>3</v>
      </c>
      <c r="N418" s="188" t="s">
        <v>43</v>
      </c>
      <c r="O418" s="75"/>
      <c r="P418" s="189">
        <f>O418*H418</f>
        <v>0</v>
      </c>
      <c r="Q418" s="189">
        <v>0.01856</v>
      </c>
      <c r="R418" s="189">
        <f>Q418*H418</f>
        <v>3.2928595199999999</v>
      </c>
      <c r="S418" s="189">
        <v>0</v>
      </c>
      <c r="T418" s="190">
        <f>S418*H418</f>
        <v>0</v>
      </c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R418" s="191" t="s">
        <v>415</v>
      </c>
      <c r="AT418" s="191" t="s">
        <v>411</v>
      </c>
      <c r="AU418" s="191" t="s">
        <v>80</v>
      </c>
      <c r="AY418" s="22" t="s">
        <v>408</v>
      </c>
      <c r="BE418" s="192">
        <f>IF(N418="základní",J418,0)</f>
        <v>0</v>
      </c>
      <c r="BF418" s="192">
        <f>IF(N418="snížená",J418,0)</f>
        <v>0</v>
      </c>
      <c r="BG418" s="192">
        <f>IF(N418="zákl. přenesená",J418,0)</f>
        <v>0</v>
      </c>
      <c r="BH418" s="192">
        <f>IF(N418="sníž. přenesená",J418,0)</f>
        <v>0</v>
      </c>
      <c r="BI418" s="192">
        <f>IF(N418="nulová",J418,0)</f>
        <v>0</v>
      </c>
      <c r="BJ418" s="22" t="s">
        <v>76</v>
      </c>
      <c r="BK418" s="192">
        <f>ROUND(I418*H418,2)</f>
        <v>0</v>
      </c>
      <c r="BL418" s="22" t="s">
        <v>415</v>
      </c>
      <c r="BM418" s="191" t="s">
        <v>787</v>
      </c>
    </row>
    <row r="419" s="2" customFormat="1">
      <c r="A419" s="41"/>
      <c r="B419" s="42"/>
      <c r="C419" s="41"/>
      <c r="D419" s="193" t="s">
        <v>417</v>
      </c>
      <c r="E419" s="41"/>
      <c r="F419" s="194" t="s">
        <v>788</v>
      </c>
      <c r="G419" s="41"/>
      <c r="H419" s="41"/>
      <c r="I419" s="195"/>
      <c r="J419" s="41"/>
      <c r="K419" s="41"/>
      <c r="L419" s="42"/>
      <c r="M419" s="196"/>
      <c r="N419" s="197"/>
      <c r="O419" s="75"/>
      <c r="P419" s="75"/>
      <c r="Q419" s="75"/>
      <c r="R419" s="75"/>
      <c r="S419" s="75"/>
      <c r="T419" s="76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T419" s="22" t="s">
        <v>417</v>
      </c>
      <c r="AU419" s="22" t="s">
        <v>80</v>
      </c>
    </row>
    <row r="420" s="14" customFormat="1">
      <c r="A420" s="14"/>
      <c r="B420" s="208"/>
      <c r="C420" s="14"/>
      <c r="D420" s="199" t="s">
        <v>419</v>
      </c>
      <c r="E420" s="209" t="s">
        <v>3</v>
      </c>
      <c r="F420" s="210" t="s">
        <v>789</v>
      </c>
      <c r="G420" s="14"/>
      <c r="H420" s="209" t="s">
        <v>3</v>
      </c>
      <c r="I420" s="211"/>
      <c r="J420" s="14"/>
      <c r="K420" s="14"/>
      <c r="L420" s="208"/>
      <c r="M420" s="212"/>
      <c r="N420" s="213"/>
      <c r="O420" s="213"/>
      <c r="P420" s="213"/>
      <c r="Q420" s="213"/>
      <c r="R420" s="213"/>
      <c r="S420" s="213"/>
      <c r="T420" s="2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09" t="s">
        <v>419</v>
      </c>
      <c r="AU420" s="209" t="s">
        <v>80</v>
      </c>
      <c r="AV420" s="14" t="s">
        <v>76</v>
      </c>
      <c r="AW420" s="14" t="s">
        <v>33</v>
      </c>
      <c r="AX420" s="14" t="s">
        <v>72</v>
      </c>
      <c r="AY420" s="209" t="s">
        <v>408</v>
      </c>
    </row>
    <row r="421" s="14" customFormat="1">
      <c r="A421" s="14"/>
      <c r="B421" s="208"/>
      <c r="C421" s="14"/>
      <c r="D421" s="199" t="s">
        <v>419</v>
      </c>
      <c r="E421" s="209" t="s">
        <v>3</v>
      </c>
      <c r="F421" s="210" t="s">
        <v>759</v>
      </c>
      <c r="G421" s="14"/>
      <c r="H421" s="209" t="s">
        <v>3</v>
      </c>
      <c r="I421" s="211"/>
      <c r="J421" s="14"/>
      <c r="K421" s="14"/>
      <c r="L421" s="208"/>
      <c r="M421" s="212"/>
      <c r="N421" s="213"/>
      <c r="O421" s="213"/>
      <c r="P421" s="213"/>
      <c r="Q421" s="213"/>
      <c r="R421" s="213"/>
      <c r="S421" s="213"/>
      <c r="T421" s="2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09" t="s">
        <v>419</v>
      </c>
      <c r="AU421" s="209" t="s">
        <v>80</v>
      </c>
      <c r="AV421" s="14" t="s">
        <v>76</v>
      </c>
      <c r="AW421" s="14" t="s">
        <v>33</v>
      </c>
      <c r="AX421" s="14" t="s">
        <v>72</v>
      </c>
      <c r="AY421" s="209" t="s">
        <v>408</v>
      </c>
    </row>
    <row r="422" s="13" customFormat="1">
      <c r="A422" s="13"/>
      <c r="B422" s="198"/>
      <c r="C422" s="13"/>
      <c r="D422" s="199" t="s">
        <v>419</v>
      </c>
      <c r="E422" s="200" t="s">
        <v>3</v>
      </c>
      <c r="F422" s="201" t="s">
        <v>790</v>
      </c>
      <c r="G422" s="13"/>
      <c r="H422" s="202">
        <v>71.210999999999999</v>
      </c>
      <c r="I422" s="203"/>
      <c r="J422" s="13"/>
      <c r="K422" s="13"/>
      <c r="L422" s="198"/>
      <c r="M422" s="204"/>
      <c r="N422" s="205"/>
      <c r="O422" s="205"/>
      <c r="P422" s="205"/>
      <c r="Q422" s="205"/>
      <c r="R422" s="205"/>
      <c r="S422" s="205"/>
      <c r="T422" s="20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00" t="s">
        <v>419</v>
      </c>
      <c r="AU422" s="200" t="s">
        <v>80</v>
      </c>
      <c r="AV422" s="13" t="s">
        <v>80</v>
      </c>
      <c r="AW422" s="13" t="s">
        <v>33</v>
      </c>
      <c r="AX422" s="13" t="s">
        <v>72</v>
      </c>
      <c r="AY422" s="200" t="s">
        <v>408</v>
      </c>
    </row>
    <row r="423" s="13" customFormat="1">
      <c r="A423" s="13"/>
      <c r="B423" s="198"/>
      <c r="C423" s="13"/>
      <c r="D423" s="199" t="s">
        <v>419</v>
      </c>
      <c r="E423" s="200" t="s">
        <v>3</v>
      </c>
      <c r="F423" s="201" t="s">
        <v>791</v>
      </c>
      <c r="G423" s="13"/>
      <c r="H423" s="202">
        <v>-12.234</v>
      </c>
      <c r="I423" s="203"/>
      <c r="J423" s="13"/>
      <c r="K423" s="13"/>
      <c r="L423" s="198"/>
      <c r="M423" s="204"/>
      <c r="N423" s="205"/>
      <c r="O423" s="205"/>
      <c r="P423" s="205"/>
      <c r="Q423" s="205"/>
      <c r="R423" s="205"/>
      <c r="S423" s="205"/>
      <c r="T423" s="20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00" t="s">
        <v>419</v>
      </c>
      <c r="AU423" s="200" t="s">
        <v>80</v>
      </c>
      <c r="AV423" s="13" t="s">
        <v>80</v>
      </c>
      <c r="AW423" s="13" t="s">
        <v>33</v>
      </c>
      <c r="AX423" s="13" t="s">
        <v>72</v>
      </c>
      <c r="AY423" s="200" t="s">
        <v>408</v>
      </c>
    </row>
    <row r="424" s="16" customFormat="1">
      <c r="A424" s="16"/>
      <c r="B424" s="233"/>
      <c r="C424" s="16"/>
      <c r="D424" s="199" t="s">
        <v>419</v>
      </c>
      <c r="E424" s="234" t="s">
        <v>3</v>
      </c>
      <c r="F424" s="235" t="s">
        <v>764</v>
      </c>
      <c r="G424" s="16"/>
      <c r="H424" s="236">
        <v>58.976999999999997</v>
      </c>
      <c r="I424" s="237"/>
      <c r="J424" s="16"/>
      <c r="K424" s="16"/>
      <c r="L424" s="233"/>
      <c r="M424" s="238"/>
      <c r="N424" s="239"/>
      <c r="O424" s="239"/>
      <c r="P424" s="239"/>
      <c r="Q424" s="239"/>
      <c r="R424" s="239"/>
      <c r="S424" s="239"/>
      <c r="T424" s="240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T424" s="234" t="s">
        <v>419</v>
      </c>
      <c r="AU424" s="234" t="s">
        <v>80</v>
      </c>
      <c r="AV424" s="16" t="s">
        <v>114</v>
      </c>
      <c r="AW424" s="16" t="s">
        <v>33</v>
      </c>
      <c r="AX424" s="16" t="s">
        <v>72</v>
      </c>
      <c r="AY424" s="234" t="s">
        <v>408</v>
      </c>
    </row>
    <row r="425" s="14" customFormat="1">
      <c r="A425" s="14"/>
      <c r="B425" s="208"/>
      <c r="C425" s="14"/>
      <c r="D425" s="199" t="s">
        <v>419</v>
      </c>
      <c r="E425" s="209" t="s">
        <v>3</v>
      </c>
      <c r="F425" s="210" t="s">
        <v>765</v>
      </c>
      <c r="G425" s="14"/>
      <c r="H425" s="209" t="s">
        <v>3</v>
      </c>
      <c r="I425" s="211"/>
      <c r="J425" s="14"/>
      <c r="K425" s="14"/>
      <c r="L425" s="208"/>
      <c r="M425" s="212"/>
      <c r="N425" s="213"/>
      <c r="O425" s="213"/>
      <c r="P425" s="213"/>
      <c r="Q425" s="213"/>
      <c r="R425" s="213"/>
      <c r="S425" s="213"/>
      <c r="T425" s="2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09" t="s">
        <v>419</v>
      </c>
      <c r="AU425" s="209" t="s">
        <v>80</v>
      </c>
      <c r="AV425" s="14" t="s">
        <v>76</v>
      </c>
      <c r="AW425" s="14" t="s">
        <v>33</v>
      </c>
      <c r="AX425" s="14" t="s">
        <v>72</v>
      </c>
      <c r="AY425" s="209" t="s">
        <v>408</v>
      </c>
    </row>
    <row r="426" s="13" customFormat="1">
      <c r="A426" s="13"/>
      <c r="B426" s="198"/>
      <c r="C426" s="13"/>
      <c r="D426" s="199" t="s">
        <v>419</v>
      </c>
      <c r="E426" s="200" t="s">
        <v>3</v>
      </c>
      <c r="F426" s="201" t="s">
        <v>792</v>
      </c>
      <c r="G426" s="13"/>
      <c r="H426" s="202">
        <v>63.899999999999999</v>
      </c>
      <c r="I426" s="203"/>
      <c r="J426" s="13"/>
      <c r="K426" s="13"/>
      <c r="L426" s="198"/>
      <c r="M426" s="204"/>
      <c r="N426" s="205"/>
      <c r="O426" s="205"/>
      <c r="P426" s="205"/>
      <c r="Q426" s="205"/>
      <c r="R426" s="205"/>
      <c r="S426" s="205"/>
      <c r="T426" s="20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00" t="s">
        <v>419</v>
      </c>
      <c r="AU426" s="200" t="s">
        <v>80</v>
      </c>
      <c r="AV426" s="13" t="s">
        <v>80</v>
      </c>
      <c r="AW426" s="13" t="s">
        <v>33</v>
      </c>
      <c r="AX426" s="13" t="s">
        <v>72</v>
      </c>
      <c r="AY426" s="200" t="s">
        <v>408</v>
      </c>
    </row>
    <row r="427" s="13" customFormat="1">
      <c r="A427" s="13"/>
      <c r="B427" s="198"/>
      <c r="C427" s="13"/>
      <c r="D427" s="199" t="s">
        <v>419</v>
      </c>
      <c r="E427" s="200" t="s">
        <v>3</v>
      </c>
      <c r="F427" s="201" t="s">
        <v>793</v>
      </c>
      <c r="G427" s="13"/>
      <c r="H427" s="202">
        <v>16</v>
      </c>
      <c r="I427" s="203"/>
      <c r="J427" s="13"/>
      <c r="K427" s="13"/>
      <c r="L427" s="198"/>
      <c r="M427" s="204"/>
      <c r="N427" s="205"/>
      <c r="O427" s="205"/>
      <c r="P427" s="205"/>
      <c r="Q427" s="205"/>
      <c r="R427" s="205"/>
      <c r="S427" s="205"/>
      <c r="T427" s="20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00" t="s">
        <v>419</v>
      </c>
      <c r="AU427" s="200" t="s">
        <v>80</v>
      </c>
      <c r="AV427" s="13" t="s">
        <v>80</v>
      </c>
      <c r="AW427" s="13" t="s">
        <v>33</v>
      </c>
      <c r="AX427" s="13" t="s">
        <v>72</v>
      </c>
      <c r="AY427" s="200" t="s">
        <v>408</v>
      </c>
    </row>
    <row r="428" s="16" customFormat="1">
      <c r="A428" s="16"/>
      <c r="B428" s="233"/>
      <c r="C428" s="16"/>
      <c r="D428" s="199" t="s">
        <v>419</v>
      </c>
      <c r="E428" s="234" t="s">
        <v>3</v>
      </c>
      <c r="F428" s="235" t="s">
        <v>764</v>
      </c>
      <c r="G428" s="16"/>
      <c r="H428" s="236">
        <v>79.900000000000006</v>
      </c>
      <c r="I428" s="237"/>
      <c r="J428" s="16"/>
      <c r="K428" s="16"/>
      <c r="L428" s="233"/>
      <c r="M428" s="238"/>
      <c r="N428" s="239"/>
      <c r="O428" s="239"/>
      <c r="P428" s="239"/>
      <c r="Q428" s="239"/>
      <c r="R428" s="239"/>
      <c r="S428" s="239"/>
      <c r="T428" s="240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T428" s="234" t="s">
        <v>419</v>
      </c>
      <c r="AU428" s="234" t="s">
        <v>80</v>
      </c>
      <c r="AV428" s="16" t="s">
        <v>114</v>
      </c>
      <c r="AW428" s="16" t="s">
        <v>33</v>
      </c>
      <c r="AX428" s="16" t="s">
        <v>72</v>
      </c>
      <c r="AY428" s="234" t="s">
        <v>408</v>
      </c>
    </row>
    <row r="429" s="14" customFormat="1">
      <c r="A429" s="14"/>
      <c r="B429" s="208"/>
      <c r="C429" s="14"/>
      <c r="D429" s="199" t="s">
        <v>419</v>
      </c>
      <c r="E429" s="209" t="s">
        <v>3</v>
      </c>
      <c r="F429" s="210" t="s">
        <v>794</v>
      </c>
      <c r="G429" s="14"/>
      <c r="H429" s="209" t="s">
        <v>3</v>
      </c>
      <c r="I429" s="211"/>
      <c r="J429" s="14"/>
      <c r="K429" s="14"/>
      <c r="L429" s="208"/>
      <c r="M429" s="212"/>
      <c r="N429" s="213"/>
      <c r="O429" s="213"/>
      <c r="P429" s="213"/>
      <c r="Q429" s="213"/>
      <c r="R429" s="213"/>
      <c r="S429" s="213"/>
      <c r="T429" s="2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09" t="s">
        <v>419</v>
      </c>
      <c r="AU429" s="209" t="s">
        <v>80</v>
      </c>
      <c r="AV429" s="14" t="s">
        <v>76</v>
      </c>
      <c r="AW429" s="14" t="s">
        <v>33</v>
      </c>
      <c r="AX429" s="14" t="s">
        <v>72</v>
      </c>
      <c r="AY429" s="209" t="s">
        <v>408</v>
      </c>
    </row>
    <row r="430" s="14" customFormat="1">
      <c r="A430" s="14"/>
      <c r="B430" s="208"/>
      <c r="C430" s="14"/>
      <c r="D430" s="199" t="s">
        <v>419</v>
      </c>
      <c r="E430" s="209" t="s">
        <v>3</v>
      </c>
      <c r="F430" s="210" t="s">
        <v>773</v>
      </c>
      <c r="G430" s="14"/>
      <c r="H430" s="209" t="s">
        <v>3</v>
      </c>
      <c r="I430" s="211"/>
      <c r="J430" s="14"/>
      <c r="K430" s="14"/>
      <c r="L430" s="208"/>
      <c r="M430" s="212"/>
      <c r="N430" s="213"/>
      <c r="O430" s="213"/>
      <c r="P430" s="213"/>
      <c r="Q430" s="213"/>
      <c r="R430" s="213"/>
      <c r="S430" s="213"/>
      <c r="T430" s="2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09" t="s">
        <v>419</v>
      </c>
      <c r="AU430" s="209" t="s">
        <v>80</v>
      </c>
      <c r="AV430" s="14" t="s">
        <v>76</v>
      </c>
      <c r="AW430" s="14" t="s">
        <v>33</v>
      </c>
      <c r="AX430" s="14" t="s">
        <v>72</v>
      </c>
      <c r="AY430" s="209" t="s">
        <v>408</v>
      </c>
    </row>
    <row r="431" s="13" customFormat="1">
      <c r="A431" s="13"/>
      <c r="B431" s="198"/>
      <c r="C431" s="13"/>
      <c r="D431" s="199" t="s">
        <v>419</v>
      </c>
      <c r="E431" s="200" t="s">
        <v>3</v>
      </c>
      <c r="F431" s="201" t="s">
        <v>795</v>
      </c>
      <c r="G431" s="13"/>
      <c r="H431" s="202">
        <v>8.4499999999999993</v>
      </c>
      <c r="I431" s="203"/>
      <c r="J431" s="13"/>
      <c r="K431" s="13"/>
      <c r="L431" s="198"/>
      <c r="M431" s="204"/>
      <c r="N431" s="205"/>
      <c r="O431" s="205"/>
      <c r="P431" s="205"/>
      <c r="Q431" s="205"/>
      <c r="R431" s="205"/>
      <c r="S431" s="205"/>
      <c r="T431" s="206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00" t="s">
        <v>419</v>
      </c>
      <c r="AU431" s="200" t="s">
        <v>80</v>
      </c>
      <c r="AV431" s="13" t="s">
        <v>80</v>
      </c>
      <c r="AW431" s="13" t="s">
        <v>33</v>
      </c>
      <c r="AX431" s="13" t="s">
        <v>72</v>
      </c>
      <c r="AY431" s="200" t="s">
        <v>408</v>
      </c>
    </row>
    <row r="432" s="13" customFormat="1">
      <c r="A432" s="13"/>
      <c r="B432" s="198"/>
      <c r="C432" s="13"/>
      <c r="D432" s="199" t="s">
        <v>419</v>
      </c>
      <c r="E432" s="200" t="s">
        <v>3</v>
      </c>
      <c r="F432" s="201" t="s">
        <v>796</v>
      </c>
      <c r="G432" s="13"/>
      <c r="H432" s="202">
        <v>-1.6000000000000001</v>
      </c>
      <c r="I432" s="203"/>
      <c r="J432" s="13"/>
      <c r="K432" s="13"/>
      <c r="L432" s="198"/>
      <c r="M432" s="204"/>
      <c r="N432" s="205"/>
      <c r="O432" s="205"/>
      <c r="P432" s="205"/>
      <c r="Q432" s="205"/>
      <c r="R432" s="205"/>
      <c r="S432" s="205"/>
      <c r="T432" s="20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00" t="s">
        <v>419</v>
      </c>
      <c r="AU432" s="200" t="s">
        <v>80</v>
      </c>
      <c r="AV432" s="13" t="s">
        <v>80</v>
      </c>
      <c r="AW432" s="13" t="s">
        <v>33</v>
      </c>
      <c r="AX432" s="13" t="s">
        <v>72</v>
      </c>
      <c r="AY432" s="200" t="s">
        <v>408</v>
      </c>
    </row>
    <row r="433" s="14" customFormat="1">
      <c r="A433" s="14"/>
      <c r="B433" s="208"/>
      <c r="C433" s="14"/>
      <c r="D433" s="199" t="s">
        <v>419</v>
      </c>
      <c r="E433" s="209" t="s">
        <v>3</v>
      </c>
      <c r="F433" s="210" t="s">
        <v>759</v>
      </c>
      <c r="G433" s="14"/>
      <c r="H433" s="209" t="s">
        <v>3</v>
      </c>
      <c r="I433" s="211"/>
      <c r="J433" s="14"/>
      <c r="K433" s="14"/>
      <c r="L433" s="208"/>
      <c r="M433" s="212"/>
      <c r="N433" s="213"/>
      <c r="O433" s="213"/>
      <c r="P433" s="213"/>
      <c r="Q433" s="213"/>
      <c r="R433" s="213"/>
      <c r="S433" s="213"/>
      <c r="T433" s="2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09" t="s">
        <v>419</v>
      </c>
      <c r="AU433" s="209" t="s">
        <v>80</v>
      </c>
      <c r="AV433" s="14" t="s">
        <v>76</v>
      </c>
      <c r="AW433" s="14" t="s">
        <v>33</v>
      </c>
      <c r="AX433" s="14" t="s">
        <v>72</v>
      </c>
      <c r="AY433" s="209" t="s">
        <v>408</v>
      </c>
    </row>
    <row r="434" s="13" customFormat="1">
      <c r="A434" s="13"/>
      <c r="B434" s="198"/>
      <c r="C434" s="13"/>
      <c r="D434" s="199" t="s">
        <v>419</v>
      </c>
      <c r="E434" s="200" t="s">
        <v>3</v>
      </c>
      <c r="F434" s="201" t="s">
        <v>797</v>
      </c>
      <c r="G434" s="13"/>
      <c r="H434" s="202">
        <v>20.190000000000001</v>
      </c>
      <c r="I434" s="203"/>
      <c r="J434" s="13"/>
      <c r="K434" s="13"/>
      <c r="L434" s="198"/>
      <c r="M434" s="204"/>
      <c r="N434" s="205"/>
      <c r="O434" s="205"/>
      <c r="P434" s="205"/>
      <c r="Q434" s="205"/>
      <c r="R434" s="205"/>
      <c r="S434" s="205"/>
      <c r="T434" s="20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00" t="s">
        <v>419</v>
      </c>
      <c r="AU434" s="200" t="s">
        <v>80</v>
      </c>
      <c r="AV434" s="13" t="s">
        <v>80</v>
      </c>
      <c r="AW434" s="13" t="s">
        <v>33</v>
      </c>
      <c r="AX434" s="13" t="s">
        <v>72</v>
      </c>
      <c r="AY434" s="200" t="s">
        <v>408</v>
      </c>
    </row>
    <row r="435" s="13" customFormat="1">
      <c r="A435" s="13"/>
      <c r="B435" s="198"/>
      <c r="C435" s="13"/>
      <c r="D435" s="199" t="s">
        <v>419</v>
      </c>
      <c r="E435" s="200" t="s">
        <v>3</v>
      </c>
      <c r="F435" s="201" t="s">
        <v>798</v>
      </c>
      <c r="G435" s="13"/>
      <c r="H435" s="202">
        <v>-3.5</v>
      </c>
      <c r="I435" s="203"/>
      <c r="J435" s="13"/>
      <c r="K435" s="13"/>
      <c r="L435" s="198"/>
      <c r="M435" s="204"/>
      <c r="N435" s="205"/>
      <c r="O435" s="205"/>
      <c r="P435" s="205"/>
      <c r="Q435" s="205"/>
      <c r="R435" s="205"/>
      <c r="S435" s="205"/>
      <c r="T435" s="20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00" t="s">
        <v>419</v>
      </c>
      <c r="AU435" s="200" t="s">
        <v>80</v>
      </c>
      <c r="AV435" s="13" t="s">
        <v>80</v>
      </c>
      <c r="AW435" s="13" t="s">
        <v>33</v>
      </c>
      <c r="AX435" s="13" t="s">
        <v>72</v>
      </c>
      <c r="AY435" s="200" t="s">
        <v>408</v>
      </c>
    </row>
    <row r="436" s="16" customFormat="1">
      <c r="A436" s="16"/>
      <c r="B436" s="233"/>
      <c r="C436" s="16"/>
      <c r="D436" s="199" t="s">
        <v>419</v>
      </c>
      <c r="E436" s="234" t="s">
        <v>3</v>
      </c>
      <c r="F436" s="235" t="s">
        <v>764</v>
      </c>
      <c r="G436" s="16"/>
      <c r="H436" s="236">
        <v>23.539999999999999</v>
      </c>
      <c r="I436" s="237"/>
      <c r="J436" s="16"/>
      <c r="K436" s="16"/>
      <c r="L436" s="233"/>
      <c r="M436" s="238"/>
      <c r="N436" s="239"/>
      <c r="O436" s="239"/>
      <c r="P436" s="239"/>
      <c r="Q436" s="239"/>
      <c r="R436" s="239"/>
      <c r="S436" s="239"/>
      <c r="T436" s="240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T436" s="234" t="s">
        <v>419</v>
      </c>
      <c r="AU436" s="234" t="s">
        <v>80</v>
      </c>
      <c r="AV436" s="16" t="s">
        <v>114</v>
      </c>
      <c r="AW436" s="16" t="s">
        <v>33</v>
      </c>
      <c r="AX436" s="16" t="s">
        <v>72</v>
      </c>
      <c r="AY436" s="234" t="s">
        <v>408</v>
      </c>
    </row>
    <row r="437" s="14" customFormat="1">
      <c r="A437" s="14"/>
      <c r="B437" s="208"/>
      <c r="C437" s="14"/>
      <c r="D437" s="199" t="s">
        <v>419</v>
      </c>
      <c r="E437" s="209" t="s">
        <v>3</v>
      </c>
      <c r="F437" s="210" t="s">
        <v>765</v>
      </c>
      <c r="G437" s="14"/>
      <c r="H437" s="209" t="s">
        <v>3</v>
      </c>
      <c r="I437" s="211"/>
      <c r="J437" s="14"/>
      <c r="K437" s="14"/>
      <c r="L437" s="208"/>
      <c r="M437" s="212"/>
      <c r="N437" s="213"/>
      <c r="O437" s="213"/>
      <c r="P437" s="213"/>
      <c r="Q437" s="213"/>
      <c r="R437" s="213"/>
      <c r="S437" s="213"/>
      <c r="T437" s="2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09" t="s">
        <v>419</v>
      </c>
      <c r="AU437" s="209" t="s">
        <v>80</v>
      </c>
      <c r="AV437" s="14" t="s">
        <v>76</v>
      </c>
      <c r="AW437" s="14" t="s">
        <v>33</v>
      </c>
      <c r="AX437" s="14" t="s">
        <v>72</v>
      </c>
      <c r="AY437" s="209" t="s">
        <v>408</v>
      </c>
    </row>
    <row r="438" s="13" customFormat="1">
      <c r="A438" s="13"/>
      <c r="B438" s="198"/>
      <c r="C438" s="13"/>
      <c r="D438" s="199" t="s">
        <v>419</v>
      </c>
      <c r="E438" s="200" t="s">
        <v>3</v>
      </c>
      <c r="F438" s="201" t="s">
        <v>799</v>
      </c>
      <c r="G438" s="13"/>
      <c r="H438" s="202">
        <v>16</v>
      </c>
      <c r="I438" s="203"/>
      <c r="J438" s="13"/>
      <c r="K438" s="13"/>
      <c r="L438" s="198"/>
      <c r="M438" s="204"/>
      <c r="N438" s="205"/>
      <c r="O438" s="205"/>
      <c r="P438" s="205"/>
      <c r="Q438" s="205"/>
      <c r="R438" s="205"/>
      <c r="S438" s="205"/>
      <c r="T438" s="20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00" t="s">
        <v>419</v>
      </c>
      <c r="AU438" s="200" t="s">
        <v>80</v>
      </c>
      <c r="AV438" s="13" t="s">
        <v>80</v>
      </c>
      <c r="AW438" s="13" t="s">
        <v>33</v>
      </c>
      <c r="AX438" s="13" t="s">
        <v>72</v>
      </c>
      <c r="AY438" s="200" t="s">
        <v>408</v>
      </c>
    </row>
    <row r="439" s="13" customFormat="1">
      <c r="A439" s="13"/>
      <c r="B439" s="198"/>
      <c r="C439" s="13"/>
      <c r="D439" s="199" t="s">
        <v>419</v>
      </c>
      <c r="E439" s="200" t="s">
        <v>3</v>
      </c>
      <c r="F439" s="201" t="s">
        <v>800</v>
      </c>
      <c r="G439" s="13"/>
      <c r="H439" s="202">
        <v>-1</v>
      </c>
      <c r="I439" s="203"/>
      <c r="J439" s="13"/>
      <c r="K439" s="13"/>
      <c r="L439" s="198"/>
      <c r="M439" s="204"/>
      <c r="N439" s="205"/>
      <c r="O439" s="205"/>
      <c r="P439" s="205"/>
      <c r="Q439" s="205"/>
      <c r="R439" s="205"/>
      <c r="S439" s="205"/>
      <c r="T439" s="20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00" t="s">
        <v>419</v>
      </c>
      <c r="AU439" s="200" t="s">
        <v>80</v>
      </c>
      <c r="AV439" s="13" t="s">
        <v>80</v>
      </c>
      <c r="AW439" s="13" t="s">
        <v>33</v>
      </c>
      <c r="AX439" s="13" t="s">
        <v>72</v>
      </c>
      <c r="AY439" s="200" t="s">
        <v>408</v>
      </c>
    </row>
    <row r="440" s="16" customFormat="1">
      <c r="A440" s="16"/>
      <c r="B440" s="233"/>
      <c r="C440" s="16"/>
      <c r="D440" s="199" t="s">
        <v>419</v>
      </c>
      <c r="E440" s="234" t="s">
        <v>3</v>
      </c>
      <c r="F440" s="235" t="s">
        <v>764</v>
      </c>
      <c r="G440" s="16"/>
      <c r="H440" s="236">
        <v>15</v>
      </c>
      <c r="I440" s="237"/>
      <c r="J440" s="16"/>
      <c r="K440" s="16"/>
      <c r="L440" s="233"/>
      <c r="M440" s="238"/>
      <c r="N440" s="239"/>
      <c r="O440" s="239"/>
      <c r="P440" s="239"/>
      <c r="Q440" s="239"/>
      <c r="R440" s="239"/>
      <c r="S440" s="239"/>
      <c r="T440" s="240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T440" s="234" t="s">
        <v>419</v>
      </c>
      <c r="AU440" s="234" t="s">
        <v>80</v>
      </c>
      <c r="AV440" s="16" t="s">
        <v>114</v>
      </c>
      <c r="AW440" s="16" t="s">
        <v>33</v>
      </c>
      <c r="AX440" s="16" t="s">
        <v>72</v>
      </c>
      <c r="AY440" s="234" t="s">
        <v>408</v>
      </c>
    </row>
    <row r="441" s="15" customFormat="1">
      <c r="A441" s="15"/>
      <c r="B441" s="215"/>
      <c r="C441" s="15"/>
      <c r="D441" s="199" t="s">
        <v>419</v>
      </c>
      <c r="E441" s="216" t="s">
        <v>3</v>
      </c>
      <c r="F441" s="217" t="s">
        <v>451</v>
      </c>
      <c r="G441" s="15"/>
      <c r="H441" s="218">
        <v>177.417</v>
      </c>
      <c r="I441" s="219"/>
      <c r="J441" s="15"/>
      <c r="K441" s="15"/>
      <c r="L441" s="215"/>
      <c r="M441" s="220"/>
      <c r="N441" s="221"/>
      <c r="O441" s="221"/>
      <c r="P441" s="221"/>
      <c r="Q441" s="221"/>
      <c r="R441" s="221"/>
      <c r="S441" s="221"/>
      <c r="T441" s="222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16" t="s">
        <v>419</v>
      </c>
      <c r="AU441" s="216" t="s">
        <v>80</v>
      </c>
      <c r="AV441" s="15" t="s">
        <v>415</v>
      </c>
      <c r="AW441" s="15" t="s">
        <v>33</v>
      </c>
      <c r="AX441" s="15" t="s">
        <v>76</v>
      </c>
      <c r="AY441" s="216" t="s">
        <v>408</v>
      </c>
    </row>
    <row r="442" s="12" customFormat="1" ht="20.88" customHeight="1">
      <c r="A442" s="12"/>
      <c r="B442" s="166"/>
      <c r="C442" s="12"/>
      <c r="D442" s="167" t="s">
        <v>71</v>
      </c>
      <c r="E442" s="177" t="s">
        <v>801</v>
      </c>
      <c r="F442" s="177" t="s">
        <v>802</v>
      </c>
      <c r="G442" s="12"/>
      <c r="H442" s="12"/>
      <c r="I442" s="169"/>
      <c r="J442" s="178">
        <f>BK442</f>
        <v>0</v>
      </c>
      <c r="K442" s="12"/>
      <c r="L442" s="166"/>
      <c r="M442" s="171"/>
      <c r="N442" s="172"/>
      <c r="O442" s="172"/>
      <c r="P442" s="173">
        <f>SUM(P443:P451)</f>
        <v>0</v>
      </c>
      <c r="Q442" s="172"/>
      <c r="R442" s="173">
        <f>SUM(R443:R451)</f>
        <v>98.646343414899988</v>
      </c>
      <c r="S442" s="172"/>
      <c r="T442" s="174">
        <f>SUM(T443:T451)</f>
        <v>0</v>
      </c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R442" s="167" t="s">
        <v>76</v>
      </c>
      <c r="AT442" s="175" t="s">
        <v>71</v>
      </c>
      <c r="AU442" s="175" t="s">
        <v>80</v>
      </c>
      <c r="AY442" s="167" t="s">
        <v>408</v>
      </c>
      <c r="BK442" s="176">
        <f>SUM(BK443:BK451)</f>
        <v>0</v>
      </c>
    </row>
    <row r="443" s="2" customFormat="1" ht="37.8" customHeight="1">
      <c r="A443" s="41"/>
      <c r="B443" s="179"/>
      <c r="C443" s="180" t="s">
        <v>803</v>
      </c>
      <c r="D443" s="180" t="s">
        <v>411</v>
      </c>
      <c r="E443" s="181" t="s">
        <v>804</v>
      </c>
      <c r="F443" s="182" t="s">
        <v>805</v>
      </c>
      <c r="G443" s="183" t="s">
        <v>117</v>
      </c>
      <c r="H443" s="184">
        <v>130.47499999999999</v>
      </c>
      <c r="I443" s="185"/>
      <c r="J443" s="186">
        <f>ROUND(I443*H443,2)</f>
        <v>0</v>
      </c>
      <c r="K443" s="182" t="s">
        <v>414</v>
      </c>
      <c r="L443" s="42"/>
      <c r="M443" s="187" t="s">
        <v>3</v>
      </c>
      <c r="N443" s="188" t="s">
        <v>43</v>
      </c>
      <c r="O443" s="75"/>
      <c r="P443" s="189">
        <f>O443*H443</f>
        <v>0</v>
      </c>
      <c r="Q443" s="189">
        <v>0.73403773999999999</v>
      </c>
      <c r="R443" s="189">
        <f>Q443*H443</f>
        <v>95.773574126499994</v>
      </c>
      <c r="S443" s="189">
        <v>0</v>
      </c>
      <c r="T443" s="190">
        <f>S443*H443</f>
        <v>0</v>
      </c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R443" s="191" t="s">
        <v>415</v>
      </c>
      <c r="AT443" s="191" t="s">
        <v>411</v>
      </c>
      <c r="AU443" s="191" t="s">
        <v>114</v>
      </c>
      <c r="AY443" s="22" t="s">
        <v>408</v>
      </c>
      <c r="BE443" s="192">
        <f>IF(N443="základní",J443,0)</f>
        <v>0</v>
      </c>
      <c r="BF443" s="192">
        <f>IF(N443="snížená",J443,0)</f>
        <v>0</v>
      </c>
      <c r="BG443" s="192">
        <f>IF(N443="zákl. přenesená",J443,0)</f>
        <v>0</v>
      </c>
      <c r="BH443" s="192">
        <f>IF(N443="sníž. přenesená",J443,0)</f>
        <v>0</v>
      </c>
      <c r="BI443" s="192">
        <f>IF(N443="nulová",J443,0)</f>
        <v>0</v>
      </c>
      <c r="BJ443" s="22" t="s">
        <v>76</v>
      </c>
      <c r="BK443" s="192">
        <f>ROUND(I443*H443,2)</f>
        <v>0</v>
      </c>
      <c r="BL443" s="22" t="s">
        <v>415</v>
      </c>
      <c r="BM443" s="191" t="s">
        <v>806</v>
      </c>
    </row>
    <row r="444" s="2" customFormat="1">
      <c r="A444" s="41"/>
      <c r="B444" s="42"/>
      <c r="C444" s="41"/>
      <c r="D444" s="193" t="s">
        <v>417</v>
      </c>
      <c r="E444" s="41"/>
      <c r="F444" s="194" t="s">
        <v>807</v>
      </c>
      <c r="G444" s="41"/>
      <c r="H444" s="41"/>
      <c r="I444" s="195"/>
      <c r="J444" s="41"/>
      <c r="K444" s="41"/>
      <c r="L444" s="42"/>
      <c r="M444" s="196"/>
      <c r="N444" s="197"/>
      <c r="O444" s="75"/>
      <c r="P444" s="75"/>
      <c r="Q444" s="75"/>
      <c r="R444" s="75"/>
      <c r="S444" s="75"/>
      <c r="T444" s="76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T444" s="22" t="s">
        <v>417</v>
      </c>
      <c r="AU444" s="22" t="s">
        <v>114</v>
      </c>
    </row>
    <row r="445" s="14" customFormat="1">
      <c r="A445" s="14"/>
      <c r="B445" s="208"/>
      <c r="C445" s="14"/>
      <c r="D445" s="199" t="s">
        <v>419</v>
      </c>
      <c r="E445" s="209" t="s">
        <v>3</v>
      </c>
      <c r="F445" s="210" t="s">
        <v>808</v>
      </c>
      <c r="G445" s="14"/>
      <c r="H445" s="209" t="s">
        <v>3</v>
      </c>
      <c r="I445" s="211"/>
      <c r="J445" s="14"/>
      <c r="K445" s="14"/>
      <c r="L445" s="208"/>
      <c r="M445" s="212"/>
      <c r="N445" s="213"/>
      <c r="O445" s="213"/>
      <c r="P445" s="213"/>
      <c r="Q445" s="213"/>
      <c r="R445" s="213"/>
      <c r="S445" s="213"/>
      <c r="T445" s="2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09" t="s">
        <v>419</v>
      </c>
      <c r="AU445" s="209" t="s">
        <v>114</v>
      </c>
      <c r="AV445" s="14" t="s">
        <v>76</v>
      </c>
      <c r="AW445" s="14" t="s">
        <v>33</v>
      </c>
      <c r="AX445" s="14" t="s">
        <v>72</v>
      </c>
      <c r="AY445" s="209" t="s">
        <v>408</v>
      </c>
    </row>
    <row r="446" s="13" customFormat="1">
      <c r="A446" s="13"/>
      <c r="B446" s="198"/>
      <c r="C446" s="13"/>
      <c r="D446" s="199" t="s">
        <v>419</v>
      </c>
      <c r="E446" s="200" t="s">
        <v>3</v>
      </c>
      <c r="F446" s="201" t="s">
        <v>809</v>
      </c>
      <c r="G446" s="13"/>
      <c r="H446" s="202">
        <v>148.80000000000001</v>
      </c>
      <c r="I446" s="203"/>
      <c r="J446" s="13"/>
      <c r="K446" s="13"/>
      <c r="L446" s="198"/>
      <c r="M446" s="204"/>
      <c r="N446" s="205"/>
      <c r="O446" s="205"/>
      <c r="P446" s="205"/>
      <c r="Q446" s="205"/>
      <c r="R446" s="205"/>
      <c r="S446" s="205"/>
      <c r="T446" s="20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00" t="s">
        <v>419</v>
      </c>
      <c r="AU446" s="200" t="s">
        <v>114</v>
      </c>
      <c r="AV446" s="13" t="s">
        <v>80</v>
      </c>
      <c r="AW446" s="13" t="s">
        <v>33</v>
      </c>
      <c r="AX446" s="13" t="s">
        <v>72</v>
      </c>
      <c r="AY446" s="200" t="s">
        <v>408</v>
      </c>
    </row>
    <row r="447" s="13" customFormat="1">
      <c r="A447" s="13"/>
      <c r="B447" s="198"/>
      <c r="C447" s="13"/>
      <c r="D447" s="199" t="s">
        <v>419</v>
      </c>
      <c r="E447" s="200" t="s">
        <v>3</v>
      </c>
      <c r="F447" s="201" t="s">
        <v>810</v>
      </c>
      <c r="G447" s="13"/>
      <c r="H447" s="202">
        <v>-18.324999999999999</v>
      </c>
      <c r="I447" s="203"/>
      <c r="J447" s="13"/>
      <c r="K447" s="13"/>
      <c r="L447" s="198"/>
      <c r="M447" s="204"/>
      <c r="N447" s="205"/>
      <c r="O447" s="205"/>
      <c r="P447" s="205"/>
      <c r="Q447" s="205"/>
      <c r="R447" s="205"/>
      <c r="S447" s="205"/>
      <c r="T447" s="20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00" t="s">
        <v>419</v>
      </c>
      <c r="AU447" s="200" t="s">
        <v>114</v>
      </c>
      <c r="AV447" s="13" t="s">
        <v>80</v>
      </c>
      <c r="AW447" s="13" t="s">
        <v>33</v>
      </c>
      <c r="AX447" s="13" t="s">
        <v>72</v>
      </c>
      <c r="AY447" s="200" t="s">
        <v>408</v>
      </c>
    </row>
    <row r="448" s="15" customFormat="1">
      <c r="A448" s="15"/>
      <c r="B448" s="215"/>
      <c r="C448" s="15"/>
      <c r="D448" s="199" t="s">
        <v>419</v>
      </c>
      <c r="E448" s="216" t="s">
        <v>3</v>
      </c>
      <c r="F448" s="217" t="s">
        <v>451</v>
      </c>
      <c r="G448" s="15"/>
      <c r="H448" s="218">
        <v>130.47499999999999</v>
      </c>
      <c r="I448" s="219"/>
      <c r="J448" s="15"/>
      <c r="K448" s="15"/>
      <c r="L448" s="215"/>
      <c r="M448" s="220"/>
      <c r="N448" s="221"/>
      <c r="O448" s="221"/>
      <c r="P448" s="221"/>
      <c r="Q448" s="221"/>
      <c r="R448" s="221"/>
      <c r="S448" s="221"/>
      <c r="T448" s="222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216" t="s">
        <v>419</v>
      </c>
      <c r="AU448" s="216" t="s">
        <v>114</v>
      </c>
      <c r="AV448" s="15" t="s">
        <v>415</v>
      </c>
      <c r="AW448" s="15" t="s">
        <v>33</v>
      </c>
      <c r="AX448" s="15" t="s">
        <v>76</v>
      </c>
      <c r="AY448" s="216" t="s">
        <v>408</v>
      </c>
    </row>
    <row r="449" s="2" customFormat="1" ht="37.8" customHeight="1">
      <c r="A449" s="41"/>
      <c r="B449" s="179"/>
      <c r="C449" s="180" t="s">
        <v>811</v>
      </c>
      <c r="D449" s="180" t="s">
        <v>411</v>
      </c>
      <c r="E449" s="181" t="s">
        <v>812</v>
      </c>
      <c r="F449" s="182" t="s">
        <v>813</v>
      </c>
      <c r="G449" s="183" t="s">
        <v>501</v>
      </c>
      <c r="H449" s="184">
        <v>2.738</v>
      </c>
      <c r="I449" s="185"/>
      <c r="J449" s="186">
        <f>ROUND(I449*H449,2)</f>
        <v>0</v>
      </c>
      <c r="K449" s="182" t="s">
        <v>414</v>
      </c>
      <c r="L449" s="42"/>
      <c r="M449" s="187" t="s">
        <v>3</v>
      </c>
      <c r="N449" s="188" t="s">
        <v>43</v>
      </c>
      <c r="O449" s="75"/>
      <c r="P449" s="189">
        <f>O449*H449</f>
        <v>0</v>
      </c>
      <c r="Q449" s="189">
        <v>1.0492218</v>
      </c>
      <c r="R449" s="189">
        <f>Q449*H449</f>
        <v>2.8727692883999998</v>
      </c>
      <c r="S449" s="189">
        <v>0</v>
      </c>
      <c r="T449" s="190">
        <f>S449*H449</f>
        <v>0</v>
      </c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R449" s="191" t="s">
        <v>415</v>
      </c>
      <c r="AT449" s="191" t="s">
        <v>411</v>
      </c>
      <c r="AU449" s="191" t="s">
        <v>114</v>
      </c>
      <c r="AY449" s="22" t="s">
        <v>408</v>
      </c>
      <c r="BE449" s="192">
        <f>IF(N449="základní",J449,0)</f>
        <v>0</v>
      </c>
      <c r="BF449" s="192">
        <f>IF(N449="snížená",J449,0)</f>
        <v>0</v>
      </c>
      <c r="BG449" s="192">
        <f>IF(N449="zákl. přenesená",J449,0)</f>
        <v>0</v>
      </c>
      <c r="BH449" s="192">
        <f>IF(N449="sníž. přenesená",J449,0)</f>
        <v>0</v>
      </c>
      <c r="BI449" s="192">
        <f>IF(N449="nulová",J449,0)</f>
        <v>0</v>
      </c>
      <c r="BJ449" s="22" t="s">
        <v>76</v>
      </c>
      <c r="BK449" s="192">
        <f>ROUND(I449*H449,2)</f>
        <v>0</v>
      </c>
      <c r="BL449" s="22" t="s">
        <v>415</v>
      </c>
      <c r="BM449" s="191" t="s">
        <v>814</v>
      </c>
    </row>
    <row r="450" s="2" customFormat="1">
      <c r="A450" s="41"/>
      <c r="B450" s="42"/>
      <c r="C450" s="41"/>
      <c r="D450" s="193" t="s">
        <v>417</v>
      </c>
      <c r="E450" s="41"/>
      <c r="F450" s="194" t="s">
        <v>815</v>
      </c>
      <c r="G450" s="41"/>
      <c r="H450" s="41"/>
      <c r="I450" s="195"/>
      <c r="J450" s="41"/>
      <c r="K450" s="41"/>
      <c r="L450" s="42"/>
      <c r="M450" s="196"/>
      <c r="N450" s="197"/>
      <c r="O450" s="75"/>
      <c r="P450" s="75"/>
      <c r="Q450" s="75"/>
      <c r="R450" s="75"/>
      <c r="S450" s="75"/>
      <c r="T450" s="76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T450" s="22" t="s">
        <v>417</v>
      </c>
      <c r="AU450" s="22" t="s">
        <v>114</v>
      </c>
    </row>
    <row r="451" s="13" customFormat="1">
      <c r="A451" s="13"/>
      <c r="B451" s="198"/>
      <c r="C451" s="13"/>
      <c r="D451" s="199" t="s">
        <v>419</v>
      </c>
      <c r="E451" s="200" t="s">
        <v>3</v>
      </c>
      <c r="F451" s="201" t="s">
        <v>816</v>
      </c>
      <c r="G451" s="13"/>
      <c r="H451" s="202">
        <v>2.738</v>
      </c>
      <c r="I451" s="203"/>
      <c r="J451" s="13"/>
      <c r="K451" s="13"/>
      <c r="L451" s="198"/>
      <c r="M451" s="204"/>
      <c r="N451" s="205"/>
      <c r="O451" s="205"/>
      <c r="P451" s="205"/>
      <c r="Q451" s="205"/>
      <c r="R451" s="205"/>
      <c r="S451" s="205"/>
      <c r="T451" s="20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00" t="s">
        <v>419</v>
      </c>
      <c r="AU451" s="200" t="s">
        <v>114</v>
      </c>
      <c r="AV451" s="13" t="s">
        <v>80</v>
      </c>
      <c r="AW451" s="13" t="s">
        <v>33</v>
      </c>
      <c r="AX451" s="13" t="s">
        <v>76</v>
      </c>
      <c r="AY451" s="200" t="s">
        <v>408</v>
      </c>
    </row>
    <row r="452" s="12" customFormat="1" ht="20.88" customHeight="1">
      <c r="A452" s="12"/>
      <c r="B452" s="166"/>
      <c r="C452" s="12"/>
      <c r="D452" s="167" t="s">
        <v>71</v>
      </c>
      <c r="E452" s="177" t="s">
        <v>616</v>
      </c>
      <c r="F452" s="177" t="s">
        <v>817</v>
      </c>
      <c r="G452" s="12"/>
      <c r="H452" s="12"/>
      <c r="I452" s="169"/>
      <c r="J452" s="178">
        <f>BK452</f>
        <v>0</v>
      </c>
      <c r="K452" s="12"/>
      <c r="L452" s="166"/>
      <c r="M452" s="171"/>
      <c r="N452" s="172"/>
      <c r="O452" s="172"/>
      <c r="P452" s="173">
        <f>P453</f>
        <v>0</v>
      </c>
      <c r="Q452" s="172"/>
      <c r="R452" s="173">
        <f>R453</f>
        <v>4.1417710599999999</v>
      </c>
      <c r="S452" s="172"/>
      <c r="T452" s="174">
        <f>T453</f>
        <v>0</v>
      </c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R452" s="167" t="s">
        <v>76</v>
      </c>
      <c r="AT452" s="175" t="s">
        <v>71</v>
      </c>
      <c r="AU452" s="175" t="s">
        <v>80</v>
      </c>
      <c r="AY452" s="167" t="s">
        <v>408</v>
      </c>
      <c r="BK452" s="176">
        <f>BK453</f>
        <v>0</v>
      </c>
    </row>
    <row r="453" s="17" customFormat="1" ht="20.88" customHeight="1">
      <c r="A453" s="17"/>
      <c r="B453" s="241"/>
      <c r="C453" s="17"/>
      <c r="D453" s="242" t="s">
        <v>71</v>
      </c>
      <c r="E453" s="242" t="s">
        <v>818</v>
      </c>
      <c r="F453" s="242" t="s">
        <v>819</v>
      </c>
      <c r="G453" s="17"/>
      <c r="H453" s="17"/>
      <c r="I453" s="243"/>
      <c r="J453" s="244">
        <f>BK453</f>
        <v>0</v>
      </c>
      <c r="K453" s="17"/>
      <c r="L453" s="241"/>
      <c r="M453" s="245"/>
      <c r="N453" s="246"/>
      <c r="O453" s="246"/>
      <c r="P453" s="247">
        <f>SUM(P454:P496)</f>
        <v>0</v>
      </c>
      <c r="Q453" s="246"/>
      <c r="R453" s="247">
        <f>SUM(R454:R496)</f>
        <v>4.1417710599999999</v>
      </c>
      <c r="S453" s="246"/>
      <c r="T453" s="248">
        <f>SUM(T454:T496)</f>
        <v>0</v>
      </c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R453" s="242" t="s">
        <v>76</v>
      </c>
      <c r="AT453" s="249" t="s">
        <v>71</v>
      </c>
      <c r="AU453" s="249" t="s">
        <v>114</v>
      </c>
      <c r="AY453" s="242" t="s">
        <v>408</v>
      </c>
      <c r="BK453" s="250">
        <f>SUM(BK454:BK496)</f>
        <v>0</v>
      </c>
    </row>
    <row r="454" s="2" customFormat="1" ht="37.8" customHeight="1">
      <c r="A454" s="41"/>
      <c r="B454" s="179"/>
      <c r="C454" s="180" t="s">
        <v>820</v>
      </c>
      <c r="D454" s="180" t="s">
        <v>411</v>
      </c>
      <c r="E454" s="181" t="s">
        <v>821</v>
      </c>
      <c r="F454" s="182" t="s">
        <v>822</v>
      </c>
      <c r="G454" s="183" t="s">
        <v>561</v>
      </c>
      <c r="H454" s="184">
        <v>8</v>
      </c>
      <c r="I454" s="185"/>
      <c r="J454" s="186">
        <f>ROUND(I454*H454,2)</f>
        <v>0</v>
      </c>
      <c r="K454" s="182" t="s">
        <v>414</v>
      </c>
      <c r="L454" s="42"/>
      <c r="M454" s="187" t="s">
        <v>3</v>
      </c>
      <c r="N454" s="188" t="s">
        <v>43</v>
      </c>
      <c r="O454" s="75"/>
      <c r="P454" s="189">
        <f>O454*H454</f>
        <v>0</v>
      </c>
      <c r="Q454" s="189">
        <v>0.036547999999999997</v>
      </c>
      <c r="R454" s="189">
        <f>Q454*H454</f>
        <v>0.29238399999999998</v>
      </c>
      <c r="S454" s="189">
        <v>0</v>
      </c>
      <c r="T454" s="190">
        <f>S454*H454</f>
        <v>0</v>
      </c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R454" s="191" t="s">
        <v>415</v>
      </c>
      <c r="AT454" s="191" t="s">
        <v>411</v>
      </c>
      <c r="AU454" s="191" t="s">
        <v>415</v>
      </c>
      <c r="AY454" s="22" t="s">
        <v>408</v>
      </c>
      <c r="BE454" s="192">
        <f>IF(N454="základní",J454,0)</f>
        <v>0</v>
      </c>
      <c r="BF454" s="192">
        <f>IF(N454="snížená",J454,0)</f>
        <v>0</v>
      </c>
      <c r="BG454" s="192">
        <f>IF(N454="zákl. přenesená",J454,0)</f>
        <v>0</v>
      </c>
      <c r="BH454" s="192">
        <f>IF(N454="sníž. přenesená",J454,0)</f>
        <v>0</v>
      </c>
      <c r="BI454" s="192">
        <f>IF(N454="nulová",J454,0)</f>
        <v>0</v>
      </c>
      <c r="BJ454" s="22" t="s">
        <v>76</v>
      </c>
      <c r="BK454" s="192">
        <f>ROUND(I454*H454,2)</f>
        <v>0</v>
      </c>
      <c r="BL454" s="22" t="s">
        <v>415</v>
      </c>
      <c r="BM454" s="191" t="s">
        <v>823</v>
      </c>
    </row>
    <row r="455" s="2" customFormat="1">
      <c r="A455" s="41"/>
      <c r="B455" s="42"/>
      <c r="C455" s="41"/>
      <c r="D455" s="193" t="s">
        <v>417</v>
      </c>
      <c r="E455" s="41"/>
      <c r="F455" s="194" t="s">
        <v>824</v>
      </c>
      <c r="G455" s="41"/>
      <c r="H455" s="41"/>
      <c r="I455" s="195"/>
      <c r="J455" s="41"/>
      <c r="K455" s="41"/>
      <c r="L455" s="42"/>
      <c r="M455" s="196"/>
      <c r="N455" s="197"/>
      <c r="O455" s="75"/>
      <c r="P455" s="75"/>
      <c r="Q455" s="75"/>
      <c r="R455" s="75"/>
      <c r="S455" s="75"/>
      <c r="T455" s="76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T455" s="22" t="s">
        <v>417</v>
      </c>
      <c r="AU455" s="22" t="s">
        <v>415</v>
      </c>
    </row>
    <row r="456" s="14" customFormat="1">
      <c r="A456" s="14"/>
      <c r="B456" s="208"/>
      <c r="C456" s="14"/>
      <c r="D456" s="199" t="s">
        <v>419</v>
      </c>
      <c r="E456" s="209" t="s">
        <v>3</v>
      </c>
      <c r="F456" s="210" t="s">
        <v>825</v>
      </c>
      <c r="G456" s="14"/>
      <c r="H456" s="209" t="s">
        <v>3</v>
      </c>
      <c r="I456" s="211"/>
      <c r="J456" s="14"/>
      <c r="K456" s="14"/>
      <c r="L456" s="208"/>
      <c r="M456" s="212"/>
      <c r="N456" s="213"/>
      <c r="O456" s="213"/>
      <c r="P456" s="213"/>
      <c r="Q456" s="213"/>
      <c r="R456" s="213"/>
      <c r="S456" s="213"/>
      <c r="T456" s="2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09" t="s">
        <v>419</v>
      </c>
      <c r="AU456" s="209" t="s">
        <v>415</v>
      </c>
      <c r="AV456" s="14" t="s">
        <v>76</v>
      </c>
      <c r="AW456" s="14" t="s">
        <v>33</v>
      </c>
      <c r="AX456" s="14" t="s">
        <v>72</v>
      </c>
      <c r="AY456" s="209" t="s">
        <v>408</v>
      </c>
    </row>
    <row r="457" s="13" customFormat="1">
      <c r="A457" s="13"/>
      <c r="B457" s="198"/>
      <c r="C457" s="13"/>
      <c r="D457" s="199" t="s">
        <v>419</v>
      </c>
      <c r="E457" s="200" t="s">
        <v>3</v>
      </c>
      <c r="F457" s="201" t="s">
        <v>826</v>
      </c>
      <c r="G457" s="13"/>
      <c r="H457" s="202">
        <v>8</v>
      </c>
      <c r="I457" s="203"/>
      <c r="J457" s="13"/>
      <c r="K457" s="13"/>
      <c r="L457" s="198"/>
      <c r="M457" s="204"/>
      <c r="N457" s="205"/>
      <c r="O457" s="205"/>
      <c r="P457" s="205"/>
      <c r="Q457" s="205"/>
      <c r="R457" s="205"/>
      <c r="S457" s="205"/>
      <c r="T457" s="20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00" t="s">
        <v>419</v>
      </c>
      <c r="AU457" s="200" t="s">
        <v>415</v>
      </c>
      <c r="AV457" s="13" t="s">
        <v>80</v>
      </c>
      <c r="AW457" s="13" t="s">
        <v>33</v>
      </c>
      <c r="AX457" s="13" t="s">
        <v>76</v>
      </c>
      <c r="AY457" s="200" t="s">
        <v>408</v>
      </c>
    </row>
    <row r="458" s="2" customFormat="1" ht="37.8" customHeight="1">
      <c r="A458" s="41"/>
      <c r="B458" s="179"/>
      <c r="C458" s="180" t="s">
        <v>827</v>
      </c>
      <c r="D458" s="180" t="s">
        <v>411</v>
      </c>
      <c r="E458" s="181" t="s">
        <v>828</v>
      </c>
      <c r="F458" s="182" t="s">
        <v>829</v>
      </c>
      <c r="G458" s="183" t="s">
        <v>561</v>
      </c>
      <c r="H458" s="184">
        <v>34</v>
      </c>
      <c r="I458" s="185"/>
      <c r="J458" s="186">
        <f>ROUND(I458*H458,2)</f>
        <v>0</v>
      </c>
      <c r="K458" s="182" t="s">
        <v>414</v>
      </c>
      <c r="L458" s="42"/>
      <c r="M458" s="187" t="s">
        <v>3</v>
      </c>
      <c r="N458" s="188" t="s">
        <v>43</v>
      </c>
      <c r="O458" s="75"/>
      <c r="P458" s="189">
        <f>O458*H458</f>
        <v>0</v>
      </c>
      <c r="Q458" s="189">
        <v>0.045547999999999998</v>
      </c>
      <c r="R458" s="189">
        <f>Q458*H458</f>
        <v>1.548632</v>
      </c>
      <c r="S458" s="189">
        <v>0</v>
      </c>
      <c r="T458" s="190">
        <f>S458*H458</f>
        <v>0</v>
      </c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R458" s="191" t="s">
        <v>415</v>
      </c>
      <c r="AT458" s="191" t="s">
        <v>411</v>
      </c>
      <c r="AU458" s="191" t="s">
        <v>415</v>
      </c>
      <c r="AY458" s="22" t="s">
        <v>408</v>
      </c>
      <c r="BE458" s="192">
        <f>IF(N458="základní",J458,0)</f>
        <v>0</v>
      </c>
      <c r="BF458" s="192">
        <f>IF(N458="snížená",J458,0)</f>
        <v>0</v>
      </c>
      <c r="BG458" s="192">
        <f>IF(N458="zákl. přenesená",J458,0)</f>
        <v>0</v>
      </c>
      <c r="BH458" s="192">
        <f>IF(N458="sníž. přenesená",J458,0)</f>
        <v>0</v>
      </c>
      <c r="BI458" s="192">
        <f>IF(N458="nulová",J458,0)</f>
        <v>0</v>
      </c>
      <c r="BJ458" s="22" t="s">
        <v>76</v>
      </c>
      <c r="BK458" s="192">
        <f>ROUND(I458*H458,2)</f>
        <v>0</v>
      </c>
      <c r="BL458" s="22" t="s">
        <v>415</v>
      </c>
      <c r="BM458" s="191" t="s">
        <v>830</v>
      </c>
    </row>
    <row r="459" s="2" customFormat="1">
      <c r="A459" s="41"/>
      <c r="B459" s="42"/>
      <c r="C459" s="41"/>
      <c r="D459" s="193" t="s">
        <v>417</v>
      </c>
      <c r="E459" s="41"/>
      <c r="F459" s="194" t="s">
        <v>831</v>
      </c>
      <c r="G459" s="41"/>
      <c r="H459" s="41"/>
      <c r="I459" s="195"/>
      <c r="J459" s="41"/>
      <c r="K459" s="41"/>
      <c r="L459" s="42"/>
      <c r="M459" s="196"/>
      <c r="N459" s="197"/>
      <c r="O459" s="75"/>
      <c r="P459" s="75"/>
      <c r="Q459" s="75"/>
      <c r="R459" s="75"/>
      <c r="S459" s="75"/>
      <c r="T459" s="76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T459" s="22" t="s">
        <v>417</v>
      </c>
      <c r="AU459" s="22" t="s">
        <v>415</v>
      </c>
    </row>
    <row r="460" s="14" customFormat="1">
      <c r="A460" s="14"/>
      <c r="B460" s="208"/>
      <c r="C460" s="14"/>
      <c r="D460" s="199" t="s">
        <v>419</v>
      </c>
      <c r="E460" s="209" t="s">
        <v>3</v>
      </c>
      <c r="F460" s="210" t="s">
        <v>832</v>
      </c>
      <c r="G460" s="14"/>
      <c r="H460" s="209" t="s">
        <v>3</v>
      </c>
      <c r="I460" s="211"/>
      <c r="J460" s="14"/>
      <c r="K460" s="14"/>
      <c r="L460" s="208"/>
      <c r="M460" s="212"/>
      <c r="N460" s="213"/>
      <c r="O460" s="213"/>
      <c r="P460" s="213"/>
      <c r="Q460" s="213"/>
      <c r="R460" s="213"/>
      <c r="S460" s="213"/>
      <c r="T460" s="2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09" t="s">
        <v>419</v>
      </c>
      <c r="AU460" s="209" t="s">
        <v>415</v>
      </c>
      <c r="AV460" s="14" t="s">
        <v>76</v>
      </c>
      <c r="AW460" s="14" t="s">
        <v>33</v>
      </c>
      <c r="AX460" s="14" t="s">
        <v>72</v>
      </c>
      <c r="AY460" s="209" t="s">
        <v>408</v>
      </c>
    </row>
    <row r="461" s="13" customFormat="1">
      <c r="A461" s="13"/>
      <c r="B461" s="198"/>
      <c r="C461" s="13"/>
      <c r="D461" s="199" t="s">
        <v>419</v>
      </c>
      <c r="E461" s="200" t="s">
        <v>3</v>
      </c>
      <c r="F461" s="201" t="s">
        <v>833</v>
      </c>
      <c r="G461" s="13"/>
      <c r="H461" s="202">
        <v>16</v>
      </c>
      <c r="I461" s="203"/>
      <c r="J461" s="13"/>
      <c r="K461" s="13"/>
      <c r="L461" s="198"/>
      <c r="M461" s="204"/>
      <c r="N461" s="205"/>
      <c r="O461" s="205"/>
      <c r="P461" s="205"/>
      <c r="Q461" s="205"/>
      <c r="R461" s="205"/>
      <c r="S461" s="205"/>
      <c r="T461" s="20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00" t="s">
        <v>419</v>
      </c>
      <c r="AU461" s="200" t="s">
        <v>415</v>
      </c>
      <c r="AV461" s="13" t="s">
        <v>80</v>
      </c>
      <c r="AW461" s="13" t="s">
        <v>33</v>
      </c>
      <c r="AX461" s="13" t="s">
        <v>72</v>
      </c>
      <c r="AY461" s="200" t="s">
        <v>408</v>
      </c>
    </row>
    <row r="462" s="14" customFormat="1">
      <c r="A462" s="14"/>
      <c r="B462" s="208"/>
      <c r="C462" s="14"/>
      <c r="D462" s="199" t="s">
        <v>419</v>
      </c>
      <c r="E462" s="209" t="s">
        <v>3</v>
      </c>
      <c r="F462" s="210" t="s">
        <v>834</v>
      </c>
      <c r="G462" s="14"/>
      <c r="H462" s="209" t="s">
        <v>3</v>
      </c>
      <c r="I462" s="211"/>
      <c r="J462" s="14"/>
      <c r="K462" s="14"/>
      <c r="L462" s="208"/>
      <c r="M462" s="212"/>
      <c r="N462" s="213"/>
      <c r="O462" s="213"/>
      <c r="P462" s="213"/>
      <c r="Q462" s="213"/>
      <c r="R462" s="213"/>
      <c r="S462" s="213"/>
      <c r="T462" s="2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09" t="s">
        <v>419</v>
      </c>
      <c r="AU462" s="209" t="s">
        <v>415</v>
      </c>
      <c r="AV462" s="14" t="s">
        <v>76</v>
      </c>
      <c r="AW462" s="14" t="s">
        <v>33</v>
      </c>
      <c r="AX462" s="14" t="s">
        <v>72</v>
      </c>
      <c r="AY462" s="209" t="s">
        <v>408</v>
      </c>
    </row>
    <row r="463" s="13" customFormat="1">
      <c r="A463" s="13"/>
      <c r="B463" s="198"/>
      <c r="C463" s="13"/>
      <c r="D463" s="199" t="s">
        <v>419</v>
      </c>
      <c r="E463" s="200" t="s">
        <v>3</v>
      </c>
      <c r="F463" s="201" t="s">
        <v>835</v>
      </c>
      <c r="G463" s="13"/>
      <c r="H463" s="202">
        <v>12</v>
      </c>
      <c r="I463" s="203"/>
      <c r="J463" s="13"/>
      <c r="K463" s="13"/>
      <c r="L463" s="198"/>
      <c r="M463" s="204"/>
      <c r="N463" s="205"/>
      <c r="O463" s="205"/>
      <c r="P463" s="205"/>
      <c r="Q463" s="205"/>
      <c r="R463" s="205"/>
      <c r="S463" s="205"/>
      <c r="T463" s="206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00" t="s">
        <v>419</v>
      </c>
      <c r="AU463" s="200" t="s">
        <v>415</v>
      </c>
      <c r="AV463" s="13" t="s">
        <v>80</v>
      </c>
      <c r="AW463" s="13" t="s">
        <v>33</v>
      </c>
      <c r="AX463" s="13" t="s">
        <v>72</v>
      </c>
      <c r="AY463" s="200" t="s">
        <v>408</v>
      </c>
    </row>
    <row r="464" s="14" customFormat="1">
      <c r="A464" s="14"/>
      <c r="B464" s="208"/>
      <c r="C464" s="14"/>
      <c r="D464" s="199" t="s">
        <v>419</v>
      </c>
      <c r="E464" s="209" t="s">
        <v>3</v>
      </c>
      <c r="F464" s="210" t="s">
        <v>836</v>
      </c>
      <c r="G464" s="14"/>
      <c r="H464" s="209" t="s">
        <v>3</v>
      </c>
      <c r="I464" s="211"/>
      <c r="J464" s="14"/>
      <c r="K464" s="14"/>
      <c r="L464" s="208"/>
      <c r="M464" s="212"/>
      <c r="N464" s="213"/>
      <c r="O464" s="213"/>
      <c r="P464" s="213"/>
      <c r="Q464" s="213"/>
      <c r="R464" s="213"/>
      <c r="S464" s="213"/>
      <c r="T464" s="2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09" t="s">
        <v>419</v>
      </c>
      <c r="AU464" s="209" t="s">
        <v>415</v>
      </c>
      <c r="AV464" s="14" t="s">
        <v>76</v>
      </c>
      <c r="AW464" s="14" t="s">
        <v>33</v>
      </c>
      <c r="AX464" s="14" t="s">
        <v>72</v>
      </c>
      <c r="AY464" s="209" t="s">
        <v>408</v>
      </c>
    </row>
    <row r="465" s="13" customFormat="1">
      <c r="A465" s="13"/>
      <c r="B465" s="198"/>
      <c r="C465" s="13"/>
      <c r="D465" s="199" t="s">
        <v>419</v>
      </c>
      <c r="E465" s="200" t="s">
        <v>3</v>
      </c>
      <c r="F465" s="201" t="s">
        <v>837</v>
      </c>
      <c r="G465" s="13"/>
      <c r="H465" s="202">
        <v>6</v>
      </c>
      <c r="I465" s="203"/>
      <c r="J465" s="13"/>
      <c r="K465" s="13"/>
      <c r="L465" s="198"/>
      <c r="M465" s="204"/>
      <c r="N465" s="205"/>
      <c r="O465" s="205"/>
      <c r="P465" s="205"/>
      <c r="Q465" s="205"/>
      <c r="R465" s="205"/>
      <c r="S465" s="205"/>
      <c r="T465" s="20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00" t="s">
        <v>419</v>
      </c>
      <c r="AU465" s="200" t="s">
        <v>415</v>
      </c>
      <c r="AV465" s="13" t="s">
        <v>80</v>
      </c>
      <c r="AW465" s="13" t="s">
        <v>33</v>
      </c>
      <c r="AX465" s="13" t="s">
        <v>72</v>
      </c>
      <c r="AY465" s="200" t="s">
        <v>408</v>
      </c>
    </row>
    <row r="466" s="15" customFormat="1">
      <c r="A466" s="15"/>
      <c r="B466" s="215"/>
      <c r="C466" s="15"/>
      <c r="D466" s="199" t="s">
        <v>419</v>
      </c>
      <c r="E466" s="216" t="s">
        <v>3</v>
      </c>
      <c r="F466" s="217" t="s">
        <v>451</v>
      </c>
      <c r="G466" s="15"/>
      <c r="H466" s="218">
        <v>34</v>
      </c>
      <c r="I466" s="219"/>
      <c r="J466" s="15"/>
      <c r="K466" s="15"/>
      <c r="L466" s="215"/>
      <c r="M466" s="220"/>
      <c r="N466" s="221"/>
      <c r="O466" s="221"/>
      <c r="P466" s="221"/>
      <c r="Q466" s="221"/>
      <c r="R466" s="221"/>
      <c r="S466" s="221"/>
      <c r="T466" s="222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T466" s="216" t="s">
        <v>419</v>
      </c>
      <c r="AU466" s="216" t="s">
        <v>415</v>
      </c>
      <c r="AV466" s="15" t="s">
        <v>415</v>
      </c>
      <c r="AW466" s="15" t="s">
        <v>33</v>
      </c>
      <c r="AX466" s="15" t="s">
        <v>76</v>
      </c>
      <c r="AY466" s="216" t="s">
        <v>408</v>
      </c>
    </row>
    <row r="467" s="2" customFormat="1" ht="37.8" customHeight="1">
      <c r="A467" s="41"/>
      <c r="B467" s="179"/>
      <c r="C467" s="180" t="s">
        <v>838</v>
      </c>
      <c r="D467" s="180" t="s">
        <v>411</v>
      </c>
      <c r="E467" s="181" t="s">
        <v>839</v>
      </c>
      <c r="F467" s="182" t="s">
        <v>840</v>
      </c>
      <c r="G467" s="183" t="s">
        <v>561</v>
      </c>
      <c r="H467" s="184">
        <v>2</v>
      </c>
      <c r="I467" s="185"/>
      <c r="J467" s="186">
        <f>ROUND(I467*H467,2)</f>
        <v>0</v>
      </c>
      <c r="K467" s="182" t="s">
        <v>414</v>
      </c>
      <c r="L467" s="42"/>
      <c r="M467" s="187" t="s">
        <v>3</v>
      </c>
      <c r="N467" s="188" t="s">
        <v>43</v>
      </c>
      <c r="O467" s="75"/>
      <c r="P467" s="189">
        <f>O467*H467</f>
        <v>0</v>
      </c>
      <c r="Q467" s="189">
        <v>0.054550000000000001</v>
      </c>
      <c r="R467" s="189">
        <f>Q467*H467</f>
        <v>0.1091</v>
      </c>
      <c r="S467" s="189">
        <v>0</v>
      </c>
      <c r="T467" s="190">
        <f>S467*H467</f>
        <v>0</v>
      </c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R467" s="191" t="s">
        <v>415</v>
      </c>
      <c r="AT467" s="191" t="s">
        <v>411</v>
      </c>
      <c r="AU467" s="191" t="s">
        <v>415</v>
      </c>
      <c r="AY467" s="22" t="s">
        <v>408</v>
      </c>
      <c r="BE467" s="192">
        <f>IF(N467="základní",J467,0)</f>
        <v>0</v>
      </c>
      <c r="BF467" s="192">
        <f>IF(N467="snížená",J467,0)</f>
        <v>0</v>
      </c>
      <c r="BG467" s="192">
        <f>IF(N467="zákl. přenesená",J467,0)</f>
        <v>0</v>
      </c>
      <c r="BH467" s="192">
        <f>IF(N467="sníž. přenesená",J467,0)</f>
        <v>0</v>
      </c>
      <c r="BI467" s="192">
        <f>IF(N467="nulová",J467,0)</f>
        <v>0</v>
      </c>
      <c r="BJ467" s="22" t="s">
        <v>76</v>
      </c>
      <c r="BK467" s="192">
        <f>ROUND(I467*H467,2)</f>
        <v>0</v>
      </c>
      <c r="BL467" s="22" t="s">
        <v>415</v>
      </c>
      <c r="BM467" s="191" t="s">
        <v>841</v>
      </c>
    </row>
    <row r="468" s="2" customFormat="1">
      <c r="A468" s="41"/>
      <c r="B468" s="42"/>
      <c r="C468" s="41"/>
      <c r="D468" s="193" t="s">
        <v>417</v>
      </c>
      <c r="E468" s="41"/>
      <c r="F468" s="194" t="s">
        <v>842</v>
      </c>
      <c r="G468" s="41"/>
      <c r="H468" s="41"/>
      <c r="I468" s="195"/>
      <c r="J468" s="41"/>
      <c r="K468" s="41"/>
      <c r="L468" s="42"/>
      <c r="M468" s="196"/>
      <c r="N468" s="197"/>
      <c r="O468" s="75"/>
      <c r="P468" s="75"/>
      <c r="Q468" s="75"/>
      <c r="R468" s="75"/>
      <c r="S468" s="75"/>
      <c r="T468" s="76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T468" s="22" t="s">
        <v>417</v>
      </c>
      <c r="AU468" s="22" t="s">
        <v>415</v>
      </c>
    </row>
    <row r="469" s="13" customFormat="1">
      <c r="A469" s="13"/>
      <c r="B469" s="198"/>
      <c r="C469" s="13"/>
      <c r="D469" s="199" t="s">
        <v>419</v>
      </c>
      <c r="E469" s="200" t="s">
        <v>3</v>
      </c>
      <c r="F469" s="201" t="s">
        <v>843</v>
      </c>
      <c r="G469" s="13"/>
      <c r="H469" s="202">
        <v>2</v>
      </c>
      <c r="I469" s="203"/>
      <c r="J469" s="13"/>
      <c r="K469" s="13"/>
      <c r="L469" s="198"/>
      <c r="M469" s="204"/>
      <c r="N469" s="205"/>
      <c r="O469" s="205"/>
      <c r="P469" s="205"/>
      <c r="Q469" s="205"/>
      <c r="R469" s="205"/>
      <c r="S469" s="205"/>
      <c r="T469" s="20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00" t="s">
        <v>419</v>
      </c>
      <c r="AU469" s="200" t="s">
        <v>415</v>
      </c>
      <c r="AV469" s="13" t="s">
        <v>80</v>
      </c>
      <c r="AW469" s="13" t="s">
        <v>33</v>
      </c>
      <c r="AX469" s="13" t="s">
        <v>76</v>
      </c>
      <c r="AY469" s="200" t="s">
        <v>408</v>
      </c>
    </row>
    <row r="470" s="2" customFormat="1" ht="37.8" customHeight="1">
      <c r="A470" s="41"/>
      <c r="B470" s="179"/>
      <c r="C470" s="180" t="s">
        <v>844</v>
      </c>
      <c r="D470" s="180" t="s">
        <v>411</v>
      </c>
      <c r="E470" s="181" t="s">
        <v>845</v>
      </c>
      <c r="F470" s="182" t="s">
        <v>846</v>
      </c>
      <c r="G470" s="183" t="s">
        <v>561</v>
      </c>
      <c r="H470" s="184">
        <v>2</v>
      </c>
      <c r="I470" s="185"/>
      <c r="J470" s="186">
        <f>ROUND(I470*H470,2)</f>
        <v>0</v>
      </c>
      <c r="K470" s="182" t="s">
        <v>414</v>
      </c>
      <c r="L470" s="42"/>
      <c r="M470" s="187" t="s">
        <v>3</v>
      </c>
      <c r="N470" s="188" t="s">
        <v>43</v>
      </c>
      <c r="O470" s="75"/>
      <c r="P470" s="189">
        <f>O470*H470</f>
        <v>0</v>
      </c>
      <c r="Q470" s="189">
        <v>0.063549999999999995</v>
      </c>
      <c r="R470" s="189">
        <f>Q470*H470</f>
        <v>0.12709999999999999</v>
      </c>
      <c r="S470" s="189">
        <v>0</v>
      </c>
      <c r="T470" s="190">
        <f>S470*H470</f>
        <v>0</v>
      </c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R470" s="191" t="s">
        <v>415</v>
      </c>
      <c r="AT470" s="191" t="s">
        <v>411</v>
      </c>
      <c r="AU470" s="191" t="s">
        <v>415</v>
      </c>
      <c r="AY470" s="22" t="s">
        <v>408</v>
      </c>
      <c r="BE470" s="192">
        <f>IF(N470="základní",J470,0)</f>
        <v>0</v>
      </c>
      <c r="BF470" s="192">
        <f>IF(N470="snížená",J470,0)</f>
        <v>0</v>
      </c>
      <c r="BG470" s="192">
        <f>IF(N470="zákl. přenesená",J470,0)</f>
        <v>0</v>
      </c>
      <c r="BH470" s="192">
        <f>IF(N470="sníž. přenesená",J470,0)</f>
        <v>0</v>
      </c>
      <c r="BI470" s="192">
        <f>IF(N470="nulová",J470,0)</f>
        <v>0</v>
      </c>
      <c r="BJ470" s="22" t="s">
        <v>76</v>
      </c>
      <c r="BK470" s="192">
        <f>ROUND(I470*H470,2)</f>
        <v>0</v>
      </c>
      <c r="BL470" s="22" t="s">
        <v>415</v>
      </c>
      <c r="BM470" s="191" t="s">
        <v>847</v>
      </c>
    </row>
    <row r="471" s="2" customFormat="1">
      <c r="A471" s="41"/>
      <c r="B471" s="42"/>
      <c r="C471" s="41"/>
      <c r="D471" s="193" t="s">
        <v>417</v>
      </c>
      <c r="E471" s="41"/>
      <c r="F471" s="194" t="s">
        <v>848</v>
      </c>
      <c r="G471" s="41"/>
      <c r="H471" s="41"/>
      <c r="I471" s="195"/>
      <c r="J471" s="41"/>
      <c r="K471" s="41"/>
      <c r="L471" s="42"/>
      <c r="M471" s="196"/>
      <c r="N471" s="197"/>
      <c r="O471" s="75"/>
      <c r="P471" s="75"/>
      <c r="Q471" s="75"/>
      <c r="R471" s="75"/>
      <c r="S471" s="75"/>
      <c r="T471" s="76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T471" s="22" t="s">
        <v>417</v>
      </c>
      <c r="AU471" s="22" t="s">
        <v>415</v>
      </c>
    </row>
    <row r="472" s="13" customFormat="1">
      <c r="A472" s="13"/>
      <c r="B472" s="198"/>
      <c r="C472" s="13"/>
      <c r="D472" s="199" t="s">
        <v>419</v>
      </c>
      <c r="E472" s="200" t="s">
        <v>3</v>
      </c>
      <c r="F472" s="201" t="s">
        <v>849</v>
      </c>
      <c r="G472" s="13"/>
      <c r="H472" s="202">
        <v>2</v>
      </c>
      <c r="I472" s="203"/>
      <c r="J472" s="13"/>
      <c r="K472" s="13"/>
      <c r="L472" s="198"/>
      <c r="M472" s="204"/>
      <c r="N472" s="205"/>
      <c r="O472" s="205"/>
      <c r="P472" s="205"/>
      <c r="Q472" s="205"/>
      <c r="R472" s="205"/>
      <c r="S472" s="205"/>
      <c r="T472" s="20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00" t="s">
        <v>419</v>
      </c>
      <c r="AU472" s="200" t="s">
        <v>415</v>
      </c>
      <c r="AV472" s="13" t="s">
        <v>80</v>
      </c>
      <c r="AW472" s="13" t="s">
        <v>33</v>
      </c>
      <c r="AX472" s="13" t="s">
        <v>76</v>
      </c>
      <c r="AY472" s="200" t="s">
        <v>408</v>
      </c>
    </row>
    <row r="473" s="2" customFormat="1" ht="37.8" customHeight="1">
      <c r="A473" s="41"/>
      <c r="B473" s="179"/>
      <c r="C473" s="180" t="s">
        <v>850</v>
      </c>
      <c r="D473" s="180" t="s">
        <v>411</v>
      </c>
      <c r="E473" s="181" t="s">
        <v>851</v>
      </c>
      <c r="F473" s="182" t="s">
        <v>852</v>
      </c>
      <c r="G473" s="183" t="s">
        <v>561</v>
      </c>
      <c r="H473" s="184">
        <v>17</v>
      </c>
      <c r="I473" s="185"/>
      <c r="J473" s="186">
        <f>ROUND(I473*H473,2)</f>
        <v>0</v>
      </c>
      <c r="K473" s="182" t="s">
        <v>414</v>
      </c>
      <c r="L473" s="42"/>
      <c r="M473" s="187" t="s">
        <v>3</v>
      </c>
      <c r="N473" s="188" t="s">
        <v>43</v>
      </c>
      <c r="O473" s="75"/>
      <c r="P473" s="189">
        <f>O473*H473</f>
        <v>0</v>
      </c>
      <c r="Q473" s="189">
        <v>0.091050000000000006</v>
      </c>
      <c r="R473" s="189">
        <f>Q473*H473</f>
        <v>1.5478500000000002</v>
      </c>
      <c r="S473" s="189">
        <v>0</v>
      </c>
      <c r="T473" s="190">
        <f>S473*H473</f>
        <v>0</v>
      </c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R473" s="191" t="s">
        <v>415</v>
      </c>
      <c r="AT473" s="191" t="s">
        <v>411</v>
      </c>
      <c r="AU473" s="191" t="s">
        <v>415</v>
      </c>
      <c r="AY473" s="22" t="s">
        <v>408</v>
      </c>
      <c r="BE473" s="192">
        <f>IF(N473="základní",J473,0)</f>
        <v>0</v>
      </c>
      <c r="BF473" s="192">
        <f>IF(N473="snížená",J473,0)</f>
        <v>0</v>
      </c>
      <c r="BG473" s="192">
        <f>IF(N473="zákl. přenesená",J473,0)</f>
        <v>0</v>
      </c>
      <c r="BH473" s="192">
        <f>IF(N473="sníž. přenesená",J473,0)</f>
        <v>0</v>
      </c>
      <c r="BI473" s="192">
        <f>IF(N473="nulová",J473,0)</f>
        <v>0</v>
      </c>
      <c r="BJ473" s="22" t="s">
        <v>76</v>
      </c>
      <c r="BK473" s="192">
        <f>ROUND(I473*H473,2)</f>
        <v>0</v>
      </c>
      <c r="BL473" s="22" t="s">
        <v>415</v>
      </c>
      <c r="BM473" s="191" t="s">
        <v>853</v>
      </c>
    </row>
    <row r="474" s="2" customFormat="1">
      <c r="A474" s="41"/>
      <c r="B474" s="42"/>
      <c r="C474" s="41"/>
      <c r="D474" s="193" t="s">
        <v>417</v>
      </c>
      <c r="E474" s="41"/>
      <c r="F474" s="194" t="s">
        <v>854</v>
      </c>
      <c r="G474" s="41"/>
      <c r="H474" s="41"/>
      <c r="I474" s="195"/>
      <c r="J474" s="41"/>
      <c r="K474" s="41"/>
      <c r="L474" s="42"/>
      <c r="M474" s="196"/>
      <c r="N474" s="197"/>
      <c r="O474" s="75"/>
      <c r="P474" s="75"/>
      <c r="Q474" s="75"/>
      <c r="R474" s="75"/>
      <c r="S474" s="75"/>
      <c r="T474" s="76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T474" s="22" t="s">
        <v>417</v>
      </c>
      <c r="AU474" s="22" t="s">
        <v>415</v>
      </c>
    </row>
    <row r="475" s="13" customFormat="1">
      <c r="A475" s="13"/>
      <c r="B475" s="198"/>
      <c r="C475" s="13"/>
      <c r="D475" s="199" t="s">
        <v>419</v>
      </c>
      <c r="E475" s="200" t="s">
        <v>3</v>
      </c>
      <c r="F475" s="201" t="s">
        <v>855</v>
      </c>
      <c r="G475" s="13"/>
      <c r="H475" s="202">
        <v>8</v>
      </c>
      <c r="I475" s="203"/>
      <c r="J475" s="13"/>
      <c r="K475" s="13"/>
      <c r="L475" s="198"/>
      <c r="M475" s="204"/>
      <c r="N475" s="205"/>
      <c r="O475" s="205"/>
      <c r="P475" s="205"/>
      <c r="Q475" s="205"/>
      <c r="R475" s="205"/>
      <c r="S475" s="205"/>
      <c r="T475" s="20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00" t="s">
        <v>419</v>
      </c>
      <c r="AU475" s="200" t="s">
        <v>415</v>
      </c>
      <c r="AV475" s="13" t="s">
        <v>80</v>
      </c>
      <c r="AW475" s="13" t="s">
        <v>33</v>
      </c>
      <c r="AX475" s="13" t="s">
        <v>72</v>
      </c>
      <c r="AY475" s="200" t="s">
        <v>408</v>
      </c>
    </row>
    <row r="476" s="13" customFormat="1">
      <c r="A476" s="13"/>
      <c r="B476" s="198"/>
      <c r="C476" s="13"/>
      <c r="D476" s="199" t="s">
        <v>419</v>
      </c>
      <c r="E476" s="200" t="s">
        <v>3</v>
      </c>
      <c r="F476" s="201" t="s">
        <v>856</v>
      </c>
      <c r="G476" s="13"/>
      <c r="H476" s="202">
        <v>9</v>
      </c>
      <c r="I476" s="203"/>
      <c r="J476" s="13"/>
      <c r="K476" s="13"/>
      <c r="L476" s="198"/>
      <c r="M476" s="204"/>
      <c r="N476" s="205"/>
      <c r="O476" s="205"/>
      <c r="P476" s="205"/>
      <c r="Q476" s="205"/>
      <c r="R476" s="205"/>
      <c r="S476" s="205"/>
      <c r="T476" s="20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00" t="s">
        <v>419</v>
      </c>
      <c r="AU476" s="200" t="s">
        <v>415</v>
      </c>
      <c r="AV476" s="13" t="s">
        <v>80</v>
      </c>
      <c r="AW476" s="13" t="s">
        <v>33</v>
      </c>
      <c r="AX476" s="13" t="s">
        <v>72</v>
      </c>
      <c r="AY476" s="200" t="s">
        <v>408</v>
      </c>
    </row>
    <row r="477" s="15" customFormat="1">
      <c r="A477" s="15"/>
      <c r="B477" s="215"/>
      <c r="C477" s="15"/>
      <c r="D477" s="199" t="s">
        <v>419</v>
      </c>
      <c r="E477" s="216" t="s">
        <v>3</v>
      </c>
      <c r="F477" s="217" t="s">
        <v>451</v>
      </c>
      <c r="G477" s="15"/>
      <c r="H477" s="218">
        <v>17</v>
      </c>
      <c r="I477" s="219"/>
      <c r="J477" s="15"/>
      <c r="K477" s="15"/>
      <c r="L477" s="215"/>
      <c r="M477" s="220"/>
      <c r="N477" s="221"/>
      <c r="O477" s="221"/>
      <c r="P477" s="221"/>
      <c r="Q477" s="221"/>
      <c r="R477" s="221"/>
      <c r="S477" s="221"/>
      <c r="T477" s="222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T477" s="216" t="s">
        <v>419</v>
      </c>
      <c r="AU477" s="216" t="s">
        <v>415</v>
      </c>
      <c r="AV477" s="15" t="s">
        <v>415</v>
      </c>
      <c r="AW477" s="15" t="s">
        <v>33</v>
      </c>
      <c r="AX477" s="15" t="s">
        <v>76</v>
      </c>
      <c r="AY477" s="216" t="s">
        <v>408</v>
      </c>
    </row>
    <row r="478" s="2" customFormat="1" ht="37.8" customHeight="1">
      <c r="A478" s="41"/>
      <c r="B478" s="179"/>
      <c r="C478" s="180" t="s">
        <v>857</v>
      </c>
      <c r="D478" s="180" t="s">
        <v>411</v>
      </c>
      <c r="E478" s="181" t="s">
        <v>858</v>
      </c>
      <c r="F478" s="182" t="s">
        <v>859</v>
      </c>
      <c r="G478" s="183" t="s">
        <v>561</v>
      </c>
      <c r="H478" s="184">
        <v>2</v>
      </c>
      <c r="I478" s="185"/>
      <c r="J478" s="186">
        <f>ROUND(I478*H478,2)</f>
        <v>0</v>
      </c>
      <c r="K478" s="182" t="s">
        <v>414</v>
      </c>
      <c r="L478" s="42"/>
      <c r="M478" s="187" t="s">
        <v>3</v>
      </c>
      <c r="N478" s="188" t="s">
        <v>43</v>
      </c>
      <c r="O478" s="75"/>
      <c r="P478" s="189">
        <f>O478*H478</f>
        <v>0</v>
      </c>
      <c r="Q478" s="189">
        <v>0.072849999999999998</v>
      </c>
      <c r="R478" s="189">
        <f>Q478*H478</f>
        <v>0.1457</v>
      </c>
      <c r="S478" s="189">
        <v>0</v>
      </c>
      <c r="T478" s="190">
        <f>S478*H478</f>
        <v>0</v>
      </c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R478" s="191" t="s">
        <v>415</v>
      </c>
      <c r="AT478" s="191" t="s">
        <v>411</v>
      </c>
      <c r="AU478" s="191" t="s">
        <v>415</v>
      </c>
      <c r="AY478" s="22" t="s">
        <v>408</v>
      </c>
      <c r="BE478" s="192">
        <f>IF(N478="základní",J478,0)</f>
        <v>0</v>
      </c>
      <c r="BF478" s="192">
        <f>IF(N478="snížená",J478,0)</f>
        <v>0</v>
      </c>
      <c r="BG478" s="192">
        <f>IF(N478="zákl. přenesená",J478,0)</f>
        <v>0</v>
      </c>
      <c r="BH478" s="192">
        <f>IF(N478="sníž. přenesená",J478,0)</f>
        <v>0</v>
      </c>
      <c r="BI478" s="192">
        <f>IF(N478="nulová",J478,0)</f>
        <v>0</v>
      </c>
      <c r="BJ478" s="22" t="s">
        <v>76</v>
      </c>
      <c r="BK478" s="192">
        <f>ROUND(I478*H478,2)</f>
        <v>0</v>
      </c>
      <c r="BL478" s="22" t="s">
        <v>415</v>
      </c>
      <c r="BM478" s="191" t="s">
        <v>860</v>
      </c>
    </row>
    <row r="479" s="2" customFormat="1">
      <c r="A479" s="41"/>
      <c r="B479" s="42"/>
      <c r="C479" s="41"/>
      <c r="D479" s="193" t="s">
        <v>417</v>
      </c>
      <c r="E479" s="41"/>
      <c r="F479" s="194" t="s">
        <v>861</v>
      </c>
      <c r="G479" s="41"/>
      <c r="H479" s="41"/>
      <c r="I479" s="195"/>
      <c r="J479" s="41"/>
      <c r="K479" s="41"/>
      <c r="L479" s="42"/>
      <c r="M479" s="196"/>
      <c r="N479" s="197"/>
      <c r="O479" s="75"/>
      <c r="P479" s="75"/>
      <c r="Q479" s="75"/>
      <c r="R479" s="75"/>
      <c r="S479" s="75"/>
      <c r="T479" s="76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T479" s="22" t="s">
        <v>417</v>
      </c>
      <c r="AU479" s="22" t="s">
        <v>415</v>
      </c>
    </row>
    <row r="480" s="14" customFormat="1">
      <c r="A480" s="14"/>
      <c r="B480" s="208"/>
      <c r="C480" s="14"/>
      <c r="D480" s="199" t="s">
        <v>419</v>
      </c>
      <c r="E480" s="209" t="s">
        <v>3</v>
      </c>
      <c r="F480" s="210" t="s">
        <v>862</v>
      </c>
      <c r="G480" s="14"/>
      <c r="H480" s="209" t="s">
        <v>3</v>
      </c>
      <c r="I480" s="211"/>
      <c r="J480" s="14"/>
      <c r="K480" s="14"/>
      <c r="L480" s="208"/>
      <c r="M480" s="212"/>
      <c r="N480" s="213"/>
      <c r="O480" s="213"/>
      <c r="P480" s="213"/>
      <c r="Q480" s="213"/>
      <c r="R480" s="213"/>
      <c r="S480" s="213"/>
      <c r="T480" s="2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09" t="s">
        <v>419</v>
      </c>
      <c r="AU480" s="209" t="s">
        <v>415</v>
      </c>
      <c r="AV480" s="14" t="s">
        <v>76</v>
      </c>
      <c r="AW480" s="14" t="s">
        <v>33</v>
      </c>
      <c r="AX480" s="14" t="s">
        <v>72</v>
      </c>
      <c r="AY480" s="209" t="s">
        <v>408</v>
      </c>
    </row>
    <row r="481" s="13" customFormat="1">
      <c r="A481" s="13"/>
      <c r="B481" s="198"/>
      <c r="C481" s="13"/>
      <c r="D481" s="199" t="s">
        <v>419</v>
      </c>
      <c r="E481" s="200" t="s">
        <v>3</v>
      </c>
      <c r="F481" s="201" t="s">
        <v>80</v>
      </c>
      <c r="G481" s="13"/>
      <c r="H481" s="202">
        <v>2</v>
      </c>
      <c r="I481" s="203"/>
      <c r="J481" s="13"/>
      <c r="K481" s="13"/>
      <c r="L481" s="198"/>
      <c r="M481" s="204"/>
      <c r="N481" s="205"/>
      <c r="O481" s="205"/>
      <c r="P481" s="205"/>
      <c r="Q481" s="205"/>
      <c r="R481" s="205"/>
      <c r="S481" s="205"/>
      <c r="T481" s="20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00" t="s">
        <v>419</v>
      </c>
      <c r="AU481" s="200" t="s">
        <v>415</v>
      </c>
      <c r="AV481" s="13" t="s">
        <v>80</v>
      </c>
      <c r="AW481" s="13" t="s">
        <v>33</v>
      </c>
      <c r="AX481" s="13" t="s">
        <v>72</v>
      </c>
      <c r="AY481" s="200" t="s">
        <v>408</v>
      </c>
    </row>
    <row r="482" s="15" customFormat="1">
      <c r="A482" s="15"/>
      <c r="B482" s="215"/>
      <c r="C482" s="15"/>
      <c r="D482" s="199" t="s">
        <v>419</v>
      </c>
      <c r="E482" s="216" t="s">
        <v>3</v>
      </c>
      <c r="F482" s="217" t="s">
        <v>451</v>
      </c>
      <c r="G482" s="15"/>
      <c r="H482" s="218">
        <v>2</v>
      </c>
      <c r="I482" s="219"/>
      <c r="J482" s="15"/>
      <c r="K482" s="15"/>
      <c r="L482" s="215"/>
      <c r="M482" s="220"/>
      <c r="N482" s="221"/>
      <c r="O482" s="221"/>
      <c r="P482" s="221"/>
      <c r="Q482" s="221"/>
      <c r="R482" s="221"/>
      <c r="S482" s="221"/>
      <c r="T482" s="222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T482" s="216" t="s">
        <v>419</v>
      </c>
      <c r="AU482" s="216" t="s">
        <v>415</v>
      </c>
      <c r="AV482" s="15" t="s">
        <v>415</v>
      </c>
      <c r="AW482" s="15" t="s">
        <v>33</v>
      </c>
      <c r="AX482" s="15" t="s">
        <v>76</v>
      </c>
      <c r="AY482" s="216" t="s">
        <v>408</v>
      </c>
    </row>
    <row r="483" s="2" customFormat="1" ht="37.8" customHeight="1">
      <c r="A483" s="41"/>
      <c r="B483" s="179"/>
      <c r="C483" s="180" t="s">
        <v>863</v>
      </c>
      <c r="D483" s="180" t="s">
        <v>411</v>
      </c>
      <c r="E483" s="181" t="s">
        <v>864</v>
      </c>
      <c r="F483" s="182" t="s">
        <v>865</v>
      </c>
      <c r="G483" s="183" t="s">
        <v>561</v>
      </c>
      <c r="H483" s="184">
        <v>2</v>
      </c>
      <c r="I483" s="185"/>
      <c r="J483" s="186">
        <f>ROUND(I483*H483,2)</f>
        <v>0</v>
      </c>
      <c r="K483" s="182" t="s">
        <v>414</v>
      </c>
      <c r="L483" s="42"/>
      <c r="M483" s="187" t="s">
        <v>3</v>
      </c>
      <c r="N483" s="188" t="s">
        <v>43</v>
      </c>
      <c r="O483" s="75"/>
      <c r="P483" s="189">
        <f>O483*H483</f>
        <v>0</v>
      </c>
      <c r="Q483" s="189">
        <v>0.081848000000000004</v>
      </c>
      <c r="R483" s="189">
        <f>Q483*H483</f>
        <v>0.16369600000000001</v>
      </c>
      <c r="S483" s="189">
        <v>0</v>
      </c>
      <c r="T483" s="190">
        <f>S483*H483</f>
        <v>0</v>
      </c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191" t="s">
        <v>415</v>
      </c>
      <c r="AT483" s="191" t="s">
        <v>411</v>
      </c>
      <c r="AU483" s="191" t="s">
        <v>415</v>
      </c>
      <c r="AY483" s="22" t="s">
        <v>408</v>
      </c>
      <c r="BE483" s="192">
        <f>IF(N483="základní",J483,0)</f>
        <v>0</v>
      </c>
      <c r="BF483" s="192">
        <f>IF(N483="snížená",J483,0)</f>
        <v>0</v>
      </c>
      <c r="BG483" s="192">
        <f>IF(N483="zákl. přenesená",J483,0)</f>
        <v>0</v>
      </c>
      <c r="BH483" s="192">
        <f>IF(N483="sníž. přenesená",J483,0)</f>
        <v>0</v>
      </c>
      <c r="BI483" s="192">
        <f>IF(N483="nulová",J483,0)</f>
        <v>0</v>
      </c>
      <c r="BJ483" s="22" t="s">
        <v>76</v>
      </c>
      <c r="BK483" s="192">
        <f>ROUND(I483*H483,2)</f>
        <v>0</v>
      </c>
      <c r="BL483" s="22" t="s">
        <v>415</v>
      </c>
      <c r="BM483" s="191" t="s">
        <v>866</v>
      </c>
    </row>
    <row r="484" s="2" customFormat="1">
      <c r="A484" s="41"/>
      <c r="B484" s="42"/>
      <c r="C484" s="41"/>
      <c r="D484" s="193" t="s">
        <v>417</v>
      </c>
      <c r="E484" s="41"/>
      <c r="F484" s="194" t="s">
        <v>867</v>
      </c>
      <c r="G484" s="41"/>
      <c r="H484" s="41"/>
      <c r="I484" s="195"/>
      <c r="J484" s="41"/>
      <c r="K484" s="41"/>
      <c r="L484" s="42"/>
      <c r="M484" s="196"/>
      <c r="N484" s="197"/>
      <c r="O484" s="75"/>
      <c r="P484" s="75"/>
      <c r="Q484" s="75"/>
      <c r="R484" s="75"/>
      <c r="S484" s="75"/>
      <c r="T484" s="76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T484" s="22" t="s">
        <v>417</v>
      </c>
      <c r="AU484" s="22" t="s">
        <v>415</v>
      </c>
    </row>
    <row r="485" s="14" customFormat="1">
      <c r="A485" s="14"/>
      <c r="B485" s="208"/>
      <c r="C485" s="14"/>
      <c r="D485" s="199" t="s">
        <v>419</v>
      </c>
      <c r="E485" s="209" t="s">
        <v>3</v>
      </c>
      <c r="F485" s="210" t="s">
        <v>868</v>
      </c>
      <c r="G485" s="14"/>
      <c r="H485" s="209" t="s">
        <v>3</v>
      </c>
      <c r="I485" s="211"/>
      <c r="J485" s="14"/>
      <c r="K485" s="14"/>
      <c r="L485" s="208"/>
      <c r="M485" s="212"/>
      <c r="N485" s="213"/>
      <c r="O485" s="213"/>
      <c r="P485" s="213"/>
      <c r="Q485" s="213"/>
      <c r="R485" s="213"/>
      <c r="S485" s="213"/>
      <c r="T485" s="2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09" t="s">
        <v>419</v>
      </c>
      <c r="AU485" s="209" t="s">
        <v>415</v>
      </c>
      <c r="AV485" s="14" t="s">
        <v>76</v>
      </c>
      <c r="AW485" s="14" t="s">
        <v>33</v>
      </c>
      <c r="AX485" s="14" t="s">
        <v>72</v>
      </c>
      <c r="AY485" s="209" t="s">
        <v>408</v>
      </c>
    </row>
    <row r="486" s="13" customFormat="1">
      <c r="A486" s="13"/>
      <c r="B486" s="198"/>
      <c r="C486" s="13"/>
      <c r="D486" s="199" t="s">
        <v>419</v>
      </c>
      <c r="E486" s="200" t="s">
        <v>3</v>
      </c>
      <c r="F486" s="201" t="s">
        <v>80</v>
      </c>
      <c r="G486" s="13"/>
      <c r="H486" s="202">
        <v>2</v>
      </c>
      <c r="I486" s="203"/>
      <c r="J486" s="13"/>
      <c r="K486" s="13"/>
      <c r="L486" s="198"/>
      <c r="M486" s="204"/>
      <c r="N486" s="205"/>
      <c r="O486" s="205"/>
      <c r="P486" s="205"/>
      <c r="Q486" s="205"/>
      <c r="R486" s="205"/>
      <c r="S486" s="205"/>
      <c r="T486" s="20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00" t="s">
        <v>419</v>
      </c>
      <c r="AU486" s="200" t="s">
        <v>415</v>
      </c>
      <c r="AV486" s="13" t="s">
        <v>80</v>
      </c>
      <c r="AW486" s="13" t="s">
        <v>33</v>
      </c>
      <c r="AX486" s="13" t="s">
        <v>76</v>
      </c>
      <c r="AY486" s="200" t="s">
        <v>408</v>
      </c>
    </row>
    <row r="487" s="2" customFormat="1" ht="33" customHeight="1">
      <c r="A487" s="41"/>
      <c r="B487" s="179"/>
      <c r="C487" s="180" t="s">
        <v>869</v>
      </c>
      <c r="D487" s="180" t="s">
        <v>411</v>
      </c>
      <c r="E487" s="181" t="s">
        <v>870</v>
      </c>
      <c r="F487" s="182" t="s">
        <v>871</v>
      </c>
      <c r="G487" s="183" t="s">
        <v>650</v>
      </c>
      <c r="H487" s="184">
        <v>9.5</v>
      </c>
      <c r="I487" s="185"/>
      <c r="J487" s="186">
        <f>ROUND(I487*H487,2)</f>
        <v>0</v>
      </c>
      <c r="K487" s="182" t="s">
        <v>414</v>
      </c>
      <c r="L487" s="42"/>
      <c r="M487" s="187" t="s">
        <v>3</v>
      </c>
      <c r="N487" s="188" t="s">
        <v>43</v>
      </c>
      <c r="O487" s="75"/>
      <c r="P487" s="189">
        <f>O487*H487</f>
        <v>0</v>
      </c>
      <c r="Q487" s="189">
        <v>0.00044999999999999999</v>
      </c>
      <c r="R487" s="189">
        <f>Q487*H487</f>
        <v>0.0042750000000000002</v>
      </c>
      <c r="S487" s="189">
        <v>0</v>
      </c>
      <c r="T487" s="190">
        <f>S487*H487</f>
        <v>0</v>
      </c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R487" s="191" t="s">
        <v>415</v>
      </c>
      <c r="AT487" s="191" t="s">
        <v>411</v>
      </c>
      <c r="AU487" s="191" t="s">
        <v>415</v>
      </c>
      <c r="AY487" s="22" t="s">
        <v>408</v>
      </c>
      <c r="BE487" s="192">
        <f>IF(N487="základní",J487,0)</f>
        <v>0</v>
      </c>
      <c r="BF487" s="192">
        <f>IF(N487="snížená",J487,0)</f>
        <v>0</v>
      </c>
      <c r="BG487" s="192">
        <f>IF(N487="zákl. přenesená",J487,0)</f>
        <v>0</v>
      </c>
      <c r="BH487" s="192">
        <f>IF(N487="sníž. přenesená",J487,0)</f>
        <v>0</v>
      </c>
      <c r="BI487" s="192">
        <f>IF(N487="nulová",J487,0)</f>
        <v>0</v>
      </c>
      <c r="BJ487" s="22" t="s">
        <v>76</v>
      </c>
      <c r="BK487" s="192">
        <f>ROUND(I487*H487,2)</f>
        <v>0</v>
      </c>
      <c r="BL487" s="22" t="s">
        <v>415</v>
      </c>
      <c r="BM487" s="191" t="s">
        <v>872</v>
      </c>
    </row>
    <row r="488" s="2" customFormat="1">
      <c r="A488" s="41"/>
      <c r="B488" s="42"/>
      <c r="C488" s="41"/>
      <c r="D488" s="193" t="s">
        <v>417</v>
      </c>
      <c r="E488" s="41"/>
      <c r="F488" s="194" t="s">
        <v>873</v>
      </c>
      <c r="G488" s="41"/>
      <c r="H488" s="41"/>
      <c r="I488" s="195"/>
      <c r="J488" s="41"/>
      <c r="K488" s="41"/>
      <c r="L488" s="42"/>
      <c r="M488" s="196"/>
      <c r="N488" s="197"/>
      <c r="O488" s="75"/>
      <c r="P488" s="75"/>
      <c r="Q488" s="75"/>
      <c r="R488" s="75"/>
      <c r="S488" s="75"/>
      <c r="T488" s="76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T488" s="22" t="s">
        <v>417</v>
      </c>
      <c r="AU488" s="22" t="s">
        <v>415</v>
      </c>
    </row>
    <row r="489" s="13" customFormat="1">
      <c r="A489" s="13"/>
      <c r="B489" s="198"/>
      <c r="C489" s="13"/>
      <c r="D489" s="199" t="s">
        <v>419</v>
      </c>
      <c r="E489" s="200" t="s">
        <v>3</v>
      </c>
      <c r="F489" s="201" t="s">
        <v>874</v>
      </c>
      <c r="G489" s="13"/>
      <c r="H489" s="202">
        <v>9.5</v>
      </c>
      <c r="I489" s="203"/>
      <c r="J489" s="13"/>
      <c r="K489" s="13"/>
      <c r="L489" s="198"/>
      <c r="M489" s="204"/>
      <c r="N489" s="205"/>
      <c r="O489" s="205"/>
      <c r="P489" s="205"/>
      <c r="Q489" s="205"/>
      <c r="R489" s="205"/>
      <c r="S489" s="205"/>
      <c r="T489" s="20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00" t="s">
        <v>419</v>
      </c>
      <c r="AU489" s="200" t="s">
        <v>415</v>
      </c>
      <c r="AV489" s="13" t="s">
        <v>80</v>
      </c>
      <c r="AW489" s="13" t="s">
        <v>33</v>
      </c>
      <c r="AX489" s="13" t="s">
        <v>76</v>
      </c>
      <c r="AY489" s="200" t="s">
        <v>408</v>
      </c>
    </row>
    <row r="490" s="2" customFormat="1" ht="37.8" customHeight="1">
      <c r="A490" s="41"/>
      <c r="B490" s="179"/>
      <c r="C490" s="180" t="s">
        <v>875</v>
      </c>
      <c r="D490" s="180" t="s">
        <v>411</v>
      </c>
      <c r="E490" s="181" t="s">
        <v>876</v>
      </c>
      <c r="F490" s="182" t="s">
        <v>877</v>
      </c>
      <c r="G490" s="183" t="s">
        <v>501</v>
      </c>
      <c r="H490" s="184">
        <v>0.044999999999999998</v>
      </c>
      <c r="I490" s="185"/>
      <c r="J490" s="186">
        <f>ROUND(I490*H490,2)</f>
        <v>0</v>
      </c>
      <c r="K490" s="182" t="s">
        <v>414</v>
      </c>
      <c r="L490" s="42"/>
      <c r="M490" s="187" t="s">
        <v>3</v>
      </c>
      <c r="N490" s="188" t="s">
        <v>43</v>
      </c>
      <c r="O490" s="75"/>
      <c r="P490" s="189">
        <f>O490*H490</f>
        <v>0</v>
      </c>
      <c r="Q490" s="189">
        <v>0.019539999999999998</v>
      </c>
      <c r="R490" s="189">
        <f>Q490*H490</f>
        <v>0.00087929999999999985</v>
      </c>
      <c r="S490" s="189">
        <v>0</v>
      </c>
      <c r="T490" s="190">
        <f>S490*H490</f>
        <v>0</v>
      </c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R490" s="191" t="s">
        <v>415</v>
      </c>
      <c r="AT490" s="191" t="s">
        <v>411</v>
      </c>
      <c r="AU490" s="191" t="s">
        <v>415</v>
      </c>
      <c r="AY490" s="22" t="s">
        <v>408</v>
      </c>
      <c r="BE490" s="192">
        <f>IF(N490="základní",J490,0)</f>
        <v>0</v>
      </c>
      <c r="BF490" s="192">
        <f>IF(N490="snížená",J490,0)</f>
        <v>0</v>
      </c>
      <c r="BG490" s="192">
        <f>IF(N490="zákl. přenesená",J490,0)</f>
        <v>0</v>
      </c>
      <c r="BH490" s="192">
        <f>IF(N490="sníž. přenesená",J490,0)</f>
        <v>0</v>
      </c>
      <c r="BI490" s="192">
        <f>IF(N490="nulová",J490,0)</f>
        <v>0</v>
      </c>
      <c r="BJ490" s="22" t="s">
        <v>76</v>
      </c>
      <c r="BK490" s="192">
        <f>ROUND(I490*H490,2)</f>
        <v>0</v>
      </c>
      <c r="BL490" s="22" t="s">
        <v>415</v>
      </c>
      <c r="BM490" s="191" t="s">
        <v>878</v>
      </c>
    </row>
    <row r="491" s="2" customFormat="1">
      <c r="A491" s="41"/>
      <c r="B491" s="42"/>
      <c r="C491" s="41"/>
      <c r="D491" s="193" t="s">
        <v>417</v>
      </c>
      <c r="E491" s="41"/>
      <c r="F491" s="194" t="s">
        <v>879</v>
      </c>
      <c r="G491" s="41"/>
      <c r="H491" s="41"/>
      <c r="I491" s="195"/>
      <c r="J491" s="41"/>
      <c r="K491" s="41"/>
      <c r="L491" s="42"/>
      <c r="M491" s="196"/>
      <c r="N491" s="197"/>
      <c r="O491" s="75"/>
      <c r="P491" s="75"/>
      <c r="Q491" s="75"/>
      <c r="R491" s="75"/>
      <c r="S491" s="75"/>
      <c r="T491" s="76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T491" s="22" t="s">
        <v>417</v>
      </c>
      <c r="AU491" s="22" t="s">
        <v>415</v>
      </c>
    </row>
    <row r="492" s="13" customFormat="1">
      <c r="A492" s="13"/>
      <c r="B492" s="198"/>
      <c r="C492" s="13"/>
      <c r="D492" s="199" t="s">
        <v>419</v>
      </c>
      <c r="E492" s="200" t="s">
        <v>3</v>
      </c>
      <c r="F492" s="201" t="s">
        <v>880</v>
      </c>
      <c r="G492" s="13"/>
      <c r="H492" s="202">
        <v>0.044999999999999998</v>
      </c>
      <c r="I492" s="203"/>
      <c r="J492" s="13"/>
      <c r="K492" s="13"/>
      <c r="L492" s="198"/>
      <c r="M492" s="204"/>
      <c r="N492" s="205"/>
      <c r="O492" s="205"/>
      <c r="P492" s="205"/>
      <c r="Q492" s="205"/>
      <c r="R492" s="205"/>
      <c r="S492" s="205"/>
      <c r="T492" s="20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00" t="s">
        <v>419</v>
      </c>
      <c r="AU492" s="200" t="s">
        <v>415</v>
      </c>
      <c r="AV492" s="13" t="s">
        <v>80</v>
      </c>
      <c r="AW492" s="13" t="s">
        <v>33</v>
      </c>
      <c r="AX492" s="13" t="s">
        <v>76</v>
      </c>
      <c r="AY492" s="200" t="s">
        <v>408</v>
      </c>
    </row>
    <row r="493" s="2" customFormat="1" ht="24.15" customHeight="1">
      <c r="A493" s="41"/>
      <c r="B493" s="179"/>
      <c r="C493" s="223" t="s">
        <v>881</v>
      </c>
      <c r="D493" s="223" t="s">
        <v>513</v>
      </c>
      <c r="E493" s="224" t="s">
        <v>882</v>
      </c>
      <c r="F493" s="225" t="s">
        <v>883</v>
      </c>
      <c r="G493" s="226" t="s">
        <v>501</v>
      </c>
      <c r="H493" s="227">
        <v>0.044999999999999998</v>
      </c>
      <c r="I493" s="228"/>
      <c r="J493" s="229">
        <f>ROUND(I493*H493,2)</f>
        <v>0</v>
      </c>
      <c r="K493" s="225" t="s">
        <v>414</v>
      </c>
      <c r="L493" s="230"/>
      <c r="M493" s="231" t="s">
        <v>3</v>
      </c>
      <c r="N493" s="232" t="s">
        <v>43</v>
      </c>
      <c r="O493" s="75"/>
      <c r="P493" s="189">
        <f>O493*H493</f>
        <v>0</v>
      </c>
      <c r="Q493" s="189">
        <v>1</v>
      </c>
      <c r="R493" s="189">
        <f>Q493*H493</f>
        <v>0.044999999999999998</v>
      </c>
      <c r="S493" s="189">
        <v>0</v>
      </c>
      <c r="T493" s="190">
        <f>S493*H493</f>
        <v>0</v>
      </c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R493" s="191" t="s">
        <v>470</v>
      </c>
      <c r="AT493" s="191" t="s">
        <v>513</v>
      </c>
      <c r="AU493" s="191" t="s">
        <v>415</v>
      </c>
      <c r="AY493" s="22" t="s">
        <v>408</v>
      </c>
      <c r="BE493" s="192">
        <f>IF(N493="základní",J493,0)</f>
        <v>0</v>
      </c>
      <c r="BF493" s="192">
        <f>IF(N493="snížená",J493,0)</f>
        <v>0</v>
      </c>
      <c r="BG493" s="192">
        <f>IF(N493="zákl. přenesená",J493,0)</f>
        <v>0</v>
      </c>
      <c r="BH493" s="192">
        <f>IF(N493="sníž. přenesená",J493,0)</f>
        <v>0</v>
      </c>
      <c r="BI493" s="192">
        <f>IF(N493="nulová",J493,0)</f>
        <v>0</v>
      </c>
      <c r="BJ493" s="22" t="s">
        <v>76</v>
      </c>
      <c r="BK493" s="192">
        <f>ROUND(I493*H493,2)</f>
        <v>0</v>
      </c>
      <c r="BL493" s="22" t="s">
        <v>415</v>
      </c>
      <c r="BM493" s="191" t="s">
        <v>884</v>
      </c>
    </row>
    <row r="494" s="2" customFormat="1" ht="37.8" customHeight="1">
      <c r="A494" s="41"/>
      <c r="B494" s="179"/>
      <c r="C494" s="180" t="s">
        <v>885</v>
      </c>
      <c r="D494" s="180" t="s">
        <v>411</v>
      </c>
      <c r="E494" s="181" t="s">
        <v>886</v>
      </c>
      <c r="F494" s="182" t="s">
        <v>887</v>
      </c>
      <c r="G494" s="183" t="s">
        <v>117</v>
      </c>
      <c r="H494" s="184">
        <v>0.88200000000000001</v>
      </c>
      <c r="I494" s="185"/>
      <c r="J494" s="186">
        <f>ROUND(I494*H494,2)</f>
        <v>0</v>
      </c>
      <c r="K494" s="182" t="s">
        <v>414</v>
      </c>
      <c r="L494" s="42"/>
      <c r="M494" s="187" t="s">
        <v>3</v>
      </c>
      <c r="N494" s="188" t="s">
        <v>43</v>
      </c>
      <c r="O494" s="75"/>
      <c r="P494" s="189">
        <f>O494*H494</f>
        <v>0</v>
      </c>
      <c r="Q494" s="189">
        <v>0.17818000000000001</v>
      </c>
      <c r="R494" s="189">
        <f>Q494*H494</f>
        <v>0.15715476</v>
      </c>
      <c r="S494" s="189">
        <v>0</v>
      </c>
      <c r="T494" s="190">
        <f>S494*H494</f>
        <v>0</v>
      </c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R494" s="191" t="s">
        <v>415</v>
      </c>
      <c r="AT494" s="191" t="s">
        <v>411</v>
      </c>
      <c r="AU494" s="191" t="s">
        <v>415</v>
      </c>
      <c r="AY494" s="22" t="s">
        <v>408</v>
      </c>
      <c r="BE494" s="192">
        <f>IF(N494="základní",J494,0)</f>
        <v>0</v>
      </c>
      <c r="BF494" s="192">
        <f>IF(N494="snížená",J494,0)</f>
        <v>0</v>
      </c>
      <c r="BG494" s="192">
        <f>IF(N494="zákl. přenesená",J494,0)</f>
        <v>0</v>
      </c>
      <c r="BH494" s="192">
        <f>IF(N494="sníž. přenesená",J494,0)</f>
        <v>0</v>
      </c>
      <c r="BI494" s="192">
        <f>IF(N494="nulová",J494,0)</f>
        <v>0</v>
      </c>
      <c r="BJ494" s="22" t="s">
        <v>76</v>
      </c>
      <c r="BK494" s="192">
        <f>ROUND(I494*H494,2)</f>
        <v>0</v>
      </c>
      <c r="BL494" s="22" t="s">
        <v>415</v>
      </c>
      <c r="BM494" s="191" t="s">
        <v>888</v>
      </c>
    </row>
    <row r="495" s="2" customFormat="1">
      <c r="A495" s="41"/>
      <c r="B495" s="42"/>
      <c r="C495" s="41"/>
      <c r="D495" s="193" t="s">
        <v>417</v>
      </c>
      <c r="E495" s="41"/>
      <c r="F495" s="194" t="s">
        <v>889</v>
      </c>
      <c r="G495" s="41"/>
      <c r="H495" s="41"/>
      <c r="I495" s="195"/>
      <c r="J495" s="41"/>
      <c r="K495" s="41"/>
      <c r="L495" s="42"/>
      <c r="M495" s="196"/>
      <c r="N495" s="197"/>
      <c r="O495" s="75"/>
      <c r="P495" s="75"/>
      <c r="Q495" s="75"/>
      <c r="R495" s="75"/>
      <c r="S495" s="75"/>
      <c r="T495" s="76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T495" s="22" t="s">
        <v>417</v>
      </c>
      <c r="AU495" s="22" t="s">
        <v>415</v>
      </c>
    </row>
    <row r="496" s="13" customFormat="1">
      <c r="A496" s="13"/>
      <c r="B496" s="198"/>
      <c r="C496" s="13"/>
      <c r="D496" s="199" t="s">
        <v>419</v>
      </c>
      <c r="E496" s="200" t="s">
        <v>3</v>
      </c>
      <c r="F496" s="201" t="s">
        <v>890</v>
      </c>
      <c r="G496" s="13"/>
      <c r="H496" s="202">
        <v>0.88200000000000001</v>
      </c>
      <c r="I496" s="203"/>
      <c r="J496" s="13"/>
      <c r="K496" s="13"/>
      <c r="L496" s="198"/>
      <c r="M496" s="204"/>
      <c r="N496" s="205"/>
      <c r="O496" s="205"/>
      <c r="P496" s="205"/>
      <c r="Q496" s="205"/>
      <c r="R496" s="205"/>
      <c r="S496" s="205"/>
      <c r="T496" s="20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00" t="s">
        <v>419</v>
      </c>
      <c r="AU496" s="200" t="s">
        <v>415</v>
      </c>
      <c r="AV496" s="13" t="s">
        <v>80</v>
      </c>
      <c r="AW496" s="13" t="s">
        <v>33</v>
      </c>
      <c r="AX496" s="13" t="s">
        <v>76</v>
      </c>
      <c r="AY496" s="200" t="s">
        <v>408</v>
      </c>
    </row>
    <row r="497" s="12" customFormat="1" ht="20.88" customHeight="1">
      <c r="A497" s="12"/>
      <c r="B497" s="166"/>
      <c r="C497" s="12"/>
      <c r="D497" s="167" t="s">
        <v>71</v>
      </c>
      <c r="E497" s="177" t="s">
        <v>621</v>
      </c>
      <c r="F497" s="177" t="s">
        <v>891</v>
      </c>
      <c r="G497" s="12"/>
      <c r="H497" s="12"/>
      <c r="I497" s="169"/>
      <c r="J497" s="178">
        <f>BK497</f>
        <v>0</v>
      </c>
      <c r="K497" s="12"/>
      <c r="L497" s="166"/>
      <c r="M497" s="171"/>
      <c r="N497" s="172"/>
      <c r="O497" s="172"/>
      <c r="P497" s="173">
        <f>SUM(P498:P608)</f>
        <v>0</v>
      </c>
      <c r="Q497" s="172"/>
      <c r="R497" s="173">
        <f>SUM(R498:R608)</f>
        <v>39.449146658124299</v>
      </c>
      <c r="S497" s="172"/>
      <c r="T497" s="174">
        <f>SUM(T498:T608)</f>
        <v>0</v>
      </c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R497" s="167" t="s">
        <v>76</v>
      </c>
      <c r="AT497" s="175" t="s">
        <v>71</v>
      </c>
      <c r="AU497" s="175" t="s">
        <v>80</v>
      </c>
      <c r="AY497" s="167" t="s">
        <v>408</v>
      </c>
      <c r="BK497" s="176">
        <f>SUM(BK498:BK608)</f>
        <v>0</v>
      </c>
    </row>
    <row r="498" s="2" customFormat="1" ht="37.8" customHeight="1">
      <c r="A498" s="41"/>
      <c r="B498" s="179"/>
      <c r="C498" s="180" t="s">
        <v>892</v>
      </c>
      <c r="D498" s="180" t="s">
        <v>411</v>
      </c>
      <c r="E498" s="181" t="s">
        <v>893</v>
      </c>
      <c r="F498" s="182" t="s">
        <v>894</v>
      </c>
      <c r="G498" s="183" t="s">
        <v>561</v>
      </c>
      <c r="H498" s="184">
        <v>3</v>
      </c>
      <c r="I498" s="185"/>
      <c r="J498" s="186">
        <f>ROUND(I498*H498,2)</f>
        <v>0</v>
      </c>
      <c r="K498" s="182" t="s">
        <v>414</v>
      </c>
      <c r="L498" s="42"/>
      <c r="M498" s="187" t="s">
        <v>3</v>
      </c>
      <c r="N498" s="188" t="s">
        <v>43</v>
      </c>
      <c r="O498" s="75"/>
      <c r="P498" s="189">
        <f>O498*H498</f>
        <v>0</v>
      </c>
      <c r="Q498" s="189">
        <v>0.022780000000000002</v>
      </c>
      <c r="R498" s="189">
        <f>Q498*H498</f>
        <v>0.068340000000000012</v>
      </c>
      <c r="S498" s="189">
        <v>0</v>
      </c>
      <c r="T498" s="190">
        <f>S498*H498</f>
        <v>0</v>
      </c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R498" s="191" t="s">
        <v>415</v>
      </c>
      <c r="AT498" s="191" t="s">
        <v>411</v>
      </c>
      <c r="AU498" s="191" t="s">
        <v>114</v>
      </c>
      <c r="AY498" s="22" t="s">
        <v>408</v>
      </c>
      <c r="BE498" s="192">
        <f>IF(N498="základní",J498,0)</f>
        <v>0</v>
      </c>
      <c r="BF498" s="192">
        <f>IF(N498="snížená",J498,0)</f>
        <v>0</v>
      </c>
      <c r="BG498" s="192">
        <f>IF(N498="zákl. přenesená",J498,0)</f>
        <v>0</v>
      </c>
      <c r="BH498" s="192">
        <f>IF(N498="sníž. přenesená",J498,0)</f>
        <v>0</v>
      </c>
      <c r="BI498" s="192">
        <f>IF(N498="nulová",J498,0)</f>
        <v>0</v>
      </c>
      <c r="BJ498" s="22" t="s">
        <v>76</v>
      </c>
      <c r="BK498" s="192">
        <f>ROUND(I498*H498,2)</f>
        <v>0</v>
      </c>
      <c r="BL498" s="22" t="s">
        <v>415</v>
      </c>
      <c r="BM498" s="191" t="s">
        <v>895</v>
      </c>
    </row>
    <row r="499" s="2" customFormat="1">
      <c r="A499" s="41"/>
      <c r="B499" s="42"/>
      <c r="C499" s="41"/>
      <c r="D499" s="193" t="s">
        <v>417</v>
      </c>
      <c r="E499" s="41"/>
      <c r="F499" s="194" t="s">
        <v>896</v>
      </c>
      <c r="G499" s="41"/>
      <c r="H499" s="41"/>
      <c r="I499" s="195"/>
      <c r="J499" s="41"/>
      <c r="K499" s="41"/>
      <c r="L499" s="42"/>
      <c r="M499" s="196"/>
      <c r="N499" s="197"/>
      <c r="O499" s="75"/>
      <c r="P499" s="75"/>
      <c r="Q499" s="75"/>
      <c r="R499" s="75"/>
      <c r="S499" s="75"/>
      <c r="T499" s="76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T499" s="22" t="s">
        <v>417</v>
      </c>
      <c r="AU499" s="22" t="s">
        <v>114</v>
      </c>
    </row>
    <row r="500" s="13" customFormat="1">
      <c r="A500" s="13"/>
      <c r="B500" s="198"/>
      <c r="C500" s="13"/>
      <c r="D500" s="199" t="s">
        <v>419</v>
      </c>
      <c r="E500" s="200" t="s">
        <v>3</v>
      </c>
      <c r="F500" s="201" t="s">
        <v>897</v>
      </c>
      <c r="G500" s="13"/>
      <c r="H500" s="202">
        <v>3</v>
      </c>
      <c r="I500" s="203"/>
      <c r="J500" s="13"/>
      <c r="K500" s="13"/>
      <c r="L500" s="198"/>
      <c r="M500" s="204"/>
      <c r="N500" s="205"/>
      <c r="O500" s="205"/>
      <c r="P500" s="205"/>
      <c r="Q500" s="205"/>
      <c r="R500" s="205"/>
      <c r="S500" s="205"/>
      <c r="T500" s="20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00" t="s">
        <v>419</v>
      </c>
      <c r="AU500" s="200" t="s">
        <v>114</v>
      </c>
      <c r="AV500" s="13" t="s">
        <v>80</v>
      </c>
      <c r="AW500" s="13" t="s">
        <v>33</v>
      </c>
      <c r="AX500" s="13" t="s">
        <v>76</v>
      </c>
      <c r="AY500" s="200" t="s">
        <v>408</v>
      </c>
    </row>
    <row r="501" s="2" customFormat="1" ht="37.8" customHeight="1">
      <c r="A501" s="41"/>
      <c r="B501" s="179"/>
      <c r="C501" s="180" t="s">
        <v>898</v>
      </c>
      <c r="D501" s="180" t="s">
        <v>411</v>
      </c>
      <c r="E501" s="181" t="s">
        <v>899</v>
      </c>
      <c r="F501" s="182" t="s">
        <v>900</v>
      </c>
      <c r="G501" s="183" t="s">
        <v>561</v>
      </c>
      <c r="H501" s="184">
        <v>1</v>
      </c>
      <c r="I501" s="185"/>
      <c r="J501" s="186">
        <f>ROUND(I501*H501,2)</f>
        <v>0</v>
      </c>
      <c r="K501" s="182" t="s">
        <v>414</v>
      </c>
      <c r="L501" s="42"/>
      <c r="M501" s="187" t="s">
        <v>3</v>
      </c>
      <c r="N501" s="188" t="s">
        <v>43</v>
      </c>
      <c r="O501" s="75"/>
      <c r="P501" s="189">
        <f>O501*H501</f>
        <v>0</v>
      </c>
      <c r="Q501" s="189">
        <v>0.057813999999999997</v>
      </c>
      <c r="R501" s="189">
        <f>Q501*H501</f>
        <v>0.057813999999999997</v>
      </c>
      <c r="S501" s="189">
        <v>0</v>
      </c>
      <c r="T501" s="190">
        <f>S501*H501</f>
        <v>0</v>
      </c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R501" s="191" t="s">
        <v>415</v>
      </c>
      <c r="AT501" s="191" t="s">
        <v>411</v>
      </c>
      <c r="AU501" s="191" t="s">
        <v>114</v>
      </c>
      <c r="AY501" s="22" t="s">
        <v>408</v>
      </c>
      <c r="BE501" s="192">
        <f>IF(N501="základní",J501,0)</f>
        <v>0</v>
      </c>
      <c r="BF501" s="192">
        <f>IF(N501="snížená",J501,0)</f>
        <v>0</v>
      </c>
      <c r="BG501" s="192">
        <f>IF(N501="zákl. přenesená",J501,0)</f>
        <v>0</v>
      </c>
      <c r="BH501" s="192">
        <f>IF(N501="sníž. přenesená",J501,0)</f>
        <v>0</v>
      </c>
      <c r="BI501" s="192">
        <f>IF(N501="nulová",J501,0)</f>
        <v>0</v>
      </c>
      <c r="BJ501" s="22" t="s">
        <v>76</v>
      </c>
      <c r="BK501" s="192">
        <f>ROUND(I501*H501,2)</f>
        <v>0</v>
      </c>
      <c r="BL501" s="22" t="s">
        <v>415</v>
      </c>
      <c r="BM501" s="191" t="s">
        <v>901</v>
      </c>
    </row>
    <row r="502" s="2" customFormat="1">
      <c r="A502" s="41"/>
      <c r="B502" s="42"/>
      <c r="C502" s="41"/>
      <c r="D502" s="193" t="s">
        <v>417</v>
      </c>
      <c r="E502" s="41"/>
      <c r="F502" s="194" t="s">
        <v>902</v>
      </c>
      <c r="G502" s="41"/>
      <c r="H502" s="41"/>
      <c r="I502" s="195"/>
      <c r="J502" s="41"/>
      <c r="K502" s="41"/>
      <c r="L502" s="42"/>
      <c r="M502" s="196"/>
      <c r="N502" s="197"/>
      <c r="O502" s="75"/>
      <c r="P502" s="75"/>
      <c r="Q502" s="75"/>
      <c r="R502" s="75"/>
      <c r="S502" s="75"/>
      <c r="T502" s="76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T502" s="22" t="s">
        <v>417</v>
      </c>
      <c r="AU502" s="22" t="s">
        <v>114</v>
      </c>
    </row>
    <row r="503" s="13" customFormat="1">
      <c r="A503" s="13"/>
      <c r="B503" s="198"/>
      <c r="C503" s="13"/>
      <c r="D503" s="199" t="s">
        <v>419</v>
      </c>
      <c r="E503" s="200" t="s">
        <v>3</v>
      </c>
      <c r="F503" s="201" t="s">
        <v>903</v>
      </c>
      <c r="G503" s="13"/>
      <c r="H503" s="202">
        <v>1</v>
      </c>
      <c r="I503" s="203"/>
      <c r="J503" s="13"/>
      <c r="K503" s="13"/>
      <c r="L503" s="198"/>
      <c r="M503" s="204"/>
      <c r="N503" s="205"/>
      <c r="O503" s="205"/>
      <c r="P503" s="205"/>
      <c r="Q503" s="205"/>
      <c r="R503" s="205"/>
      <c r="S503" s="205"/>
      <c r="T503" s="20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00" t="s">
        <v>419</v>
      </c>
      <c r="AU503" s="200" t="s">
        <v>114</v>
      </c>
      <c r="AV503" s="13" t="s">
        <v>80</v>
      </c>
      <c r="AW503" s="13" t="s">
        <v>33</v>
      </c>
      <c r="AX503" s="13" t="s">
        <v>76</v>
      </c>
      <c r="AY503" s="200" t="s">
        <v>408</v>
      </c>
    </row>
    <row r="504" s="2" customFormat="1" ht="37.8" customHeight="1">
      <c r="A504" s="41"/>
      <c r="B504" s="179"/>
      <c r="C504" s="180" t="s">
        <v>904</v>
      </c>
      <c r="D504" s="180" t="s">
        <v>411</v>
      </c>
      <c r="E504" s="181" t="s">
        <v>905</v>
      </c>
      <c r="F504" s="182" t="s">
        <v>906</v>
      </c>
      <c r="G504" s="183" t="s">
        <v>117</v>
      </c>
      <c r="H504" s="184">
        <v>26.800000000000001</v>
      </c>
      <c r="I504" s="185"/>
      <c r="J504" s="186">
        <f>ROUND(I504*H504,2)</f>
        <v>0</v>
      </c>
      <c r="K504" s="182" t="s">
        <v>414</v>
      </c>
      <c r="L504" s="42"/>
      <c r="M504" s="187" t="s">
        <v>3</v>
      </c>
      <c r="N504" s="188" t="s">
        <v>43</v>
      </c>
      <c r="O504" s="75"/>
      <c r="P504" s="189">
        <f>O504*H504</f>
        <v>0</v>
      </c>
      <c r="Q504" s="189">
        <v>0.068479999999999999</v>
      </c>
      <c r="R504" s="189">
        <f>Q504*H504</f>
        <v>1.835264</v>
      </c>
      <c r="S504" s="189">
        <v>0</v>
      </c>
      <c r="T504" s="190">
        <f>S504*H504</f>
        <v>0</v>
      </c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R504" s="191" t="s">
        <v>415</v>
      </c>
      <c r="AT504" s="191" t="s">
        <v>411</v>
      </c>
      <c r="AU504" s="191" t="s">
        <v>114</v>
      </c>
      <c r="AY504" s="22" t="s">
        <v>408</v>
      </c>
      <c r="BE504" s="192">
        <f>IF(N504="základní",J504,0)</f>
        <v>0</v>
      </c>
      <c r="BF504" s="192">
        <f>IF(N504="snížená",J504,0)</f>
        <v>0</v>
      </c>
      <c r="BG504" s="192">
        <f>IF(N504="zákl. přenesená",J504,0)</f>
        <v>0</v>
      </c>
      <c r="BH504" s="192">
        <f>IF(N504="sníž. přenesená",J504,0)</f>
        <v>0</v>
      </c>
      <c r="BI504" s="192">
        <f>IF(N504="nulová",J504,0)</f>
        <v>0</v>
      </c>
      <c r="BJ504" s="22" t="s">
        <v>76</v>
      </c>
      <c r="BK504" s="192">
        <f>ROUND(I504*H504,2)</f>
        <v>0</v>
      </c>
      <c r="BL504" s="22" t="s">
        <v>415</v>
      </c>
      <c r="BM504" s="191" t="s">
        <v>907</v>
      </c>
    </row>
    <row r="505" s="2" customFormat="1">
      <c r="A505" s="41"/>
      <c r="B505" s="42"/>
      <c r="C505" s="41"/>
      <c r="D505" s="193" t="s">
        <v>417</v>
      </c>
      <c r="E505" s="41"/>
      <c r="F505" s="194" t="s">
        <v>908</v>
      </c>
      <c r="G505" s="41"/>
      <c r="H505" s="41"/>
      <c r="I505" s="195"/>
      <c r="J505" s="41"/>
      <c r="K505" s="41"/>
      <c r="L505" s="42"/>
      <c r="M505" s="196"/>
      <c r="N505" s="197"/>
      <c r="O505" s="75"/>
      <c r="P505" s="75"/>
      <c r="Q505" s="75"/>
      <c r="R505" s="75"/>
      <c r="S505" s="75"/>
      <c r="T505" s="76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T505" s="22" t="s">
        <v>417</v>
      </c>
      <c r="AU505" s="22" t="s">
        <v>114</v>
      </c>
    </row>
    <row r="506" s="14" customFormat="1">
      <c r="A506" s="14"/>
      <c r="B506" s="208"/>
      <c r="C506" s="14"/>
      <c r="D506" s="199" t="s">
        <v>419</v>
      </c>
      <c r="E506" s="209" t="s">
        <v>3</v>
      </c>
      <c r="F506" s="210" t="s">
        <v>773</v>
      </c>
      <c r="G506" s="14"/>
      <c r="H506" s="209" t="s">
        <v>3</v>
      </c>
      <c r="I506" s="211"/>
      <c r="J506" s="14"/>
      <c r="K506" s="14"/>
      <c r="L506" s="208"/>
      <c r="M506" s="212"/>
      <c r="N506" s="213"/>
      <c r="O506" s="213"/>
      <c r="P506" s="213"/>
      <c r="Q506" s="213"/>
      <c r="R506" s="213"/>
      <c r="S506" s="213"/>
      <c r="T506" s="2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09" t="s">
        <v>419</v>
      </c>
      <c r="AU506" s="209" t="s">
        <v>114</v>
      </c>
      <c r="AV506" s="14" t="s">
        <v>76</v>
      </c>
      <c r="AW506" s="14" t="s">
        <v>33</v>
      </c>
      <c r="AX506" s="14" t="s">
        <v>72</v>
      </c>
      <c r="AY506" s="209" t="s">
        <v>408</v>
      </c>
    </row>
    <row r="507" s="14" customFormat="1">
      <c r="A507" s="14"/>
      <c r="B507" s="208"/>
      <c r="C507" s="14"/>
      <c r="D507" s="199" t="s">
        <v>419</v>
      </c>
      <c r="E507" s="209" t="s">
        <v>3</v>
      </c>
      <c r="F507" s="210" t="s">
        <v>909</v>
      </c>
      <c r="G507" s="14"/>
      <c r="H507" s="209" t="s">
        <v>3</v>
      </c>
      <c r="I507" s="211"/>
      <c r="J507" s="14"/>
      <c r="K507" s="14"/>
      <c r="L507" s="208"/>
      <c r="M507" s="212"/>
      <c r="N507" s="213"/>
      <c r="O507" s="213"/>
      <c r="P507" s="213"/>
      <c r="Q507" s="213"/>
      <c r="R507" s="213"/>
      <c r="S507" s="213"/>
      <c r="T507" s="2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09" t="s">
        <v>419</v>
      </c>
      <c r="AU507" s="209" t="s">
        <v>114</v>
      </c>
      <c r="AV507" s="14" t="s">
        <v>76</v>
      </c>
      <c r="AW507" s="14" t="s">
        <v>33</v>
      </c>
      <c r="AX507" s="14" t="s">
        <v>72</v>
      </c>
      <c r="AY507" s="209" t="s">
        <v>408</v>
      </c>
    </row>
    <row r="508" s="13" customFormat="1">
      <c r="A508" s="13"/>
      <c r="B508" s="198"/>
      <c r="C508" s="13"/>
      <c r="D508" s="199" t="s">
        <v>419</v>
      </c>
      <c r="E508" s="200" t="s">
        <v>3</v>
      </c>
      <c r="F508" s="201" t="s">
        <v>910</v>
      </c>
      <c r="G508" s="13"/>
      <c r="H508" s="202">
        <v>2.6560000000000001</v>
      </c>
      <c r="I508" s="203"/>
      <c r="J508" s="13"/>
      <c r="K508" s="13"/>
      <c r="L508" s="198"/>
      <c r="M508" s="204"/>
      <c r="N508" s="205"/>
      <c r="O508" s="205"/>
      <c r="P508" s="205"/>
      <c r="Q508" s="205"/>
      <c r="R508" s="205"/>
      <c r="S508" s="205"/>
      <c r="T508" s="20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00" t="s">
        <v>419</v>
      </c>
      <c r="AU508" s="200" t="s">
        <v>114</v>
      </c>
      <c r="AV508" s="13" t="s">
        <v>80</v>
      </c>
      <c r="AW508" s="13" t="s">
        <v>33</v>
      </c>
      <c r="AX508" s="13" t="s">
        <v>72</v>
      </c>
      <c r="AY508" s="200" t="s">
        <v>408</v>
      </c>
    </row>
    <row r="509" s="14" customFormat="1">
      <c r="A509" s="14"/>
      <c r="B509" s="208"/>
      <c r="C509" s="14"/>
      <c r="D509" s="199" t="s">
        <v>419</v>
      </c>
      <c r="E509" s="209" t="s">
        <v>3</v>
      </c>
      <c r="F509" s="210" t="s">
        <v>911</v>
      </c>
      <c r="G509" s="14"/>
      <c r="H509" s="209" t="s">
        <v>3</v>
      </c>
      <c r="I509" s="211"/>
      <c r="J509" s="14"/>
      <c r="K509" s="14"/>
      <c r="L509" s="208"/>
      <c r="M509" s="212"/>
      <c r="N509" s="213"/>
      <c r="O509" s="213"/>
      <c r="P509" s="213"/>
      <c r="Q509" s="213"/>
      <c r="R509" s="213"/>
      <c r="S509" s="213"/>
      <c r="T509" s="2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09" t="s">
        <v>419</v>
      </c>
      <c r="AU509" s="209" t="s">
        <v>114</v>
      </c>
      <c r="AV509" s="14" t="s">
        <v>76</v>
      </c>
      <c r="AW509" s="14" t="s">
        <v>33</v>
      </c>
      <c r="AX509" s="14" t="s">
        <v>72</v>
      </c>
      <c r="AY509" s="209" t="s">
        <v>408</v>
      </c>
    </row>
    <row r="510" s="13" customFormat="1">
      <c r="A510" s="13"/>
      <c r="B510" s="198"/>
      <c r="C510" s="13"/>
      <c r="D510" s="199" t="s">
        <v>419</v>
      </c>
      <c r="E510" s="200" t="s">
        <v>3</v>
      </c>
      <c r="F510" s="201" t="s">
        <v>912</v>
      </c>
      <c r="G510" s="13"/>
      <c r="H510" s="202">
        <v>2.988</v>
      </c>
      <c r="I510" s="203"/>
      <c r="J510" s="13"/>
      <c r="K510" s="13"/>
      <c r="L510" s="198"/>
      <c r="M510" s="204"/>
      <c r="N510" s="205"/>
      <c r="O510" s="205"/>
      <c r="P510" s="205"/>
      <c r="Q510" s="205"/>
      <c r="R510" s="205"/>
      <c r="S510" s="205"/>
      <c r="T510" s="20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00" t="s">
        <v>419</v>
      </c>
      <c r="AU510" s="200" t="s">
        <v>114</v>
      </c>
      <c r="AV510" s="13" t="s">
        <v>80</v>
      </c>
      <c r="AW510" s="13" t="s">
        <v>33</v>
      </c>
      <c r="AX510" s="13" t="s">
        <v>72</v>
      </c>
      <c r="AY510" s="200" t="s">
        <v>408</v>
      </c>
    </row>
    <row r="511" s="14" customFormat="1">
      <c r="A511" s="14"/>
      <c r="B511" s="208"/>
      <c r="C511" s="14"/>
      <c r="D511" s="199" t="s">
        <v>419</v>
      </c>
      <c r="E511" s="209" t="s">
        <v>3</v>
      </c>
      <c r="F511" s="210" t="s">
        <v>913</v>
      </c>
      <c r="G511" s="14"/>
      <c r="H511" s="209" t="s">
        <v>3</v>
      </c>
      <c r="I511" s="211"/>
      <c r="J511" s="14"/>
      <c r="K511" s="14"/>
      <c r="L511" s="208"/>
      <c r="M511" s="212"/>
      <c r="N511" s="213"/>
      <c r="O511" s="213"/>
      <c r="P511" s="213"/>
      <c r="Q511" s="213"/>
      <c r="R511" s="213"/>
      <c r="S511" s="213"/>
      <c r="T511" s="2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09" t="s">
        <v>419</v>
      </c>
      <c r="AU511" s="209" t="s">
        <v>114</v>
      </c>
      <c r="AV511" s="14" t="s">
        <v>76</v>
      </c>
      <c r="AW511" s="14" t="s">
        <v>33</v>
      </c>
      <c r="AX511" s="14" t="s">
        <v>72</v>
      </c>
      <c r="AY511" s="209" t="s">
        <v>408</v>
      </c>
    </row>
    <row r="512" s="13" customFormat="1">
      <c r="A512" s="13"/>
      <c r="B512" s="198"/>
      <c r="C512" s="13"/>
      <c r="D512" s="199" t="s">
        <v>419</v>
      </c>
      <c r="E512" s="200" t="s">
        <v>3</v>
      </c>
      <c r="F512" s="201" t="s">
        <v>914</v>
      </c>
      <c r="G512" s="13"/>
      <c r="H512" s="202">
        <v>3.3199999999999998</v>
      </c>
      <c r="I512" s="203"/>
      <c r="J512" s="13"/>
      <c r="K512" s="13"/>
      <c r="L512" s="198"/>
      <c r="M512" s="204"/>
      <c r="N512" s="205"/>
      <c r="O512" s="205"/>
      <c r="P512" s="205"/>
      <c r="Q512" s="205"/>
      <c r="R512" s="205"/>
      <c r="S512" s="205"/>
      <c r="T512" s="20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00" t="s">
        <v>419</v>
      </c>
      <c r="AU512" s="200" t="s">
        <v>114</v>
      </c>
      <c r="AV512" s="13" t="s">
        <v>80</v>
      </c>
      <c r="AW512" s="13" t="s">
        <v>33</v>
      </c>
      <c r="AX512" s="13" t="s">
        <v>72</v>
      </c>
      <c r="AY512" s="200" t="s">
        <v>408</v>
      </c>
    </row>
    <row r="513" s="16" customFormat="1">
      <c r="A513" s="16"/>
      <c r="B513" s="233"/>
      <c r="C513" s="16"/>
      <c r="D513" s="199" t="s">
        <v>419</v>
      </c>
      <c r="E513" s="234" t="s">
        <v>3</v>
      </c>
      <c r="F513" s="235" t="s">
        <v>764</v>
      </c>
      <c r="G513" s="16"/>
      <c r="H513" s="236">
        <v>8.9640000000000004</v>
      </c>
      <c r="I513" s="237"/>
      <c r="J513" s="16"/>
      <c r="K513" s="16"/>
      <c r="L513" s="233"/>
      <c r="M513" s="238"/>
      <c r="N513" s="239"/>
      <c r="O513" s="239"/>
      <c r="P513" s="239"/>
      <c r="Q513" s="239"/>
      <c r="R513" s="239"/>
      <c r="S513" s="239"/>
      <c r="T513" s="240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T513" s="234" t="s">
        <v>419</v>
      </c>
      <c r="AU513" s="234" t="s">
        <v>114</v>
      </c>
      <c r="AV513" s="16" t="s">
        <v>114</v>
      </c>
      <c r="AW513" s="16" t="s">
        <v>33</v>
      </c>
      <c r="AX513" s="16" t="s">
        <v>72</v>
      </c>
      <c r="AY513" s="234" t="s">
        <v>408</v>
      </c>
    </row>
    <row r="514" s="14" customFormat="1">
      <c r="A514" s="14"/>
      <c r="B514" s="208"/>
      <c r="C514" s="14"/>
      <c r="D514" s="199" t="s">
        <v>419</v>
      </c>
      <c r="E514" s="209" t="s">
        <v>3</v>
      </c>
      <c r="F514" s="210" t="s">
        <v>915</v>
      </c>
      <c r="G514" s="14"/>
      <c r="H514" s="209" t="s">
        <v>3</v>
      </c>
      <c r="I514" s="211"/>
      <c r="J514" s="14"/>
      <c r="K514" s="14"/>
      <c r="L514" s="208"/>
      <c r="M514" s="212"/>
      <c r="N514" s="213"/>
      <c r="O514" s="213"/>
      <c r="P514" s="213"/>
      <c r="Q514" s="213"/>
      <c r="R514" s="213"/>
      <c r="S514" s="213"/>
      <c r="T514" s="2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09" t="s">
        <v>419</v>
      </c>
      <c r="AU514" s="209" t="s">
        <v>114</v>
      </c>
      <c r="AV514" s="14" t="s">
        <v>76</v>
      </c>
      <c r="AW514" s="14" t="s">
        <v>33</v>
      </c>
      <c r="AX514" s="14" t="s">
        <v>72</v>
      </c>
      <c r="AY514" s="209" t="s">
        <v>408</v>
      </c>
    </row>
    <row r="515" s="14" customFormat="1">
      <c r="A515" s="14"/>
      <c r="B515" s="208"/>
      <c r="C515" s="14"/>
      <c r="D515" s="199" t="s">
        <v>419</v>
      </c>
      <c r="E515" s="209" t="s">
        <v>3</v>
      </c>
      <c r="F515" s="210" t="s">
        <v>909</v>
      </c>
      <c r="G515" s="14"/>
      <c r="H515" s="209" t="s">
        <v>3</v>
      </c>
      <c r="I515" s="211"/>
      <c r="J515" s="14"/>
      <c r="K515" s="14"/>
      <c r="L515" s="208"/>
      <c r="M515" s="212"/>
      <c r="N515" s="213"/>
      <c r="O515" s="213"/>
      <c r="P515" s="213"/>
      <c r="Q515" s="213"/>
      <c r="R515" s="213"/>
      <c r="S515" s="213"/>
      <c r="T515" s="2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09" t="s">
        <v>419</v>
      </c>
      <c r="AU515" s="209" t="s">
        <v>114</v>
      </c>
      <c r="AV515" s="14" t="s">
        <v>76</v>
      </c>
      <c r="AW515" s="14" t="s">
        <v>33</v>
      </c>
      <c r="AX515" s="14" t="s">
        <v>72</v>
      </c>
      <c r="AY515" s="209" t="s">
        <v>408</v>
      </c>
    </row>
    <row r="516" s="13" customFormat="1">
      <c r="A516" s="13"/>
      <c r="B516" s="198"/>
      <c r="C516" s="13"/>
      <c r="D516" s="199" t="s">
        <v>419</v>
      </c>
      <c r="E516" s="200" t="s">
        <v>3</v>
      </c>
      <c r="F516" s="201" t="s">
        <v>916</v>
      </c>
      <c r="G516" s="13"/>
      <c r="H516" s="202">
        <v>2.8860000000000001</v>
      </c>
      <c r="I516" s="203"/>
      <c r="J516" s="13"/>
      <c r="K516" s="13"/>
      <c r="L516" s="198"/>
      <c r="M516" s="204"/>
      <c r="N516" s="205"/>
      <c r="O516" s="205"/>
      <c r="P516" s="205"/>
      <c r="Q516" s="205"/>
      <c r="R516" s="205"/>
      <c r="S516" s="205"/>
      <c r="T516" s="20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00" t="s">
        <v>419</v>
      </c>
      <c r="AU516" s="200" t="s">
        <v>114</v>
      </c>
      <c r="AV516" s="13" t="s">
        <v>80</v>
      </c>
      <c r="AW516" s="13" t="s">
        <v>33</v>
      </c>
      <c r="AX516" s="13" t="s">
        <v>72</v>
      </c>
      <c r="AY516" s="200" t="s">
        <v>408</v>
      </c>
    </row>
    <row r="517" s="13" customFormat="1">
      <c r="A517" s="13"/>
      <c r="B517" s="198"/>
      <c r="C517" s="13"/>
      <c r="D517" s="199" t="s">
        <v>419</v>
      </c>
      <c r="E517" s="200" t="s">
        <v>3</v>
      </c>
      <c r="F517" s="201" t="s">
        <v>917</v>
      </c>
      <c r="G517" s="13"/>
      <c r="H517" s="202">
        <v>6.1749999999999998</v>
      </c>
      <c r="I517" s="203"/>
      <c r="J517" s="13"/>
      <c r="K517" s="13"/>
      <c r="L517" s="198"/>
      <c r="M517" s="204"/>
      <c r="N517" s="205"/>
      <c r="O517" s="205"/>
      <c r="P517" s="205"/>
      <c r="Q517" s="205"/>
      <c r="R517" s="205"/>
      <c r="S517" s="205"/>
      <c r="T517" s="20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00" t="s">
        <v>419</v>
      </c>
      <c r="AU517" s="200" t="s">
        <v>114</v>
      </c>
      <c r="AV517" s="13" t="s">
        <v>80</v>
      </c>
      <c r="AW517" s="13" t="s">
        <v>33</v>
      </c>
      <c r="AX517" s="13" t="s">
        <v>72</v>
      </c>
      <c r="AY517" s="200" t="s">
        <v>408</v>
      </c>
    </row>
    <row r="518" s="13" customFormat="1">
      <c r="A518" s="13"/>
      <c r="B518" s="198"/>
      <c r="C518" s="13"/>
      <c r="D518" s="199" t="s">
        <v>419</v>
      </c>
      <c r="E518" s="200" t="s">
        <v>3</v>
      </c>
      <c r="F518" s="201" t="s">
        <v>918</v>
      </c>
      <c r="G518" s="13"/>
      <c r="H518" s="202">
        <v>6.1749999999999998</v>
      </c>
      <c r="I518" s="203"/>
      <c r="J518" s="13"/>
      <c r="K518" s="13"/>
      <c r="L518" s="198"/>
      <c r="M518" s="204"/>
      <c r="N518" s="205"/>
      <c r="O518" s="205"/>
      <c r="P518" s="205"/>
      <c r="Q518" s="205"/>
      <c r="R518" s="205"/>
      <c r="S518" s="205"/>
      <c r="T518" s="20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00" t="s">
        <v>419</v>
      </c>
      <c r="AU518" s="200" t="s">
        <v>114</v>
      </c>
      <c r="AV518" s="13" t="s">
        <v>80</v>
      </c>
      <c r="AW518" s="13" t="s">
        <v>33</v>
      </c>
      <c r="AX518" s="13" t="s">
        <v>72</v>
      </c>
      <c r="AY518" s="200" t="s">
        <v>408</v>
      </c>
    </row>
    <row r="519" s="13" customFormat="1">
      <c r="A519" s="13"/>
      <c r="B519" s="198"/>
      <c r="C519" s="13"/>
      <c r="D519" s="199" t="s">
        <v>419</v>
      </c>
      <c r="E519" s="200" t="s">
        <v>3</v>
      </c>
      <c r="F519" s="201" t="s">
        <v>919</v>
      </c>
      <c r="G519" s="13"/>
      <c r="H519" s="202">
        <v>2.6000000000000001</v>
      </c>
      <c r="I519" s="203"/>
      <c r="J519" s="13"/>
      <c r="K519" s="13"/>
      <c r="L519" s="198"/>
      <c r="M519" s="204"/>
      <c r="N519" s="205"/>
      <c r="O519" s="205"/>
      <c r="P519" s="205"/>
      <c r="Q519" s="205"/>
      <c r="R519" s="205"/>
      <c r="S519" s="205"/>
      <c r="T519" s="20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00" t="s">
        <v>419</v>
      </c>
      <c r="AU519" s="200" t="s">
        <v>114</v>
      </c>
      <c r="AV519" s="13" t="s">
        <v>80</v>
      </c>
      <c r="AW519" s="13" t="s">
        <v>33</v>
      </c>
      <c r="AX519" s="13" t="s">
        <v>72</v>
      </c>
      <c r="AY519" s="200" t="s">
        <v>408</v>
      </c>
    </row>
    <row r="520" s="16" customFormat="1">
      <c r="A520" s="16"/>
      <c r="B520" s="233"/>
      <c r="C520" s="16"/>
      <c r="D520" s="199" t="s">
        <v>419</v>
      </c>
      <c r="E520" s="234" t="s">
        <v>3</v>
      </c>
      <c r="F520" s="235" t="s">
        <v>764</v>
      </c>
      <c r="G520" s="16"/>
      <c r="H520" s="236">
        <v>17.835999999999999</v>
      </c>
      <c r="I520" s="237"/>
      <c r="J520" s="16"/>
      <c r="K520" s="16"/>
      <c r="L520" s="233"/>
      <c r="M520" s="238"/>
      <c r="N520" s="239"/>
      <c r="O520" s="239"/>
      <c r="P520" s="239"/>
      <c r="Q520" s="239"/>
      <c r="R520" s="239"/>
      <c r="S520" s="239"/>
      <c r="T520" s="240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T520" s="234" t="s">
        <v>419</v>
      </c>
      <c r="AU520" s="234" t="s">
        <v>114</v>
      </c>
      <c r="AV520" s="16" t="s">
        <v>114</v>
      </c>
      <c r="AW520" s="16" t="s">
        <v>33</v>
      </c>
      <c r="AX520" s="16" t="s">
        <v>72</v>
      </c>
      <c r="AY520" s="234" t="s">
        <v>408</v>
      </c>
    </row>
    <row r="521" s="15" customFormat="1">
      <c r="A521" s="15"/>
      <c r="B521" s="215"/>
      <c r="C521" s="15"/>
      <c r="D521" s="199" t="s">
        <v>419</v>
      </c>
      <c r="E521" s="216" t="s">
        <v>3</v>
      </c>
      <c r="F521" s="217" t="s">
        <v>451</v>
      </c>
      <c r="G521" s="15"/>
      <c r="H521" s="218">
        <v>26.800000000000001</v>
      </c>
      <c r="I521" s="219"/>
      <c r="J521" s="15"/>
      <c r="K521" s="15"/>
      <c r="L521" s="215"/>
      <c r="M521" s="220"/>
      <c r="N521" s="221"/>
      <c r="O521" s="221"/>
      <c r="P521" s="221"/>
      <c r="Q521" s="221"/>
      <c r="R521" s="221"/>
      <c r="S521" s="221"/>
      <c r="T521" s="222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T521" s="216" t="s">
        <v>419</v>
      </c>
      <c r="AU521" s="216" t="s">
        <v>114</v>
      </c>
      <c r="AV521" s="15" t="s">
        <v>415</v>
      </c>
      <c r="AW521" s="15" t="s">
        <v>33</v>
      </c>
      <c r="AX521" s="15" t="s">
        <v>76</v>
      </c>
      <c r="AY521" s="216" t="s">
        <v>408</v>
      </c>
    </row>
    <row r="522" s="2" customFormat="1" ht="37.8" customHeight="1">
      <c r="A522" s="41"/>
      <c r="B522" s="179"/>
      <c r="C522" s="180" t="s">
        <v>920</v>
      </c>
      <c r="D522" s="180" t="s">
        <v>411</v>
      </c>
      <c r="E522" s="181" t="s">
        <v>921</v>
      </c>
      <c r="F522" s="182" t="s">
        <v>922</v>
      </c>
      <c r="G522" s="183" t="s">
        <v>117</v>
      </c>
      <c r="H522" s="184">
        <v>183.435</v>
      </c>
      <c r="I522" s="185"/>
      <c r="J522" s="186">
        <f>ROUND(I522*H522,2)</f>
        <v>0</v>
      </c>
      <c r="K522" s="182" t="s">
        <v>414</v>
      </c>
      <c r="L522" s="42"/>
      <c r="M522" s="187" t="s">
        <v>3</v>
      </c>
      <c r="N522" s="188" t="s">
        <v>43</v>
      </c>
      <c r="O522" s="75"/>
      <c r="P522" s="189">
        <f>O522*H522</f>
        <v>0</v>
      </c>
      <c r="Q522" s="189">
        <v>0.094480999999999996</v>
      </c>
      <c r="R522" s="189">
        <f>Q522*H522</f>
        <v>17.331122234999999</v>
      </c>
      <c r="S522" s="189">
        <v>0</v>
      </c>
      <c r="T522" s="190">
        <f>S522*H522</f>
        <v>0</v>
      </c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R522" s="191" t="s">
        <v>415</v>
      </c>
      <c r="AT522" s="191" t="s">
        <v>411</v>
      </c>
      <c r="AU522" s="191" t="s">
        <v>114</v>
      </c>
      <c r="AY522" s="22" t="s">
        <v>408</v>
      </c>
      <c r="BE522" s="192">
        <f>IF(N522="základní",J522,0)</f>
        <v>0</v>
      </c>
      <c r="BF522" s="192">
        <f>IF(N522="snížená",J522,0)</f>
        <v>0</v>
      </c>
      <c r="BG522" s="192">
        <f>IF(N522="zákl. přenesená",J522,0)</f>
        <v>0</v>
      </c>
      <c r="BH522" s="192">
        <f>IF(N522="sníž. přenesená",J522,0)</f>
        <v>0</v>
      </c>
      <c r="BI522" s="192">
        <f>IF(N522="nulová",J522,0)</f>
        <v>0</v>
      </c>
      <c r="BJ522" s="22" t="s">
        <v>76</v>
      </c>
      <c r="BK522" s="192">
        <f>ROUND(I522*H522,2)</f>
        <v>0</v>
      </c>
      <c r="BL522" s="22" t="s">
        <v>415</v>
      </c>
      <c r="BM522" s="191" t="s">
        <v>923</v>
      </c>
    </row>
    <row r="523" s="2" customFormat="1">
      <c r="A523" s="41"/>
      <c r="B523" s="42"/>
      <c r="C523" s="41"/>
      <c r="D523" s="193" t="s">
        <v>417</v>
      </c>
      <c r="E523" s="41"/>
      <c r="F523" s="194" t="s">
        <v>924</v>
      </c>
      <c r="G523" s="41"/>
      <c r="H523" s="41"/>
      <c r="I523" s="195"/>
      <c r="J523" s="41"/>
      <c r="K523" s="41"/>
      <c r="L523" s="42"/>
      <c r="M523" s="196"/>
      <c r="N523" s="197"/>
      <c r="O523" s="75"/>
      <c r="P523" s="75"/>
      <c r="Q523" s="75"/>
      <c r="R523" s="75"/>
      <c r="S523" s="75"/>
      <c r="T523" s="76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T523" s="22" t="s">
        <v>417</v>
      </c>
      <c r="AU523" s="22" t="s">
        <v>114</v>
      </c>
    </row>
    <row r="524" s="14" customFormat="1">
      <c r="A524" s="14"/>
      <c r="B524" s="208"/>
      <c r="C524" s="14"/>
      <c r="D524" s="199" t="s">
        <v>419</v>
      </c>
      <c r="E524" s="209" t="s">
        <v>3</v>
      </c>
      <c r="F524" s="210" t="s">
        <v>773</v>
      </c>
      <c r="G524" s="14"/>
      <c r="H524" s="209" t="s">
        <v>3</v>
      </c>
      <c r="I524" s="211"/>
      <c r="J524" s="14"/>
      <c r="K524" s="14"/>
      <c r="L524" s="208"/>
      <c r="M524" s="212"/>
      <c r="N524" s="213"/>
      <c r="O524" s="213"/>
      <c r="P524" s="213"/>
      <c r="Q524" s="213"/>
      <c r="R524" s="213"/>
      <c r="S524" s="213"/>
      <c r="T524" s="2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09" t="s">
        <v>419</v>
      </c>
      <c r="AU524" s="209" t="s">
        <v>114</v>
      </c>
      <c r="AV524" s="14" t="s">
        <v>76</v>
      </c>
      <c r="AW524" s="14" t="s">
        <v>33</v>
      </c>
      <c r="AX524" s="14" t="s">
        <v>72</v>
      </c>
      <c r="AY524" s="209" t="s">
        <v>408</v>
      </c>
    </row>
    <row r="525" s="14" customFormat="1">
      <c r="A525" s="14"/>
      <c r="B525" s="208"/>
      <c r="C525" s="14"/>
      <c r="D525" s="199" t="s">
        <v>419</v>
      </c>
      <c r="E525" s="209" t="s">
        <v>3</v>
      </c>
      <c r="F525" s="210" t="s">
        <v>913</v>
      </c>
      <c r="G525" s="14"/>
      <c r="H525" s="209" t="s">
        <v>3</v>
      </c>
      <c r="I525" s="211"/>
      <c r="J525" s="14"/>
      <c r="K525" s="14"/>
      <c r="L525" s="208"/>
      <c r="M525" s="212"/>
      <c r="N525" s="213"/>
      <c r="O525" s="213"/>
      <c r="P525" s="213"/>
      <c r="Q525" s="213"/>
      <c r="R525" s="213"/>
      <c r="S525" s="213"/>
      <c r="T525" s="2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09" t="s">
        <v>419</v>
      </c>
      <c r="AU525" s="209" t="s">
        <v>114</v>
      </c>
      <c r="AV525" s="14" t="s">
        <v>76</v>
      </c>
      <c r="AW525" s="14" t="s">
        <v>33</v>
      </c>
      <c r="AX525" s="14" t="s">
        <v>72</v>
      </c>
      <c r="AY525" s="209" t="s">
        <v>408</v>
      </c>
    </row>
    <row r="526" s="13" customFormat="1">
      <c r="A526" s="13"/>
      <c r="B526" s="198"/>
      <c r="C526" s="13"/>
      <c r="D526" s="199" t="s">
        <v>419</v>
      </c>
      <c r="E526" s="200" t="s">
        <v>3</v>
      </c>
      <c r="F526" s="201" t="s">
        <v>925</v>
      </c>
      <c r="G526" s="13"/>
      <c r="H526" s="202">
        <v>18.574999999999999</v>
      </c>
      <c r="I526" s="203"/>
      <c r="J526" s="13"/>
      <c r="K526" s="13"/>
      <c r="L526" s="198"/>
      <c r="M526" s="204"/>
      <c r="N526" s="205"/>
      <c r="O526" s="205"/>
      <c r="P526" s="205"/>
      <c r="Q526" s="205"/>
      <c r="R526" s="205"/>
      <c r="S526" s="205"/>
      <c r="T526" s="20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00" t="s">
        <v>419</v>
      </c>
      <c r="AU526" s="200" t="s">
        <v>114</v>
      </c>
      <c r="AV526" s="13" t="s">
        <v>80</v>
      </c>
      <c r="AW526" s="13" t="s">
        <v>33</v>
      </c>
      <c r="AX526" s="13" t="s">
        <v>72</v>
      </c>
      <c r="AY526" s="200" t="s">
        <v>408</v>
      </c>
    </row>
    <row r="527" s="13" customFormat="1">
      <c r="A527" s="13"/>
      <c r="B527" s="198"/>
      <c r="C527" s="13"/>
      <c r="D527" s="199" t="s">
        <v>419</v>
      </c>
      <c r="E527" s="200" t="s">
        <v>3</v>
      </c>
      <c r="F527" s="201" t="s">
        <v>926</v>
      </c>
      <c r="G527" s="13"/>
      <c r="H527" s="202">
        <v>-4.7999999999999998</v>
      </c>
      <c r="I527" s="203"/>
      <c r="J527" s="13"/>
      <c r="K527" s="13"/>
      <c r="L527" s="198"/>
      <c r="M527" s="204"/>
      <c r="N527" s="205"/>
      <c r="O527" s="205"/>
      <c r="P527" s="205"/>
      <c r="Q527" s="205"/>
      <c r="R527" s="205"/>
      <c r="S527" s="205"/>
      <c r="T527" s="20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00" t="s">
        <v>419</v>
      </c>
      <c r="AU527" s="200" t="s">
        <v>114</v>
      </c>
      <c r="AV527" s="13" t="s">
        <v>80</v>
      </c>
      <c r="AW527" s="13" t="s">
        <v>33</v>
      </c>
      <c r="AX527" s="13" t="s">
        <v>72</v>
      </c>
      <c r="AY527" s="200" t="s">
        <v>408</v>
      </c>
    </row>
    <row r="528" s="16" customFormat="1">
      <c r="A528" s="16"/>
      <c r="B528" s="233"/>
      <c r="C528" s="16"/>
      <c r="D528" s="199" t="s">
        <v>419</v>
      </c>
      <c r="E528" s="234" t="s">
        <v>3</v>
      </c>
      <c r="F528" s="235" t="s">
        <v>764</v>
      </c>
      <c r="G528" s="16"/>
      <c r="H528" s="236">
        <v>13.775</v>
      </c>
      <c r="I528" s="237"/>
      <c r="J528" s="16"/>
      <c r="K528" s="16"/>
      <c r="L528" s="233"/>
      <c r="M528" s="238"/>
      <c r="N528" s="239"/>
      <c r="O528" s="239"/>
      <c r="P528" s="239"/>
      <c r="Q528" s="239"/>
      <c r="R528" s="239"/>
      <c r="S528" s="239"/>
      <c r="T528" s="240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T528" s="234" t="s">
        <v>419</v>
      </c>
      <c r="AU528" s="234" t="s">
        <v>114</v>
      </c>
      <c r="AV528" s="16" t="s">
        <v>114</v>
      </c>
      <c r="AW528" s="16" t="s">
        <v>33</v>
      </c>
      <c r="AX528" s="16" t="s">
        <v>72</v>
      </c>
      <c r="AY528" s="234" t="s">
        <v>408</v>
      </c>
    </row>
    <row r="529" s="14" customFormat="1">
      <c r="A529" s="14"/>
      <c r="B529" s="208"/>
      <c r="C529" s="14"/>
      <c r="D529" s="199" t="s">
        <v>419</v>
      </c>
      <c r="E529" s="209" t="s">
        <v>3</v>
      </c>
      <c r="F529" s="210" t="s">
        <v>927</v>
      </c>
      <c r="G529" s="14"/>
      <c r="H529" s="209" t="s">
        <v>3</v>
      </c>
      <c r="I529" s="211"/>
      <c r="J529" s="14"/>
      <c r="K529" s="14"/>
      <c r="L529" s="208"/>
      <c r="M529" s="212"/>
      <c r="N529" s="213"/>
      <c r="O529" s="213"/>
      <c r="P529" s="213"/>
      <c r="Q529" s="213"/>
      <c r="R529" s="213"/>
      <c r="S529" s="213"/>
      <c r="T529" s="2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09" t="s">
        <v>419</v>
      </c>
      <c r="AU529" s="209" t="s">
        <v>114</v>
      </c>
      <c r="AV529" s="14" t="s">
        <v>76</v>
      </c>
      <c r="AW529" s="14" t="s">
        <v>33</v>
      </c>
      <c r="AX529" s="14" t="s">
        <v>72</v>
      </c>
      <c r="AY529" s="209" t="s">
        <v>408</v>
      </c>
    </row>
    <row r="530" s="13" customFormat="1">
      <c r="A530" s="13"/>
      <c r="B530" s="198"/>
      <c r="C530" s="13"/>
      <c r="D530" s="199" t="s">
        <v>419</v>
      </c>
      <c r="E530" s="200" t="s">
        <v>3</v>
      </c>
      <c r="F530" s="201" t="s">
        <v>928</v>
      </c>
      <c r="G530" s="13"/>
      <c r="H530" s="202">
        <v>42.530000000000001</v>
      </c>
      <c r="I530" s="203"/>
      <c r="J530" s="13"/>
      <c r="K530" s="13"/>
      <c r="L530" s="198"/>
      <c r="M530" s="204"/>
      <c r="N530" s="205"/>
      <c r="O530" s="205"/>
      <c r="P530" s="205"/>
      <c r="Q530" s="205"/>
      <c r="R530" s="205"/>
      <c r="S530" s="205"/>
      <c r="T530" s="20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00" t="s">
        <v>419</v>
      </c>
      <c r="AU530" s="200" t="s">
        <v>114</v>
      </c>
      <c r="AV530" s="13" t="s">
        <v>80</v>
      </c>
      <c r="AW530" s="13" t="s">
        <v>33</v>
      </c>
      <c r="AX530" s="13" t="s">
        <v>72</v>
      </c>
      <c r="AY530" s="200" t="s">
        <v>408</v>
      </c>
    </row>
    <row r="531" s="13" customFormat="1">
      <c r="A531" s="13"/>
      <c r="B531" s="198"/>
      <c r="C531" s="13"/>
      <c r="D531" s="199" t="s">
        <v>419</v>
      </c>
      <c r="E531" s="200" t="s">
        <v>3</v>
      </c>
      <c r="F531" s="201" t="s">
        <v>929</v>
      </c>
      <c r="G531" s="13"/>
      <c r="H531" s="202">
        <v>4.2999999999999998</v>
      </c>
      <c r="I531" s="203"/>
      <c r="J531" s="13"/>
      <c r="K531" s="13"/>
      <c r="L531" s="198"/>
      <c r="M531" s="204"/>
      <c r="N531" s="205"/>
      <c r="O531" s="205"/>
      <c r="P531" s="205"/>
      <c r="Q531" s="205"/>
      <c r="R531" s="205"/>
      <c r="S531" s="205"/>
      <c r="T531" s="20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00" t="s">
        <v>419</v>
      </c>
      <c r="AU531" s="200" t="s">
        <v>114</v>
      </c>
      <c r="AV531" s="13" t="s">
        <v>80</v>
      </c>
      <c r="AW531" s="13" t="s">
        <v>33</v>
      </c>
      <c r="AX531" s="13" t="s">
        <v>72</v>
      </c>
      <c r="AY531" s="200" t="s">
        <v>408</v>
      </c>
    </row>
    <row r="532" s="13" customFormat="1">
      <c r="A532" s="13"/>
      <c r="B532" s="198"/>
      <c r="C532" s="13"/>
      <c r="D532" s="199" t="s">
        <v>419</v>
      </c>
      <c r="E532" s="200" t="s">
        <v>3</v>
      </c>
      <c r="F532" s="201" t="s">
        <v>930</v>
      </c>
      <c r="G532" s="13"/>
      <c r="H532" s="202">
        <v>78</v>
      </c>
      <c r="I532" s="203"/>
      <c r="J532" s="13"/>
      <c r="K532" s="13"/>
      <c r="L532" s="198"/>
      <c r="M532" s="204"/>
      <c r="N532" s="205"/>
      <c r="O532" s="205"/>
      <c r="P532" s="205"/>
      <c r="Q532" s="205"/>
      <c r="R532" s="205"/>
      <c r="S532" s="205"/>
      <c r="T532" s="20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00" t="s">
        <v>419</v>
      </c>
      <c r="AU532" s="200" t="s">
        <v>114</v>
      </c>
      <c r="AV532" s="13" t="s">
        <v>80</v>
      </c>
      <c r="AW532" s="13" t="s">
        <v>33</v>
      </c>
      <c r="AX532" s="13" t="s">
        <v>72</v>
      </c>
      <c r="AY532" s="200" t="s">
        <v>408</v>
      </c>
    </row>
    <row r="533" s="13" customFormat="1">
      <c r="A533" s="13"/>
      <c r="B533" s="198"/>
      <c r="C533" s="13"/>
      <c r="D533" s="199" t="s">
        <v>419</v>
      </c>
      <c r="E533" s="200" t="s">
        <v>3</v>
      </c>
      <c r="F533" s="201" t="s">
        <v>931</v>
      </c>
      <c r="G533" s="13"/>
      <c r="H533" s="202">
        <v>39.200000000000003</v>
      </c>
      <c r="I533" s="203"/>
      <c r="J533" s="13"/>
      <c r="K533" s="13"/>
      <c r="L533" s="198"/>
      <c r="M533" s="204"/>
      <c r="N533" s="205"/>
      <c r="O533" s="205"/>
      <c r="P533" s="205"/>
      <c r="Q533" s="205"/>
      <c r="R533" s="205"/>
      <c r="S533" s="205"/>
      <c r="T533" s="20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00" t="s">
        <v>419</v>
      </c>
      <c r="AU533" s="200" t="s">
        <v>114</v>
      </c>
      <c r="AV533" s="13" t="s">
        <v>80</v>
      </c>
      <c r="AW533" s="13" t="s">
        <v>33</v>
      </c>
      <c r="AX533" s="13" t="s">
        <v>72</v>
      </c>
      <c r="AY533" s="200" t="s">
        <v>408</v>
      </c>
    </row>
    <row r="534" s="13" customFormat="1">
      <c r="A534" s="13"/>
      <c r="B534" s="198"/>
      <c r="C534" s="13"/>
      <c r="D534" s="199" t="s">
        <v>419</v>
      </c>
      <c r="E534" s="200" t="s">
        <v>3</v>
      </c>
      <c r="F534" s="201" t="s">
        <v>932</v>
      </c>
      <c r="G534" s="13"/>
      <c r="H534" s="202">
        <v>5.6699999999999999</v>
      </c>
      <c r="I534" s="203"/>
      <c r="J534" s="13"/>
      <c r="K534" s="13"/>
      <c r="L534" s="198"/>
      <c r="M534" s="204"/>
      <c r="N534" s="205"/>
      <c r="O534" s="205"/>
      <c r="P534" s="205"/>
      <c r="Q534" s="205"/>
      <c r="R534" s="205"/>
      <c r="S534" s="205"/>
      <c r="T534" s="20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00" t="s">
        <v>419</v>
      </c>
      <c r="AU534" s="200" t="s">
        <v>114</v>
      </c>
      <c r="AV534" s="13" t="s">
        <v>80</v>
      </c>
      <c r="AW534" s="13" t="s">
        <v>33</v>
      </c>
      <c r="AX534" s="13" t="s">
        <v>72</v>
      </c>
      <c r="AY534" s="200" t="s">
        <v>408</v>
      </c>
    </row>
    <row r="535" s="13" customFormat="1">
      <c r="A535" s="13"/>
      <c r="B535" s="198"/>
      <c r="C535" s="13"/>
      <c r="D535" s="199" t="s">
        <v>419</v>
      </c>
      <c r="E535" s="200" t="s">
        <v>3</v>
      </c>
      <c r="F535" s="201" t="s">
        <v>933</v>
      </c>
      <c r="G535" s="13"/>
      <c r="H535" s="202">
        <v>5.9400000000000004</v>
      </c>
      <c r="I535" s="203"/>
      <c r="J535" s="13"/>
      <c r="K535" s="13"/>
      <c r="L535" s="198"/>
      <c r="M535" s="204"/>
      <c r="N535" s="205"/>
      <c r="O535" s="205"/>
      <c r="P535" s="205"/>
      <c r="Q535" s="205"/>
      <c r="R535" s="205"/>
      <c r="S535" s="205"/>
      <c r="T535" s="206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00" t="s">
        <v>419</v>
      </c>
      <c r="AU535" s="200" t="s">
        <v>114</v>
      </c>
      <c r="AV535" s="13" t="s">
        <v>80</v>
      </c>
      <c r="AW535" s="13" t="s">
        <v>33</v>
      </c>
      <c r="AX535" s="13" t="s">
        <v>72</v>
      </c>
      <c r="AY535" s="200" t="s">
        <v>408</v>
      </c>
    </row>
    <row r="536" s="13" customFormat="1">
      <c r="A536" s="13"/>
      <c r="B536" s="198"/>
      <c r="C536" s="13"/>
      <c r="D536" s="199" t="s">
        <v>419</v>
      </c>
      <c r="E536" s="200" t="s">
        <v>3</v>
      </c>
      <c r="F536" s="201" t="s">
        <v>934</v>
      </c>
      <c r="G536" s="13"/>
      <c r="H536" s="202">
        <v>-5.9800000000000004</v>
      </c>
      <c r="I536" s="203"/>
      <c r="J536" s="13"/>
      <c r="K536" s="13"/>
      <c r="L536" s="198"/>
      <c r="M536" s="204"/>
      <c r="N536" s="205"/>
      <c r="O536" s="205"/>
      <c r="P536" s="205"/>
      <c r="Q536" s="205"/>
      <c r="R536" s="205"/>
      <c r="S536" s="205"/>
      <c r="T536" s="20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00" t="s">
        <v>419</v>
      </c>
      <c r="AU536" s="200" t="s">
        <v>114</v>
      </c>
      <c r="AV536" s="13" t="s">
        <v>80</v>
      </c>
      <c r="AW536" s="13" t="s">
        <v>33</v>
      </c>
      <c r="AX536" s="13" t="s">
        <v>72</v>
      </c>
      <c r="AY536" s="200" t="s">
        <v>408</v>
      </c>
    </row>
    <row r="537" s="16" customFormat="1">
      <c r="A537" s="16"/>
      <c r="B537" s="233"/>
      <c r="C537" s="16"/>
      <c r="D537" s="199" t="s">
        <v>419</v>
      </c>
      <c r="E537" s="234" t="s">
        <v>3</v>
      </c>
      <c r="F537" s="235" t="s">
        <v>764</v>
      </c>
      <c r="G537" s="16"/>
      <c r="H537" s="236">
        <v>169.66</v>
      </c>
      <c r="I537" s="237"/>
      <c r="J537" s="16"/>
      <c r="K537" s="16"/>
      <c r="L537" s="233"/>
      <c r="M537" s="238"/>
      <c r="N537" s="239"/>
      <c r="O537" s="239"/>
      <c r="P537" s="239"/>
      <c r="Q537" s="239"/>
      <c r="R537" s="239"/>
      <c r="S537" s="239"/>
      <c r="T537" s="240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T537" s="234" t="s">
        <v>419</v>
      </c>
      <c r="AU537" s="234" t="s">
        <v>114</v>
      </c>
      <c r="AV537" s="16" t="s">
        <v>114</v>
      </c>
      <c r="AW537" s="16" t="s">
        <v>33</v>
      </c>
      <c r="AX537" s="16" t="s">
        <v>72</v>
      </c>
      <c r="AY537" s="234" t="s">
        <v>408</v>
      </c>
    </row>
    <row r="538" s="15" customFormat="1">
      <c r="A538" s="15"/>
      <c r="B538" s="215"/>
      <c r="C538" s="15"/>
      <c r="D538" s="199" t="s">
        <v>419</v>
      </c>
      <c r="E538" s="216" t="s">
        <v>3</v>
      </c>
      <c r="F538" s="217" t="s">
        <v>451</v>
      </c>
      <c r="G538" s="15"/>
      <c r="H538" s="218">
        <v>183.435</v>
      </c>
      <c r="I538" s="219"/>
      <c r="J538" s="15"/>
      <c r="K538" s="15"/>
      <c r="L538" s="215"/>
      <c r="M538" s="220"/>
      <c r="N538" s="221"/>
      <c r="O538" s="221"/>
      <c r="P538" s="221"/>
      <c r="Q538" s="221"/>
      <c r="R538" s="221"/>
      <c r="S538" s="221"/>
      <c r="T538" s="222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T538" s="216" t="s">
        <v>419</v>
      </c>
      <c r="AU538" s="216" t="s">
        <v>114</v>
      </c>
      <c r="AV538" s="15" t="s">
        <v>415</v>
      </c>
      <c r="AW538" s="15" t="s">
        <v>33</v>
      </c>
      <c r="AX538" s="15" t="s">
        <v>76</v>
      </c>
      <c r="AY538" s="216" t="s">
        <v>408</v>
      </c>
    </row>
    <row r="539" s="2" customFormat="1" ht="37.8" customHeight="1">
      <c r="A539" s="41"/>
      <c r="B539" s="179"/>
      <c r="C539" s="180" t="s">
        <v>935</v>
      </c>
      <c r="D539" s="180" t="s">
        <v>411</v>
      </c>
      <c r="E539" s="181" t="s">
        <v>936</v>
      </c>
      <c r="F539" s="182" t="s">
        <v>937</v>
      </c>
      <c r="G539" s="183" t="s">
        <v>117</v>
      </c>
      <c r="H539" s="184">
        <v>4.2999999999999998</v>
      </c>
      <c r="I539" s="185"/>
      <c r="J539" s="186">
        <f>ROUND(I539*H539,2)</f>
        <v>0</v>
      </c>
      <c r="K539" s="182" t="s">
        <v>414</v>
      </c>
      <c r="L539" s="42"/>
      <c r="M539" s="187" t="s">
        <v>3</v>
      </c>
      <c r="N539" s="188" t="s">
        <v>43</v>
      </c>
      <c r="O539" s="75"/>
      <c r="P539" s="189">
        <f>O539*H539</f>
        <v>0</v>
      </c>
      <c r="Q539" s="189">
        <v>0.061719999999999997</v>
      </c>
      <c r="R539" s="189">
        <f>Q539*H539</f>
        <v>0.26539599999999997</v>
      </c>
      <c r="S539" s="189">
        <v>0</v>
      </c>
      <c r="T539" s="190">
        <f>S539*H539</f>
        <v>0</v>
      </c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R539" s="191" t="s">
        <v>415</v>
      </c>
      <c r="AT539" s="191" t="s">
        <v>411</v>
      </c>
      <c r="AU539" s="191" t="s">
        <v>114</v>
      </c>
      <c r="AY539" s="22" t="s">
        <v>408</v>
      </c>
      <c r="BE539" s="192">
        <f>IF(N539="základní",J539,0)</f>
        <v>0</v>
      </c>
      <c r="BF539" s="192">
        <f>IF(N539="snížená",J539,0)</f>
        <v>0</v>
      </c>
      <c r="BG539" s="192">
        <f>IF(N539="zákl. přenesená",J539,0)</f>
        <v>0</v>
      </c>
      <c r="BH539" s="192">
        <f>IF(N539="sníž. přenesená",J539,0)</f>
        <v>0</v>
      </c>
      <c r="BI539" s="192">
        <f>IF(N539="nulová",J539,0)</f>
        <v>0</v>
      </c>
      <c r="BJ539" s="22" t="s">
        <v>76</v>
      </c>
      <c r="BK539" s="192">
        <f>ROUND(I539*H539,2)</f>
        <v>0</v>
      </c>
      <c r="BL539" s="22" t="s">
        <v>415</v>
      </c>
      <c r="BM539" s="191" t="s">
        <v>938</v>
      </c>
    </row>
    <row r="540" s="2" customFormat="1">
      <c r="A540" s="41"/>
      <c r="B540" s="42"/>
      <c r="C540" s="41"/>
      <c r="D540" s="193" t="s">
        <v>417</v>
      </c>
      <c r="E540" s="41"/>
      <c r="F540" s="194" t="s">
        <v>939</v>
      </c>
      <c r="G540" s="41"/>
      <c r="H540" s="41"/>
      <c r="I540" s="195"/>
      <c r="J540" s="41"/>
      <c r="K540" s="41"/>
      <c r="L540" s="42"/>
      <c r="M540" s="196"/>
      <c r="N540" s="197"/>
      <c r="O540" s="75"/>
      <c r="P540" s="75"/>
      <c r="Q540" s="75"/>
      <c r="R540" s="75"/>
      <c r="S540" s="75"/>
      <c r="T540" s="76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T540" s="22" t="s">
        <v>417</v>
      </c>
      <c r="AU540" s="22" t="s">
        <v>114</v>
      </c>
    </row>
    <row r="541" s="13" customFormat="1">
      <c r="A541" s="13"/>
      <c r="B541" s="198"/>
      <c r="C541" s="13"/>
      <c r="D541" s="199" t="s">
        <v>419</v>
      </c>
      <c r="E541" s="200" t="s">
        <v>3</v>
      </c>
      <c r="F541" s="201" t="s">
        <v>940</v>
      </c>
      <c r="G541" s="13"/>
      <c r="H541" s="202">
        <v>4.2999999999999998</v>
      </c>
      <c r="I541" s="203"/>
      <c r="J541" s="13"/>
      <c r="K541" s="13"/>
      <c r="L541" s="198"/>
      <c r="M541" s="204"/>
      <c r="N541" s="205"/>
      <c r="O541" s="205"/>
      <c r="P541" s="205"/>
      <c r="Q541" s="205"/>
      <c r="R541" s="205"/>
      <c r="S541" s="205"/>
      <c r="T541" s="206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00" t="s">
        <v>419</v>
      </c>
      <c r="AU541" s="200" t="s">
        <v>114</v>
      </c>
      <c r="AV541" s="13" t="s">
        <v>80</v>
      </c>
      <c r="AW541" s="13" t="s">
        <v>33</v>
      </c>
      <c r="AX541" s="13" t="s">
        <v>76</v>
      </c>
      <c r="AY541" s="200" t="s">
        <v>408</v>
      </c>
    </row>
    <row r="542" s="2" customFormat="1" ht="37.8" customHeight="1">
      <c r="A542" s="41"/>
      <c r="B542" s="179"/>
      <c r="C542" s="180" t="s">
        <v>941</v>
      </c>
      <c r="D542" s="180" t="s">
        <v>411</v>
      </c>
      <c r="E542" s="181" t="s">
        <v>942</v>
      </c>
      <c r="F542" s="182" t="s">
        <v>943</v>
      </c>
      <c r="G542" s="183" t="s">
        <v>117</v>
      </c>
      <c r="H542" s="184">
        <v>167.369</v>
      </c>
      <c r="I542" s="185"/>
      <c r="J542" s="186">
        <f>ROUND(I542*H542,2)</f>
        <v>0</v>
      </c>
      <c r="K542" s="182" t="s">
        <v>414</v>
      </c>
      <c r="L542" s="42"/>
      <c r="M542" s="187" t="s">
        <v>3</v>
      </c>
      <c r="N542" s="188" t="s">
        <v>43</v>
      </c>
      <c r="O542" s="75"/>
      <c r="P542" s="189">
        <f>O542*H542</f>
        <v>0</v>
      </c>
      <c r="Q542" s="189">
        <v>0.113955</v>
      </c>
      <c r="R542" s="189">
        <f>Q542*H542</f>
        <v>19.072534395000002</v>
      </c>
      <c r="S542" s="189">
        <v>0</v>
      </c>
      <c r="T542" s="190">
        <f>S542*H542</f>
        <v>0</v>
      </c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R542" s="191" t="s">
        <v>415</v>
      </c>
      <c r="AT542" s="191" t="s">
        <v>411</v>
      </c>
      <c r="AU542" s="191" t="s">
        <v>114</v>
      </c>
      <c r="AY542" s="22" t="s">
        <v>408</v>
      </c>
      <c r="BE542" s="192">
        <f>IF(N542="základní",J542,0)</f>
        <v>0</v>
      </c>
      <c r="BF542" s="192">
        <f>IF(N542="snížená",J542,0)</f>
        <v>0</v>
      </c>
      <c r="BG542" s="192">
        <f>IF(N542="zákl. přenesená",J542,0)</f>
        <v>0</v>
      </c>
      <c r="BH542" s="192">
        <f>IF(N542="sníž. přenesená",J542,0)</f>
        <v>0</v>
      </c>
      <c r="BI542" s="192">
        <f>IF(N542="nulová",J542,0)</f>
        <v>0</v>
      </c>
      <c r="BJ542" s="22" t="s">
        <v>76</v>
      </c>
      <c r="BK542" s="192">
        <f>ROUND(I542*H542,2)</f>
        <v>0</v>
      </c>
      <c r="BL542" s="22" t="s">
        <v>415</v>
      </c>
      <c r="BM542" s="191" t="s">
        <v>944</v>
      </c>
    </row>
    <row r="543" s="2" customFormat="1">
      <c r="A543" s="41"/>
      <c r="B543" s="42"/>
      <c r="C543" s="41"/>
      <c r="D543" s="193" t="s">
        <v>417</v>
      </c>
      <c r="E543" s="41"/>
      <c r="F543" s="194" t="s">
        <v>945</v>
      </c>
      <c r="G543" s="41"/>
      <c r="H543" s="41"/>
      <c r="I543" s="195"/>
      <c r="J543" s="41"/>
      <c r="K543" s="41"/>
      <c r="L543" s="42"/>
      <c r="M543" s="196"/>
      <c r="N543" s="197"/>
      <c r="O543" s="75"/>
      <c r="P543" s="75"/>
      <c r="Q543" s="75"/>
      <c r="R543" s="75"/>
      <c r="S543" s="75"/>
      <c r="T543" s="76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T543" s="22" t="s">
        <v>417</v>
      </c>
      <c r="AU543" s="22" t="s">
        <v>114</v>
      </c>
    </row>
    <row r="544" s="14" customFormat="1">
      <c r="A544" s="14"/>
      <c r="B544" s="208"/>
      <c r="C544" s="14"/>
      <c r="D544" s="199" t="s">
        <v>419</v>
      </c>
      <c r="E544" s="209" t="s">
        <v>3</v>
      </c>
      <c r="F544" s="210" t="s">
        <v>773</v>
      </c>
      <c r="G544" s="14"/>
      <c r="H544" s="209" t="s">
        <v>3</v>
      </c>
      <c r="I544" s="211"/>
      <c r="J544" s="14"/>
      <c r="K544" s="14"/>
      <c r="L544" s="208"/>
      <c r="M544" s="212"/>
      <c r="N544" s="213"/>
      <c r="O544" s="213"/>
      <c r="P544" s="213"/>
      <c r="Q544" s="213"/>
      <c r="R544" s="213"/>
      <c r="S544" s="213"/>
      <c r="T544" s="2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09" t="s">
        <v>419</v>
      </c>
      <c r="AU544" s="209" t="s">
        <v>114</v>
      </c>
      <c r="AV544" s="14" t="s">
        <v>76</v>
      </c>
      <c r="AW544" s="14" t="s">
        <v>33</v>
      </c>
      <c r="AX544" s="14" t="s">
        <v>72</v>
      </c>
      <c r="AY544" s="209" t="s">
        <v>408</v>
      </c>
    </row>
    <row r="545" s="13" customFormat="1">
      <c r="A545" s="13"/>
      <c r="B545" s="198"/>
      <c r="C545" s="13"/>
      <c r="D545" s="199" t="s">
        <v>419</v>
      </c>
      <c r="E545" s="200" t="s">
        <v>3</v>
      </c>
      <c r="F545" s="201" t="s">
        <v>946</v>
      </c>
      <c r="G545" s="13"/>
      <c r="H545" s="202">
        <v>108.49800000000001</v>
      </c>
      <c r="I545" s="203"/>
      <c r="J545" s="13"/>
      <c r="K545" s="13"/>
      <c r="L545" s="198"/>
      <c r="M545" s="204"/>
      <c r="N545" s="205"/>
      <c r="O545" s="205"/>
      <c r="P545" s="205"/>
      <c r="Q545" s="205"/>
      <c r="R545" s="205"/>
      <c r="S545" s="205"/>
      <c r="T545" s="20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00" t="s">
        <v>419</v>
      </c>
      <c r="AU545" s="200" t="s">
        <v>114</v>
      </c>
      <c r="AV545" s="13" t="s">
        <v>80</v>
      </c>
      <c r="AW545" s="13" t="s">
        <v>33</v>
      </c>
      <c r="AX545" s="13" t="s">
        <v>72</v>
      </c>
      <c r="AY545" s="200" t="s">
        <v>408</v>
      </c>
    </row>
    <row r="546" s="13" customFormat="1">
      <c r="A546" s="13"/>
      <c r="B546" s="198"/>
      <c r="C546" s="13"/>
      <c r="D546" s="199" t="s">
        <v>419</v>
      </c>
      <c r="E546" s="200" t="s">
        <v>3</v>
      </c>
      <c r="F546" s="201" t="s">
        <v>947</v>
      </c>
      <c r="G546" s="13"/>
      <c r="H546" s="202">
        <v>-21.657</v>
      </c>
      <c r="I546" s="203"/>
      <c r="J546" s="13"/>
      <c r="K546" s="13"/>
      <c r="L546" s="198"/>
      <c r="M546" s="204"/>
      <c r="N546" s="205"/>
      <c r="O546" s="205"/>
      <c r="P546" s="205"/>
      <c r="Q546" s="205"/>
      <c r="R546" s="205"/>
      <c r="S546" s="205"/>
      <c r="T546" s="20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00" t="s">
        <v>419</v>
      </c>
      <c r="AU546" s="200" t="s">
        <v>114</v>
      </c>
      <c r="AV546" s="13" t="s">
        <v>80</v>
      </c>
      <c r="AW546" s="13" t="s">
        <v>33</v>
      </c>
      <c r="AX546" s="13" t="s">
        <v>72</v>
      </c>
      <c r="AY546" s="200" t="s">
        <v>408</v>
      </c>
    </row>
    <row r="547" s="13" customFormat="1">
      <c r="A547" s="13"/>
      <c r="B547" s="198"/>
      <c r="C547" s="13"/>
      <c r="D547" s="199" t="s">
        <v>419</v>
      </c>
      <c r="E547" s="200" t="s">
        <v>3</v>
      </c>
      <c r="F547" s="201" t="s">
        <v>948</v>
      </c>
      <c r="G547" s="13"/>
      <c r="H547" s="202">
        <v>-1.1499999999999999</v>
      </c>
      <c r="I547" s="203"/>
      <c r="J547" s="13"/>
      <c r="K547" s="13"/>
      <c r="L547" s="198"/>
      <c r="M547" s="204"/>
      <c r="N547" s="205"/>
      <c r="O547" s="205"/>
      <c r="P547" s="205"/>
      <c r="Q547" s="205"/>
      <c r="R547" s="205"/>
      <c r="S547" s="205"/>
      <c r="T547" s="206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00" t="s">
        <v>419</v>
      </c>
      <c r="AU547" s="200" t="s">
        <v>114</v>
      </c>
      <c r="AV547" s="13" t="s">
        <v>80</v>
      </c>
      <c r="AW547" s="13" t="s">
        <v>33</v>
      </c>
      <c r="AX547" s="13" t="s">
        <v>72</v>
      </c>
      <c r="AY547" s="200" t="s">
        <v>408</v>
      </c>
    </row>
    <row r="548" s="16" customFormat="1">
      <c r="A548" s="16"/>
      <c r="B548" s="233"/>
      <c r="C548" s="16"/>
      <c r="D548" s="199" t="s">
        <v>419</v>
      </c>
      <c r="E548" s="234" t="s">
        <v>3</v>
      </c>
      <c r="F548" s="235" t="s">
        <v>764</v>
      </c>
      <c r="G548" s="16"/>
      <c r="H548" s="236">
        <v>85.691000000000002</v>
      </c>
      <c r="I548" s="237"/>
      <c r="J548" s="16"/>
      <c r="K548" s="16"/>
      <c r="L548" s="233"/>
      <c r="M548" s="238"/>
      <c r="N548" s="239"/>
      <c r="O548" s="239"/>
      <c r="P548" s="239"/>
      <c r="Q548" s="239"/>
      <c r="R548" s="239"/>
      <c r="S548" s="239"/>
      <c r="T548" s="240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T548" s="234" t="s">
        <v>419</v>
      </c>
      <c r="AU548" s="234" t="s">
        <v>114</v>
      </c>
      <c r="AV548" s="16" t="s">
        <v>114</v>
      </c>
      <c r="AW548" s="16" t="s">
        <v>33</v>
      </c>
      <c r="AX548" s="16" t="s">
        <v>72</v>
      </c>
      <c r="AY548" s="234" t="s">
        <v>408</v>
      </c>
    </row>
    <row r="549" s="14" customFormat="1">
      <c r="A549" s="14"/>
      <c r="B549" s="208"/>
      <c r="C549" s="14"/>
      <c r="D549" s="199" t="s">
        <v>419</v>
      </c>
      <c r="E549" s="209" t="s">
        <v>3</v>
      </c>
      <c r="F549" s="210" t="s">
        <v>915</v>
      </c>
      <c r="G549" s="14"/>
      <c r="H549" s="209" t="s">
        <v>3</v>
      </c>
      <c r="I549" s="211"/>
      <c r="J549" s="14"/>
      <c r="K549" s="14"/>
      <c r="L549" s="208"/>
      <c r="M549" s="212"/>
      <c r="N549" s="213"/>
      <c r="O549" s="213"/>
      <c r="P549" s="213"/>
      <c r="Q549" s="213"/>
      <c r="R549" s="213"/>
      <c r="S549" s="213"/>
      <c r="T549" s="2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09" t="s">
        <v>419</v>
      </c>
      <c r="AU549" s="209" t="s">
        <v>114</v>
      </c>
      <c r="AV549" s="14" t="s">
        <v>76</v>
      </c>
      <c r="AW549" s="14" t="s">
        <v>33</v>
      </c>
      <c r="AX549" s="14" t="s">
        <v>72</v>
      </c>
      <c r="AY549" s="209" t="s">
        <v>408</v>
      </c>
    </row>
    <row r="550" s="13" customFormat="1">
      <c r="A550" s="13"/>
      <c r="B550" s="198"/>
      <c r="C550" s="13"/>
      <c r="D550" s="199" t="s">
        <v>419</v>
      </c>
      <c r="E550" s="200" t="s">
        <v>3</v>
      </c>
      <c r="F550" s="201" t="s">
        <v>949</v>
      </c>
      <c r="G550" s="13"/>
      <c r="H550" s="202">
        <v>89.278000000000006</v>
      </c>
      <c r="I550" s="203"/>
      <c r="J550" s="13"/>
      <c r="K550" s="13"/>
      <c r="L550" s="198"/>
      <c r="M550" s="204"/>
      <c r="N550" s="205"/>
      <c r="O550" s="205"/>
      <c r="P550" s="205"/>
      <c r="Q550" s="205"/>
      <c r="R550" s="205"/>
      <c r="S550" s="205"/>
      <c r="T550" s="20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00" t="s">
        <v>419</v>
      </c>
      <c r="AU550" s="200" t="s">
        <v>114</v>
      </c>
      <c r="AV550" s="13" t="s">
        <v>80</v>
      </c>
      <c r="AW550" s="13" t="s">
        <v>33</v>
      </c>
      <c r="AX550" s="13" t="s">
        <v>72</v>
      </c>
      <c r="AY550" s="200" t="s">
        <v>408</v>
      </c>
    </row>
    <row r="551" s="13" customFormat="1">
      <c r="A551" s="13"/>
      <c r="B551" s="198"/>
      <c r="C551" s="13"/>
      <c r="D551" s="199" t="s">
        <v>419</v>
      </c>
      <c r="E551" s="200" t="s">
        <v>3</v>
      </c>
      <c r="F551" s="201" t="s">
        <v>950</v>
      </c>
      <c r="G551" s="13"/>
      <c r="H551" s="202">
        <v>-11.17</v>
      </c>
      <c r="I551" s="203"/>
      <c r="J551" s="13"/>
      <c r="K551" s="13"/>
      <c r="L551" s="198"/>
      <c r="M551" s="204"/>
      <c r="N551" s="205"/>
      <c r="O551" s="205"/>
      <c r="P551" s="205"/>
      <c r="Q551" s="205"/>
      <c r="R551" s="205"/>
      <c r="S551" s="205"/>
      <c r="T551" s="20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00" t="s">
        <v>419</v>
      </c>
      <c r="AU551" s="200" t="s">
        <v>114</v>
      </c>
      <c r="AV551" s="13" t="s">
        <v>80</v>
      </c>
      <c r="AW551" s="13" t="s">
        <v>33</v>
      </c>
      <c r="AX551" s="13" t="s">
        <v>72</v>
      </c>
      <c r="AY551" s="200" t="s">
        <v>408</v>
      </c>
    </row>
    <row r="552" s="16" customFormat="1">
      <c r="A552" s="16"/>
      <c r="B552" s="233"/>
      <c r="C552" s="16"/>
      <c r="D552" s="199" t="s">
        <v>419</v>
      </c>
      <c r="E552" s="234" t="s">
        <v>3</v>
      </c>
      <c r="F552" s="235" t="s">
        <v>764</v>
      </c>
      <c r="G552" s="16"/>
      <c r="H552" s="236">
        <v>78.108000000000004</v>
      </c>
      <c r="I552" s="237"/>
      <c r="J552" s="16"/>
      <c r="K552" s="16"/>
      <c r="L552" s="233"/>
      <c r="M552" s="238"/>
      <c r="N552" s="239"/>
      <c r="O552" s="239"/>
      <c r="P552" s="239"/>
      <c r="Q552" s="239"/>
      <c r="R552" s="239"/>
      <c r="S552" s="239"/>
      <c r="T552" s="240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T552" s="234" t="s">
        <v>419</v>
      </c>
      <c r="AU552" s="234" t="s">
        <v>114</v>
      </c>
      <c r="AV552" s="16" t="s">
        <v>114</v>
      </c>
      <c r="AW552" s="16" t="s">
        <v>33</v>
      </c>
      <c r="AX552" s="16" t="s">
        <v>72</v>
      </c>
      <c r="AY552" s="234" t="s">
        <v>408</v>
      </c>
    </row>
    <row r="553" s="14" customFormat="1">
      <c r="A553" s="14"/>
      <c r="B553" s="208"/>
      <c r="C553" s="14"/>
      <c r="D553" s="199" t="s">
        <v>419</v>
      </c>
      <c r="E553" s="209" t="s">
        <v>3</v>
      </c>
      <c r="F553" s="210" t="s">
        <v>951</v>
      </c>
      <c r="G553" s="14"/>
      <c r="H553" s="209" t="s">
        <v>3</v>
      </c>
      <c r="I553" s="211"/>
      <c r="J553" s="14"/>
      <c r="K553" s="14"/>
      <c r="L553" s="208"/>
      <c r="M553" s="212"/>
      <c r="N553" s="213"/>
      <c r="O553" s="213"/>
      <c r="P553" s="213"/>
      <c r="Q553" s="213"/>
      <c r="R553" s="213"/>
      <c r="S553" s="213"/>
      <c r="T553" s="2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09" t="s">
        <v>419</v>
      </c>
      <c r="AU553" s="209" t="s">
        <v>114</v>
      </c>
      <c r="AV553" s="14" t="s">
        <v>76</v>
      </c>
      <c r="AW553" s="14" t="s">
        <v>33</v>
      </c>
      <c r="AX553" s="14" t="s">
        <v>72</v>
      </c>
      <c r="AY553" s="209" t="s">
        <v>408</v>
      </c>
    </row>
    <row r="554" s="13" customFormat="1">
      <c r="A554" s="13"/>
      <c r="B554" s="198"/>
      <c r="C554" s="13"/>
      <c r="D554" s="199" t="s">
        <v>419</v>
      </c>
      <c r="E554" s="200" t="s">
        <v>3</v>
      </c>
      <c r="F554" s="201" t="s">
        <v>952</v>
      </c>
      <c r="G554" s="13"/>
      <c r="H554" s="202">
        <v>3.5699999999999998</v>
      </c>
      <c r="I554" s="203"/>
      <c r="J554" s="13"/>
      <c r="K554" s="13"/>
      <c r="L554" s="198"/>
      <c r="M554" s="204"/>
      <c r="N554" s="205"/>
      <c r="O554" s="205"/>
      <c r="P554" s="205"/>
      <c r="Q554" s="205"/>
      <c r="R554" s="205"/>
      <c r="S554" s="205"/>
      <c r="T554" s="206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00" t="s">
        <v>419</v>
      </c>
      <c r="AU554" s="200" t="s">
        <v>114</v>
      </c>
      <c r="AV554" s="13" t="s">
        <v>80</v>
      </c>
      <c r="AW554" s="13" t="s">
        <v>33</v>
      </c>
      <c r="AX554" s="13" t="s">
        <v>72</v>
      </c>
      <c r="AY554" s="200" t="s">
        <v>408</v>
      </c>
    </row>
    <row r="555" s="16" customFormat="1">
      <c r="A555" s="16"/>
      <c r="B555" s="233"/>
      <c r="C555" s="16"/>
      <c r="D555" s="199" t="s">
        <v>419</v>
      </c>
      <c r="E555" s="234" t="s">
        <v>3</v>
      </c>
      <c r="F555" s="235" t="s">
        <v>764</v>
      </c>
      <c r="G555" s="16"/>
      <c r="H555" s="236">
        <v>3.5699999999999998</v>
      </c>
      <c r="I555" s="237"/>
      <c r="J555" s="16"/>
      <c r="K555" s="16"/>
      <c r="L555" s="233"/>
      <c r="M555" s="238"/>
      <c r="N555" s="239"/>
      <c r="O555" s="239"/>
      <c r="P555" s="239"/>
      <c r="Q555" s="239"/>
      <c r="R555" s="239"/>
      <c r="S555" s="239"/>
      <c r="T555" s="240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T555" s="234" t="s">
        <v>419</v>
      </c>
      <c r="AU555" s="234" t="s">
        <v>114</v>
      </c>
      <c r="AV555" s="16" t="s">
        <v>114</v>
      </c>
      <c r="AW555" s="16" t="s">
        <v>33</v>
      </c>
      <c r="AX555" s="16" t="s">
        <v>72</v>
      </c>
      <c r="AY555" s="234" t="s">
        <v>408</v>
      </c>
    </row>
    <row r="556" s="15" customFormat="1">
      <c r="A556" s="15"/>
      <c r="B556" s="215"/>
      <c r="C556" s="15"/>
      <c r="D556" s="199" t="s">
        <v>419</v>
      </c>
      <c r="E556" s="216" t="s">
        <v>3</v>
      </c>
      <c r="F556" s="217" t="s">
        <v>451</v>
      </c>
      <c r="G556" s="15"/>
      <c r="H556" s="218">
        <v>167.369</v>
      </c>
      <c r="I556" s="219"/>
      <c r="J556" s="15"/>
      <c r="K556" s="15"/>
      <c r="L556" s="215"/>
      <c r="M556" s="220"/>
      <c r="N556" s="221"/>
      <c r="O556" s="221"/>
      <c r="P556" s="221"/>
      <c r="Q556" s="221"/>
      <c r="R556" s="221"/>
      <c r="S556" s="221"/>
      <c r="T556" s="222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T556" s="216" t="s">
        <v>419</v>
      </c>
      <c r="AU556" s="216" t="s">
        <v>114</v>
      </c>
      <c r="AV556" s="15" t="s">
        <v>415</v>
      </c>
      <c r="AW556" s="15" t="s">
        <v>33</v>
      </c>
      <c r="AX556" s="15" t="s">
        <v>76</v>
      </c>
      <c r="AY556" s="216" t="s">
        <v>408</v>
      </c>
    </row>
    <row r="557" s="2" customFormat="1" ht="24.15" customHeight="1">
      <c r="A557" s="41"/>
      <c r="B557" s="179"/>
      <c r="C557" s="180" t="s">
        <v>953</v>
      </c>
      <c r="D557" s="180" t="s">
        <v>411</v>
      </c>
      <c r="E557" s="181" t="s">
        <v>954</v>
      </c>
      <c r="F557" s="182" t="s">
        <v>955</v>
      </c>
      <c r="G557" s="183" t="s">
        <v>650</v>
      </c>
      <c r="H557" s="184">
        <v>73.933000000000007</v>
      </c>
      <c r="I557" s="185"/>
      <c r="J557" s="186">
        <f>ROUND(I557*H557,2)</f>
        <v>0</v>
      </c>
      <c r="K557" s="182" t="s">
        <v>414</v>
      </c>
      <c r="L557" s="42"/>
      <c r="M557" s="187" t="s">
        <v>3</v>
      </c>
      <c r="N557" s="188" t="s">
        <v>43</v>
      </c>
      <c r="O557" s="75"/>
      <c r="P557" s="189">
        <f>O557*H557</f>
        <v>0</v>
      </c>
      <c r="Q557" s="189">
        <v>0.00012040709999999999</v>
      </c>
      <c r="R557" s="189">
        <f>Q557*H557</f>
        <v>0.0089020581243</v>
      </c>
      <c r="S557" s="189">
        <v>0</v>
      </c>
      <c r="T557" s="190">
        <f>S557*H557</f>
        <v>0</v>
      </c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R557" s="191" t="s">
        <v>415</v>
      </c>
      <c r="AT557" s="191" t="s">
        <v>411</v>
      </c>
      <c r="AU557" s="191" t="s">
        <v>114</v>
      </c>
      <c r="AY557" s="22" t="s">
        <v>408</v>
      </c>
      <c r="BE557" s="192">
        <f>IF(N557="základní",J557,0)</f>
        <v>0</v>
      </c>
      <c r="BF557" s="192">
        <f>IF(N557="snížená",J557,0)</f>
        <v>0</v>
      </c>
      <c r="BG557" s="192">
        <f>IF(N557="zákl. přenesená",J557,0)</f>
        <v>0</v>
      </c>
      <c r="BH557" s="192">
        <f>IF(N557="sníž. přenesená",J557,0)</f>
        <v>0</v>
      </c>
      <c r="BI557" s="192">
        <f>IF(N557="nulová",J557,0)</f>
        <v>0</v>
      </c>
      <c r="BJ557" s="22" t="s">
        <v>76</v>
      </c>
      <c r="BK557" s="192">
        <f>ROUND(I557*H557,2)</f>
        <v>0</v>
      </c>
      <c r="BL557" s="22" t="s">
        <v>415</v>
      </c>
      <c r="BM557" s="191" t="s">
        <v>956</v>
      </c>
    </row>
    <row r="558" s="2" customFormat="1">
      <c r="A558" s="41"/>
      <c r="B558" s="42"/>
      <c r="C558" s="41"/>
      <c r="D558" s="193" t="s">
        <v>417</v>
      </c>
      <c r="E558" s="41"/>
      <c r="F558" s="194" t="s">
        <v>957</v>
      </c>
      <c r="G558" s="41"/>
      <c r="H558" s="41"/>
      <c r="I558" s="195"/>
      <c r="J558" s="41"/>
      <c r="K558" s="41"/>
      <c r="L558" s="42"/>
      <c r="M558" s="196"/>
      <c r="N558" s="197"/>
      <c r="O558" s="75"/>
      <c r="P558" s="75"/>
      <c r="Q558" s="75"/>
      <c r="R558" s="75"/>
      <c r="S558" s="75"/>
      <c r="T558" s="76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T558" s="22" t="s">
        <v>417</v>
      </c>
      <c r="AU558" s="22" t="s">
        <v>114</v>
      </c>
    </row>
    <row r="559" s="14" customFormat="1">
      <c r="A559" s="14"/>
      <c r="B559" s="208"/>
      <c r="C559" s="14"/>
      <c r="D559" s="199" t="s">
        <v>419</v>
      </c>
      <c r="E559" s="209" t="s">
        <v>3</v>
      </c>
      <c r="F559" s="210" t="s">
        <v>958</v>
      </c>
      <c r="G559" s="14"/>
      <c r="H559" s="209" t="s">
        <v>3</v>
      </c>
      <c r="I559" s="211"/>
      <c r="J559" s="14"/>
      <c r="K559" s="14"/>
      <c r="L559" s="208"/>
      <c r="M559" s="212"/>
      <c r="N559" s="213"/>
      <c r="O559" s="213"/>
      <c r="P559" s="213"/>
      <c r="Q559" s="213"/>
      <c r="R559" s="213"/>
      <c r="S559" s="213"/>
      <c r="T559" s="2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09" t="s">
        <v>419</v>
      </c>
      <c r="AU559" s="209" t="s">
        <v>114</v>
      </c>
      <c r="AV559" s="14" t="s">
        <v>76</v>
      </c>
      <c r="AW559" s="14" t="s">
        <v>33</v>
      </c>
      <c r="AX559" s="14" t="s">
        <v>72</v>
      </c>
      <c r="AY559" s="209" t="s">
        <v>408</v>
      </c>
    </row>
    <row r="560" s="14" customFormat="1">
      <c r="A560" s="14"/>
      <c r="B560" s="208"/>
      <c r="C560" s="14"/>
      <c r="D560" s="199" t="s">
        <v>419</v>
      </c>
      <c r="E560" s="209" t="s">
        <v>3</v>
      </c>
      <c r="F560" s="210" t="s">
        <v>773</v>
      </c>
      <c r="G560" s="14"/>
      <c r="H560" s="209" t="s">
        <v>3</v>
      </c>
      <c r="I560" s="211"/>
      <c r="J560" s="14"/>
      <c r="K560" s="14"/>
      <c r="L560" s="208"/>
      <c r="M560" s="212"/>
      <c r="N560" s="213"/>
      <c r="O560" s="213"/>
      <c r="P560" s="213"/>
      <c r="Q560" s="213"/>
      <c r="R560" s="213"/>
      <c r="S560" s="213"/>
      <c r="T560" s="2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09" t="s">
        <v>419</v>
      </c>
      <c r="AU560" s="209" t="s">
        <v>114</v>
      </c>
      <c r="AV560" s="14" t="s">
        <v>76</v>
      </c>
      <c r="AW560" s="14" t="s">
        <v>33</v>
      </c>
      <c r="AX560" s="14" t="s">
        <v>72</v>
      </c>
      <c r="AY560" s="209" t="s">
        <v>408</v>
      </c>
    </row>
    <row r="561" s="14" customFormat="1">
      <c r="A561" s="14"/>
      <c r="B561" s="208"/>
      <c r="C561" s="14"/>
      <c r="D561" s="199" t="s">
        <v>419</v>
      </c>
      <c r="E561" s="209" t="s">
        <v>3</v>
      </c>
      <c r="F561" s="210" t="s">
        <v>909</v>
      </c>
      <c r="G561" s="14"/>
      <c r="H561" s="209" t="s">
        <v>3</v>
      </c>
      <c r="I561" s="211"/>
      <c r="J561" s="14"/>
      <c r="K561" s="14"/>
      <c r="L561" s="208"/>
      <c r="M561" s="212"/>
      <c r="N561" s="213"/>
      <c r="O561" s="213"/>
      <c r="P561" s="213"/>
      <c r="Q561" s="213"/>
      <c r="R561" s="213"/>
      <c r="S561" s="213"/>
      <c r="T561" s="2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09" t="s">
        <v>419</v>
      </c>
      <c r="AU561" s="209" t="s">
        <v>114</v>
      </c>
      <c r="AV561" s="14" t="s">
        <v>76</v>
      </c>
      <c r="AW561" s="14" t="s">
        <v>33</v>
      </c>
      <c r="AX561" s="14" t="s">
        <v>72</v>
      </c>
      <c r="AY561" s="209" t="s">
        <v>408</v>
      </c>
    </row>
    <row r="562" s="13" customFormat="1">
      <c r="A562" s="13"/>
      <c r="B562" s="198"/>
      <c r="C562" s="13"/>
      <c r="D562" s="199" t="s">
        <v>419</v>
      </c>
      <c r="E562" s="200" t="s">
        <v>3</v>
      </c>
      <c r="F562" s="201" t="s">
        <v>959</v>
      </c>
      <c r="G562" s="13"/>
      <c r="H562" s="202">
        <v>0.80000000000000004</v>
      </c>
      <c r="I562" s="203"/>
      <c r="J562" s="13"/>
      <c r="K562" s="13"/>
      <c r="L562" s="198"/>
      <c r="M562" s="204"/>
      <c r="N562" s="205"/>
      <c r="O562" s="205"/>
      <c r="P562" s="205"/>
      <c r="Q562" s="205"/>
      <c r="R562" s="205"/>
      <c r="S562" s="205"/>
      <c r="T562" s="20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00" t="s">
        <v>419</v>
      </c>
      <c r="AU562" s="200" t="s">
        <v>114</v>
      </c>
      <c r="AV562" s="13" t="s">
        <v>80</v>
      </c>
      <c r="AW562" s="13" t="s">
        <v>33</v>
      </c>
      <c r="AX562" s="13" t="s">
        <v>72</v>
      </c>
      <c r="AY562" s="200" t="s">
        <v>408</v>
      </c>
    </row>
    <row r="563" s="14" customFormat="1">
      <c r="A563" s="14"/>
      <c r="B563" s="208"/>
      <c r="C563" s="14"/>
      <c r="D563" s="199" t="s">
        <v>419</v>
      </c>
      <c r="E563" s="209" t="s">
        <v>3</v>
      </c>
      <c r="F563" s="210" t="s">
        <v>911</v>
      </c>
      <c r="G563" s="14"/>
      <c r="H563" s="209" t="s">
        <v>3</v>
      </c>
      <c r="I563" s="211"/>
      <c r="J563" s="14"/>
      <c r="K563" s="14"/>
      <c r="L563" s="208"/>
      <c r="M563" s="212"/>
      <c r="N563" s="213"/>
      <c r="O563" s="213"/>
      <c r="P563" s="213"/>
      <c r="Q563" s="213"/>
      <c r="R563" s="213"/>
      <c r="S563" s="213"/>
      <c r="T563" s="2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09" t="s">
        <v>419</v>
      </c>
      <c r="AU563" s="209" t="s">
        <v>114</v>
      </c>
      <c r="AV563" s="14" t="s">
        <v>76</v>
      </c>
      <c r="AW563" s="14" t="s">
        <v>33</v>
      </c>
      <c r="AX563" s="14" t="s">
        <v>72</v>
      </c>
      <c r="AY563" s="209" t="s">
        <v>408</v>
      </c>
    </row>
    <row r="564" s="13" customFormat="1">
      <c r="A564" s="13"/>
      <c r="B564" s="198"/>
      <c r="C564" s="13"/>
      <c r="D564" s="199" t="s">
        <v>419</v>
      </c>
      <c r="E564" s="200" t="s">
        <v>3</v>
      </c>
      <c r="F564" s="201" t="s">
        <v>960</v>
      </c>
      <c r="G564" s="13"/>
      <c r="H564" s="202">
        <v>0.90000000000000002</v>
      </c>
      <c r="I564" s="203"/>
      <c r="J564" s="13"/>
      <c r="K564" s="13"/>
      <c r="L564" s="198"/>
      <c r="M564" s="204"/>
      <c r="N564" s="205"/>
      <c r="O564" s="205"/>
      <c r="P564" s="205"/>
      <c r="Q564" s="205"/>
      <c r="R564" s="205"/>
      <c r="S564" s="205"/>
      <c r="T564" s="20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00" t="s">
        <v>419</v>
      </c>
      <c r="AU564" s="200" t="s">
        <v>114</v>
      </c>
      <c r="AV564" s="13" t="s">
        <v>80</v>
      </c>
      <c r="AW564" s="13" t="s">
        <v>33</v>
      </c>
      <c r="AX564" s="13" t="s">
        <v>72</v>
      </c>
      <c r="AY564" s="200" t="s">
        <v>408</v>
      </c>
    </row>
    <row r="565" s="14" customFormat="1">
      <c r="A565" s="14"/>
      <c r="B565" s="208"/>
      <c r="C565" s="14"/>
      <c r="D565" s="199" t="s">
        <v>419</v>
      </c>
      <c r="E565" s="209" t="s">
        <v>3</v>
      </c>
      <c r="F565" s="210" t="s">
        <v>913</v>
      </c>
      <c r="G565" s="14"/>
      <c r="H565" s="209" t="s">
        <v>3</v>
      </c>
      <c r="I565" s="211"/>
      <c r="J565" s="14"/>
      <c r="K565" s="14"/>
      <c r="L565" s="208"/>
      <c r="M565" s="212"/>
      <c r="N565" s="213"/>
      <c r="O565" s="213"/>
      <c r="P565" s="213"/>
      <c r="Q565" s="213"/>
      <c r="R565" s="213"/>
      <c r="S565" s="213"/>
      <c r="T565" s="2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09" t="s">
        <v>419</v>
      </c>
      <c r="AU565" s="209" t="s">
        <v>114</v>
      </c>
      <c r="AV565" s="14" t="s">
        <v>76</v>
      </c>
      <c r="AW565" s="14" t="s">
        <v>33</v>
      </c>
      <c r="AX565" s="14" t="s">
        <v>72</v>
      </c>
      <c r="AY565" s="209" t="s">
        <v>408</v>
      </c>
    </row>
    <row r="566" s="13" customFormat="1">
      <c r="A566" s="13"/>
      <c r="B566" s="198"/>
      <c r="C566" s="13"/>
      <c r="D566" s="199" t="s">
        <v>419</v>
      </c>
      <c r="E566" s="200" t="s">
        <v>3</v>
      </c>
      <c r="F566" s="201" t="s">
        <v>961</v>
      </c>
      <c r="G566" s="13"/>
      <c r="H566" s="202">
        <v>1</v>
      </c>
      <c r="I566" s="203"/>
      <c r="J566" s="13"/>
      <c r="K566" s="13"/>
      <c r="L566" s="198"/>
      <c r="M566" s="204"/>
      <c r="N566" s="205"/>
      <c r="O566" s="205"/>
      <c r="P566" s="205"/>
      <c r="Q566" s="205"/>
      <c r="R566" s="205"/>
      <c r="S566" s="205"/>
      <c r="T566" s="20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00" t="s">
        <v>419</v>
      </c>
      <c r="AU566" s="200" t="s">
        <v>114</v>
      </c>
      <c r="AV566" s="13" t="s">
        <v>80</v>
      </c>
      <c r="AW566" s="13" t="s">
        <v>33</v>
      </c>
      <c r="AX566" s="13" t="s">
        <v>72</v>
      </c>
      <c r="AY566" s="200" t="s">
        <v>408</v>
      </c>
    </row>
    <row r="567" s="16" customFormat="1">
      <c r="A567" s="16"/>
      <c r="B567" s="233"/>
      <c r="C567" s="16"/>
      <c r="D567" s="199" t="s">
        <v>419</v>
      </c>
      <c r="E567" s="234" t="s">
        <v>3</v>
      </c>
      <c r="F567" s="235" t="s">
        <v>764</v>
      </c>
      <c r="G567" s="16"/>
      <c r="H567" s="236">
        <v>2.7000000000000002</v>
      </c>
      <c r="I567" s="237"/>
      <c r="J567" s="16"/>
      <c r="K567" s="16"/>
      <c r="L567" s="233"/>
      <c r="M567" s="238"/>
      <c r="N567" s="239"/>
      <c r="O567" s="239"/>
      <c r="P567" s="239"/>
      <c r="Q567" s="239"/>
      <c r="R567" s="239"/>
      <c r="S567" s="239"/>
      <c r="T567" s="240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T567" s="234" t="s">
        <v>419</v>
      </c>
      <c r="AU567" s="234" t="s">
        <v>114</v>
      </c>
      <c r="AV567" s="16" t="s">
        <v>114</v>
      </c>
      <c r="AW567" s="16" t="s">
        <v>33</v>
      </c>
      <c r="AX567" s="16" t="s">
        <v>72</v>
      </c>
      <c r="AY567" s="234" t="s">
        <v>408</v>
      </c>
    </row>
    <row r="568" s="14" customFormat="1">
      <c r="A568" s="14"/>
      <c r="B568" s="208"/>
      <c r="C568" s="14"/>
      <c r="D568" s="199" t="s">
        <v>419</v>
      </c>
      <c r="E568" s="209" t="s">
        <v>3</v>
      </c>
      <c r="F568" s="210" t="s">
        <v>915</v>
      </c>
      <c r="G568" s="14"/>
      <c r="H568" s="209" t="s">
        <v>3</v>
      </c>
      <c r="I568" s="211"/>
      <c r="J568" s="14"/>
      <c r="K568" s="14"/>
      <c r="L568" s="208"/>
      <c r="M568" s="212"/>
      <c r="N568" s="213"/>
      <c r="O568" s="213"/>
      <c r="P568" s="213"/>
      <c r="Q568" s="213"/>
      <c r="R568" s="213"/>
      <c r="S568" s="213"/>
      <c r="T568" s="2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09" t="s">
        <v>419</v>
      </c>
      <c r="AU568" s="209" t="s">
        <v>114</v>
      </c>
      <c r="AV568" s="14" t="s">
        <v>76</v>
      </c>
      <c r="AW568" s="14" t="s">
        <v>33</v>
      </c>
      <c r="AX568" s="14" t="s">
        <v>72</v>
      </c>
      <c r="AY568" s="209" t="s">
        <v>408</v>
      </c>
    </row>
    <row r="569" s="14" customFormat="1">
      <c r="A569" s="14"/>
      <c r="B569" s="208"/>
      <c r="C569" s="14"/>
      <c r="D569" s="199" t="s">
        <v>419</v>
      </c>
      <c r="E569" s="209" t="s">
        <v>3</v>
      </c>
      <c r="F569" s="210" t="s">
        <v>909</v>
      </c>
      <c r="G569" s="14"/>
      <c r="H569" s="209" t="s">
        <v>3</v>
      </c>
      <c r="I569" s="211"/>
      <c r="J569" s="14"/>
      <c r="K569" s="14"/>
      <c r="L569" s="208"/>
      <c r="M569" s="212"/>
      <c r="N569" s="213"/>
      <c r="O569" s="213"/>
      <c r="P569" s="213"/>
      <c r="Q569" s="213"/>
      <c r="R569" s="213"/>
      <c r="S569" s="213"/>
      <c r="T569" s="2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09" t="s">
        <v>419</v>
      </c>
      <c r="AU569" s="209" t="s">
        <v>114</v>
      </c>
      <c r="AV569" s="14" t="s">
        <v>76</v>
      </c>
      <c r="AW569" s="14" t="s">
        <v>33</v>
      </c>
      <c r="AX569" s="14" t="s">
        <v>72</v>
      </c>
      <c r="AY569" s="209" t="s">
        <v>408</v>
      </c>
    </row>
    <row r="570" s="13" customFormat="1">
      <c r="A570" s="13"/>
      <c r="B570" s="198"/>
      <c r="C570" s="13"/>
      <c r="D570" s="199" t="s">
        <v>419</v>
      </c>
      <c r="E570" s="200" t="s">
        <v>3</v>
      </c>
      <c r="F570" s="201" t="s">
        <v>962</v>
      </c>
      <c r="G570" s="13"/>
      <c r="H570" s="202">
        <v>0.88800000000000001</v>
      </c>
      <c r="I570" s="203"/>
      <c r="J570" s="13"/>
      <c r="K570" s="13"/>
      <c r="L570" s="198"/>
      <c r="M570" s="204"/>
      <c r="N570" s="205"/>
      <c r="O570" s="205"/>
      <c r="P570" s="205"/>
      <c r="Q570" s="205"/>
      <c r="R570" s="205"/>
      <c r="S570" s="205"/>
      <c r="T570" s="206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00" t="s">
        <v>419</v>
      </c>
      <c r="AU570" s="200" t="s">
        <v>114</v>
      </c>
      <c r="AV570" s="13" t="s">
        <v>80</v>
      </c>
      <c r="AW570" s="13" t="s">
        <v>33</v>
      </c>
      <c r="AX570" s="13" t="s">
        <v>72</v>
      </c>
      <c r="AY570" s="200" t="s">
        <v>408</v>
      </c>
    </row>
    <row r="571" s="13" customFormat="1">
      <c r="A571" s="13"/>
      <c r="B571" s="198"/>
      <c r="C571" s="13"/>
      <c r="D571" s="199" t="s">
        <v>419</v>
      </c>
      <c r="E571" s="200" t="s">
        <v>3</v>
      </c>
      <c r="F571" s="201" t="s">
        <v>963</v>
      </c>
      <c r="G571" s="13"/>
      <c r="H571" s="202">
        <v>1.8999999999999999</v>
      </c>
      <c r="I571" s="203"/>
      <c r="J571" s="13"/>
      <c r="K571" s="13"/>
      <c r="L571" s="198"/>
      <c r="M571" s="204"/>
      <c r="N571" s="205"/>
      <c r="O571" s="205"/>
      <c r="P571" s="205"/>
      <c r="Q571" s="205"/>
      <c r="R571" s="205"/>
      <c r="S571" s="205"/>
      <c r="T571" s="206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00" t="s">
        <v>419</v>
      </c>
      <c r="AU571" s="200" t="s">
        <v>114</v>
      </c>
      <c r="AV571" s="13" t="s">
        <v>80</v>
      </c>
      <c r="AW571" s="13" t="s">
        <v>33</v>
      </c>
      <c r="AX571" s="13" t="s">
        <v>72</v>
      </c>
      <c r="AY571" s="200" t="s">
        <v>408</v>
      </c>
    </row>
    <row r="572" s="13" customFormat="1">
      <c r="A572" s="13"/>
      <c r="B572" s="198"/>
      <c r="C572" s="13"/>
      <c r="D572" s="199" t="s">
        <v>419</v>
      </c>
      <c r="E572" s="200" t="s">
        <v>3</v>
      </c>
      <c r="F572" s="201" t="s">
        <v>964</v>
      </c>
      <c r="G572" s="13"/>
      <c r="H572" s="202">
        <v>1.8999999999999999</v>
      </c>
      <c r="I572" s="203"/>
      <c r="J572" s="13"/>
      <c r="K572" s="13"/>
      <c r="L572" s="198"/>
      <c r="M572" s="204"/>
      <c r="N572" s="205"/>
      <c r="O572" s="205"/>
      <c r="P572" s="205"/>
      <c r="Q572" s="205"/>
      <c r="R572" s="205"/>
      <c r="S572" s="205"/>
      <c r="T572" s="206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00" t="s">
        <v>419</v>
      </c>
      <c r="AU572" s="200" t="s">
        <v>114</v>
      </c>
      <c r="AV572" s="13" t="s">
        <v>80</v>
      </c>
      <c r="AW572" s="13" t="s">
        <v>33</v>
      </c>
      <c r="AX572" s="13" t="s">
        <v>72</v>
      </c>
      <c r="AY572" s="200" t="s">
        <v>408</v>
      </c>
    </row>
    <row r="573" s="13" customFormat="1">
      <c r="A573" s="13"/>
      <c r="B573" s="198"/>
      <c r="C573" s="13"/>
      <c r="D573" s="199" t="s">
        <v>419</v>
      </c>
      <c r="E573" s="200" t="s">
        <v>3</v>
      </c>
      <c r="F573" s="201" t="s">
        <v>965</v>
      </c>
      <c r="G573" s="13"/>
      <c r="H573" s="202">
        <v>0.80000000000000004</v>
      </c>
      <c r="I573" s="203"/>
      <c r="J573" s="13"/>
      <c r="K573" s="13"/>
      <c r="L573" s="198"/>
      <c r="M573" s="204"/>
      <c r="N573" s="205"/>
      <c r="O573" s="205"/>
      <c r="P573" s="205"/>
      <c r="Q573" s="205"/>
      <c r="R573" s="205"/>
      <c r="S573" s="205"/>
      <c r="T573" s="20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00" t="s">
        <v>419</v>
      </c>
      <c r="AU573" s="200" t="s">
        <v>114</v>
      </c>
      <c r="AV573" s="13" t="s">
        <v>80</v>
      </c>
      <c r="AW573" s="13" t="s">
        <v>33</v>
      </c>
      <c r="AX573" s="13" t="s">
        <v>72</v>
      </c>
      <c r="AY573" s="200" t="s">
        <v>408</v>
      </c>
    </row>
    <row r="574" s="16" customFormat="1">
      <c r="A574" s="16"/>
      <c r="B574" s="233"/>
      <c r="C574" s="16"/>
      <c r="D574" s="199" t="s">
        <v>419</v>
      </c>
      <c r="E574" s="234" t="s">
        <v>3</v>
      </c>
      <c r="F574" s="235" t="s">
        <v>764</v>
      </c>
      <c r="G574" s="16"/>
      <c r="H574" s="236">
        <v>5.4880000000000004</v>
      </c>
      <c r="I574" s="237"/>
      <c r="J574" s="16"/>
      <c r="K574" s="16"/>
      <c r="L574" s="233"/>
      <c r="M574" s="238"/>
      <c r="N574" s="239"/>
      <c r="O574" s="239"/>
      <c r="P574" s="239"/>
      <c r="Q574" s="239"/>
      <c r="R574" s="239"/>
      <c r="S574" s="239"/>
      <c r="T574" s="240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T574" s="234" t="s">
        <v>419</v>
      </c>
      <c r="AU574" s="234" t="s">
        <v>114</v>
      </c>
      <c r="AV574" s="16" t="s">
        <v>114</v>
      </c>
      <c r="AW574" s="16" t="s">
        <v>33</v>
      </c>
      <c r="AX574" s="16" t="s">
        <v>72</v>
      </c>
      <c r="AY574" s="234" t="s">
        <v>408</v>
      </c>
    </row>
    <row r="575" s="14" customFormat="1">
      <c r="A575" s="14"/>
      <c r="B575" s="208"/>
      <c r="C575" s="14"/>
      <c r="D575" s="199" t="s">
        <v>419</v>
      </c>
      <c r="E575" s="209" t="s">
        <v>3</v>
      </c>
      <c r="F575" s="210" t="s">
        <v>966</v>
      </c>
      <c r="G575" s="14"/>
      <c r="H575" s="209" t="s">
        <v>3</v>
      </c>
      <c r="I575" s="211"/>
      <c r="J575" s="14"/>
      <c r="K575" s="14"/>
      <c r="L575" s="208"/>
      <c r="M575" s="212"/>
      <c r="N575" s="213"/>
      <c r="O575" s="213"/>
      <c r="P575" s="213"/>
      <c r="Q575" s="213"/>
      <c r="R575" s="213"/>
      <c r="S575" s="213"/>
      <c r="T575" s="2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09" t="s">
        <v>419</v>
      </c>
      <c r="AU575" s="209" t="s">
        <v>114</v>
      </c>
      <c r="AV575" s="14" t="s">
        <v>76</v>
      </c>
      <c r="AW575" s="14" t="s">
        <v>33</v>
      </c>
      <c r="AX575" s="14" t="s">
        <v>72</v>
      </c>
      <c r="AY575" s="209" t="s">
        <v>408</v>
      </c>
    </row>
    <row r="576" s="14" customFormat="1">
      <c r="A576" s="14"/>
      <c r="B576" s="208"/>
      <c r="C576" s="14"/>
      <c r="D576" s="199" t="s">
        <v>419</v>
      </c>
      <c r="E576" s="209" t="s">
        <v>3</v>
      </c>
      <c r="F576" s="210" t="s">
        <v>773</v>
      </c>
      <c r="G576" s="14"/>
      <c r="H576" s="209" t="s">
        <v>3</v>
      </c>
      <c r="I576" s="211"/>
      <c r="J576" s="14"/>
      <c r="K576" s="14"/>
      <c r="L576" s="208"/>
      <c r="M576" s="212"/>
      <c r="N576" s="213"/>
      <c r="O576" s="213"/>
      <c r="P576" s="213"/>
      <c r="Q576" s="213"/>
      <c r="R576" s="213"/>
      <c r="S576" s="213"/>
      <c r="T576" s="2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09" t="s">
        <v>419</v>
      </c>
      <c r="AU576" s="209" t="s">
        <v>114</v>
      </c>
      <c r="AV576" s="14" t="s">
        <v>76</v>
      </c>
      <c r="AW576" s="14" t="s">
        <v>33</v>
      </c>
      <c r="AX576" s="14" t="s">
        <v>72</v>
      </c>
      <c r="AY576" s="209" t="s">
        <v>408</v>
      </c>
    </row>
    <row r="577" s="14" customFormat="1">
      <c r="A577" s="14"/>
      <c r="B577" s="208"/>
      <c r="C577" s="14"/>
      <c r="D577" s="199" t="s">
        <v>419</v>
      </c>
      <c r="E577" s="209" t="s">
        <v>3</v>
      </c>
      <c r="F577" s="210" t="s">
        <v>913</v>
      </c>
      <c r="G577" s="14"/>
      <c r="H577" s="209" t="s">
        <v>3</v>
      </c>
      <c r="I577" s="211"/>
      <c r="J577" s="14"/>
      <c r="K577" s="14"/>
      <c r="L577" s="208"/>
      <c r="M577" s="212"/>
      <c r="N577" s="213"/>
      <c r="O577" s="213"/>
      <c r="P577" s="213"/>
      <c r="Q577" s="213"/>
      <c r="R577" s="213"/>
      <c r="S577" s="213"/>
      <c r="T577" s="2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09" t="s">
        <v>419</v>
      </c>
      <c r="AU577" s="209" t="s">
        <v>114</v>
      </c>
      <c r="AV577" s="14" t="s">
        <v>76</v>
      </c>
      <c r="AW577" s="14" t="s">
        <v>33</v>
      </c>
      <c r="AX577" s="14" t="s">
        <v>72</v>
      </c>
      <c r="AY577" s="209" t="s">
        <v>408</v>
      </c>
    </row>
    <row r="578" s="13" customFormat="1">
      <c r="A578" s="13"/>
      <c r="B578" s="198"/>
      <c r="C578" s="13"/>
      <c r="D578" s="199" t="s">
        <v>419</v>
      </c>
      <c r="E578" s="200" t="s">
        <v>3</v>
      </c>
      <c r="F578" s="201" t="s">
        <v>967</v>
      </c>
      <c r="G578" s="13"/>
      <c r="H578" s="202">
        <v>5.5949999999999998</v>
      </c>
      <c r="I578" s="203"/>
      <c r="J578" s="13"/>
      <c r="K578" s="13"/>
      <c r="L578" s="198"/>
      <c r="M578" s="204"/>
      <c r="N578" s="205"/>
      <c r="O578" s="205"/>
      <c r="P578" s="205"/>
      <c r="Q578" s="205"/>
      <c r="R578" s="205"/>
      <c r="S578" s="205"/>
      <c r="T578" s="206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00" t="s">
        <v>419</v>
      </c>
      <c r="AU578" s="200" t="s">
        <v>114</v>
      </c>
      <c r="AV578" s="13" t="s">
        <v>80</v>
      </c>
      <c r="AW578" s="13" t="s">
        <v>33</v>
      </c>
      <c r="AX578" s="13" t="s">
        <v>72</v>
      </c>
      <c r="AY578" s="200" t="s">
        <v>408</v>
      </c>
    </row>
    <row r="579" s="16" customFormat="1">
      <c r="A579" s="16"/>
      <c r="B579" s="233"/>
      <c r="C579" s="16"/>
      <c r="D579" s="199" t="s">
        <v>419</v>
      </c>
      <c r="E579" s="234" t="s">
        <v>3</v>
      </c>
      <c r="F579" s="235" t="s">
        <v>764</v>
      </c>
      <c r="G579" s="16"/>
      <c r="H579" s="236">
        <v>5.5949999999999998</v>
      </c>
      <c r="I579" s="237"/>
      <c r="J579" s="16"/>
      <c r="K579" s="16"/>
      <c r="L579" s="233"/>
      <c r="M579" s="238"/>
      <c r="N579" s="239"/>
      <c r="O579" s="239"/>
      <c r="P579" s="239"/>
      <c r="Q579" s="239"/>
      <c r="R579" s="239"/>
      <c r="S579" s="239"/>
      <c r="T579" s="240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T579" s="234" t="s">
        <v>419</v>
      </c>
      <c r="AU579" s="234" t="s">
        <v>114</v>
      </c>
      <c r="AV579" s="16" t="s">
        <v>114</v>
      </c>
      <c r="AW579" s="16" t="s">
        <v>33</v>
      </c>
      <c r="AX579" s="16" t="s">
        <v>72</v>
      </c>
      <c r="AY579" s="234" t="s">
        <v>408</v>
      </c>
    </row>
    <row r="580" s="14" customFormat="1">
      <c r="A580" s="14"/>
      <c r="B580" s="208"/>
      <c r="C580" s="14"/>
      <c r="D580" s="199" t="s">
        <v>419</v>
      </c>
      <c r="E580" s="209" t="s">
        <v>3</v>
      </c>
      <c r="F580" s="210" t="s">
        <v>968</v>
      </c>
      <c r="G580" s="14"/>
      <c r="H580" s="209" t="s">
        <v>3</v>
      </c>
      <c r="I580" s="211"/>
      <c r="J580" s="14"/>
      <c r="K580" s="14"/>
      <c r="L580" s="208"/>
      <c r="M580" s="212"/>
      <c r="N580" s="213"/>
      <c r="O580" s="213"/>
      <c r="P580" s="213"/>
      <c r="Q580" s="213"/>
      <c r="R580" s="213"/>
      <c r="S580" s="213"/>
      <c r="T580" s="2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09" t="s">
        <v>419</v>
      </c>
      <c r="AU580" s="209" t="s">
        <v>114</v>
      </c>
      <c r="AV580" s="14" t="s">
        <v>76</v>
      </c>
      <c r="AW580" s="14" t="s">
        <v>33</v>
      </c>
      <c r="AX580" s="14" t="s">
        <v>72</v>
      </c>
      <c r="AY580" s="209" t="s">
        <v>408</v>
      </c>
    </row>
    <row r="581" s="14" customFormat="1">
      <c r="A581" s="14"/>
      <c r="B581" s="208"/>
      <c r="C581" s="14"/>
      <c r="D581" s="199" t="s">
        <v>419</v>
      </c>
      <c r="E581" s="209" t="s">
        <v>3</v>
      </c>
      <c r="F581" s="210" t="s">
        <v>773</v>
      </c>
      <c r="G581" s="14"/>
      <c r="H581" s="209" t="s">
        <v>3</v>
      </c>
      <c r="I581" s="211"/>
      <c r="J581" s="14"/>
      <c r="K581" s="14"/>
      <c r="L581" s="208"/>
      <c r="M581" s="212"/>
      <c r="N581" s="213"/>
      <c r="O581" s="213"/>
      <c r="P581" s="213"/>
      <c r="Q581" s="213"/>
      <c r="R581" s="213"/>
      <c r="S581" s="213"/>
      <c r="T581" s="2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09" t="s">
        <v>419</v>
      </c>
      <c r="AU581" s="209" t="s">
        <v>114</v>
      </c>
      <c r="AV581" s="14" t="s">
        <v>76</v>
      </c>
      <c r="AW581" s="14" t="s">
        <v>33</v>
      </c>
      <c r="AX581" s="14" t="s">
        <v>72</v>
      </c>
      <c r="AY581" s="209" t="s">
        <v>408</v>
      </c>
    </row>
    <row r="582" s="13" customFormat="1">
      <c r="A582" s="13"/>
      <c r="B582" s="198"/>
      <c r="C582" s="13"/>
      <c r="D582" s="199" t="s">
        <v>419</v>
      </c>
      <c r="E582" s="200" t="s">
        <v>3</v>
      </c>
      <c r="F582" s="201" t="s">
        <v>969</v>
      </c>
      <c r="G582" s="13"/>
      <c r="H582" s="202">
        <v>32.68</v>
      </c>
      <c r="I582" s="203"/>
      <c r="J582" s="13"/>
      <c r="K582" s="13"/>
      <c r="L582" s="198"/>
      <c r="M582" s="204"/>
      <c r="N582" s="205"/>
      <c r="O582" s="205"/>
      <c r="P582" s="205"/>
      <c r="Q582" s="205"/>
      <c r="R582" s="205"/>
      <c r="S582" s="205"/>
      <c r="T582" s="206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00" t="s">
        <v>419</v>
      </c>
      <c r="AU582" s="200" t="s">
        <v>114</v>
      </c>
      <c r="AV582" s="13" t="s">
        <v>80</v>
      </c>
      <c r="AW582" s="13" t="s">
        <v>33</v>
      </c>
      <c r="AX582" s="13" t="s">
        <v>72</v>
      </c>
      <c r="AY582" s="200" t="s">
        <v>408</v>
      </c>
    </row>
    <row r="583" s="16" customFormat="1">
      <c r="A583" s="16"/>
      <c r="B583" s="233"/>
      <c r="C583" s="16"/>
      <c r="D583" s="199" t="s">
        <v>419</v>
      </c>
      <c r="E583" s="234" t="s">
        <v>3</v>
      </c>
      <c r="F583" s="235" t="s">
        <v>764</v>
      </c>
      <c r="G583" s="16"/>
      <c r="H583" s="236">
        <v>32.68</v>
      </c>
      <c r="I583" s="237"/>
      <c r="J583" s="16"/>
      <c r="K583" s="16"/>
      <c r="L583" s="233"/>
      <c r="M583" s="238"/>
      <c r="N583" s="239"/>
      <c r="O583" s="239"/>
      <c r="P583" s="239"/>
      <c r="Q583" s="239"/>
      <c r="R583" s="239"/>
      <c r="S583" s="239"/>
      <c r="T583" s="240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T583" s="234" t="s">
        <v>419</v>
      </c>
      <c r="AU583" s="234" t="s">
        <v>114</v>
      </c>
      <c r="AV583" s="16" t="s">
        <v>114</v>
      </c>
      <c r="AW583" s="16" t="s">
        <v>33</v>
      </c>
      <c r="AX583" s="16" t="s">
        <v>72</v>
      </c>
      <c r="AY583" s="234" t="s">
        <v>408</v>
      </c>
    </row>
    <row r="584" s="14" customFormat="1">
      <c r="A584" s="14"/>
      <c r="B584" s="208"/>
      <c r="C584" s="14"/>
      <c r="D584" s="199" t="s">
        <v>419</v>
      </c>
      <c r="E584" s="209" t="s">
        <v>3</v>
      </c>
      <c r="F584" s="210" t="s">
        <v>915</v>
      </c>
      <c r="G584" s="14"/>
      <c r="H584" s="209" t="s">
        <v>3</v>
      </c>
      <c r="I584" s="211"/>
      <c r="J584" s="14"/>
      <c r="K584" s="14"/>
      <c r="L584" s="208"/>
      <c r="M584" s="212"/>
      <c r="N584" s="213"/>
      <c r="O584" s="213"/>
      <c r="P584" s="213"/>
      <c r="Q584" s="213"/>
      <c r="R584" s="213"/>
      <c r="S584" s="213"/>
      <c r="T584" s="2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09" t="s">
        <v>419</v>
      </c>
      <c r="AU584" s="209" t="s">
        <v>114</v>
      </c>
      <c r="AV584" s="14" t="s">
        <v>76</v>
      </c>
      <c r="AW584" s="14" t="s">
        <v>33</v>
      </c>
      <c r="AX584" s="14" t="s">
        <v>72</v>
      </c>
      <c r="AY584" s="209" t="s">
        <v>408</v>
      </c>
    </row>
    <row r="585" s="13" customFormat="1">
      <c r="A585" s="13"/>
      <c r="B585" s="198"/>
      <c r="C585" s="13"/>
      <c r="D585" s="199" t="s">
        <v>419</v>
      </c>
      <c r="E585" s="200" t="s">
        <v>3</v>
      </c>
      <c r="F585" s="201" t="s">
        <v>970</v>
      </c>
      <c r="G585" s="13"/>
      <c r="H585" s="202">
        <v>27.469999999999999</v>
      </c>
      <c r="I585" s="203"/>
      <c r="J585" s="13"/>
      <c r="K585" s="13"/>
      <c r="L585" s="198"/>
      <c r="M585" s="204"/>
      <c r="N585" s="205"/>
      <c r="O585" s="205"/>
      <c r="P585" s="205"/>
      <c r="Q585" s="205"/>
      <c r="R585" s="205"/>
      <c r="S585" s="205"/>
      <c r="T585" s="20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00" t="s">
        <v>419</v>
      </c>
      <c r="AU585" s="200" t="s">
        <v>114</v>
      </c>
      <c r="AV585" s="13" t="s">
        <v>80</v>
      </c>
      <c r="AW585" s="13" t="s">
        <v>33</v>
      </c>
      <c r="AX585" s="13" t="s">
        <v>72</v>
      </c>
      <c r="AY585" s="200" t="s">
        <v>408</v>
      </c>
    </row>
    <row r="586" s="16" customFormat="1">
      <c r="A586" s="16"/>
      <c r="B586" s="233"/>
      <c r="C586" s="16"/>
      <c r="D586" s="199" t="s">
        <v>419</v>
      </c>
      <c r="E586" s="234" t="s">
        <v>3</v>
      </c>
      <c r="F586" s="235" t="s">
        <v>764</v>
      </c>
      <c r="G586" s="16"/>
      <c r="H586" s="236">
        <v>27.469999999999999</v>
      </c>
      <c r="I586" s="237"/>
      <c r="J586" s="16"/>
      <c r="K586" s="16"/>
      <c r="L586" s="233"/>
      <c r="M586" s="238"/>
      <c r="N586" s="239"/>
      <c r="O586" s="239"/>
      <c r="P586" s="239"/>
      <c r="Q586" s="239"/>
      <c r="R586" s="239"/>
      <c r="S586" s="239"/>
      <c r="T586" s="240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T586" s="234" t="s">
        <v>419</v>
      </c>
      <c r="AU586" s="234" t="s">
        <v>114</v>
      </c>
      <c r="AV586" s="16" t="s">
        <v>114</v>
      </c>
      <c r="AW586" s="16" t="s">
        <v>33</v>
      </c>
      <c r="AX586" s="16" t="s">
        <v>72</v>
      </c>
      <c r="AY586" s="234" t="s">
        <v>408</v>
      </c>
    </row>
    <row r="587" s="15" customFormat="1">
      <c r="A587" s="15"/>
      <c r="B587" s="215"/>
      <c r="C587" s="15"/>
      <c r="D587" s="199" t="s">
        <v>419</v>
      </c>
      <c r="E587" s="216" t="s">
        <v>3</v>
      </c>
      <c r="F587" s="217" t="s">
        <v>451</v>
      </c>
      <c r="G587" s="15"/>
      <c r="H587" s="218">
        <v>73.933000000000007</v>
      </c>
      <c r="I587" s="219"/>
      <c r="J587" s="15"/>
      <c r="K587" s="15"/>
      <c r="L587" s="215"/>
      <c r="M587" s="220"/>
      <c r="N587" s="221"/>
      <c r="O587" s="221"/>
      <c r="P587" s="221"/>
      <c r="Q587" s="221"/>
      <c r="R587" s="221"/>
      <c r="S587" s="221"/>
      <c r="T587" s="222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T587" s="216" t="s">
        <v>419</v>
      </c>
      <c r="AU587" s="216" t="s">
        <v>114</v>
      </c>
      <c r="AV587" s="15" t="s">
        <v>415</v>
      </c>
      <c r="AW587" s="15" t="s">
        <v>33</v>
      </c>
      <c r="AX587" s="15" t="s">
        <v>76</v>
      </c>
      <c r="AY587" s="216" t="s">
        <v>408</v>
      </c>
    </row>
    <row r="588" s="2" customFormat="1" ht="24.15" customHeight="1">
      <c r="A588" s="41"/>
      <c r="B588" s="179"/>
      <c r="C588" s="180" t="s">
        <v>971</v>
      </c>
      <c r="D588" s="180" t="s">
        <v>411</v>
      </c>
      <c r="E588" s="181" t="s">
        <v>972</v>
      </c>
      <c r="F588" s="182" t="s">
        <v>973</v>
      </c>
      <c r="G588" s="183" t="s">
        <v>650</v>
      </c>
      <c r="H588" s="184">
        <v>90.810000000000002</v>
      </c>
      <c r="I588" s="185"/>
      <c r="J588" s="186">
        <f>ROUND(I588*H588,2)</f>
        <v>0</v>
      </c>
      <c r="K588" s="182" t="s">
        <v>414</v>
      </c>
      <c r="L588" s="42"/>
      <c r="M588" s="187" t="s">
        <v>3</v>
      </c>
      <c r="N588" s="188" t="s">
        <v>43</v>
      </c>
      <c r="O588" s="75"/>
      <c r="P588" s="189">
        <f>O588*H588</f>
        <v>0</v>
      </c>
      <c r="Q588" s="189">
        <v>0.00012799999999999999</v>
      </c>
      <c r="R588" s="189">
        <f>Q588*H588</f>
        <v>0.011623679999999999</v>
      </c>
      <c r="S588" s="189">
        <v>0</v>
      </c>
      <c r="T588" s="190">
        <f>S588*H588</f>
        <v>0</v>
      </c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R588" s="191" t="s">
        <v>415</v>
      </c>
      <c r="AT588" s="191" t="s">
        <v>411</v>
      </c>
      <c r="AU588" s="191" t="s">
        <v>114</v>
      </c>
      <c r="AY588" s="22" t="s">
        <v>408</v>
      </c>
      <c r="BE588" s="192">
        <f>IF(N588="základní",J588,0)</f>
        <v>0</v>
      </c>
      <c r="BF588" s="192">
        <f>IF(N588="snížená",J588,0)</f>
        <v>0</v>
      </c>
      <c r="BG588" s="192">
        <f>IF(N588="zákl. přenesená",J588,0)</f>
        <v>0</v>
      </c>
      <c r="BH588" s="192">
        <f>IF(N588="sníž. přenesená",J588,0)</f>
        <v>0</v>
      </c>
      <c r="BI588" s="192">
        <f>IF(N588="nulová",J588,0)</f>
        <v>0</v>
      </c>
      <c r="BJ588" s="22" t="s">
        <v>76</v>
      </c>
      <c r="BK588" s="192">
        <f>ROUND(I588*H588,2)</f>
        <v>0</v>
      </c>
      <c r="BL588" s="22" t="s">
        <v>415</v>
      </c>
      <c r="BM588" s="191" t="s">
        <v>974</v>
      </c>
    </row>
    <row r="589" s="2" customFormat="1">
      <c r="A589" s="41"/>
      <c r="B589" s="42"/>
      <c r="C589" s="41"/>
      <c r="D589" s="193" t="s">
        <v>417</v>
      </c>
      <c r="E589" s="41"/>
      <c r="F589" s="194" t="s">
        <v>975</v>
      </c>
      <c r="G589" s="41"/>
      <c r="H589" s="41"/>
      <c r="I589" s="195"/>
      <c r="J589" s="41"/>
      <c r="K589" s="41"/>
      <c r="L589" s="42"/>
      <c r="M589" s="196"/>
      <c r="N589" s="197"/>
      <c r="O589" s="75"/>
      <c r="P589" s="75"/>
      <c r="Q589" s="75"/>
      <c r="R589" s="75"/>
      <c r="S589" s="75"/>
      <c r="T589" s="76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T589" s="22" t="s">
        <v>417</v>
      </c>
      <c r="AU589" s="22" t="s">
        <v>114</v>
      </c>
    </row>
    <row r="590" s="14" customFormat="1">
      <c r="A590" s="14"/>
      <c r="B590" s="208"/>
      <c r="C590" s="14"/>
      <c r="D590" s="199" t="s">
        <v>419</v>
      </c>
      <c r="E590" s="209" t="s">
        <v>3</v>
      </c>
      <c r="F590" s="210" t="s">
        <v>773</v>
      </c>
      <c r="G590" s="14"/>
      <c r="H590" s="209" t="s">
        <v>3</v>
      </c>
      <c r="I590" s="211"/>
      <c r="J590" s="14"/>
      <c r="K590" s="14"/>
      <c r="L590" s="208"/>
      <c r="M590" s="212"/>
      <c r="N590" s="213"/>
      <c r="O590" s="213"/>
      <c r="P590" s="213"/>
      <c r="Q590" s="213"/>
      <c r="R590" s="213"/>
      <c r="S590" s="213"/>
      <c r="T590" s="2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09" t="s">
        <v>419</v>
      </c>
      <c r="AU590" s="209" t="s">
        <v>114</v>
      </c>
      <c r="AV590" s="14" t="s">
        <v>76</v>
      </c>
      <c r="AW590" s="14" t="s">
        <v>33</v>
      </c>
      <c r="AX590" s="14" t="s">
        <v>72</v>
      </c>
      <c r="AY590" s="209" t="s">
        <v>408</v>
      </c>
    </row>
    <row r="591" s="13" customFormat="1">
      <c r="A591" s="13"/>
      <c r="B591" s="198"/>
      <c r="C591" s="13"/>
      <c r="D591" s="199" t="s">
        <v>419</v>
      </c>
      <c r="E591" s="200" t="s">
        <v>3</v>
      </c>
      <c r="F591" s="201" t="s">
        <v>976</v>
      </c>
      <c r="G591" s="13"/>
      <c r="H591" s="202">
        <v>43.159999999999997</v>
      </c>
      <c r="I591" s="203"/>
      <c r="J591" s="13"/>
      <c r="K591" s="13"/>
      <c r="L591" s="198"/>
      <c r="M591" s="204"/>
      <c r="N591" s="205"/>
      <c r="O591" s="205"/>
      <c r="P591" s="205"/>
      <c r="Q591" s="205"/>
      <c r="R591" s="205"/>
      <c r="S591" s="205"/>
      <c r="T591" s="20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00" t="s">
        <v>419</v>
      </c>
      <c r="AU591" s="200" t="s">
        <v>114</v>
      </c>
      <c r="AV591" s="13" t="s">
        <v>80</v>
      </c>
      <c r="AW591" s="13" t="s">
        <v>33</v>
      </c>
      <c r="AX591" s="13" t="s">
        <v>72</v>
      </c>
      <c r="AY591" s="200" t="s">
        <v>408</v>
      </c>
    </row>
    <row r="592" s="16" customFormat="1">
      <c r="A592" s="16"/>
      <c r="B592" s="233"/>
      <c r="C592" s="16"/>
      <c r="D592" s="199" t="s">
        <v>419</v>
      </c>
      <c r="E592" s="234" t="s">
        <v>3</v>
      </c>
      <c r="F592" s="235" t="s">
        <v>764</v>
      </c>
      <c r="G592" s="16"/>
      <c r="H592" s="236">
        <v>43.159999999999997</v>
      </c>
      <c r="I592" s="237"/>
      <c r="J592" s="16"/>
      <c r="K592" s="16"/>
      <c r="L592" s="233"/>
      <c r="M592" s="238"/>
      <c r="N592" s="239"/>
      <c r="O592" s="239"/>
      <c r="P592" s="239"/>
      <c r="Q592" s="239"/>
      <c r="R592" s="239"/>
      <c r="S592" s="239"/>
      <c r="T592" s="240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T592" s="234" t="s">
        <v>419</v>
      </c>
      <c r="AU592" s="234" t="s">
        <v>114</v>
      </c>
      <c r="AV592" s="16" t="s">
        <v>114</v>
      </c>
      <c r="AW592" s="16" t="s">
        <v>33</v>
      </c>
      <c r="AX592" s="16" t="s">
        <v>72</v>
      </c>
      <c r="AY592" s="234" t="s">
        <v>408</v>
      </c>
    </row>
    <row r="593" s="14" customFormat="1">
      <c r="A593" s="14"/>
      <c r="B593" s="208"/>
      <c r="C593" s="14"/>
      <c r="D593" s="199" t="s">
        <v>419</v>
      </c>
      <c r="E593" s="209" t="s">
        <v>3</v>
      </c>
      <c r="F593" s="210" t="s">
        <v>915</v>
      </c>
      <c r="G593" s="14"/>
      <c r="H593" s="209" t="s">
        <v>3</v>
      </c>
      <c r="I593" s="211"/>
      <c r="J593" s="14"/>
      <c r="K593" s="14"/>
      <c r="L593" s="208"/>
      <c r="M593" s="212"/>
      <c r="N593" s="213"/>
      <c r="O593" s="213"/>
      <c r="P593" s="213"/>
      <c r="Q593" s="213"/>
      <c r="R593" s="213"/>
      <c r="S593" s="213"/>
      <c r="T593" s="2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09" t="s">
        <v>419</v>
      </c>
      <c r="AU593" s="209" t="s">
        <v>114</v>
      </c>
      <c r="AV593" s="14" t="s">
        <v>76</v>
      </c>
      <c r="AW593" s="14" t="s">
        <v>33</v>
      </c>
      <c r="AX593" s="14" t="s">
        <v>72</v>
      </c>
      <c r="AY593" s="209" t="s">
        <v>408</v>
      </c>
    </row>
    <row r="594" s="13" customFormat="1">
      <c r="A594" s="13"/>
      <c r="B594" s="198"/>
      <c r="C594" s="13"/>
      <c r="D594" s="199" t="s">
        <v>419</v>
      </c>
      <c r="E594" s="200" t="s">
        <v>3</v>
      </c>
      <c r="F594" s="201" t="s">
        <v>977</v>
      </c>
      <c r="G594" s="13"/>
      <c r="H594" s="202">
        <v>35.75</v>
      </c>
      <c r="I594" s="203"/>
      <c r="J594" s="13"/>
      <c r="K594" s="13"/>
      <c r="L594" s="198"/>
      <c r="M594" s="204"/>
      <c r="N594" s="205"/>
      <c r="O594" s="205"/>
      <c r="P594" s="205"/>
      <c r="Q594" s="205"/>
      <c r="R594" s="205"/>
      <c r="S594" s="205"/>
      <c r="T594" s="20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00" t="s">
        <v>419</v>
      </c>
      <c r="AU594" s="200" t="s">
        <v>114</v>
      </c>
      <c r="AV594" s="13" t="s">
        <v>80</v>
      </c>
      <c r="AW594" s="13" t="s">
        <v>33</v>
      </c>
      <c r="AX594" s="13" t="s">
        <v>72</v>
      </c>
      <c r="AY594" s="200" t="s">
        <v>408</v>
      </c>
    </row>
    <row r="595" s="16" customFormat="1">
      <c r="A595" s="16"/>
      <c r="B595" s="233"/>
      <c r="C595" s="16"/>
      <c r="D595" s="199" t="s">
        <v>419</v>
      </c>
      <c r="E595" s="234" t="s">
        <v>3</v>
      </c>
      <c r="F595" s="235" t="s">
        <v>764</v>
      </c>
      <c r="G595" s="16"/>
      <c r="H595" s="236">
        <v>35.75</v>
      </c>
      <c r="I595" s="237"/>
      <c r="J595" s="16"/>
      <c r="K595" s="16"/>
      <c r="L595" s="233"/>
      <c r="M595" s="238"/>
      <c r="N595" s="239"/>
      <c r="O595" s="239"/>
      <c r="P595" s="239"/>
      <c r="Q595" s="239"/>
      <c r="R595" s="239"/>
      <c r="S595" s="239"/>
      <c r="T595" s="240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T595" s="234" t="s">
        <v>419</v>
      </c>
      <c r="AU595" s="234" t="s">
        <v>114</v>
      </c>
      <c r="AV595" s="16" t="s">
        <v>114</v>
      </c>
      <c r="AW595" s="16" t="s">
        <v>33</v>
      </c>
      <c r="AX595" s="16" t="s">
        <v>72</v>
      </c>
      <c r="AY595" s="234" t="s">
        <v>408</v>
      </c>
    </row>
    <row r="596" s="14" customFormat="1">
      <c r="A596" s="14"/>
      <c r="B596" s="208"/>
      <c r="C596" s="14"/>
      <c r="D596" s="199" t="s">
        <v>419</v>
      </c>
      <c r="E596" s="209" t="s">
        <v>3</v>
      </c>
      <c r="F596" s="210" t="s">
        <v>951</v>
      </c>
      <c r="G596" s="14"/>
      <c r="H596" s="209" t="s">
        <v>3</v>
      </c>
      <c r="I596" s="211"/>
      <c r="J596" s="14"/>
      <c r="K596" s="14"/>
      <c r="L596" s="208"/>
      <c r="M596" s="212"/>
      <c r="N596" s="213"/>
      <c r="O596" s="213"/>
      <c r="P596" s="213"/>
      <c r="Q596" s="213"/>
      <c r="R596" s="213"/>
      <c r="S596" s="213"/>
      <c r="T596" s="2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09" t="s">
        <v>419</v>
      </c>
      <c r="AU596" s="209" t="s">
        <v>114</v>
      </c>
      <c r="AV596" s="14" t="s">
        <v>76</v>
      </c>
      <c r="AW596" s="14" t="s">
        <v>33</v>
      </c>
      <c r="AX596" s="14" t="s">
        <v>72</v>
      </c>
      <c r="AY596" s="209" t="s">
        <v>408</v>
      </c>
    </row>
    <row r="597" s="13" customFormat="1">
      <c r="A597" s="13"/>
      <c r="B597" s="198"/>
      <c r="C597" s="13"/>
      <c r="D597" s="199" t="s">
        <v>419</v>
      </c>
      <c r="E597" s="200" t="s">
        <v>3</v>
      </c>
      <c r="F597" s="201" t="s">
        <v>978</v>
      </c>
      <c r="G597" s="13"/>
      <c r="H597" s="202">
        <v>11.9</v>
      </c>
      <c r="I597" s="203"/>
      <c r="J597" s="13"/>
      <c r="K597" s="13"/>
      <c r="L597" s="198"/>
      <c r="M597" s="204"/>
      <c r="N597" s="205"/>
      <c r="O597" s="205"/>
      <c r="P597" s="205"/>
      <c r="Q597" s="205"/>
      <c r="R597" s="205"/>
      <c r="S597" s="205"/>
      <c r="T597" s="20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00" t="s">
        <v>419</v>
      </c>
      <c r="AU597" s="200" t="s">
        <v>114</v>
      </c>
      <c r="AV597" s="13" t="s">
        <v>80</v>
      </c>
      <c r="AW597" s="13" t="s">
        <v>33</v>
      </c>
      <c r="AX597" s="13" t="s">
        <v>72</v>
      </c>
      <c r="AY597" s="200" t="s">
        <v>408</v>
      </c>
    </row>
    <row r="598" s="16" customFormat="1">
      <c r="A598" s="16"/>
      <c r="B598" s="233"/>
      <c r="C598" s="16"/>
      <c r="D598" s="199" t="s">
        <v>419</v>
      </c>
      <c r="E598" s="234" t="s">
        <v>3</v>
      </c>
      <c r="F598" s="235" t="s">
        <v>764</v>
      </c>
      <c r="G598" s="16"/>
      <c r="H598" s="236">
        <v>11.9</v>
      </c>
      <c r="I598" s="237"/>
      <c r="J598" s="16"/>
      <c r="K598" s="16"/>
      <c r="L598" s="233"/>
      <c r="M598" s="238"/>
      <c r="N598" s="239"/>
      <c r="O598" s="239"/>
      <c r="P598" s="239"/>
      <c r="Q598" s="239"/>
      <c r="R598" s="239"/>
      <c r="S598" s="239"/>
      <c r="T598" s="240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T598" s="234" t="s">
        <v>419</v>
      </c>
      <c r="AU598" s="234" t="s">
        <v>114</v>
      </c>
      <c r="AV598" s="16" t="s">
        <v>114</v>
      </c>
      <c r="AW598" s="16" t="s">
        <v>33</v>
      </c>
      <c r="AX598" s="16" t="s">
        <v>72</v>
      </c>
      <c r="AY598" s="234" t="s">
        <v>408</v>
      </c>
    </row>
    <row r="599" s="15" customFormat="1">
      <c r="A599" s="15"/>
      <c r="B599" s="215"/>
      <c r="C599" s="15"/>
      <c r="D599" s="199" t="s">
        <v>419</v>
      </c>
      <c r="E599" s="216" t="s">
        <v>3</v>
      </c>
      <c r="F599" s="217" t="s">
        <v>451</v>
      </c>
      <c r="G599" s="15"/>
      <c r="H599" s="218">
        <v>90.810000000000002</v>
      </c>
      <c r="I599" s="219"/>
      <c r="J599" s="15"/>
      <c r="K599" s="15"/>
      <c r="L599" s="215"/>
      <c r="M599" s="220"/>
      <c r="N599" s="221"/>
      <c r="O599" s="221"/>
      <c r="P599" s="221"/>
      <c r="Q599" s="221"/>
      <c r="R599" s="221"/>
      <c r="S599" s="221"/>
      <c r="T599" s="222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T599" s="216" t="s">
        <v>419</v>
      </c>
      <c r="AU599" s="216" t="s">
        <v>114</v>
      </c>
      <c r="AV599" s="15" t="s">
        <v>415</v>
      </c>
      <c r="AW599" s="15" t="s">
        <v>33</v>
      </c>
      <c r="AX599" s="15" t="s">
        <v>76</v>
      </c>
      <c r="AY599" s="216" t="s">
        <v>408</v>
      </c>
    </row>
    <row r="600" s="2" customFormat="1" ht="37.8" customHeight="1">
      <c r="A600" s="41"/>
      <c r="B600" s="179"/>
      <c r="C600" s="180" t="s">
        <v>979</v>
      </c>
      <c r="D600" s="180" t="s">
        <v>411</v>
      </c>
      <c r="E600" s="181" t="s">
        <v>980</v>
      </c>
      <c r="F600" s="182" t="s">
        <v>981</v>
      </c>
      <c r="G600" s="183" t="s">
        <v>117</v>
      </c>
      <c r="H600" s="184">
        <v>9.5690000000000008</v>
      </c>
      <c r="I600" s="185"/>
      <c r="J600" s="186">
        <f>ROUND(I600*H600,2)</f>
        <v>0</v>
      </c>
      <c r="K600" s="182" t="s">
        <v>414</v>
      </c>
      <c r="L600" s="42"/>
      <c r="M600" s="187" t="s">
        <v>3</v>
      </c>
      <c r="N600" s="188" t="s">
        <v>43</v>
      </c>
      <c r="O600" s="75"/>
      <c r="P600" s="189">
        <f>O600*H600</f>
        <v>0</v>
      </c>
      <c r="Q600" s="189">
        <v>0.083409999999999998</v>
      </c>
      <c r="R600" s="189">
        <f>Q600*H600</f>
        <v>0.79815029000000004</v>
      </c>
      <c r="S600" s="189">
        <v>0</v>
      </c>
      <c r="T600" s="190">
        <f>S600*H600</f>
        <v>0</v>
      </c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R600" s="191" t="s">
        <v>415</v>
      </c>
      <c r="AT600" s="191" t="s">
        <v>411</v>
      </c>
      <c r="AU600" s="191" t="s">
        <v>114</v>
      </c>
      <c r="AY600" s="22" t="s">
        <v>408</v>
      </c>
      <c r="BE600" s="192">
        <f>IF(N600="základní",J600,0)</f>
        <v>0</v>
      </c>
      <c r="BF600" s="192">
        <f>IF(N600="snížená",J600,0)</f>
        <v>0</v>
      </c>
      <c r="BG600" s="192">
        <f>IF(N600="zákl. přenesená",J600,0)</f>
        <v>0</v>
      </c>
      <c r="BH600" s="192">
        <f>IF(N600="sníž. přenesená",J600,0)</f>
        <v>0</v>
      </c>
      <c r="BI600" s="192">
        <f>IF(N600="nulová",J600,0)</f>
        <v>0</v>
      </c>
      <c r="BJ600" s="22" t="s">
        <v>76</v>
      </c>
      <c r="BK600" s="192">
        <f>ROUND(I600*H600,2)</f>
        <v>0</v>
      </c>
      <c r="BL600" s="22" t="s">
        <v>415</v>
      </c>
      <c r="BM600" s="191" t="s">
        <v>982</v>
      </c>
    </row>
    <row r="601" s="2" customFormat="1">
      <c r="A601" s="41"/>
      <c r="B601" s="42"/>
      <c r="C601" s="41"/>
      <c r="D601" s="193" t="s">
        <v>417</v>
      </c>
      <c r="E601" s="41"/>
      <c r="F601" s="194" t="s">
        <v>983</v>
      </c>
      <c r="G601" s="41"/>
      <c r="H601" s="41"/>
      <c r="I601" s="195"/>
      <c r="J601" s="41"/>
      <c r="K601" s="41"/>
      <c r="L601" s="42"/>
      <c r="M601" s="196"/>
      <c r="N601" s="197"/>
      <c r="O601" s="75"/>
      <c r="P601" s="75"/>
      <c r="Q601" s="75"/>
      <c r="R601" s="75"/>
      <c r="S601" s="75"/>
      <c r="T601" s="76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T601" s="22" t="s">
        <v>417</v>
      </c>
      <c r="AU601" s="22" t="s">
        <v>114</v>
      </c>
    </row>
    <row r="602" s="13" customFormat="1">
      <c r="A602" s="13"/>
      <c r="B602" s="198"/>
      <c r="C602" s="13"/>
      <c r="D602" s="199" t="s">
        <v>419</v>
      </c>
      <c r="E602" s="200" t="s">
        <v>3</v>
      </c>
      <c r="F602" s="201" t="s">
        <v>984</v>
      </c>
      <c r="G602" s="13"/>
      <c r="H602" s="202">
        <v>1.5</v>
      </c>
      <c r="I602" s="203"/>
      <c r="J602" s="13"/>
      <c r="K602" s="13"/>
      <c r="L602" s="198"/>
      <c r="M602" s="204"/>
      <c r="N602" s="205"/>
      <c r="O602" s="205"/>
      <c r="P602" s="205"/>
      <c r="Q602" s="205"/>
      <c r="R602" s="205"/>
      <c r="S602" s="205"/>
      <c r="T602" s="206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00" t="s">
        <v>419</v>
      </c>
      <c r="AU602" s="200" t="s">
        <v>114</v>
      </c>
      <c r="AV602" s="13" t="s">
        <v>80</v>
      </c>
      <c r="AW602" s="13" t="s">
        <v>33</v>
      </c>
      <c r="AX602" s="13" t="s">
        <v>72</v>
      </c>
      <c r="AY602" s="200" t="s">
        <v>408</v>
      </c>
    </row>
    <row r="603" s="13" customFormat="1">
      <c r="A603" s="13"/>
      <c r="B603" s="198"/>
      <c r="C603" s="13"/>
      <c r="D603" s="199" t="s">
        <v>419</v>
      </c>
      <c r="E603" s="200" t="s">
        <v>3</v>
      </c>
      <c r="F603" s="201" t="s">
        <v>985</v>
      </c>
      <c r="G603" s="13"/>
      <c r="H603" s="202">
        <v>1.1699999999999999</v>
      </c>
      <c r="I603" s="203"/>
      <c r="J603" s="13"/>
      <c r="K603" s="13"/>
      <c r="L603" s="198"/>
      <c r="M603" s="204"/>
      <c r="N603" s="205"/>
      <c r="O603" s="205"/>
      <c r="P603" s="205"/>
      <c r="Q603" s="205"/>
      <c r="R603" s="205"/>
      <c r="S603" s="205"/>
      <c r="T603" s="20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00" t="s">
        <v>419</v>
      </c>
      <c r="AU603" s="200" t="s">
        <v>114</v>
      </c>
      <c r="AV603" s="13" t="s">
        <v>80</v>
      </c>
      <c r="AW603" s="13" t="s">
        <v>33</v>
      </c>
      <c r="AX603" s="13" t="s">
        <v>72</v>
      </c>
      <c r="AY603" s="200" t="s">
        <v>408</v>
      </c>
    </row>
    <row r="604" s="13" customFormat="1">
      <c r="A604" s="13"/>
      <c r="B604" s="198"/>
      <c r="C604" s="13"/>
      <c r="D604" s="199" t="s">
        <v>419</v>
      </c>
      <c r="E604" s="200" t="s">
        <v>3</v>
      </c>
      <c r="F604" s="201" t="s">
        <v>986</v>
      </c>
      <c r="G604" s="13"/>
      <c r="H604" s="202">
        <v>1.25</v>
      </c>
      <c r="I604" s="203"/>
      <c r="J604" s="13"/>
      <c r="K604" s="13"/>
      <c r="L604" s="198"/>
      <c r="M604" s="204"/>
      <c r="N604" s="205"/>
      <c r="O604" s="205"/>
      <c r="P604" s="205"/>
      <c r="Q604" s="205"/>
      <c r="R604" s="205"/>
      <c r="S604" s="205"/>
      <c r="T604" s="20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00" t="s">
        <v>419</v>
      </c>
      <c r="AU604" s="200" t="s">
        <v>114</v>
      </c>
      <c r="AV604" s="13" t="s">
        <v>80</v>
      </c>
      <c r="AW604" s="13" t="s">
        <v>33</v>
      </c>
      <c r="AX604" s="13" t="s">
        <v>72</v>
      </c>
      <c r="AY604" s="200" t="s">
        <v>408</v>
      </c>
    </row>
    <row r="605" s="13" customFormat="1">
      <c r="A605" s="13"/>
      <c r="B605" s="198"/>
      <c r="C605" s="13"/>
      <c r="D605" s="199" t="s">
        <v>419</v>
      </c>
      <c r="E605" s="200" t="s">
        <v>3</v>
      </c>
      <c r="F605" s="201" t="s">
        <v>987</v>
      </c>
      <c r="G605" s="13"/>
      <c r="H605" s="202">
        <v>1.274</v>
      </c>
      <c r="I605" s="203"/>
      <c r="J605" s="13"/>
      <c r="K605" s="13"/>
      <c r="L605" s="198"/>
      <c r="M605" s="204"/>
      <c r="N605" s="205"/>
      <c r="O605" s="205"/>
      <c r="P605" s="205"/>
      <c r="Q605" s="205"/>
      <c r="R605" s="205"/>
      <c r="S605" s="205"/>
      <c r="T605" s="206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00" t="s">
        <v>419</v>
      </c>
      <c r="AU605" s="200" t="s">
        <v>114</v>
      </c>
      <c r="AV605" s="13" t="s">
        <v>80</v>
      </c>
      <c r="AW605" s="13" t="s">
        <v>33</v>
      </c>
      <c r="AX605" s="13" t="s">
        <v>72</v>
      </c>
      <c r="AY605" s="200" t="s">
        <v>408</v>
      </c>
    </row>
    <row r="606" s="13" customFormat="1">
      <c r="A606" s="13"/>
      <c r="B606" s="198"/>
      <c r="C606" s="13"/>
      <c r="D606" s="199" t="s">
        <v>419</v>
      </c>
      <c r="E606" s="200" t="s">
        <v>3</v>
      </c>
      <c r="F606" s="201" t="s">
        <v>988</v>
      </c>
      <c r="G606" s="13"/>
      <c r="H606" s="202">
        <v>2.444</v>
      </c>
      <c r="I606" s="203"/>
      <c r="J606" s="13"/>
      <c r="K606" s="13"/>
      <c r="L606" s="198"/>
      <c r="M606" s="204"/>
      <c r="N606" s="205"/>
      <c r="O606" s="205"/>
      <c r="P606" s="205"/>
      <c r="Q606" s="205"/>
      <c r="R606" s="205"/>
      <c r="S606" s="205"/>
      <c r="T606" s="20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00" t="s">
        <v>419</v>
      </c>
      <c r="AU606" s="200" t="s">
        <v>114</v>
      </c>
      <c r="AV606" s="13" t="s">
        <v>80</v>
      </c>
      <c r="AW606" s="13" t="s">
        <v>33</v>
      </c>
      <c r="AX606" s="13" t="s">
        <v>72</v>
      </c>
      <c r="AY606" s="200" t="s">
        <v>408</v>
      </c>
    </row>
    <row r="607" s="13" customFormat="1">
      <c r="A607" s="13"/>
      <c r="B607" s="198"/>
      <c r="C607" s="13"/>
      <c r="D607" s="199" t="s">
        <v>419</v>
      </c>
      <c r="E607" s="200" t="s">
        <v>3</v>
      </c>
      <c r="F607" s="201" t="s">
        <v>989</v>
      </c>
      <c r="G607" s="13"/>
      <c r="H607" s="202">
        <v>1.9310000000000001</v>
      </c>
      <c r="I607" s="203"/>
      <c r="J607" s="13"/>
      <c r="K607" s="13"/>
      <c r="L607" s="198"/>
      <c r="M607" s="204"/>
      <c r="N607" s="205"/>
      <c r="O607" s="205"/>
      <c r="P607" s="205"/>
      <c r="Q607" s="205"/>
      <c r="R607" s="205"/>
      <c r="S607" s="205"/>
      <c r="T607" s="20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00" t="s">
        <v>419</v>
      </c>
      <c r="AU607" s="200" t="s">
        <v>114</v>
      </c>
      <c r="AV607" s="13" t="s">
        <v>80</v>
      </c>
      <c r="AW607" s="13" t="s">
        <v>33</v>
      </c>
      <c r="AX607" s="13" t="s">
        <v>72</v>
      </c>
      <c r="AY607" s="200" t="s">
        <v>408</v>
      </c>
    </row>
    <row r="608" s="15" customFormat="1">
      <c r="A608" s="15"/>
      <c r="B608" s="215"/>
      <c r="C608" s="15"/>
      <c r="D608" s="199" t="s">
        <v>419</v>
      </c>
      <c r="E608" s="216" t="s">
        <v>3</v>
      </c>
      <c r="F608" s="217" t="s">
        <v>451</v>
      </c>
      <c r="G608" s="15"/>
      <c r="H608" s="218">
        <v>9.5690000000000008</v>
      </c>
      <c r="I608" s="219"/>
      <c r="J608" s="15"/>
      <c r="K608" s="15"/>
      <c r="L608" s="215"/>
      <c r="M608" s="220"/>
      <c r="N608" s="221"/>
      <c r="O608" s="221"/>
      <c r="P608" s="221"/>
      <c r="Q608" s="221"/>
      <c r="R608" s="221"/>
      <c r="S608" s="221"/>
      <c r="T608" s="222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T608" s="216" t="s">
        <v>419</v>
      </c>
      <c r="AU608" s="216" t="s">
        <v>114</v>
      </c>
      <c r="AV608" s="15" t="s">
        <v>415</v>
      </c>
      <c r="AW608" s="15" t="s">
        <v>33</v>
      </c>
      <c r="AX608" s="15" t="s">
        <v>76</v>
      </c>
      <c r="AY608" s="216" t="s">
        <v>408</v>
      </c>
    </row>
    <row r="609" s="12" customFormat="1" ht="22.8" customHeight="1">
      <c r="A609" s="12"/>
      <c r="B609" s="166"/>
      <c r="C609" s="12"/>
      <c r="D609" s="167" t="s">
        <v>71</v>
      </c>
      <c r="E609" s="177" t="s">
        <v>415</v>
      </c>
      <c r="F609" s="177" t="s">
        <v>990</v>
      </c>
      <c r="G609" s="12"/>
      <c r="H609" s="12"/>
      <c r="I609" s="169"/>
      <c r="J609" s="178">
        <f>BK609</f>
        <v>0</v>
      </c>
      <c r="K609" s="12"/>
      <c r="L609" s="166"/>
      <c r="M609" s="171"/>
      <c r="N609" s="172"/>
      <c r="O609" s="172"/>
      <c r="P609" s="173">
        <f>P610+SUM(P611:P623)+P632+P665+P684+P722+P771+P809</f>
        <v>0</v>
      </c>
      <c r="Q609" s="172"/>
      <c r="R609" s="173">
        <f>R610+SUM(R611:R623)+R632+R665+R684+R722+R771+R809</f>
        <v>185.18048882699998</v>
      </c>
      <c r="S609" s="172"/>
      <c r="T609" s="174">
        <f>T610+SUM(T611:T623)+T632+T665+T684+T722+T771+T809</f>
        <v>0</v>
      </c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R609" s="167" t="s">
        <v>76</v>
      </c>
      <c r="AT609" s="175" t="s">
        <v>71</v>
      </c>
      <c r="AU609" s="175" t="s">
        <v>76</v>
      </c>
      <c r="AY609" s="167" t="s">
        <v>408</v>
      </c>
      <c r="BK609" s="176">
        <f>BK610+SUM(BK611:BK623)+BK632+BK665+BK684+BK722+BK771+BK809</f>
        <v>0</v>
      </c>
    </row>
    <row r="610" s="2" customFormat="1" ht="37.8" customHeight="1">
      <c r="A610" s="41"/>
      <c r="B610" s="179"/>
      <c r="C610" s="180" t="s">
        <v>991</v>
      </c>
      <c r="D610" s="180" t="s">
        <v>411</v>
      </c>
      <c r="E610" s="181" t="s">
        <v>992</v>
      </c>
      <c r="F610" s="182" t="s">
        <v>993</v>
      </c>
      <c r="G610" s="183" t="s">
        <v>117</v>
      </c>
      <c r="H610" s="184">
        <v>64.599999999999994</v>
      </c>
      <c r="I610" s="185"/>
      <c r="J610" s="186">
        <f>ROUND(I610*H610,2)</f>
        <v>0</v>
      </c>
      <c r="K610" s="182" t="s">
        <v>414</v>
      </c>
      <c r="L610" s="42"/>
      <c r="M610" s="187" t="s">
        <v>3</v>
      </c>
      <c r="N610" s="188" t="s">
        <v>43</v>
      </c>
      <c r="O610" s="75"/>
      <c r="P610" s="189">
        <f>O610*H610</f>
        <v>0</v>
      </c>
      <c r="Q610" s="189">
        <v>0</v>
      </c>
      <c r="R610" s="189">
        <f>Q610*H610</f>
        <v>0</v>
      </c>
      <c r="S610" s="189">
        <v>0</v>
      </c>
      <c r="T610" s="190">
        <f>S610*H610</f>
        <v>0</v>
      </c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R610" s="191" t="s">
        <v>415</v>
      </c>
      <c r="AT610" s="191" t="s">
        <v>411</v>
      </c>
      <c r="AU610" s="191" t="s">
        <v>80</v>
      </c>
      <c r="AY610" s="22" t="s">
        <v>408</v>
      </c>
      <c r="BE610" s="192">
        <f>IF(N610="základní",J610,0)</f>
        <v>0</v>
      </c>
      <c r="BF610" s="192">
        <f>IF(N610="snížená",J610,0)</f>
        <v>0</v>
      </c>
      <c r="BG610" s="192">
        <f>IF(N610="zákl. přenesená",J610,0)</f>
        <v>0</v>
      </c>
      <c r="BH610" s="192">
        <f>IF(N610="sníž. přenesená",J610,0)</f>
        <v>0</v>
      </c>
      <c r="BI610" s="192">
        <f>IF(N610="nulová",J610,0)</f>
        <v>0</v>
      </c>
      <c r="BJ610" s="22" t="s">
        <v>76</v>
      </c>
      <c r="BK610" s="192">
        <f>ROUND(I610*H610,2)</f>
        <v>0</v>
      </c>
      <c r="BL610" s="22" t="s">
        <v>415</v>
      </c>
      <c r="BM610" s="191" t="s">
        <v>994</v>
      </c>
    </row>
    <row r="611" s="2" customFormat="1">
      <c r="A611" s="41"/>
      <c r="B611" s="42"/>
      <c r="C611" s="41"/>
      <c r="D611" s="193" t="s">
        <v>417</v>
      </c>
      <c r="E611" s="41"/>
      <c r="F611" s="194" t="s">
        <v>995</v>
      </c>
      <c r="G611" s="41"/>
      <c r="H611" s="41"/>
      <c r="I611" s="195"/>
      <c r="J611" s="41"/>
      <c r="K611" s="41"/>
      <c r="L611" s="42"/>
      <c r="M611" s="196"/>
      <c r="N611" s="197"/>
      <c r="O611" s="75"/>
      <c r="P611" s="75"/>
      <c r="Q611" s="75"/>
      <c r="R611" s="75"/>
      <c r="S611" s="75"/>
      <c r="T611" s="76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T611" s="22" t="s">
        <v>417</v>
      </c>
      <c r="AU611" s="22" t="s">
        <v>80</v>
      </c>
    </row>
    <row r="612" s="14" customFormat="1">
      <c r="A612" s="14"/>
      <c r="B612" s="208"/>
      <c r="C612" s="14"/>
      <c r="D612" s="199" t="s">
        <v>419</v>
      </c>
      <c r="E612" s="209" t="s">
        <v>3</v>
      </c>
      <c r="F612" s="210" t="s">
        <v>996</v>
      </c>
      <c r="G612" s="14"/>
      <c r="H612" s="209" t="s">
        <v>3</v>
      </c>
      <c r="I612" s="211"/>
      <c r="J612" s="14"/>
      <c r="K612" s="14"/>
      <c r="L612" s="208"/>
      <c r="M612" s="212"/>
      <c r="N612" s="213"/>
      <c r="O612" s="213"/>
      <c r="P612" s="213"/>
      <c r="Q612" s="213"/>
      <c r="R612" s="213"/>
      <c r="S612" s="213"/>
      <c r="T612" s="2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09" t="s">
        <v>419</v>
      </c>
      <c r="AU612" s="209" t="s">
        <v>80</v>
      </c>
      <c r="AV612" s="14" t="s">
        <v>76</v>
      </c>
      <c r="AW612" s="14" t="s">
        <v>33</v>
      </c>
      <c r="AX612" s="14" t="s">
        <v>72</v>
      </c>
      <c r="AY612" s="209" t="s">
        <v>408</v>
      </c>
    </row>
    <row r="613" s="14" customFormat="1">
      <c r="A613" s="14"/>
      <c r="B613" s="208"/>
      <c r="C613" s="14"/>
      <c r="D613" s="199" t="s">
        <v>419</v>
      </c>
      <c r="E613" s="209" t="s">
        <v>3</v>
      </c>
      <c r="F613" s="210" t="s">
        <v>915</v>
      </c>
      <c r="G613" s="14"/>
      <c r="H613" s="209" t="s">
        <v>3</v>
      </c>
      <c r="I613" s="211"/>
      <c r="J613" s="14"/>
      <c r="K613" s="14"/>
      <c r="L613" s="208"/>
      <c r="M613" s="212"/>
      <c r="N613" s="213"/>
      <c r="O613" s="213"/>
      <c r="P613" s="213"/>
      <c r="Q613" s="213"/>
      <c r="R613" s="213"/>
      <c r="S613" s="213"/>
      <c r="T613" s="2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T613" s="209" t="s">
        <v>419</v>
      </c>
      <c r="AU613" s="209" t="s">
        <v>80</v>
      </c>
      <c r="AV613" s="14" t="s">
        <v>76</v>
      </c>
      <c r="AW613" s="14" t="s">
        <v>33</v>
      </c>
      <c r="AX613" s="14" t="s">
        <v>72</v>
      </c>
      <c r="AY613" s="209" t="s">
        <v>408</v>
      </c>
    </row>
    <row r="614" s="13" customFormat="1">
      <c r="A614" s="13"/>
      <c r="B614" s="198"/>
      <c r="C614" s="13"/>
      <c r="D614" s="199" t="s">
        <v>419</v>
      </c>
      <c r="E614" s="200" t="s">
        <v>3</v>
      </c>
      <c r="F614" s="201" t="s">
        <v>997</v>
      </c>
      <c r="G614" s="13"/>
      <c r="H614" s="202">
        <v>19.975000000000001</v>
      </c>
      <c r="I614" s="203"/>
      <c r="J614" s="13"/>
      <c r="K614" s="13"/>
      <c r="L614" s="198"/>
      <c r="M614" s="204"/>
      <c r="N614" s="205"/>
      <c r="O614" s="205"/>
      <c r="P614" s="205"/>
      <c r="Q614" s="205"/>
      <c r="R614" s="205"/>
      <c r="S614" s="205"/>
      <c r="T614" s="206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00" t="s">
        <v>419</v>
      </c>
      <c r="AU614" s="200" t="s">
        <v>80</v>
      </c>
      <c r="AV614" s="13" t="s">
        <v>80</v>
      </c>
      <c r="AW614" s="13" t="s">
        <v>33</v>
      </c>
      <c r="AX614" s="13" t="s">
        <v>72</v>
      </c>
      <c r="AY614" s="200" t="s">
        <v>408</v>
      </c>
    </row>
    <row r="615" s="13" customFormat="1">
      <c r="A615" s="13"/>
      <c r="B615" s="198"/>
      <c r="C615" s="13"/>
      <c r="D615" s="199" t="s">
        <v>419</v>
      </c>
      <c r="E615" s="200" t="s">
        <v>3</v>
      </c>
      <c r="F615" s="201" t="s">
        <v>998</v>
      </c>
      <c r="G615" s="13"/>
      <c r="H615" s="202">
        <v>10.074999999999999</v>
      </c>
      <c r="I615" s="203"/>
      <c r="J615" s="13"/>
      <c r="K615" s="13"/>
      <c r="L615" s="198"/>
      <c r="M615" s="204"/>
      <c r="N615" s="205"/>
      <c r="O615" s="205"/>
      <c r="P615" s="205"/>
      <c r="Q615" s="205"/>
      <c r="R615" s="205"/>
      <c r="S615" s="205"/>
      <c r="T615" s="206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00" t="s">
        <v>419</v>
      </c>
      <c r="AU615" s="200" t="s">
        <v>80</v>
      </c>
      <c r="AV615" s="13" t="s">
        <v>80</v>
      </c>
      <c r="AW615" s="13" t="s">
        <v>33</v>
      </c>
      <c r="AX615" s="13" t="s">
        <v>72</v>
      </c>
      <c r="AY615" s="200" t="s">
        <v>408</v>
      </c>
    </row>
    <row r="616" s="14" customFormat="1">
      <c r="A616" s="14"/>
      <c r="B616" s="208"/>
      <c r="C616" s="14"/>
      <c r="D616" s="199" t="s">
        <v>419</v>
      </c>
      <c r="E616" s="209" t="s">
        <v>3</v>
      </c>
      <c r="F616" s="210" t="s">
        <v>999</v>
      </c>
      <c r="G616" s="14"/>
      <c r="H616" s="209" t="s">
        <v>3</v>
      </c>
      <c r="I616" s="211"/>
      <c r="J616" s="14"/>
      <c r="K616" s="14"/>
      <c r="L616" s="208"/>
      <c r="M616" s="212"/>
      <c r="N616" s="213"/>
      <c r="O616" s="213"/>
      <c r="P616" s="213"/>
      <c r="Q616" s="213"/>
      <c r="R616" s="213"/>
      <c r="S616" s="213"/>
      <c r="T616" s="2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09" t="s">
        <v>419</v>
      </c>
      <c r="AU616" s="209" t="s">
        <v>80</v>
      </c>
      <c r="AV616" s="14" t="s">
        <v>76</v>
      </c>
      <c r="AW616" s="14" t="s">
        <v>33</v>
      </c>
      <c r="AX616" s="14" t="s">
        <v>72</v>
      </c>
      <c r="AY616" s="209" t="s">
        <v>408</v>
      </c>
    </row>
    <row r="617" s="13" customFormat="1">
      <c r="A617" s="13"/>
      <c r="B617" s="198"/>
      <c r="C617" s="13"/>
      <c r="D617" s="199" t="s">
        <v>419</v>
      </c>
      <c r="E617" s="200" t="s">
        <v>3</v>
      </c>
      <c r="F617" s="201" t="s">
        <v>1000</v>
      </c>
      <c r="G617" s="13"/>
      <c r="H617" s="202">
        <v>5.75</v>
      </c>
      <c r="I617" s="203"/>
      <c r="J617" s="13"/>
      <c r="K617" s="13"/>
      <c r="L617" s="198"/>
      <c r="M617" s="204"/>
      <c r="N617" s="205"/>
      <c r="O617" s="205"/>
      <c r="P617" s="205"/>
      <c r="Q617" s="205"/>
      <c r="R617" s="205"/>
      <c r="S617" s="205"/>
      <c r="T617" s="20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00" t="s">
        <v>419</v>
      </c>
      <c r="AU617" s="200" t="s">
        <v>80</v>
      </c>
      <c r="AV617" s="13" t="s">
        <v>80</v>
      </c>
      <c r="AW617" s="13" t="s">
        <v>33</v>
      </c>
      <c r="AX617" s="13" t="s">
        <v>72</v>
      </c>
      <c r="AY617" s="200" t="s">
        <v>408</v>
      </c>
    </row>
    <row r="618" s="14" customFormat="1">
      <c r="A618" s="14"/>
      <c r="B618" s="208"/>
      <c r="C618" s="14"/>
      <c r="D618" s="199" t="s">
        <v>419</v>
      </c>
      <c r="E618" s="209" t="s">
        <v>3</v>
      </c>
      <c r="F618" s="210" t="s">
        <v>1001</v>
      </c>
      <c r="G618" s="14"/>
      <c r="H618" s="209" t="s">
        <v>3</v>
      </c>
      <c r="I618" s="211"/>
      <c r="J618" s="14"/>
      <c r="K618" s="14"/>
      <c r="L618" s="208"/>
      <c r="M618" s="212"/>
      <c r="N618" s="213"/>
      <c r="O618" s="213"/>
      <c r="P618" s="213"/>
      <c r="Q618" s="213"/>
      <c r="R618" s="213"/>
      <c r="S618" s="213"/>
      <c r="T618" s="2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09" t="s">
        <v>419</v>
      </c>
      <c r="AU618" s="209" t="s">
        <v>80</v>
      </c>
      <c r="AV618" s="14" t="s">
        <v>76</v>
      </c>
      <c r="AW618" s="14" t="s">
        <v>33</v>
      </c>
      <c r="AX618" s="14" t="s">
        <v>72</v>
      </c>
      <c r="AY618" s="209" t="s">
        <v>408</v>
      </c>
    </row>
    <row r="619" s="13" customFormat="1">
      <c r="A619" s="13"/>
      <c r="B619" s="198"/>
      <c r="C619" s="13"/>
      <c r="D619" s="199" t="s">
        <v>419</v>
      </c>
      <c r="E619" s="200" t="s">
        <v>3</v>
      </c>
      <c r="F619" s="201" t="s">
        <v>1002</v>
      </c>
      <c r="G619" s="13"/>
      <c r="H619" s="202">
        <v>28.800000000000001</v>
      </c>
      <c r="I619" s="203"/>
      <c r="J619" s="13"/>
      <c r="K619" s="13"/>
      <c r="L619" s="198"/>
      <c r="M619" s="204"/>
      <c r="N619" s="205"/>
      <c r="O619" s="205"/>
      <c r="P619" s="205"/>
      <c r="Q619" s="205"/>
      <c r="R619" s="205"/>
      <c r="S619" s="205"/>
      <c r="T619" s="206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00" t="s">
        <v>419</v>
      </c>
      <c r="AU619" s="200" t="s">
        <v>80</v>
      </c>
      <c r="AV619" s="13" t="s">
        <v>80</v>
      </c>
      <c r="AW619" s="13" t="s">
        <v>33</v>
      </c>
      <c r="AX619" s="13" t="s">
        <v>72</v>
      </c>
      <c r="AY619" s="200" t="s">
        <v>408</v>
      </c>
    </row>
    <row r="620" s="15" customFormat="1">
      <c r="A620" s="15"/>
      <c r="B620" s="215"/>
      <c r="C620" s="15"/>
      <c r="D620" s="199" t="s">
        <v>419</v>
      </c>
      <c r="E620" s="216" t="s">
        <v>3</v>
      </c>
      <c r="F620" s="217" t="s">
        <v>451</v>
      </c>
      <c r="G620" s="15"/>
      <c r="H620" s="218">
        <v>64.599999999999994</v>
      </c>
      <c r="I620" s="219"/>
      <c r="J620" s="15"/>
      <c r="K620" s="15"/>
      <c r="L620" s="215"/>
      <c r="M620" s="220"/>
      <c r="N620" s="221"/>
      <c r="O620" s="221"/>
      <c r="P620" s="221"/>
      <c r="Q620" s="221"/>
      <c r="R620" s="221"/>
      <c r="S620" s="221"/>
      <c r="T620" s="222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T620" s="216" t="s">
        <v>419</v>
      </c>
      <c r="AU620" s="216" t="s">
        <v>80</v>
      </c>
      <c r="AV620" s="15" t="s">
        <v>415</v>
      </c>
      <c r="AW620" s="15" t="s">
        <v>33</v>
      </c>
      <c r="AX620" s="15" t="s">
        <v>76</v>
      </c>
      <c r="AY620" s="216" t="s">
        <v>408</v>
      </c>
    </row>
    <row r="621" s="2" customFormat="1" ht="24.15" customHeight="1">
      <c r="A621" s="41"/>
      <c r="B621" s="179"/>
      <c r="C621" s="223" t="s">
        <v>1003</v>
      </c>
      <c r="D621" s="223" t="s">
        <v>513</v>
      </c>
      <c r="E621" s="224" t="s">
        <v>1004</v>
      </c>
      <c r="F621" s="225" t="s">
        <v>1005</v>
      </c>
      <c r="G621" s="226" t="s">
        <v>117</v>
      </c>
      <c r="H621" s="227">
        <v>67.829999999999998</v>
      </c>
      <c r="I621" s="228"/>
      <c r="J621" s="229">
        <f>ROUND(I621*H621,2)</f>
        <v>0</v>
      </c>
      <c r="K621" s="225" t="s">
        <v>414</v>
      </c>
      <c r="L621" s="230"/>
      <c r="M621" s="231" t="s">
        <v>3</v>
      </c>
      <c r="N621" s="232" t="s">
        <v>43</v>
      </c>
      <c r="O621" s="75"/>
      <c r="P621" s="189">
        <f>O621*H621</f>
        <v>0</v>
      </c>
      <c r="Q621" s="189">
        <v>0.0015</v>
      </c>
      <c r="R621" s="189">
        <f>Q621*H621</f>
        <v>0.101745</v>
      </c>
      <c r="S621" s="189">
        <v>0</v>
      </c>
      <c r="T621" s="190">
        <f>S621*H621</f>
        <v>0</v>
      </c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R621" s="191" t="s">
        <v>470</v>
      </c>
      <c r="AT621" s="191" t="s">
        <v>513</v>
      </c>
      <c r="AU621" s="191" t="s">
        <v>80</v>
      </c>
      <c r="AY621" s="22" t="s">
        <v>408</v>
      </c>
      <c r="BE621" s="192">
        <f>IF(N621="základní",J621,0)</f>
        <v>0</v>
      </c>
      <c r="BF621" s="192">
        <f>IF(N621="snížená",J621,0)</f>
        <v>0</v>
      </c>
      <c r="BG621" s="192">
        <f>IF(N621="zákl. přenesená",J621,0)</f>
        <v>0</v>
      </c>
      <c r="BH621" s="192">
        <f>IF(N621="sníž. přenesená",J621,0)</f>
        <v>0</v>
      </c>
      <c r="BI621" s="192">
        <f>IF(N621="nulová",J621,0)</f>
        <v>0</v>
      </c>
      <c r="BJ621" s="22" t="s">
        <v>76</v>
      </c>
      <c r="BK621" s="192">
        <f>ROUND(I621*H621,2)</f>
        <v>0</v>
      </c>
      <c r="BL621" s="22" t="s">
        <v>415</v>
      </c>
      <c r="BM621" s="191" t="s">
        <v>1006</v>
      </c>
    </row>
    <row r="622" s="13" customFormat="1">
      <c r="A622" s="13"/>
      <c r="B622" s="198"/>
      <c r="C622" s="13"/>
      <c r="D622" s="199" t="s">
        <v>419</v>
      </c>
      <c r="E622" s="13"/>
      <c r="F622" s="201" t="s">
        <v>1007</v>
      </c>
      <c r="G622" s="13"/>
      <c r="H622" s="202">
        <v>67.829999999999998</v>
      </c>
      <c r="I622" s="203"/>
      <c r="J622" s="13"/>
      <c r="K622" s="13"/>
      <c r="L622" s="198"/>
      <c r="M622" s="204"/>
      <c r="N622" s="205"/>
      <c r="O622" s="205"/>
      <c r="P622" s="205"/>
      <c r="Q622" s="205"/>
      <c r="R622" s="205"/>
      <c r="S622" s="205"/>
      <c r="T622" s="20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00" t="s">
        <v>419</v>
      </c>
      <c r="AU622" s="200" t="s">
        <v>80</v>
      </c>
      <c r="AV622" s="13" t="s">
        <v>80</v>
      </c>
      <c r="AW622" s="13" t="s">
        <v>4</v>
      </c>
      <c r="AX622" s="13" t="s">
        <v>76</v>
      </c>
      <c r="AY622" s="200" t="s">
        <v>408</v>
      </c>
    </row>
    <row r="623" s="12" customFormat="1" ht="20.88" customHeight="1">
      <c r="A623" s="12"/>
      <c r="B623" s="166"/>
      <c r="C623" s="12"/>
      <c r="D623" s="167" t="s">
        <v>71</v>
      </c>
      <c r="E623" s="177" t="s">
        <v>1008</v>
      </c>
      <c r="F623" s="177" t="s">
        <v>1009</v>
      </c>
      <c r="G623" s="12"/>
      <c r="H623" s="12"/>
      <c r="I623" s="169"/>
      <c r="J623" s="178">
        <f>BK623</f>
        <v>0</v>
      </c>
      <c r="K623" s="12"/>
      <c r="L623" s="166"/>
      <c r="M623" s="171"/>
      <c r="N623" s="172"/>
      <c r="O623" s="172"/>
      <c r="P623" s="173">
        <f>SUM(P624:P631)</f>
        <v>0</v>
      </c>
      <c r="Q623" s="172"/>
      <c r="R623" s="173">
        <f>SUM(R624:R631)</f>
        <v>2.4870769020000001</v>
      </c>
      <c r="S623" s="172"/>
      <c r="T623" s="174">
        <f>SUM(T624:T631)</f>
        <v>0</v>
      </c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R623" s="167" t="s">
        <v>76</v>
      </c>
      <c r="AT623" s="175" t="s">
        <v>71</v>
      </c>
      <c r="AU623" s="175" t="s">
        <v>80</v>
      </c>
      <c r="AY623" s="167" t="s">
        <v>408</v>
      </c>
      <c r="BK623" s="176">
        <f>SUM(BK624:BK631)</f>
        <v>0</v>
      </c>
    </row>
    <row r="624" s="2" customFormat="1" ht="24.15" customHeight="1">
      <c r="A624" s="41"/>
      <c r="B624" s="179"/>
      <c r="C624" s="180" t="s">
        <v>1010</v>
      </c>
      <c r="D624" s="180" t="s">
        <v>411</v>
      </c>
      <c r="E624" s="181" t="s">
        <v>1011</v>
      </c>
      <c r="F624" s="182" t="s">
        <v>1012</v>
      </c>
      <c r="G624" s="183" t="s">
        <v>664</v>
      </c>
      <c r="H624" s="184">
        <v>5</v>
      </c>
      <c r="I624" s="185"/>
      <c r="J624" s="186">
        <f>ROUND(I624*H624,2)</f>
        <v>0</v>
      </c>
      <c r="K624" s="182" t="s">
        <v>665</v>
      </c>
      <c r="L624" s="42"/>
      <c r="M624" s="187" t="s">
        <v>3</v>
      </c>
      <c r="N624" s="188" t="s">
        <v>43</v>
      </c>
      <c r="O624" s="75"/>
      <c r="P624" s="189">
        <f>O624*H624</f>
        <v>0</v>
      </c>
      <c r="Q624" s="189">
        <v>0</v>
      </c>
      <c r="R624" s="189">
        <f>Q624*H624</f>
        <v>0</v>
      </c>
      <c r="S624" s="189">
        <v>0</v>
      </c>
      <c r="T624" s="190">
        <f>S624*H624</f>
        <v>0</v>
      </c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R624" s="191" t="s">
        <v>415</v>
      </c>
      <c r="AT624" s="191" t="s">
        <v>411</v>
      </c>
      <c r="AU624" s="191" t="s">
        <v>114</v>
      </c>
      <c r="AY624" s="22" t="s">
        <v>408</v>
      </c>
      <c r="BE624" s="192">
        <f>IF(N624="základní",J624,0)</f>
        <v>0</v>
      </c>
      <c r="BF624" s="192">
        <f>IF(N624="snížená",J624,0)</f>
        <v>0</v>
      </c>
      <c r="BG624" s="192">
        <f>IF(N624="zákl. přenesená",J624,0)</f>
        <v>0</v>
      </c>
      <c r="BH624" s="192">
        <f>IF(N624="sníž. přenesená",J624,0)</f>
        <v>0</v>
      </c>
      <c r="BI624" s="192">
        <f>IF(N624="nulová",J624,0)</f>
        <v>0</v>
      </c>
      <c r="BJ624" s="22" t="s">
        <v>76</v>
      </c>
      <c r="BK624" s="192">
        <f>ROUND(I624*H624,2)</f>
        <v>0</v>
      </c>
      <c r="BL624" s="22" t="s">
        <v>415</v>
      </c>
      <c r="BM624" s="191" t="s">
        <v>1013</v>
      </c>
    </row>
    <row r="625" s="2" customFormat="1" ht="24.15" customHeight="1">
      <c r="A625" s="41"/>
      <c r="B625" s="179"/>
      <c r="C625" s="180" t="s">
        <v>1014</v>
      </c>
      <c r="D625" s="180" t="s">
        <v>411</v>
      </c>
      <c r="E625" s="181" t="s">
        <v>1015</v>
      </c>
      <c r="F625" s="182" t="s">
        <v>1016</v>
      </c>
      <c r="G625" s="183" t="s">
        <v>501</v>
      </c>
      <c r="H625" s="184">
        <v>2.4660000000000002</v>
      </c>
      <c r="I625" s="185"/>
      <c r="J625" s="186">
        <f>ROUND(I625*H625,2)</f>
        <v>0</v>
      </c>
      <c r="K625" s="182" t="s">
        <v>414</v>
      </c>
      <c r="L625" s="42"/>
      <c r="M625" s="187" t="s">
        <v>3</v>
      </c>
      <c r="N625" s="188" t="s">
        <v>43</v>
      </c>
      <c r="O625" s="75"/>
      <c r="P625" s="189">
        <f>O625*H625</f>
        <v>0</v>
      </c>
      <c r="Q625" s="189">
        <v>0.0085470000000000008</v>
      </c>
      <c r="R625" s="189">
        <f>Q625*H625</f>
        <v>0.021076902000000005</v>
      </c>
      <c r="S625" s="189">
        <v>0</v>
      </c>
      <c r="T625" s="190">
        <f>S625*H625</f>
        <v>0</v>
      </c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R625" s="191" t="s">
        <v>415</v>
      </c>
      <c r="AT625" s="191" t="s">
        <v>411</v>
      </c>
      <c r="AU625" s="191" t="s">
        <v>114</v>
      </c>
      <c r="AY625" s="22" t="s">
        <v>408</v>
      </c>
      <c r="BE625" s="192">
        <f>IF(N625="základní",J625,0)</f>
        <v>0</v>
      </c>
      <c r="BF625" s="192">
        <f>IF(N625="snížená",J625,0)</f>
        <v>0</v>
      </c>
      <c r="BG625" s="192">
        <f>IF(N625="zákl. přenesená",J625,0)</f>
        <v>0</v>
      </c>
      <c r="BH625" s="192">
        <f>IF(N625="sníž. přenesená",J625,0)</f>
        <v>0</v>
      </c>
      <c r="BI625" s="192">
        <f>IF(N625="nulová",J625,0)</f>
        <v>0</v>
      </c>
      <c r="BJ625" s="22" t="s">
        <v>76</v>
      </c>
      <c r="BK625" s="192">
        <f>ROUND(I625*H625,2)</f>
        <v>0</v>
      </c>
      <c r="BL625" s="22" t="s">
        <v>415</v>
      </c>
      <c r="BM625" s="191" t="s">
        <v>1017</v>
      </c>
    </row>
    <row r="626" s="2" customFormat="1">
      <c r="A626" s="41"/>
      <c r="B626" s="42"/>
      <c r="C626" s="41"/>
      <c r="D626" s="193" t="s">
        <v>417</v>
      </c>
      <c r="E626" s="41"/>
      <c r="F626" s="194" t="s">
        <v>1018</v>
      </c>
      <c r="G626" s="41"/>
      <c r="H626" s="41"/>
      <c r="I626" s="195"/>
      <c r="J626" s="41"/>
      <c r="K626" s="41"/>
      <c r="L626" s="42"/>
      <c r="M626" s="196"/>
      <c r="N626" s="197"/>
      <c r="O626" s="75"/>
      <c r="P626" s="75"/>
      <c r="Q626" s="75"/>
      <c r="R626" s="75"/>
      <c r="S626" s="75"/>
      <c r="T626" s="76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T626" s="22" t="s">
        <v>417</v>
      </c>
      <c r="AU626" s="22" t="s">
        <v>114</v>
      </c>
    </row>
    <row r="627" s="14" customFormat="1">
      <c r="A627" s="14"/>
      <c r="B627" s="208"/>
      <c r="C627" s="14"/>
      <c r="D627" s="199" t="s">
        <v>419</v>
      </c>
      <c r="E627" s="209" t="s">
        <v>3</v>
      </c>
      <c r="F627" s="210" t="s">
        <v>1019</v>
      </c>
      <c r="G627" s="14"/>
      <c r="H627" s="209" t="s">
        <v>3</v>
      </c>
      <c r="I627" s="211"/>
      <c r="J627" s="14"/>
      <c r="K627" s="14"/>
      <c r="L627" s="208"/>
      <c r="M627" s="212"/>
      <c r="N627" s="213"/>
      <c r="O627" s="213"/>
      <c r="P627" s="213"/>
      <c r="Q627" s="213"/>
      <c r="R627" s="213"/>
      <c r="S627" s="213"/>
      <c r="T627" s="2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209" t="s">
        <v>419</v>
      </c>
      <c r="AU627" s="209" t="s">
        <v>114</v>
      </c>
      <c r="AV627" s="14" t="s">
        <v>76</v>
      </c>
      <c r="AW627" s="14" t="s">
        <v>33</v>
      </c>
      <c r="AX627" s="14" t="s">
        <v>72</v>
      </c>
      <c r="AY627" s="209" t="s">
        <v>408</v>
      </c>
    </row>
    <row r="628" s="13" customFormat="1">
      <c r="A628" s="13"/>
      <c r="B628" s="198"/>
      <c r="C628" s="13"/>
      <c r="D628" s="199" t="s">
        <v>419</v>
      </c>
      <c r="E628" s="200" t="s">
        <v>3</v>
      </c>
      <c r="F628" s="201" t="s">
        <v>1020</v>
      </c>
      <c r="G628" s="13"/>
      <c r="H628" s="202">
        <v>2.117</v>
      </c>
      <c r="I628" s="203"/>
      <c r="J628" s="13"/>
      <c r="K628" s="13"/>
      <c r="L628" s="198"/>
      <c r="M628" s="204"/>
      <c r="N628" s="205"/>
      <c r="O628" s="205"/>
      <c r="P628" s="205"/>
      <c r="Q628" s="205"/>
      <c r="R628" s="205"/>
      <c r="S628" s="205"/>
      <c r="T628" s="20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00" t="s">
        <v>419</v>
      </c>
      <c r="AU628" s="200" t="s">
        <v>114</v>
      </c>
      <c r="AV628" s="13" t="s">
        <v>80</v>
      </c>
      <c r="AW628" s="13" t="s">
        <v>33</v>
      </c>
      <c r="AX628" s="13" t="s">
        <v>72</v>
      </c>
      <c r="AY628" s="200" t="s">
        <v>408</v>
      </c>
    </row>
    <row r="629" s="13" customFormat="1">
      <c r="A629" s="13"/>
      <c r="B629" s="198"/>
      <c r="C629" s="13"/>
      <c r="D629" s="199" t="s">
        <v>419</v>
      </c>
      <c r="E629" s="200" t="s">
        <v>3</v>
      </c>
      <c r="F629" s="201" t="s">
        <v>1021</v>
      </c>
      <c r="G629" s="13"/>
      <c r="H629" s="202">
        <v>0.34899999999999998</v>
      </c>
      <c r="I629" s="203"/>
      <c r="J629" s="13"/>
      <c r="K629" s="13"/>
      <c r="L629" s="198"/>
      <c r="M629" s="204"/>
      <c r="N629" s="205"/>
      <c r="O629" s="205"/>
      <c r="P629" s="205"/>
      <c r="Q629" s="205"/>
      <c r="R629" s="205"/>
      <c r="S629" s="205"/>
      <c r="T629" s="20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00" t="s">
        <v>419</v>
      </c>
      <c r="AU629" s="200" t="s">
        <v>114</v>
      </c>
      <c r="AV629" s="13" t="s">
        <v>80</v>
      </c>
      <c r="AW629" s="13" t="s">
        <v>33</v>
      </c>
      <c r="AX629" s="13" t="s">
        <v>72</v>
      </c>
      <c r="AY629" s="200" t="s">
        <v>408</v>
      </c>
    </row>
    <row r="630" s="15" customFormat="1">
      <c r="A630" s="15"/>
      <c r="B630" s="215"/>
      <c r="C630" s="15"/>
      <c r="D630" s="199" t="s">
        <v>419</v>
      </c>
      <c r="E630" s="216" t="s">
        <v>3</v>
      </c>
      <c r="F630" s="217" t="s">
        <v>451</v>
      </c>
      <c r="G630" s="15"/>
      <c r="H630" s="218">
        <v>2.4660000000000002</v>
      </c>
      <c r="I630" s="219"/>
      <c r="J630" s="15"/>
      <c r="K630" s="15"/>
      <c r="L630" s="215"/>
      <c r="M630" s="220"/>
      <c r="N630" s="221"/>
      <c r="O630" s="221"/>
      <c r="P630" s="221"/>
      <c r="Q630" s="221"/>
      <c r="R630" s="221"/>
      <c r="S630" s="221"/>
      <c r="T630" s="222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T630" s="216" t="s">
        <v>419</v>
      </c>
      <c r="AU630" s="216" t="s">
        <v>114</v>
      </c>
      <c r="AV630" s="15" t="s">
        <v>415</v>
      </c>
      <c r="AW630" s="15" t="s">
        <v>33</v>
      </c>
      <c r="AX630" s="15" t="s">
        <v>76</v>
      </c>
      <c r="AY630" s="216" t="s">
        <v>408</v>
      </c>
    </row>
    <row r="631" s="2" customFormat="1" ht="21.75" customHeight="1">
      <c r="A631" s="41"/>
      <c r="B631" s="179"/>
      <c r="C631" s="223" t="s">
        <v>1022</v>
      </c>
      <c r="D631" s="223" t="s">
        <v>513</v>
      </c>
      <c r="E631" s="224" t="s">
        <v>1023</v>
      </c>
      <c r="F631" s="225" t="s">
        <v>1024</v>
      </c>
      <c r="G631" s="226" t="s">
        <v>501</v>
      </c>
      <c r="H631" s="227">
        <v>2.4660000000000002</v>
      </c>
      <c r="I631" s="228"/>
      <c r="J631" s="229">
        <f>ROUND(I631*H631,2)</f>
        <v>0</v>
      </c>
      <c r="K631" s="225" t="s">
        <v>414</v>
      </c>
      <c r="L631" s="230"/>
      <c r="M631" s="231" t="s">
        <v>3</v>
      </c>
      <c r="N631" s="232" t="s">
        <v>43</v>
      </c>
      <c r="O631" s="75"/>
      <c r="P631" s="189">
        <f>O631*H631</f>
        <v>0</v>
      </c>
      <c r="Q631" s="189">
        <v>1</v>
      </c>
      <c r="R631" s="189">
        <f>Q631*H631</f>
        <v>2.4660000000000002</v>
      </c>
      <c r="S631" s="189">
        <v>0</v>
      </c>
      <c r="T631" s="190">
        <f>S631*H631</f>
        <v>0</v>
      </c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R631" s="191" t="s">
        <v>470</v>
      </c>
      <c r="AT631" s="191" t="s">
        <v>513</v>
      </c>
      <c r="AU631" s="191" t="s">
        <v>114</v>
      </c>
      <c r="AY631" s="22" t="s">
        <v>408</v>
      </c>
      <c r="BE631" s="192">
        <f>IF(N631="základní",J631,0)</f>
        <v>0</v>
      </c>
      <c r="BF631" s="192">
        <f>IF(N631="snížená",J631,0)</f>
        <v>0</v>
      </c>
      <c r="BG631" s="192">
        <f>IF(N631="zákl. přenesená",J631,0)</f>
        <v>0</v>
      </c>
      <c r="BH631" s="192">
        <f>IF(N631="sníž. přenesená",J631,0)</f>
        <v>0</v>
      </c>
      <c r="BI631" s="192">
        <f>IF(N631="nulová",J631,0)</f>
        <v>0</v>
      </c>
      <c r="BJ631" s="22" t="s">
        <v>76</v>
      </c>
      <c r="BK631" s="192">
        <f>ROUND(I631*H631,2)</f>
        <v>0</v>
      </c>
      <c r="BL631" s="22" t="s">
        <v>415</v>
      </c>
      <c r="BM631" s="191" t="s">
        <v>1025</v>
      </c>
    </row>
    <row r="632" s="12" customFormat="1" ht="20.88" customHeight="1">
      <c r="A632" s="12"/>
      <c r="B632" s="166"/>
      <c r="C632" s="12"/>
      <c r="D632" s="167" t="s">
        <v>71</v>
      </c>
      <c r="E632" s="177" t="s">
        <v>1026</v>
      </c>
      <c r="F632" s="177" t="s">
        <v>1027</v>
      </c>
      <c r="G632" s="12"/>
      <c r="H632" s="12"/>
      <c r="I632" s="169"/>
      <c r="J632" s="178">
        <f>BK632</f>
        <v>0</v>
      </c>
      <c r="K632" s="12"/>
      <c r="L632" s="166"/>
      <c r="M632" s="171"/>
      <c r="N632" s="172"/>
      <c r="O632" s="172"/>
      <c r="P632" s="173">
        <f>SUM(P633:P664)</f>
        <v>0</v>
      </c>
      <c r="Q632" s="172"/>
      <c r="R632" s="173">
        <f>SUM(R633:R664)</f>
        <v>26.434718234679995</v>
      </c>
      <c r="S632" s="172"/>
      <c r="T632" s="174">
        <f>SUM(T633:T664)</f>
        <v>0</v>
      </c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R632" s="167" t="s">
        <v>76</v>
      </c>
      <c r="AT632" s="175" t="s">
        <v>71</v>
      </c>
      <c r="AU632" s="175" t="s">
        <v>80</v>
      </c>
      <c r="AY632" s="167" t="s">
        <v>408</v>
      </c>
      <c r="BK632" s="176">
        <f>SUM(BK633:BK664)</f>
        <v>0</v>
      </c>
    </row>
    <row r="633" s="2" customFormat="1" ht="24.15" customHeight="1">
      <c r="A633" s="41"/>
      <c r="B633" s="179"/>
      <c r="C633" s="180" t="s">
        <v>1028</v>
      </c>
      <c r="D633" s="180" t="s">
        <v>411</v>
      </c>
      <c r="E633" s="181" t="s">
        <v>1029</v>
      </c>
      <c r="F633" s="182" t="s">
        <v>1030</v>
      </c>
      <c r="G633" s="183" t="s">
        <v>426</v>
      </c>
      <c r="H633" s="184">
        <v>9.407</v>
      </c>
      <c r="I633" s="185"/>
      <c r="J633" s="186">
        <f>ROUND(I633*H633,2)</f>
        <v>0</v>
      </c>
      <c r="K633" s="182" t="s">
        <v>414</v>
      </c>
      <c r="L633" s="42"/>
      <c r="M633" s="187" t="s">
        <v>3</v>
      </c>
      <c r="N633" s="188" t="s">
        <v>43</v>
      </c>
      <c r="O633" s="75"/>
      <c r="P633" s="189">
        <f>O633*H633</f>
        <v>0</v>
      </c>
      <c r="Q633" s="189">
        <v>2.5019749999999998</v>
      </c>
      <c r="R633" s="189">
        <f>Q633*H633</f>
        <v>23.536078824999997</v>
      </c>
      <c r="S633" s="189">
        <v>0</v>
      </c>
      <c r="T633" s="190">
        <f>S633*H633</f>
        <v>0</v>
      </c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R633" s="191" t="s">
        <v>415</v>
      </c>
      <c r="AT633" s="191" t="s">
        <v>411</v>
      </c>
      <c r="AU633" s="191" t="s">
        <v>114</v>
      </c>
      <c r="AY633" s="22" t="s">
        <v>408</v>
      </c>
      <c r="BE633" s="192">
        <f>IF(N633="základní",J633,0)</f>
        <v>0</v>
      </c>
      <c r="BF633" s="192">
        <f>IF(N633="snížená",J633,0)</f>
        <v>0</v>
      </c>
      <c r="BG633" s="192">
        <f>IF(N633="zákl. přenesená",J633,0)</f>
        <v>0</v>
      </c>
      <c r="BH633" s="192">
        <f>IF(N633="sníž. přenesená",J633,0)</f>
        <v>0</v>
      </c>
      <c r="BI633" s="192">
        <f>IF(N633="nulová",J633,0)</f>
        <v>0</v>
      </c>
      <c r="BJ633" s="22" t="s">
        <v>76</v>
      </c>
      <c r="BK633" s="192">
        <f>ROUND(I633*H633,2)</f>
        <v>0</v>
      </c>
      <c r="BL633" s="22" t="s">
        <v>415</v>
      </c>
      <c r="BM633" s="191" t="s">
        <v>1031</v>
      </c>
    </row>
    <row r="634" s="2" customFormat="1">
      <c r="A634" s="41"/>
      <c r="B634" s="42"/>
      <c r="C634" s="41"/>
      <c r="D634" s="193" t="s">
        <v>417</v>
      </c>
      <c r="E634" s="41"/>
      <c r="F634" s="194" t="s">
        <v>1032</v>
      </c>
      <c r="G634" s="41"/>
      <c r="H634" s="41"/>
      <c r="I634" s="195"/>
      <c r="J634" s="41"/>
      <c r="K634" s="41"/>
      <c r="L634" s="42"/>
      <c r="M634" s="196"/>
      <c r="N634" s="197"/>
      <c r="O634" s="75"/>
      <c r="P634" s="75"/>
      <c r="Q634" s="75"/>
      <c r="R634" s="75"/>
      <c r="S634" s="75"/>
      <c r="T634" s="76"/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T634" s="22" t="s">
        <v>417</v>
      </c>
      <c r="AU634" s="22" t="s">
        <v>114</v>
      </c>
    </row>
    <row r="635" s="14" customFormat="1">
      <c r="A635" s="14"/>
      <c r="B635" s="208"/>
      <c r="C635" s="14"/>
      <c r="D635" s="199" t="s">
        <v>419</v>
      </c>
      <c r="E635" s="209" t="s">
        <v>3</v>
      </c>
      <c r="F635" s="210" t="s">
        <v>915</v>
      </c>
      <c r="G635" s="14"/>
      <c r="H635" s="209" t="s">
        <v>3</v>
      </c>
      <c r="I635" s="211"/>
      <c r="J635" s="14"/>
      <c r="K635" s="14"/>
      <c r="L635" s="208"/>
      <c r="M635" s="212"/>
      <c r="N635" s="213"/>
      <c r="O635" s="213"/>
      <c r="P635" s="213"/>
      <c r="Q635" s="213"/>
      <c r="R635" s="213"/>
      <c r="S635" s="213"/>
      <c r="T635" s="2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09" t="s">
        <v>419</v>
      </c>
      <c r="AU635" s="209" t="s">
        <v>114</v>
      </c>
      <c r="AV635" s="14" t="s">
        <v>76</v>
      </c>
      <c r="AW635" s="14" t="s">
        <v>33</v>
      </c>
      <c r="AX635" s="14" t="s">
        <v>72</v>
      </c>
      <c r="AY635" s="209" t="s">
        <v>408</v>
      </c>
    </row>
    <row r="636" s="13" customFormat="1">
      <c r="A636" s="13"/>
      <c r="B636" s="198"/>
      <c r="C636" s="13"/>
      <c r="D636" s="199" t="s">
        <v>419</v>
      </c>
      <c r="E636" s="200" t="s">
        <v>3</v>
      </c>
      <c r="F636" s="201" t="s">
        <v>1033</v>
      </c>
      <c r="G636" s="13"/>
      <c r="H636" s="202">
        <v>4.9939999999999998</v>
      </c>
      <c r="I636" s="203"/>
      <c r="J636" s="13"/>
      <c r="K636" s="13"/>
      <c r="L636" s="198"/>
      <c r="M636" s="204"/>
      <c r="N636" s="205"/>
      <c r="O636" s="205"/>
      <c r="P636" s="205"/>
      <c r="Q636" s="205"/>
      <c r="R636" s="205"/>
      <c r="S636" s="205"/>
      <c r="T636" s="20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00" t="s">
        <v>419</v>
      </c>
      <c r="AU636" s="200" t="s">
        <v>114</v>
      </c>
      <c r="AV636" s="13" t="s">
        <v>80</v>
      </c>
      <c r="AW636" s="13" t="s">
        <v>33</v>
      </c>
      <c r="AX636" s="13" t="s">
        <v>72</v>
      </c>
      <c r="AY636" s="200" t="s">
        <v>408</v>
      </c>
    </row>
    <row r="637" s="14" customFormat="1">
      <c r="A637" s="14"/>
      <c r="B637" s="208"/>
      <c r="C637" s="14"/>
      <c r="D637" s="199" t="s">
        <v>419</v>
      </c>
      <c r="E637" s="209" t="s">
        <v>3</v>
      </c>
      <c r="F637" s="210" t="s">
        <v>999</v>
      </c>
      <c r="G637" s="14"/>
      <c r="H637" s="209" t="s">
        <v>3</v>
      </c>
      <c r="I637" s="211"/>
      <c r="J637" s="14"/>
      <c r="K637" s="14"/>
      <c r="L637" s="208"/>
      <c r="M637" s="212"/>
      <c r="N637" s="213"/>
      <c r="O637" s="213"/>
      <c r="P637" s="213"/>
      <c r="Q637" s="213"/>
      <c r="R637" s="213"/>
      <c r="S637" s="213"/>
      <c r="T637" s="2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T637" s="209" t="s">
        <v>419</v>
      </c>
      <c r="AU637" s="209" t="s">
        <v>114</v>
      </c>
      <c r="AV637" s="14" t="s">
        <v>76</v>
      </c>
      <c r="AW637" s="14" t="s">
        <v>33</v>
      </c>
      <c r="AX637" s="14" t="s">
        <v>72</v>
      </c>
      <c r="AY637" s="209" t="s">
        <v>408</v>
      </c>
    </row>
    <row r="638" s="13" customFormat="1">
      <c r="A638" s="13"/>
      <c r="B638" s="198"/>
      <c r="C638" s="13"/>
      <c r="D638" s="199" t="s">
        <v>419</v>
      </c>
      <c r="E638" s="200" t="s">
        <v>3</v>
      </c>
      <c r="F638" s="201" t="s">
        <v>1034</v>
      </c>
      <c r="G638" s="13"/>
      <c r="H638" s="202">
        <v>1.125</v>
      </c>
      <c r="I638" s="203"/>
      <c r="J638" s="13"/>
      <c r="K638" s="13"/>
      <c r="L638" s="198"/>
      <c r="M638" s="204"/>
      <c r="N638" s="205"/>
      <c r="O638" s="205"/>
      <c r="P638" s="205"/>
      <c r="Q638" s="205"/>
      <c r="R638" s="205"/>
      <c r="S638" s="205"/>
      <c r="T638" s="206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00" t="s">
        <v>419</v>
      </c>
      <c r="AU638" s="200" t="s">
        <v>114</v>
      </c>
      <c r="AV638" s="13" t="s">
        <v>80</v>
      </c>
      <c r="AW638" s="13" t="s">
        <v>33</v>
      </c>
      <c r="AX638" s="13" t="s">
        <v>72</v>
      </c>
      <c r="AY638" s="200" t="s">
        <v>408</v>
      </c>
    </row>
    <row r="639" s="14" customFormat="1">
      <c r="A639" s="14"/>
      <c r="B639" s="208"/>
      <c r="C639" s="14"/>
      <c r="D639" s="199" t="s">
        <v>419</v>
      </c>
      <c r="E639" s="209" t="s">
        <v>3</v>
      </c>
      <c r="F639" s="210" t="s">
        <v>1001</v>
      </c>
      <c r="G639" s="14"/>
      <c r="H639" s="209" t="s">
        <v>3</v>
      </c>
      <c r="I639" s="211"/>
      <c r="J639" s="14"/>
      <c r="K639" s="14"/>
      <c r="L639" s="208"/>
      <c r="M639" s="212"/>
      <c r="N639" s="213"/>
      <c r="O639" s="213"/>
      <c r="P639" s="213"/>
      <c r="Q639" s="213"/>
      <c r="R639" s="213"/>
      <c r="S639" s="213"/>
      <c r="T639" s="2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09" t="s">
        <v>419</v>
      </c>
      <c r="AU639" s="209" t="s">
        <v>114</v>
      </c>
      <c r="AV639" s="14" t="s">
        <v>76</v>
      </c>
      <c r="AW639" s="14" t="s">
        <v>33</v>
      </c>
      <c r="AX639" s="14" t="s">
        <v>72</v>
      </c>
      <c r="AY639" s="209" t="s">
        <v>408</v>
      </c>
    </row>
    <row r="640" s="13" customFormat="1">
      <c r="A640" s="13"/>
      <c r="B640" s="198"/>
      <c r="C640" s="13"/>
      <c r="D640" s="199" t="s">
        <v>419</v>
      </c>
      <c r="E640" s="200" t="s">
        <v>3</v>
      </c>
      <c r="F640" s="201" t="s">
        <v>1035</v>
      </c>
      <c r="G640" s="13"/>
      <c r="H640" s="202">
        <v>3.2879999999999998</v>
      </c>
      <c r="I640" s="203"/>
      <c r="J640" s="13"/>
      <c r="K640" s="13"/>
      <c r="L640" s="198"/>
      <c r="M640" s="204"/>
      <c r="N640" s="205"/>
      <c r="O640" s="205"/>
      <c r="P640" s="205"/>
      <c r="Q640" s="205"/>
      <c r="R640" s="205"/>
      <c r="S640" s="205"/>
      <c r="T640" s="20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00" t="s">
        <v>419</v>
      </c>
      <c r="AU640" s="200" t="s">
        <v>114</v>
      </c>
      <c r="AV640" s="13" t="s">
        <v>80</v>
      </c>
      <c r="AW640" s="13" t="s">
        <v>33</v>
      </c>
      <c r="AX640" s="13" t="s">
        <v>72</v>
      </c>
      <c r="AY640" s="200" t="s">
        <v>408</v>
      </c>
    </row>
    <row r="641" s="15" customFormat="1">
      <c r="A641" s="15"/>
      <c r="B641" s="215"/>
      <c r="C641" s="15"/>
      <c r="D641" s="199" t="s">
        <v>419</v>
      </c>
      <c r="E641" s="216" t="s">
        <v>3</v>
      </c>
      <c r="F641" s="217" t="s">
        <v>451</v>
      </c>
      <c r="G641" s="15"/>
      <c r="H641" s="218">
        <v>9.407</v>
      </c>
      <c r="I641" s="219"/>
      <c r="J641" s="15"/>
      <c r="K641" s="15"/>
      <c r="L641" s="215"/>
      <c r="M641" s="220"/>
      <c r="N641" s="221"/>
      <c r="O641" s="221"/>
      <c r="P641" s="221"/>
      <c r="Q641" s="221"/>
      <c r="R641" s="221"/>
      <c r="S641" s="221"/>
      <c r="T641" s="222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T641" s="216" t="s">
        <v>419</v>
      </c>
      <c r="AU641" s="216" t="s">
        <v>114</v>
      </c>
      <c r="AV641" s="15" t="s">
        <v>415</v>
      </c>
      <c r="AW641" s="15" t="s">
        <v>33</v>
      </c>
      <c r="AX641" s="15" t="s">
        <v>76</v>
      </c>
      <c r="AY641" s="216" t="s">
        <v>408</v>
      </c>
    </row>
    <row r="642" s="2" customFormat="1" ht="24.15" customHeight="1">
      <c r="A642" s="41"/>
      <c r="B642" s="179"/>
      <c r="C642" s="180" t="s">
        <v>1036</v>
      </c>
      <c r="D642" s="180" t="s">
        <v>411</v>
      </c>
      <c r="E642" s="181" t="s">
        <v>1037</v>
      </c>
      <c r="F642" s="182" t="s">
        <v>1038</v>
      </c>
      <c r="G642" s="183" t="s">
        <v>117</v>
      </c>
      <c r="H642" s="184">
        <v>145.5</v>
      </c>
      <c r="I642" s="185"/>
      <c r="J642" s="186">
        <f>ROUND(I642*H642,2)</f>
        <v>0</v>
      </c>
      <c r="K642" s="182" t="s">
        <v>414</v>
      </c>
      <c r="L642" s="42"/>
      <c r="M642" s="187" t="s">
        <v>3</v>
      </c>
      <c r="N642" s="188" t="s">
        <v>43</v>
      </c>
      <c r="O642" s="75"/>
      <c r="P642" s="189">
        <f>O642*H642</f>
        <v>0</v>
      </c>
      <c r="Q642" s="189">
        <v>0.0084224999999999994</v>
      </c>
      <c r="R642" s="189">
        <f>Q642*H642</f>
        <v>1.2254737499999999</v>
      </c>
      <c r="S642" s="189">
        <v>0</v>
      </c>
      <c r="T642" s="190">
        <f>S642*H642</f>
        <v>0</v>
      </c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R642" s="191" t="s">
        <v>415</v>
      </c>
      <c r="AT642" s="191" t="s">
        <v>411</v>
      </c>
      <c r="AU642" s="191" t="s">
        <v>114</v>
      </c>
      <c r="AY642" s="22" t="s">
        <v>408</v>
      </c>
      <c r="BE642" s="192">
        <f>IF(N642="základní",J642,0)</f>
        <v>0</v>
      </c>
      <c r="BF642" s="192">
        <f>IF(N642="snížená",J642,0)</f>
        <v>0</v>
      </c>
      <c r="BG642" s="192">
        <f>IF(N642="zákl. přenesená",J642,0)</f>
        <v>0</v>
      </c>
      <c r="BH642" s="192">
        <f>IF(N642="sníž. přenesená",J642,0)</f>
        <v>0</v>
      </c>
      <c r="BI642" s="192">
        <f>IF(N642="nulová",J642,0)</f>
        <v>0</v>
      </c>
      <c r="BJ642" s="22" t="s">
        <v>76</v>
      </c>
      <c r="BK642" s="192">
        <f>ROUND(I642*H642,2)</f>
        <v>0</v>
      </c>
      <c r="BL642" s="22" t="s">
        <v>415</v>
      </c>
      <c r="BM642" s="191" t="s">
        <v>1039</v>
      </c>
    </row>
    <row r="643" s="2" customFormat="1">
      <c r="A643" s="41"/>
      <c r="B643" s="42"/>
      <c r="C643" s="41"/>
      <c r="D643" s="193" t="s">
        <v>417</v>
      </c>
      <c r="E643" s="41"/>
      <c r="F643" s="194" t="s">
        <v>1040</v>
      </c>
      <c r="G643" s="41"/>
      <c r="H643" s="41"/>
      <c r="I643" s="195"/>
      <c r="J643" s="41"/>
      <c r="K643" s="41"/>
      <c r="L643" s="42"/>
      <c r="M643" s="196"/>
      <c r="N643" s="197"/>
      <c r="O643" s="75"/>
      <c r="P643" s="75"/>
      <c r="Q643" s="75"/>
      <c r="R643" s="75"/>
      <c r="S643" s="75"/>
      <c r="T643" s="76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T643" s="22" t="s">
        <v>417</v>
      </c>
      <c r="AU643" s="22" t="s">
        <v>114</v>
      </c>
    </row>
    <row r="644" s="14" customFormat="1">
      <c r="A644" s="14"/>
      <c r="B644" s="208"/>
      <c r="C644" s="14"/>
      <c r="D644" s="199" t="s">
        <v>419</v>
      </c>
      <c r="E644" s="209" t="s">
        <v>3</v>
      </c>
      <c r="F644" s="210" t="s">
        <v>915</v>
      </c>
      <c r="G644" s="14"/>
      <c r="H644" s="209" t="s">
        <v>3</v>
      </c>
      <c r="I644" s="211"/>
      <c r="J644" s="14"/>
      <c r="K644" s="14"/>
      <c r="L644" s="208"/>
      <c r="M644" s="212"/>
      <c r="N644" s="213"/>
      <c r="O644" s="213"/>
      <c r="P644" s="213"/>
      <c r="Q644" s="213"/>
      <c r="R644" s="213"/>
      <c r="S644" s="213"/>
      <c r="T644" s="2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09" t="s">
        <v>419</v>
      </c>
      <c r="AU644" s="209" t="s">
        <v>114</v>
      </c>
      <c r="AV644" s="14" t="s">
        <v>76</v>
      </c>
      <c r="AW644" s="14" t="s">
        <v>33</v>
      </c>
      <c r="AX644" s="14" t="s">
        <v>72</v>
      </c>
      <c r="AY644" s="209" t="s">
        <v>408</v>
      </c>
    </row>
    <row r="645" s="13" customFormat="1">
      <c r="A645" s="13"/>
      <c r="B645" s="198"/>
      <c r="C645" s="13"/>
      <c r="D645" s="199" t="s">
        <v>419</v>
      </c>
      <c r="E645" s="200" t="s">
        <v>3</v>
      </c>
      <c r="F645" s="201" t="s">
        <v>1041</v>
      </c>
      <c r="G645" s="13"/>
      <c r="H645" s="202">
        <v>74.900000000000006</v>
      </c>
      <c r="I645" s="203"/>
      <c r="J645" s="13"/>
      <c r="K645" s="13"/>
      <c r="L645" s="198"/>
      <c r="M645" s="204"/>
      <c r="N645" s="205"/>
      <c r="O645" s="205"/>
      <c r="P645" s="205"/>
      <c r="Q645" s="205"/>
      <c r="R645" s="205"/>
      <c r="S645" s="205"/>
      <c r="T645" s="20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00" t="s">
        <v>419</v>
      </c>
      <c r="AU645" s="200" t="s">
        <v>114</v>
      </c>
      <c r="AV645" s="13" t="s">
        <v>80</v>
      </c>
      <c r="AW645" s="13" t="s">
        <v>33</v>
      </c>
      <c r="AX645" s="13" t="s">
        <v>72</v>
      </c>
      <c r="AY645" s="200" t="s">
        <v>408</v>
      </c>
    </row>
    <row r="646" s="14" customFormat="1">
      <c r="A646" s="14"/>
      <c r="B646" s="208"/>
      <c r="C646" s="14"/>
      <c r="D646" s="199" t="s">
        <v>419</v>
      </c>
      <c r="E646" s="209" t="s">
        <v>3</v>
      </c>
      <c r="F646" s="210" t="s">
        <v>999</v>
      </c>
      <c r="G646" s="14"/>
      <c r="H646" s="209" t="s">
        <v>3</v>
      </c>
      <c r="I646" s="211"/>
      <c r="J646" s="14"/>
      <c r="K646" s="14"/>
      <c r="L646" s="208"/>
      <c r="M646" s="212"/>
      <c r="N646" s="213"/>
      <c r="O646" s="213"/>
      <c r="P646" s="213"/>
      <c r="Q646" s="213"/>
      <c r="R646" s="213"/>
      <c r="S646" s="213"/>
      <c r="T646" s="2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09" t="s">
        <v>419</v>
      </c>
      <c r="AU646" s="209" t="s">
        <v>114</v>
      </c>
      <c r="AV646" s="14" t="s">
        <v>76</v>
      </c>
      <c r="AW646" s="14" t="s">
        <v>33</v>
      </c>
      <c r="AX646" s="14" t="s">
        <v>72</v>
      </c>
      <c r="AY646" s="209" t="s">
        <v>408</v>
      </c>
    </row>
    <row r="647" s="13" customFormat="1">
      <c r="A647" s="13"/>
      <c r="B647" s="198"/>
      <c r="C647" s="13"/>
      <c r="D647" s="199" t="s">
        <v>419</v>
      </c>
      <c r="E647" s="200" t="s">
        <v>3</v>
      </c>
      <c r="F647" s="201" t="s">
        <v>1042</v>
      </c>
      <c r="G647" s="13"/>
      <c r="H647" s="202">
        <v>18</v>
      </c>
      <c r="I647" s="203"/>
      <c r="J647" s="13"/>
      <c r="K647" s="13"/>
      <c r="L647" s="198"/>
      <c r="M647" s="204"/>
      <c r="N647" s="205"/>
      <c r="O647" s="205"/>
      <c r="P647" s="205"/>
      <c r="Q647" s="205"/>
      <c r="R647" s="205"/>
      <c r="S647" s="205"/>
      <c r="T647" s="206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00" t="s">
        <v>419</v>
      </c>
      <c r="AU647" s="200" t="s">
        <v>114</v>
      </c>
      <c r="AV647" s="13" t="s">
        <v>80</v>
      </c>
      <c r="AW647" s="13" t="s">
        <v>33</v>
      </c>
      <c r="AX647" s="13" t="s">
        <v>72</v>
      </c>
      <c r="AY647" s="200" t="s">
        <v>408</v>
      </c>
    </row>
    <row r="648" s="14" customFormat="1">
      <c r="A648" s="14"/>
      <c r="B648" s="208"/>
      <c r="C648" s="14"/>
      <c r="D648" s="199" t="s">
        <v>419</v>
      </c>
      <c r="E648" s="209" t="s">
        <v>3</v>
      </c>
      <c r="F648" s="210" t="s">
        <v>1001</v>
      </c>
      <c r="G648" s="14"/>
      <c r="H648" s="209" t="s">
        <v>3</v>
      </c>
      <c r="I648" s="211"/>
      <c r="J648" s="14"/>
      <c r="K648" s="14"/>
      <c r="L648" s="208"/>
      <c r="M648" s="212"/>
      <c r="N648" s="213"/>
      <c r="O648" s="213"/>
      <c r="P648" s="213"/>
      <c r="Q648" s="213"/>
      <c r="R648" s="213"/>
      <c r="S648" s="213"/>
      <c r="T648" s="2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09" t="s">
        <v>419</v>
      </c>
      <c r="AU648" s="209" t="s">
        <v>114</v>
      </c>
      <c r="AV648" s="14" t="s">
        <v>76</v>
      </c>
      <c r="AW648" s="14" t="s">
        <v>33</v>
      </c>
      <c r="AX648" s="14" t="s">
        <v>72</v>
      </c>
      <c r="AY648" s="209" t="s">
        <v>408</v>
      </c>
    </row>
    <row r="649" s="13" customFormat="1">
      <c r="A649" s="13"/>
      <c r="B649" s="198"/>
      <c r="C649" s="13"/>
      <c r="D649" s="199" t="s">
        <v>419</v>
      </c>
      <c r="E649" s="200" t="s">
        <v>3</v>
      </c>
      <c r="F649" s="201" t="s">
        <v>1043</v>
      </c>
      <c r="G649" s="13"/>
      <c r="H649" s="202">
        <v>52.600000000000001</v>
      </c>
      <c r="I649" s="203"/>
      <c r="J649" s="13"/>
      <c r="K649" s="13"/>
      <c r="L649" s="198"/>
      <c r="M649" s="204"/>
      <c r="N649" s="205"/>
      <c r="O649" s="205"/>
      <c r="P649" s="205"/>
      <c r="Q649" s="205"/>
      <c r="R649" s="205"/>
      <c r="S649" s="205"/>
      <c r="T649" s="206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00" t="s">
        <v>419</v>
      </c>
      <c r="AU649" s="200" t="s">
        <v>114</v>
      </c>
      <c r="AV649" s="13" t="s">
        <v>80</v>
      </c>
      <c r="AW649" s="13" t="s">
        <v>33</v>
      </c>
      <c r="AX649" s="13" t="s">
        <v>72</v>
      </c>
      <c r="AY649" s="200" t="s">
        <v>408</v>
      </c>
    </row>
    <row r="650" s="15" customFormat="1">
      <c r="A650" s="15"/>
      <c r="B650" s="215"/>
      <c r="C650" s="15"/>
      <c r="D650" s="199" t="s">
        <v>419</v>
      </c>
      <c r="E650" s="216" t="s">
        <v>3</v>
      </c>
      <c r="F650" s="217" t="s">
        <v>451</v>
      </c>
      <c r="G650" s="15"/>
      <c r="H650" s="218">
        <v>145.5</v>
      </c>
      <c r="I650" s="219"/>
      <c r="J650" s="15"/>
      <c r="K650" s="15"/>
      <c r="L650" s="215"/>
      <c r="M650" s="220"/>
      <c r="N650" s="221"/>
      <c r="O650" s="221"/>
      <c r="P650" s="221"/>
      <c r="Q650" s="221"/>
      <c r="R650" s="221"/>
      <c r="S650" s="221"/>
      <c r="T650" s="222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T650" s="216" t="s">
        <v>419</v>
      </c>
      <c r="AU650" s="216" t="s">
        <v>114</v>
      </c>
      <c r="AV650" s="15" t="s">
        <v>415</v>
      </c>
      <c r="AW650" s="15" t="s">
        <v>33</v>
      </c>
      <c r="AX650" s="15" t="s">
        <v>76</v>
      </c>
      <c r="AY650" s="216" t="s">
        <v>408</v>
      </c>
    </row>
    <row r="651" s="13" customFormat="1">
      <c r="A651" s="13"/>
      <c r="B651" s="198"/>
      <c r="C651" s="13"/>
      <c r="D651" s="199" t="s">
        <v>419</v>
      </c>
      <c r="E651" s="200" t="s">
        <v>3</v>
      </c>
      <c r="F651" s="201" t="s">
        <v>72</v>
      </c>
      <c r="G651" s="13"/>
      <c r="H651" s="202">
        <v>0</v>
      </c>
      <c r="I651" s="203"/>
      <c r="J651" s="13"/>
      <c r="K651" s="13"/>
      <c r="L651" s="198"/>
      <c r="M651" s="204"/>
      <c r="N651" s="205"/>
      <c r="O651" s="205"/>
      <c r="P651" s="205"/>
      <c r="Q651" s="205"/>
      <c r="R651" s="205"/>
      <c r="S651" s="205"/>
      <c r="T651" s="20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00" t="s">
        <v>419</v>
      </c>
      <c r="AU651" s="200" t="s">
        <v>114</v>
      </c>
      <c r="AV651" s="13" t="s">
        <v>80</v>
      </c>
      <c r="AW651" s="13" t="s">
        <v>33</v>
      </c>
      <c r="AX651" s="13" t="s">
        <v>72</v>
      </c>
      <c r="AY651" s="200" t="s">
        <v>408</v>
      </c>
    </row>
    <row r="652" s="2" customFormat="1" ht="24.15" customHeight="1">
      <c r="A652" s="41"/>
      <c r="B652" s="179"/>
      <c r="C652" s="180" t="s">
        <v>1044</v>
      </c>
      <c r="D652" s="180" t="s">
        <v>411</v>
      </c>
      <c r="E652" s="181" t="s">
        <v>1045</v>
      </c>
      <c r="F652" s="182" t="s">
        <v>1046</v>
      </c>
      <c r="G652" s="183" t="s">
        <v>117</v>
      </c>
      <c r="H652" s="184">
        <v>145.5</v>
      </c>
      <c r="I652" s="185"/>
      <c r="J652" s="186">
        <f>ROUND(I652*H652,2)</f>
        <v>0</v>
      </c>
      <c r="K652" s="182" t="s">
        <v>414</v>
      </c>
      <c r="L652" s="42"/>
      <c r="M652" s="187" t="s">
        <v>3</v>
      </c>
      <c r="N652" s="188" t="s">
        <v>43</v>
      </c>
      <c r="O652" s="75"/>
      <c r="P652" s="189">
        <f>O652*H652</f>
        <v>0</v>
      </c>
      <c r="Q652" s="189">
        <v>0</v>
      </c>
      <c r="R652" s="189">
        <f>Q652*H652</f>
        <v>0</v>
      </c>
      <c r="S652" s="189">
        <v>0</v>
      </c>
      <c r="T652" s="190">
        <f>S652*H652</f>
        <v>0</v>
      </c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R652" s="191" t="s">
        <v>415</v>
      </c>
      <c r="AT652" s="191" t="s">
        <v>411</v>
      </c>
      <c r="AU652" s="191" t="s">
        <v>114</v>
      </c>
      <c r="AY652" s="22" t="s">
        <v>408</v>
      </c>
      <c r="BE652" s="192">
        <f>IF(N652="základní",J652,0)</f>
        <v>0</v>
      </c>
      <c r="BF652" s="192">
        <f>IF(N652="snížená",J652,0)</f>
        <v>0</v>
      </c>
      <c r="BG652" s="192">
        <f>IF(N652="zákl. přenesená",J652,0)</f>
        <v>0</v>
      </c>
      <c r="BH652" s="192">
        <f>IF(N652="sníž. přenesená",J652,0)</f>
        <v>0</v>
      </c>
      <c r="BI652" s="192">
        <f>IF(N652="nulová",J652,0)</f>
        <v>0</v>
      </c>
      <c r="BJ652" s="22" t="s">
        <v>76</v>
      </c>
      <c r="BK652" s="192">
        <f>ROUND(I652*H652,2)</f>
        <v>0</v>
      </c>
      <c r="BL652" s="22" t="s">
        <v>415</v>
      </c>
      <c r="BM652" s="191" t="s">
        <v>1047</v>
      </c>
    </row>
    <row r="653" s="2" customFormat="1">
      <c r="A653" s="41"/>
      <c r="B653" s="42"/>
      <c r="C653" s="41"/>
      <c r="D653" s="193" t="s">
        <v>417</v>
      </c>
      <c r="E653" s="41"/>
      <c r="F653" s="194" t="s">
        <v>1048</v>
      </c>
      <c r="G653" s="41"/>
      <c r="H653" s="41"/>
      <c r="I653" s="195"/>
      <c r="J653" s="41"/>
      <c r="K653" s="41"/>
      <c r="L653" s="42"/>
      <c r="M653" s="196"/>
      <c r="N653" s="197"/>
      <c r="O653" s="75"/>
      <c r="P653" s="75"/>
      <c r="Q653" s="75"/>
      <c r="R653" s="75"/>
      <c r="S653" s="75"/>
      <c r="T653" s="76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T653" s="22" t="s">
        <v>417</v>
      </c>
      <c r="AU653" s="22" t="s">
        <v>114</v>
      </c>
    </row>
    <row r="654" s="2" customFormat="1" ht="24.15" customHeight="1">
      <c r="A654" s="41"/>
      <c r="B654" s="179"/>
      <c r="C654" s="180" t="s">
        <v>1049</v>
      </c>
      <c r="D654" s="180" t="s">
        <v>411</v>
      </c>
      <c r="E654" s="181" t="s">
        <v>1050</v>
      </c>
      <c r="F654" s="182" t="s">
        <v>1051</v>
      </c>
      <c r="G654" s="183" t="s">
        <v>501</v>
      </c>
      <c r="H654" s="184">
        <v>1.5509999999999999</v>
      </c>
      <c r="I654" s="185"/>
      <c r="J654" s="186">
        <f>ROUND(I654*H654,2)</f>
        <v>0</v>
      </c>
      <c r="K654" s="182" t="s">
        <v>414</v>
      </c>
      <c r="L654" s="42"/>
      <c r="M654" s="187" t="s">
        <v>3</v>
      </c>
      <c r="N654" s="188" t="s">
        <v>43</v>
      </c>
      <c r="O654" s="75"/>
      <c r="P654" s="189">
        <f>O654*H654</f>
        <v>0</v>
      </c>
      <c r="Q654" s="189">
        <v>1.0529056800000001</v>
      </c>
      <c r="R654" s="189">
        <f>Q654*H654</f>
        <v>1.6330567096799999</v>
      </c>
      <c r="S654" s="189">
        <v>0</v>
      </c>
      <c r="T654" s="190">
        <f>S654*H654</f>
        <v>0</v>
      </c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R654" s="191" t="s">
        <v>415</v>
      </c>
      <c r="AT654" s="191" t="s">
        <v>411</v>
      </c>
      <c r="AU654" s="191" t="s">
        <v>114</v>
      </c>
      <c r="AY654" s="22" t="s">
        <v>408</v>
      </c>
      <c r="BE654" s="192">
        <f>IF(N654="základní",J654,0)</f>
        <v>0</v>
      </c>
      <c r="BF654" s="192">
        <f>IF(N654="snížená",J654,0)</f>
        <v>0</v>
      </c>
      <c r="BG654" s="192">
        <f>IF(N654="zákl. přenesená",J654,0)</f>
        <v>0</v>
      </c>
      <c r="BH654" s="192">
        <f>IF(N654="sníž. přenesená",J654,0)</f>
        <v>0</v>
      </c>
      <c r="BI654" s="192">
        <f>IF(N654="nulová",J654,0)</f>
        <v>0</v>
      </c>
      <c r="BJ654" s="22" t="s">
        <v>76</v>
      </c>
      <c r="BK654" s="192">
        <f>ROUND(I654*H654,2)</f>
        <v>0</v>
      </c>
      <c r="BL654" s="22" t="s">
        <v>415</v>
      </c>
      <c r="BM654" s="191" t="s">
        <v>1052</v>
      </c>
    </row>
    <row r="655" s="2" customFormat="1">
      <c r="A655" s="41"/>
      <c r="B655" s="42"/>
      <c r="C655" s="41"/>
      <c r="D655" s="193" t="s">
        <v>417</v>
      </c>
      <c r="E655" s="41"/>
      <c r="F655" s="194" t="s">
        <v>1053</v>
      </c>
      <c r="G655" s="41"/>
      <c r="H655" s="41"/>
      <c r="I655" s="195"/>
      <c r="J655" s="41"/>
      <c r="K655" s="41"/>
      <c r="L655" s="42"/>
      <c r="M655" s="196"/>
      <c r="N655" s="197"/>
      <c r="O655" s="75"/>
      <c r="P655" s="75"/>
      <c r="Q655" s="75"/>
      <c r="R655" s="75"/>
      <c r="S655" s="75"/>
      <c r="T655" s="76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T655" s="22" t="s">
        <v>417</v>
      </c>
      <c r="AU655" s="22" t="s">
        <v>114</v>
      </c>
    </row>
    <row r="656" s="14" customFormat="1">
      <c r="A656" s="14"/>
      <c r="B656" s="208"/>
      <c r="C656" s="14"/>
      <c r="D656" s="199" t="s">
        <v>419</v>
      </c>
      <c r="E656" s="209" t="s">
        <v>3</v>
      </c>
      <c r="F656" s="210" t="s">
        <v>590</v>
      </c>
      <c r="G656" s="14"/>
      <c r="H656" s="209" t="s">
        <v>3</v>
      </c>
      <c r="I656" s="211"/>
      <c r="J656" s="14"/>
      <c r="K656" s="14"/>
      <c r="L656" s="208"/>
      <c r="M656" s="212"/>
      <c r="N656" s="213"/>
      <c r="O656" s="213"/>
      <c r="P656" s="213"/>
      <c r="Q656" s="213"/>
      <c r="R656" s="213"/>
      <c r="S656" s="213"/>
      <c r="T656" s="2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09" t="s">
        <v>419</v>
      </c>
      <c r="AU656" s="209" t="s">
        <v>114</v>
      </c>
      <c r="AV656" s="14" t="s">
        <v>76</v>
      </c>
      <c r="AW656" s="14" t="s">
        <v>33</v>
      </c>
      <c r="AX656" s="14" t="s">
        <v>72</v>
      </c>
      <c r="AY656" s="209" t="s">
        <v>408</v>
      </c>
    </row>
    <row r="657" s="13" customFormat="1">
      <c r="A657" s="13"/>
      <c r="B657" s="198"/>
      <c r="C657" s="13"/>
      <c r="D657" s="199" t="s">
        <v>419</v>
      </c>
      <c r="E657" s="200" t="s">
        <v>3</v>
      </c>
      <c r="F657" s="201" t="s">
        <v>1054</v>
      </c>
      <c r="G657" s="13"/>
      <c r="H657" s="202">
        <v>1.4099999999999999</v>
      </c>
      <c r="I657" s="203"/>
      <c r="J657" s="13"/>
      <c r="K657" s="13"/>
      <c r="L657" s="198"/>
      <c r="M657" s="204"/>
      <c r="N657" s="205"/>
      <c r="O657" s="205"/>
      <c r="P657" s="205"/>
      <c r="Q657" s="205"/>
      <c r="R657" s="205"/>
      <c r="S657" s="205"/>
      <c r="T657" s="20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00" t="s">
        <v>419</v>
      </c>
      <c r="AU657" s="200" t="s">
        <v>114</v>
      </c>
      <c r="AV657" s="13" t="s">
        <v>80</v>
      </c>
      <c r="AW657" s="13" t="s">
        <v>33</v>
      </c>
      <c r="AX657" s="13" t="s">
        <v>76</v>
      </c>
      <c r="AY657" s="200" t="s">
        <v>408</v>
      </c>
    </row>
    <row r="658" s="13" customFormat="1">
      <c r="A658" s="13"/>
      <c r="B658" s="198"/>
      <c r="C658" s="13"/>
      <c r="D658" s="199" t="s">
        <v>419</v>
      </c>
      <c r="E658" s="13"/>
      <c r="F658" s="201" t="s">
        <v>1055</v>
      </c>
      <c r="G658" s="13"/>
      <c r="H658" s="202">
        <v>1.5509999999999999</v>
      </c>
      <c r="I658" s="203"/>
      <c r="J658" s="13"/>
      <c r="K658" s="13"/>
      <c r="L658" s="198"/>
      <c r="M658" s="204"/>
      <c r="N658" s="205"/>
      <c r="O658" s="205"/>
      <c r="P658" s="205"/>
      <c r="Q658" s="205"/>
      <c r="R658" s="205"/>
      <c r="S658" s="205"/>
      <c r="T658" s="20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00" t="s">
        <v>419</v>
      </c>
      <c r="AU658" s="200" t="s">
        <v>114</v>
      </c>
      <c r="AV658" s="13" t="s">
        <v>80</v>
      </c>
      <c r="AW658" s="13" t="s">
        <v>4</v>
      </c>
      <c r="AX658" s="13" t="s">
        <v>76</v>
      </c>
      <c r="AY658" s="200" t="s">
        <v>408</v>
      </c>
    </row>
    <row r="659" s="2" customFormat="1" ht="37.8" customHeight="1">
      <c r="A659" s="41"/>
      <c r="B659" s="179"/>
      <c r="C659" s="180" t="s">
        <v>1056</v>
      </c>
      <c r="D659" s="180" t="s">
        <v>411</v>
      </c>
      <c r="E659" s="181" t="s">
        <v>1057</v>
      </c>
      <c r="F659" s="182" t="s">
        <v>1058</v>
      </c>
      <c r="G659" s="183" t="s">
        <v>117</v>
      </c>
      <c r="H659" s="184">
        <v>22.469999999999999</v>
      </c>
      <c r="I659" s="185"/>
      <c r="J659" s="186">
        <f>ROUND(I659*H659,2)</f>
        <v>0</v>
      </c>
      <c r="K659" s="182" t="s">
        <v>414</v>
      </c>
      <c r="L659" s="42"/>
      <c r="M659" s="187" t="s">
        <v>3</v>
      </c>
      <c r="N659" s="188" t="s">
        <v>43</v>
      </c>
      <c r="O659" s="75"/>
      <c r="P659" s="189">
        <f>O659*H659</f>
        <v>0</v>
      </c>
      <c r="Q659" s="189">
        <v>0.0017849999999999999</v>
      </c>
      <c r="R659" s="189">
        <f>Q659*H659</f>
        <v>0.040108949999999997</v>
      </c>
      <c r="S659" s="189">
        <v>0</v>
      </c>
      <c r="T659" s="190">
        <f>S659*H659</f>
        <v>0</v>
      </c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R659" s="191" t="s">
        <v>415</v>
      </c>
      <c r="AT659" s="191" t="s">
        <v>411</v>
      </c>
      <c r="AU659" s="191" t="s">
        <v>114</v>
      </c>
      <c r="AY659" s="22" t="s">
        <v>408</v>
      </c>
      <c r="BE659" s="192">
        <f>IF(N659="základní",J659,0)</f>
        <v>0</v>
      </c>
      <c r="BF659" s="192">
        <f>IF(N659="snížená",J659,0)</f>
        <v>0</v>
      </c>
      <c r="BG659" s="192">
        <f>IF(N659="zákl. přenesená",J659,0)</f>
        <v>0</v>
      </c>
      <c r="BH659" s="192">
        <f>IF(N659="sníž. přenesená",J659,0)</f>
        <v>0</v>
      </c>
      <c r="BI659" s="192">
        <f>IF(N659="nulová",J659,0)</f>
        <v>0</v>
      </c>
      <c r="BJ659" s="22" t="s">
        <v>76</v>
      </c>
      <c r="BK659" s="192">
        <f>ROUND(I659*H659,2)</f>
        <v>0</v>
      </c>
      <c r="BL659" s="22" t="s">
        <v>415</v>
      </c>
      <c r="BM659" s="191" t="s">
        <v>1059</v>
      </c>
    </row>
    <row r="660" s="2" customFormat="1">
      <c r="A660" s="41"/>
      <c r="B660" s="42"/>
      <c r="C660" s="41"/>
      <c r="D660" s="193" t="s">
        <v>417</v>
      </c>
      <c r="E660" s="41"/>
      <c r="F660" s="194" t="s">
        <v>1060</v>
      </c>
      <c r="G660" s="41"/>
      <c r="H660" s="41"/>
      <c r="I660" s="195"/>
      <c r="J660" s="41"/>
      <c r="K660" s="41"/>
      <c r="L660" s="42"/>
      <c r="M660" s="196"/>
      <c r="N660" s="197"/>
      <c r="O660" s="75"/>
      <c r="P660" s="75"/>
      <c r="Q660" s="75"/>
      <c r="R660" s="75"/>
      <c r="S660" s="75"/>
      <c r="T660" s="76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T660" s="22" t="s">
        <v>417</v>
      </c>
      <c r="AU660" s="22" t="s">
        <v>114</v>
      </c>
    </row>
    <row r="661" s="2" customFormat="1">
      <c r="A661" s="41"/>
      <c r="B661" s="42"/>
      <c r="C661" s="41"/>
      <c r="D661" s="199" t="s">
        <v>429</v>
      </c>
      <c r="E661" s="41"/>
      <c r="F661" s="207" t="s">
        <v>1061</v>
      </c>
      <c r="G661" s="41"/>
      <c r="H661" s="41"/>
      <c r="I661" s="195"/>
      <c r="J661" s="41"/>
      <c r="K661" s="41"/>
      <c r="L661" s="42"/>
      <c r="M661" s="196"/>
      <c r="N661" s="197"/>
      <c r="O661" s="75"/>
      <c r="P661" s="75"/>
      <c r="Q661" s="75"/>
      <c r="R661" s="75"/>
      <c r="S661" s="75"/>
      <c r="T661" s="76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T661" s="22" t="s">
        <v>429</v>
      </c>
      <c r="AU661" s="22" t="s">
        <v>114</v>
      </c>
    </row>
    <row r="662" s="14" customFormat="1">
      <c r="A662" s="14"/>
      <c r="B662" s="208"/>
      <c r="C662" s="14"/>
      <c r="D662" s="199" t="s">
        <v>419</v>
      </c>
      <c r="E662" s="209" t="s">
        <v>3</v>
      </c>
      <c r="F662" s="210" t="s">
        <v>915</v>
      </c>
      <c r="G662" s="14"/>
      <c r="H662" s="209" t="s">
        <v>3</v>
      </c>
      <c r="I662" s="211"/>
      <c r="J662" s="14"/>
      <c r="K662" s="14"/>
      <c r="L662" s="208"/>
      <c r="M662" s="212"/>
      <c r="N662" s="213"/>
      <c r="O662" s="213"/>
      <c r="P662" s="213"/>
      <c r="Q662" s="213"/>
      <c r="R662" s="213"/>
      <c r="S662" s="213"/>
      <c r="T662" s="2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09" t="s">
        <v>419</v>
      </c>
      <c r="AU662" s="209" t="s">
        <v>114</v>
      </c>
      <c r="AV662" s="14" t="s">
        <v>76</v>
      </c>
      <c r="AW662" s="14" t="s">
        <v>33</v>
      </c>
      <c r="AX662" s="14" t="s">
        <v>72</v>
      </c>
      <c r="AY662" s="209" t="s">
        <v>408</v>
      </c>
    </row>
    <row r="663" s="13" customFormat="1">
      <c r="A663" s="13"/>
      <c r="B663" s="198"/>
      <c r="C663" s="13"/>
      <c r="D663" s="199" t="s">
        <v>419</v>
      </c>
      <c r="E663" s="200" t="s">
        <v>3</v>
      </c>
      <c r="F663" s="201" t="s">
        <v>1062</v>
      </c>
      <c r="G663" s="13"/>
      <c r="H663" s="202">
        <v>22.469999999999999</v>
      </c>
      <c r="I663" s="203"/>
      <c r="J663" s="13"/>
      <c r="K663" s="13"/>
      <c r="L663" s="198"/>
      <c r="M663" s="204"/>
      <c r="N663" s="205"/>
      <c r="O663" s="205"/>
      <c r="P663" s="205"/>
      <c r="Q663" s="205"/>
      <c r="R663" s="205"/>
      <c r="S663" s="205"/>
      <c r="T663" s="206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00" t="s">
        <v>419</v>
      </c>
      <c r="AU663" s="200" t="s">
        <v>114</v>
      </c>
      <c r="AV663" s="13" t="s">
        <v>80</v>
      </c>
      <c r="AW663" s="13" t="s">
        <v>33</v>
      </c>
      <c r="AX663" s="13" t="s">
        <v>72</v>
      </c>
      <c r="AY663" s="200" t="s">
        <v>408</v>
      </c>
    </row>
    <row r="664" s="15" customFormat="1">
      <c r="A664" s="15"/>
      <c r="B664" s="215"/>
      <c r="C664" s="15"/>
      <c r="D664" s="199" t="s">
        <v>419</v>
      </c>
      <c r="E664" s="216" t="s">
        <v>3</v>
      </c>
      <c r="F664" s="217" t="s">
        <v>451</v>
      </c>
      <c r="G664" s="15"/>
      <c r="H664" s="218">
        <v>22.469999999999999</v>
      </c>
      <c r="I664" s="219"/>
      <c r="J664" s="15"/>
      <c r="K664" s="15"/>
      <c r="L664" s="215"/>
      <c r="M664" s="220"/>
      <c r="N664" s="221"/>
      <c r="O664" s="221"/>
      <c r="P664" s="221"/>
      <c r="Q664" s="221"/>
      <c r="R664" s="221"/>
      <c r="S664" s="221"/>
      <c r="T664" s="222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T664" s="216" t="s">
        <v>419</v>
      </c>
      <c r="AU664" s="216" t="s">
        <v>114</v>
      </c>
      <c r="AV664" s="15" t="s">
        <v>415</v>
      </c>
      <c r="AW664" s="15" t="s">
        <v>33</v>
      </c>
      <c r="AX664" s="15" t="s">
        <v>76</v>
      </c>
      <c r="AY664" s="216" t="s">
        <v>408</v>
      </c>
    </row>
    <row r="665" s="12" customFormat="1" ht="20.88" customHeight="1">
      <c r="A665" s="12"/>
      <c r="B665" s="166"/>
      <c r="C665" s="12"/>
      <c r="D665" s="167" t="s">
        <v>71</v>
      </c>
      <c r="E665" s="177" t="s">
        <v>1063</v>
      </c>
      <c r="F665" s="177" t="s">
        <v>1064</v>
      </c>
      <c r="G665" s="12"/>
      <c r="H665" s="12"/>
      <c r="I665" s="169"/>
      <c r="J665" s="178">
        <f>BK665</f>
        <v>0</v>
      </c>
      <c r="K665" s="12"/>
      <c r="L665" s="166"/>
      <c r="M665" s="171"/>
      <c r="N665" s="172"/>
      <c r="O665" s="172"/>
      <c r="P665" s="173">
        <f>SUM(P666:P683)</f>
        <v>0</v>
      </c>
      <c r="Q665" s="172"/>
      <c r="R665" s="173">
        <f>SUM(R666:R683)</f>
        <v>13.11926366836</v>
      </c>
      <c r="S665" s="172"/>
      <c r="T665" s="174">
        <f>SUM(T666:T683)</f>
        <v>0</v>
      </c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R665" s="167" t="s">
        <v>76</v>
      </c>
      <c r="AT665" s="175" t="s">
        <v>71</v>
      </c>
      <c r="AU665" s="175" t="s">
        <v>80</v>
      </c>
      <c r="AY665" s="167" t="s">
        <v>408</v>
      </c>
      <c r="BK665" s="176">
        <f>SUM(BK666:BK683)</f>
        <v>0</v>
      </c>
    </row>
    <row r="666" s="2" customFormat="1" ht="24.15" customHeight="1">
      <c r="A666" s="41"/>
      <c r="B666" s="179"/>
      <c r="C666" s="180" t="s">
        <v>1065</v>
      </c>
      <c r="D666" s="180" t="s">
        <v>411</v>
      </c>
      <c r="E666" s="181" t="s">
        <v>1029</v>
      </c>
      <c r="F666" s="182" t="s">
        <v>1030</v>
      </c>
      <c r="G666" s="183" t="s">
        <v>426</v>
      </c>
      <c r="H666" s="184">
        <v>4.7930000000000001</v>
      </c>
      <c r="I666" s="185"/>
      <c r="J666" s="186">
        <f>ROUND(I666*H666,2)</f>
        <v>0</v>
      </c>
      <c r="K666" s="182" t="s">
        <v>414</v>
      </c>
      <c r="L666" s="42"/>
      <c r="M666" s="187" t="s">
        <v>3</v>
      </c>
      <c r="N666" s="188" t="s">
        <v>43</v>
      </c>
      <c r="O666" s="75"/>
      <c r="P666" s="189">
        <f>O666*H666</f>
        <v>0</v>
      </c>
      <c r="Q666" s="189">
        <v>2.5019749999999998</v>
      </c>
      <c r="R666" s="189">
        <f>Q666*H666</f>
        <v>11.991966175</v>
      </c>
      <c r="S666" s="189">
        <v>0</v>
      </c>
      <c r="T666" s="190">
        <f>S666*H666</f>
        <v>0</v>
      </c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R666" s="191" t="s">
        <v>415</v>
      </c>
      <c r="AT666" s="191" t="s">
        <v>411</v>
      </c>
      <c r="AU666" s="191" t="s">
        <v>114</v>
      </c>
      <c r="AY666" s="22" t="s">
        <v>408</v>
      </c>
      <c r="BE666" s="192">
        <f>IF(N666="základní",J666,0)</f>
        <v>0</v>
      </c>
      <c r="BF666" s="192">
        <f>IF(N666="snížená",J666,0)</f>
        <v>0</v>
      </c>
      <c r="BG666" s="192">
        <f>IF(N666="zákl. přenesená",J666,0)</f>
        <v>0</v>
      </c>
      <c r="BH666" s="192">
        <f>IF(N666="sníž. přenesená",J666,0)</f>
        <v>0</v>
      </c>
      <c r="BI666" s="192">
        <f>IF(N666="nulová",J666,0)</f>
        <v>0</v>
      </c>
      <c r="BJ666" s="22" t="s">
        <v>76</v>
      </c>
      <c r="BK666" s="192">
        <f>ROUND(I666*H666,2)</f>
        <v>0</v>
      </c>
      <c r="BL666" s="22" t="s">
        <v>415</v>
      </c>
      <c r="BM666" s="191" t="s">
        <v>1066</v>
      </c>
    </row>
    <row r="667" s="2" customFormat="1">
      <c r="A667" s="41"/>
      <c r="B667" s="42"/>
      <c r="C667" s="41"/>
      <c r="D667" s="193" t="s">
        <v>417</v>
      </c>
      <c r="E667" s="41"/>
      <c r="F667" s="194" t="s">
        <v>1032</v>
      </c>
      <c r="G667" s="41"/>
      <c r="H667" s="41"/>
      <c r="I667" s="195"/>
      <c r="J667" s="41"/>
      <c r="K667" s="41"/>
      <c r="L667" s="42"/>
      <c r="M667" s="196"/>
      <c r="N667" s="197"/>
      <c r="O667" s="75"/>
      <c r="P667" s="75"/>
      <c r="Q667" s="75"/>
      <c r="R667" s="75"/>
      <c r="S667" s="75"/>
      <c r="T667" s="76"/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T667" s="22" t="s">
        <v>417</v>
      </c>
      <c r="AU667" s="22" t="s">
        <v>114</v>
      </c>
    </row>
    <row r="668" s="13" customFormat="1">
      <c r="A668" s="13"/>
      <c r="B668" s="198"/>
      <c r="C668" s="13"/>
      <c r="D668" s="199" t="s">
        <v>419</v>
      </c>
      <c r="E668" s="200" t="s">
        <v>3</v>
      </c>
      <c r="F668" s="201" t="s">
        <v>1067</v>
      </c>
      <c r="G668" s="13"/>
      <c r="H668" s="202">
        <v>4.7930000000000001</v>
      </c>
      <c r="I668" s="203"/>
      <c r="J668" s="13"/>
      <c r="K668" s="13"/>
      <c r="L668" s="198"/>
      <c r="M668" s="204"/>
      <c r="N668" s="205"/>
      <c r="O668" s="205"/>
      <c r="P668" s="205"/>
      <c r="Q668" s="205"/>
      <c r="R668" s="205"/>
      <c r="S668" s="205"/>
      <c r="T668" s="206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00" t="s">
        <v>419</v>
      </c>
      <c r="AU668" s="200" t="s">
        <v>114</v>
      </c>
      <c r="AV668" s="13" t="s">
        <v>80</v>
      </c>
      <c r="AW668" s="13" t="s">
        <v>33</v>
      </c>
      <c r="AX668" s="13" t="s">
        <v>76</v>
      </c>
      <c r="AY668" s="200" t="s">
        <v>408</v>
      </c>
    </row>
    <row r="669" s="2" customFormat="1" ht="24.15" customHeight="1">
      <c r="A669" s="41"/>
      <c r="B669" s="179"/>
      <c r="C669" s="180" t="s">
        <v>1068</v>
      </c>
      <c r="D669" s="180" t="s">
        <v>411</v>
      </c>
      <c r="E669" s="181" t="s">
        <v>1037</v>
      </c>
      <c r="F669" s="182" t="s">
        <v>1038</v>
      </c>
      <c r="G669" s="183" t="s">
        <v>117</v>
      </c>
      <c r="H669" s="184">
        <v>63.899999999999999</v>
      </c>
      <c r="I669" s="185"/>
      <c r="J669" s="186">
        <f>ROUND(I669*H669,2)</f>
        <v>0</v>
      </c>
      <c r="K669" s="182" t="s">
        <v>414</v>
      </c>
      <c r="L669" s="42"/>
      <c r="M669" s="187" t="s">
        <v>3</v>
      </c>
      <c r="N669" s="188" t="s">
        <v>43</v>
      </c>
      <c r="O669" s="75"/>
      <c r="P669" s="189">
        <f>O669*H669</f>
        <v>0</v>
      </c>
      <c r="Q669" s="189">
        <v>0.0084224999999999994</v>
      </c>
      <c r="R669" s="189">
        <f>Q669*H669</f>
        <v>0.53819774999999992</v>
      </c>
      <c r="S669" s="189">
        <v>0</v>
      </c>
      <c r="T669" s="190">
        <f>S669*H669</f>
        <v>0</v>
      </c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R669" s="191" t="s">
        <v>415</v>
      </c>
      <c r="AT669" s="191" t="s">
        <v>411</v>
      </c>
      <c r="AU669" s="191" t="s">
        <v>114</v>
      </c>
      <c r="AY669" s="22" t="s">
        <v>408</v>
      </c>
      <c r="BE669" s="192">
        <f>IF(N669="základní",J669,0)</f>
        <v>0</v>
      </c>
      <c r="BF669" s="192">
        <f>IF(N669="snížená",J669,0)</f>
        <v>0</v>
      </c>
      <c r="BG669" s="192">
        <f>IF(N669="zákl. přenesená",J669,0)</f>
        <v>0</v>
      </c>
      <c r="BH669" s="192">
        <f>IF(N669="sníž. přenesená",J669,0)</f>
        <v>0</v>
      </c>
      <c r="BI669" s="192">
        <f>IF(N669="nulová",J669,0)</f>
        <v>0</v>
      </c>
      <c r="BJ669" s="22" t="s">
        <v>76</v>
      </c>
      <c r="BK669" s="192">
        <f>ROUND(I669*H669,2)</f>
        <v>0</v>
      </c>
      <c r="BL669" s="22" t="s">
        <v>415</v>
      </c>
      <c r="BM669" s="191" t="s">
        <v>1069</v>
      </c>
    </row>
    <row r="670" s="2" customFormat="1">
      <c r="A670" s="41"/>
      <c r="B670" s="42"/>
      <c r="C670" s="41"/>
      <c r="D670" s="193" t="s">
        <v>417</v>
      </c>
      <c r="E670" s="41"/>
      <c r="F670" s="194" t="s">
        <v>1040</v>
      </c>
      <c r="G670" s="41"/>
      <c r="H670" s="41"/>
      <c r="I670" s="195"/>
      <c r="J670" s="41"/>
      <c r="K670" s="41"/>
      <c r="L670" s="42"/>
      <c r="M670" s="196"/>
      <c r="N670" s="197"/>
      <c r="O670" s="75"/>
      <c r="P670" s="75"/>
      <c r="Q670" s="75"/>
      <c r="R670" s="75"/>
      <c r="S670" s="75"/>
      <c r="T670" s="76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T670" s="22" t="s">
        <v>417</v>
      </c>
      <c r="AU670" s="22" t="s">
        <v>114</v>
      </c>
    </row>
    <row r="671" s="13" customFormat="1">
      <c r="A671" s="13"/>
      <c r="B671" s="198"/>
      <c r="C671" s="13"/>
      <c r="D671" s="199" t="s">
        <v>419</v>
      </c>
      <c r="E671" s="200" t="s">
        <v>3</v>
      </c>
      <c r="F671" s="201" t="s">
        <v>1070</v>
      </c>
      <c r="G671" s="13"/>
      <c r="H671" s="202">
        <v>63.899999999999999</v>
      </c>
      <c r="I671" s="203"/>
      <c r="J671" s="13"/>
      <c r="K671" s="13"/>
      <c r="L671" s="198"/>
      <c r="M671" s="204"/>
      <c r="N671" s="205"/>
      <c r="O671" s="205"/>
      <c r="P671" s="205"/>
      <c r="Q671" s="205"/>
      <c r="R671" s="205"/>
      <c r="S671" s="205"/>
      <c r="T671" s="206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00" t="s">
        <v>419</v>
      </c>
      <c r="AU671" s="200" t="s">
        <v>114</v>
      </c>
      <c r="AV671" s="13" t="s">
        <v>80</v>
      </c>
      <c r="AW671" s="13" t="s">
        <v>33</v>
      </c>
      <c r="AX671" s="13" t="s">
        <v>76</v>
      </c>
      <c r="AY671" s="200" t="s">
        <v>408</v>
      </c>
    </row>
    <row r="672" s="2" customFormat="1" ht="24.15" customHeight="1">
      <c r="A672" s="41"/>
      <c r="B672" s="179"/>
      <c r="C672" s="180" t="s">
        <v>1071</v>
      </c>
      <c r="D672" s="180" t="s">
        <v>411</v>
      </c>
      <c r="E672" s="181" t="s">
        <v>1045</v>
      </c>
      <c r="F672" s="182" t="s">
        <v>1046</v>
      </c>
      <c r="G672" s="183" t="s">
        <v>117</v>
      </c>
      <c r="H672" s="184">
        <v>63.899999999999999</v>
      </c>
      <c r="I672" s="185"/>
      <c r="J672" s="186">
        <f>ROUND(I672*H672,2)</f>
        <v>0</v>
      </c>
      <c r="K672" s="182" t="s">
        <v>414</v>
      </c>
      <c r="L672" s="42"/>
      <c r="M672" s="187" t="s">
        <v>3</v>
      </c>
      <c r="N672" s="188" t="s">
        <v>43</v>
      </c>
      <c r="O672" s="75"/>
      <c r="P672" s="189">
        <f>O672*H672</f>
        <v>0</v>
      </c>
      <c r="Q672" s="189">
        <v>0</v>
      </c>
      <c r="R672" s="189">
        <f>Q672*H672</f>
        <v>0</v>
      </c>
      <c r="S672" s="189">
        <v>0</v>
      </c>
      <c r="T672" s="190">
        <f>S672*H672</f>
        <v>0</v>
      </c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R672" s="191" t="s">
        <v>415</v>
      </c>
      <c r="AT672" s="191" t="s">
        <v>411</v>
      </c>
      <c r="AU672" s="191" t="s">
        <v>114</v>
      </c>
      <c r="AY672" s="22" t="s">
        <v>408</v>
      </c>
      <c r="BE672" s="192">
        <f>IF(N672="základní",J672,0)</f>
        <v>0</v>
      </c>
      <c r="BF672" s="192">
        <f>IF(N672="snížená",J672,0)</f>
        <v>0</v>
      </c>
      <c r="BG672" s="192">
        <f>IF(N672="zákl. přenesená",J672,0)</f>
        <v>0</v>
      </c>
      <c r="BH672" s="192">
        <f>IF(N672="sníž. přenesená",J672,0)</f>
        <v>0</v>
      </c>
      <c r="BI672" s="192">
        <f>IF(N672="nulová",J672,0)</f>
        <v>0</v>
      </c>
      <c r="BJ672" s="22" t="s">
        <v>76</v>
      </c>
      <c r="BK672" s="192">
        <f>ROUND(I672*H672,2)</f>
        <v>0</v>
      </c>
      <c r="BL672" s="22" t="s">
        <v>415</v>
      </c>
      <c r="BM672" s="191" t="s">
        <v>1072</v>
      </c>
    </row>
    <row r="673" s="2" customFormat="1">
      <c r="A673" s="41"/>
      <c r="B673" s="42"/>
      <c r="C673" s="41"/>
      <c r="D673" s="193" t="s">
        <v>417</v>
      </c>
      <c r="E673" s="41"/>
      <c r="F673" s="194" t="s">
        <v>1048</v>
      </c>
      <c r="G673" s="41"/>
      <c r="H673" s="41"/>
      <c r="I673" s="195"/>
      <c r="J673" s="41"/>
      <c r="K673" s="41"/>
      <c r="L673" s="42"/>
      <c r="M673" s="196"/>
      <c r="N673" s="197"/>
      <c r="O673" s="75"/>
      <c r="P673" s="75"/>
      <c r="Q673" s="75"/>
      <c r="R673" s="75"/>
      <c r="S673" s="75"/>
      <c r="T673" s="76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T673" s="22" t="s">
        <v>417</v>
      </c>
      <c r="AU673" s="22" t="s">
        <v>114</v>
      </c>
    </row>
    <row r="674" s="2" customFormat="1" ht="24.15" customHeight="1">
      <c r="A674" s="41"/>
      <c r="B674" s="179"/>
      <c r="C674" s="180" t="s">
        <v>1073</v>
      </c>
      <c r="D674" s="180" t="s">
        <v>411</v>
      </c>
      <c r="E674" s="181" t="s">
        <v>1050</v>
      </c>
      <c r="F674" s="182" t="s">
        <v>1051</v>
      </c>
      <c r="G674" s="183" t="s">
        <v>501</v>
      </c>
      <c r="H674" s="184">
        <v>0.52700000000000002</v>
      </c>
      <c r="I674" s="185"/>
      <c r="J674" s="186">
        <f>ROUND(I674*H674,2)</f>
        <v>0</v>
      </c>
      <c r="K674" s="182" t="s">
        <v>414</v>
      </c>
      <c r="L674" s="42"/>
      <c r="M674" s="187" t="s">
        <v>3</v>
      </c>
      <c r="N674" s="188" t="s">
        <v>43</v>
      </c>
      <c r="O674" s="75"/>
      <c r="P674" s="189">
        <f>O674*H674</f>
        <v>0</v>
      </c>
      <c r="Q674" s="189">
        <v>1.0529056800000001</v>
      </c>
      <c r="R674" s="189">
        <f>Q674*H674</f>
        <v>0.55488129336000003</v>
      </c>
      <c r="S674" s="189">
        <v>0</v>
      </c>
      <c r="T674" s="190">
        <f>S674*H674</f>
        <v>0</v>
      </c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R674" s="191" t="s">
        <v>415</v>
      </c>
      <c r="AT674" s="191" t="s">
        <v>411</v>
      </c>
      <c r="AU674" s="191" t="s">
        <v>114</v>
      </c>
      <c r="AY674" s="22" t="s">
        <v>408</v>
      </c>
      <c r="BE674" s="192">
        <f>IF(N674="základní",J674,0)</f>
        <v>0</v>
      </c>
      <c r="BF674" s="192">
        <f>IF(N674="snížená",J674,0)</f>
        <v>0</v>
      </c>
      <c r="BG674" s="192">
        <f>IF(N674="zákl. přenesená",J674,0)</f>
        <v>0</v>
      </c>
      <c r="BH674" s="192">
        <f>IF(N674="sníž. přenesená",J674,0)</f>
        <v>0</v>
      </c>
      <c r="BI674" s="192">
        <f>IF(N674="nulová",J674,0)</f>
        <v>0</v>
      </c>
      <c r="BJ674" s="22" t="s">
        <v>76</v>
      </c>
      <c r="BK674" s="192">
        <f>ROUND(I674*H674,2)</f>
        <v>0</v>
      </c>
      <c r="BL674" s="22" t="s">
        <v>415</v>
      </c>
      <c r="BM674" s="191" t="s">
        <v>1074</v>
      </c>
    </row>
    <row r="675" s="2" customFormat="1">
      <c r="A675" s="41"/>
      <c r="B675" s="42"/>
      <c r="C675" s="41"/>
      <c r="D675" s="193" t="s">
        <v>417</v>
      </c>
      <c r="E675" s="41"/>
      <c r="F675" s="194" t="s">
        <v>1053</v>
      </c>
      <c r="G675" s="41"/>
      <c r="H675" s="41"/>
      <c r="I675" s="195"/>
      <c r="J675" s="41"/>
      <c r="K675" s="41"/>
      <c r="L675" s="42"/>
      <c r="M675" s="196"/>
      <c r="N675" s="197"/>
      <c r="O675" s="75"/>
      <c r="P675" s="75"/>
      <c r="Q675" s="75"/>
      <c r="R675" s="75"/>
      <c r="S675" s="75"/>
      <c r="T675" s="76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T675" s="22" t="s">
        <v>417</v>
      </c>
      <c r="AU675" s="22" t="s">
        <v>114</v>
      </c>
    </row>
    <row r="676" s="14" customFormat="1">
      <c r="A676" s="14"/>
      <c r="B676" s="208"/>
      <c r="C676" s="14"/>
      <c r="D676" s="199" t="s">
        <v>419</v>
      </c>
      <c r="E676" s="209" t="s">
        <v>3</v>
      </c>
      <c r="F676" s="210" t="s">
        <v>590</v>
      </c>
      <c r="G676" s="14"/>
      <c r="H676" s="209" t="s">
        <v>3</v>
      </c>
      <c r="I676" s="211"/>
      <c r="J676" s="14"/>
      <c r="K676" s="14"/>
      <c r="L676" s="208"/>
      <c r="M676" s="212"/>
      <c r="N676" s="213"/>
      <c r="O676" s="213"/>
      <c r="P676" s="213"/>
      <c r="Q676" s="213"/>
      <c r="R676" s="213"/>
      <c r="S676" s="213"/>
      <c r="T676" s="2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09" t="s">
        <v>419</v>
      </c>
      <c r="AU676" s="209" t="s">
        <v>114</v>
      </c>
      <c r="AV676" s="14" t="s">
        <v>76</v>
      </c>
      <c r="AW676" s="14" t="s">
        <v>33</v>
      </c>
      <c r="AX676" s="14" t="s">
        <v>72</v>
      </c>
      <c r="AY676" s="209" t="s">
        <v>408</v>
      </c>
    </row>
    <row r="677" s="13" customFormat="1">
      <c r="A677" s="13"/>
      <c r="B677" s="198"/>
      <c r="C677" s="13"/>
      <c r="D677" s="199" t="s">
        <v>419</v>
      </c>
      <c r="E677" s="200" t="s">
        <v>3</v>
      </c>
      <c r="F677" s="201" t="s">
        <v>1075</v>
      </c>
      <c r="G677" s="13"/>
      <c r="H677" s="202">
        <v>0.47899999999999998</v>
      </c>
      <c r="I677" s="203"/>
      <c r="J677" s="13"/>
      <c r="K677" s="13"/>
      <c r="L677" s="198"/>
      <c r="M677" s="204"/>
      <c r="N677" s="205"/>
      <c r="O677" s="205"/>
      <c r="P677" s="205"/>
      <c r="Q677" s="205"/>
      <c r="R677" s="205"/>
      <c r="S677" s="205"/>
      <c r="T677" s="206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00" t="s">
        <v>419</v>
      </c>
      <c r="AU677" s="200" t="s">
        <v>114</v>
      </c>
      <c r="AV677" s="13" t="s">
        <v>80</v>
      </c>
      <c r="AW677" s="13" t="s">
        <v>33</v>
      </c>
      <c r="AX677" s="13" t="s">
        <v>76</v>
      </c>
      <c r="AY677" s="200" t="s">
        <v>408</v>
      </c>
    </row>
    <row r="678" s="13" customFormat="1">
      <c r="A678" s="13"/>
      <c r="B678" s="198"/>
      <c r="C678" s="13"/>
      <c r="D678" s="199" t="s">
        <v>419</v>
      </c>
      <c r="E678" s="13"/>
      <c r="F678" s="201" t="s">
        <v>1076</v>
      </c>
      <c r="G678" s="13"/>
      <c r="H678" s="202">
        <v>0.52700000000000002</v>
      </c>
      <c r="I678" s="203"/>
      <c r="J678" s="13"/>
      <c r="K678" s="13"/>
      <c r="L678" s="198"/>
      <c r="M678" s="204"/>
      <c r="N678" s="205"/>
      <c r="O678" s="205"/>
      <c r="P678" s="205"/>
      <c r="Q678" s="205"/>
      <c r="R678" s="205"/>
      <c r="S678" s="205"/>
      <c r="T678" s="20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00" t="s">
        <v>419</v>
      </c>
      <c r="AU678" s="200" t="s">
        <v>114</v>
      </c>
      <c r="AV678" s="13" t="s">
        <v>80</v>
      </c>
      <c r="AW678" s="13" t="s">
        <v>4</v>
      </c>
      <c r="AX678" s="13" t="s">
        <v>76</v>
      </c>
      <c r="AY678" s="200" t="s">
        <v>408</v>
      </c>
    </row>
    <row r="679" s="2" customFormat="1" ht="37.8" customHeight="1">
      <c r="A679" s="41"/>
      <c r="B679" s="179"/>
      <c r="C679" s="180" t="s">
        <v>1077</v>
      </c>
      <c r="D679" s="180" t="s">
        <v>411</v>
      </c>
      <c r="E679" s="181" t="s">
        <v>1057</v>
      </c>
      <c r="F679" s="182" t="s">
        <v>1058</v>
      </c>
      <c r="G679" s="183" t="s">
        <v>117</v>
      </c>
      <c r="H679" s="184">
        <v>19.170000000000002</v>
      </c>
      <c r="I679" s="185"/>
      <c r="J679" s="186">
        <f>ROUND(I679*H679,2)</f>
        <v>0</v>
      </c>
      <c r="K679" s="182" t="s">
        <v>414</v>
      </c>
      <c r="L679" s="42"/>
      <c r="M679" s="187" t="s">
        <v>3</v>
      </c>
      <c r="N679" s="188" t="s">
        <v>43</v>
      </c>
      <c r="O679" s="75"/>
      <c r="P679" s="189">
        <f>O679*H679</f>
        <v>0</v>
      </c>
      <c r="Q679" s="189">
        <v>0.0017849999999999999</v>
      </c>
      <c r="R679" s="189">
        <f>Q679*H679</f>
        <v>0.034218450000000004</v>
      </c>
      <c r="S679" s="189">
        <v>0</v>
      </c>
      <c r="T679" s="190">
        <f>S679*H679</f>
        <v>0</v>
      </c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R679" s="191" t="s">
        <v>415</v>
      </c>
      <c r="AT679" s="191" t="s">
        <v>411</v>
      </c>
      <c r="AU679" s="191" t="s">
        <v>114</v>
      </c>
      <c r="AY679" s="22" t="s">
        <v>408</v>
      </c>
      <c r="BE679" s="192">
        <f>IF(N679="základní",J679,0)</f>
        <v>0</v>
      </c>
      <c r="BF679" s="192">
        <f>IF(N679="snížená",J679,0)</f>
        <v>0</v>
      </c>
      <c r="BG679" s="192">
        <f>IF(N679="zákl. přenesená",J679,0)</f>
        <v>0</v>
      </c>
      <c r="BH679" s="192">
        <f>IF(N679="sníž. přenesená",J679,0)</f>
        <v>0</v>
      </c>
      <c r="BI679" s="192">
        <f>IF(N679="nulová",J679,0)</f>
        <v>0</v>
      </c>
      <c r="BJ679" s="22" t="s">
        <v>76</v>
      </c>
      <c r="BK679" s="192">
        <f>ROUND(I679*H679,2)</f>
        <v>0</v>
      </c>
      <c r="BL679" s="22" t="s">
        <v>415</v>
      </c>
      <c r="BM679" s="191" t="s">
        <v>1078</v>
      </c>
    </row>
    <row r="680" s="2" customFormat="1">
      <c r="A680" s="41"/>
      <c r="B680" s="42"/>
      <c r="C680" s="41"/>
      <c r="D680" s="193" t="s">
        <v>417</v>
      </c>
      <c r="E680" s="41"/>
      <c r="F680" s="194" t="s">
        <v>1060</v>
      </c>
      <c r="G680" s="41"/>
      <c r="H680" s="41"/>
      <c r="I680" s="195"/>
      <c r="J680" s="41"/>
      <c r="K680" s="41"/>
      <c r="L680" s="42"/>
      <c r="M680" s="196"/>
      <c r="N680" s="197"/>
      <c r="O680" s="75"/>
      <c r="P680" s="75"/>
      <c r="Q680" s="75"/>
      <c r="R680" s="75"/>
      <c r="S680" s="75"/>
      <c r="T680" s="76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T680" s="22" t="s">
        <v>417</v>
      </c>
      <c r="AU680" s="22" t="s">
        <v>114</v>
      </c>
    </row>
    <row r="681" s="14" customFormat="1">
      <c r="A681" s="14"/>
      <c r="B681" s="208"/>
      <c r="C681" s="14"/>
      <c r="D681" s="199" t="s">
        <v>419</v>
      </c>
      <c r="E681" s="209" t="s">
        <v>3</v>
      </c>
      <c r="F681" s="210" t="s">
        <v>1079</v>
      </c>
      <c r="G681" s="14"/>
      <c r="H681" s="209" t="s">
        <v>3</v>
      </c>
      <c r="I681" s="211"/>
      <c r="J681" s="14"/>
      <c r="K681" s="14"/>
      <c r="L681" s="208"/>
      <c r="M681" s="212"/>
      <c r="N681" s="213"/>
      <c r="O681" s="213"/>
      <c r="P681" s="213"/>
      <c r="Q681" s="213"/>
      <c r="R681" s="213"/>
      <c r="S681" s="213"/>
      <c r="T681" s="2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09" t="s">
        <v>419</v>
      </c>
      <c r="AU681" s="209" t="s">
        <v>114</v>
      </c>
      <c r="AV681" s="14" t="s">
        <v>76</v>
      </c>
      <c r="AW681" s="14" t="s">
        <v>33</v>
      </c>
      <c r="AX681" s="14" t="s">
        <v>72</v>
      </c>
      <c r="AY681" s="209" t="s">
        <v>408</v>
      </c>
    </row>
    <row r="682" s="13" customFormat="1">
      <c r="A682" s="13"/>
      <c r="B682" s="198"/>
      <c r="C682" s="13"/>
      <c r="D682" s="199" t="s">
        <v>419</v>
      </c>
      <c r="E682" s="200" t="s">
        <v>3</v>
      </c>
      <c r="F682" s="201" t="s">
        <v>1080</v>
      </c>
      <c r="G682" s="13"/>
      <c r="H682" s="202">
        <v>19.170000000000002</v>
      </c>
      <c r="I682" s="203"/>
      <c r="J682" s="13"/>
      <c r="K682" s="13"/>
      <c r="L682" s="198"/>
      <c r="M682" s="204"/>
      <c r="N682" s="205"/>
      <c r="O682" s="205"/>
      <c r="P682" s="205"/>
      <c r="Q682" s="205"/>
      <c r="R682" s="205"/>
      <c r="S682" s="205"/>
      <c r="T682" s="20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00" t="s">
        <v>419</v>
      </c>
      <c r="AU682" s="200" t="s">
        <v>114</v>
      </c>
      <c r="AV682" s="13" t="s">
        <v>80</v>
      </c>
      <c r="AW682" s="13" t="s">
        <v>33</v>
      </c>
      <c r="AX682" s="13" t="s">
        <v>72</v>
      </c>
      <c r="AY682" s="200" t="s">
        <v>408</v>
      </c>
    </row>
    <row r="683" s="15" customFormat="1">
      <c r="A683" s="15"/>
      <c r="B683" s="215"/>
      <c r="C683" s="15"/>
      <c r="D683" s="199" t="s">
        <v>419</v>
      </c>
      <c r="E683" s="216" t="s">
        <v>3</v>
      </c>
      <c r="F683" s="217" t="s">
        <v>451</v>
      </c>
      <c r="G683" s="15"/>
      <c r="H683" s="218">
        <v>19.170000000000002</v>
      </c>
      <c r="I683" s="219"/>
      <c r="J683" s="15"/>
      <c r="K683" s="15"/>
      <c r="L683" s="215"/>
      <c r="M683" s="220"/>
      <c r="N683" s="221"/>
      <c r="O683" s="221"/>
      <c r="P683" s="221"/>
      <c r="Q683" s="221"/>
      <c r="R683" s="221"/>
      <c r="S683" s="221"/>
      <c r="T683" s="222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T683" s="216" t="s">
        <v>419</v>
      </c>
      <c r="AU683" s="216" t="s">
        <v>114</v>
      </c>
      <c r="AV683" s="15" t="s">
        <v>415</v>
      </c>
      <c r="AW683" s="15" t="s">
        <v>33</v>
      </c>
      <c r="AX683" s="15" t="s">
        <v>76</v>
      </c>
      <c r="AY683" s="216" t="s">
        <v>408</v>
      </c>
    </row>
    <row r="684" s="12" customFormat="1" ht="20.88" customHeight="1">
      <c r="A684" s="12"/>
      <c r="B684" s="166"/>
      <c r="C684" s="12"/>
      <c r="D684" s="167" t="s">
        <v>71</v>
      </c>
      <c r="E684" s="177" t="s">
        <v>1081</v>
      </c>
      <c r="F684" s="177" t="s">
        <v>1082</v>
      </c>
      <c r="G684" s="12"/>
      <c r="H684" s="12"/>
      <c r="I684" s="169"/>
      <c r="J684" s="178">
        <f>BK684</f>
        <v>0</v>
      </c>
      <c r="K684" s="12"/>
      <c r="L684" s="166"/>
      <c r="M684" s="171"/>
      <c r="N684" s="172"/>
      <c r="O684" s="172"/>
      <c r="P684" s="173">
        <f>SUM(P685:P721)</f>
        <v>0</v>
      </c>
      <c r="Q684" s="172"/>
      <c r="R684" s="173">
        <f>SUM(R685:R721)</f>
        <v>105.90440403008</v>
      </c>
      <c r="S684" s="172"/>
      <c r="T684" s="174">
        <f>SUM(T685:T721)</f>
        <v>0</v>
      </c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R684" s="167" t="s">
        <v>76</v>
      </c>
      <c r="AT684" s="175" t="s">
        <v>71</v>
      </c>
      <c r="AU684" s="175" t="s">
        <v>80</v>
      </c>
      <c r="AY684" s="167" t="s">
        <v>408</v>
      </c>
      <c r="BK684" s="176">
        <f>SUM(BK685:BK721)</f>
        <v>0</v>
      </c>
    </row>
    <row r="685" s="2" customFormat="1" ht="37.8" customHeight="1">
      <c r="A685" s="41"/>
      <c r="B685" s="179"/>
      <c r="C685" s="180" t="s">
        <v>1083</v>
      </c>
      <c r="D685" s="180" t="s">
        <v>411</v>
      </c>
      <c r="E685" s="181" t="s">
        <v>1084</v>
      </c>
      <c r="F685" s="182" t="s">
        <v>1085</v>
      </c>
      <c r="G685" s="183" t="s">
        <v>561</v>
      </c>
      <c r="H685" s="184">
        <v>23</v>
      </c>
      <c r="I685" s="185"/>
      <c r="J685" s="186">
        <f>ROUND(I685*H685,2)</f>
        <v>0</v>
      </c>
      <c r="K685" s="182" t="s">
        <v>414</v>
      </c>
      <c r="L685" s="42"/>
      <c r="M685" s="187" t="s">
        <v>3</v>
      </c>
      <c r="N685" s="188" t="s">
        <v>43</v>
      </c>
      <c r="O685" s="75"/>
      <c r="P685" s="189">
        <f>O685*H685</f>
        <v>0</v>
      </c>
      <c r="Q685" s="189">
        <v>0.29121239999999998</v>
      </c>
      <c r="R685" s="189">
        <f>Q685*H685</f>
        <v>6.6978852</v>
      </c>
      <c r="S685" s="189">
        <v>0</v>
      </c>
      <c r="T685" s="190">
        <f>S685*H685</f>
        <v>0</v>
      </c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R685" s="191" t="s">
        <v>415</v>
      </c>
      <c r="AT685" s="191" t="s">
        <v>411</v>
      </c>
      <c r="AU685" s="191" t="s">
        <v>114</v>
      </c>
      <c r="AY685" s="22" t="s">
        <v>408</v>
      </c>
      <c r="BE685" s="192">
        <f>IF(N685="základní",J685,0)</f>
        <v>0</v>
      </c>
      <c r="BF685" s="192">
        <f>IF(N685="snížená",J685,0)</f>
        <v>0</v>
      </c>
      <c r="BG685" s="192">
        <f>IF(N685="zákl. přenesená",J685,0)</f>
        <v>0</v>
      </c>
      <c r="BH685" s="192">
        <f>IF(N685="sníž. přenesená",J685,0)</f>
        <v>0</v>
      </c>
      <c r="BI685" s="192">
        <f>IF(N685="nulová",J685,0)</f>
        <v>0</v>
      </c>
      <c r="BJ685" s="22" t="s">
        <v>76</v>
      </c>
      <c r="BK685" s="192">
        <f>ROUND(I685*H685,2)</f>
        <v>0</v>
      </c>
      <c r="BL685" s="22" t="s">
        <v>415</v>
      </c>
      <c r="BM685" s="191" t="s">
        <v>1086</v>
      </c>
    </row>
    <row r="686" s="2" customFormat="1">
      <c r="A686" s="41"/>
      <c r="B686" s="42"/>
      <c r="C686" s="41"/>
      <c r="D686" s="193" t="s">
        <v>417</v>
      </c>
      <c r="E686" s="41"/>
      <c r="F686" s="194" t="s">
        <v>1087</v>
      </c>
      <c r="G686" s="41"/>
      <c r="H686" s="41"/>
      <c r="I686" s="195"/>
      <c r="J686" s="41"/>
      <c r="K686" s="41"/>
      <c r="L686" s="42"/>
      <c r="M686" s="196"/>
      <c r="N686" s="197"/>
      <c r="O686" s="75"/>
      <c r="P686" s="75"/>
      <c r="Q686" s="75"/>
      <c r="R686" s="75"/>
      <c r="S686" s="75"/>
      <c r="T686" s="76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T686" s="22" t="s">
        <v>417</v>
      </c>
      <c r="AU686" s="22" t="s">
        <v>114</v>
      </c>
    </row>
    <row r="687" s="14" customFormat="1">
      <c r="A687" s="14"/>
      <c r="B687" s="208"/>
      <c r="C687" s="14"/>
      <c r="D687" s="199" t="s">
        <v>419</v>
      </c>
      <c r="E687" s="209" t="s">
        <v>3</v>
      </c>
      <c r="F687" s="210" t="s">
        <v>1001</v>
      </c>
      <c r="G687" s="14"/>
      <c r="H687" s="209" t="s">
        <v>3</v>
      </c>
      <c r="I687" s="211"/>
      <c r="J687" s="14"/>
      <c r="K687" s="14"/>
      <c r="L687" s="208"/>
      <c r="M687" s="212"/>
      <c r="N687" s="213"/>
      <c r="O687" s="213"/>
      <c r="P687" s="213"/>
      <c r="Q687" s="213"/>
      <c r="R687" s="213"/>
      <c r="S687" s="213"/>
      <c r="T687" s="2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09" t="s">
        <v>419</v>
      </c>
      <c r="AU687" s="209" t="s">
        <v>114</v>
      </c>
      <c r="AV687" s="14" t="s">
        <v>76</v>
      </c>
      <c r="AW687" s="14" t="s">
        <v>33</v>
      </c>
      <c r="AX687" s="14" t="s">
        <v>72</v>
      </c>
      <c r="AY687" s="209" t="s">
        <v>408</v>
      </c>
    </row>
    <row r="688" s="13" customFormat="1">
      <c r="A688" s="13"/>
      <c r="B688" s="198"/>
      <c r="C688" s="13"/>
      <c r="D688" s="199" t="s">
        <v>419</v>
      </c>
      <c r="E688" s="200" t="s">
        <v>3</v>
      </c>
      <c r="F688" s="201" t="s">
        <v>9</v>
      </c>
      <c r="G688" s="13"/>
      <c r="H688" s="202">
        <v>12</v>
      </c>
      <c r="I688" s="203"/>
      <c r="J688" s="13"/>
      <c r="K688" s="13"/>
      <c r="L688" s="198"/>
      <c r="M688" s="204"/>
      <c r="N688" s="205"/>
      <c r="O688" s="205"/>
      <c r="P688" s="205"/>
      <c r="Q688" s="205"/>
      <c r="R688" s="205"/>
      <c r="S688" s="205"/>
      <c r="T688" s="20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00" t="s">
        <v>419</v>
      </c>
      <c r="AU688" s="200" t="s">
        <v>114</v>
      </c>
      <c r="AV688" s="13" t="s">
        <v>80</v>
      </c>
      <c r="AW688" s="13" t="s">
        <v>33</v>
      </c>
      <c r="AX688" s="13" t="s">
        <v>72</v>
      </c>
      <c r="AY688" s="200" t="s">
        <v>408</v>
      </c>
    </row>
    <row r="689" s="14" customFormat="1">
      <c r="A689" s="14"/>
      <c r="B689" s="208"/>
      <c r="C689" s="14"/>
      <c r="D689" s="199" t="s">
        <v>419</v>
      </c>
      <c r="E689" s="209" t="s">
        <v>3</v>
      </c>
      <c r="F689" s="210" t="s">
        <v>759</v>
      </c>
      <c r="G689" s="14"/>
      <c r="H689" s="209" t="s">
        <v>3</v>
      </c>
      <c r="I689" s="211"/>
      <c r="J689" s="14"/>
      <c r="K689" s="14"/>
      <c r="L689" s="208"/>
      <c r="M689" s="212"/>
      <c r="N689" s="213"/>
      <c r="O689" s="213"/>
      <c r="P689" s="213"/>
      <c r="Q689" s="213"/>
      <c r="R689" s="213"/>
      <c r="S689" s="213"/>
      <c r="T689" s="2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09" t="s">
        <v>419</v>
      </c>
      <c r="AU689" s="209" t="s">
        <v>114</v>
      </c>
      <c r="AV689" s="14" t="s">
        <v>76</v>
      </c>
      <c r="AW689" s="14" t="s">
        <v>33</v>
      </c>
      <c r="AX689" s="14" t="s">
        <v>72</v>
      </c>
      <c r="AY689" s="209" t="s">
        <v>408</v>
      </c>
    </row>
    <row r="690" s="13" customFormat="1">
      <c r="A690" s="13"/>
      <c r="B690" s="198"/>
      <c r="C690" s="13"/>
      <c r="D690" s="199" t="s">
        <v>419</v>
      </c>
      <c r="E690" s="200" t="s">
        <v>3</v>
      </c>
      <c r="F690" s="201" t="s">
        <v>84</v>
      </c>
      <c r="G690" s="13"/>
      <c r="H690" s="202">
        <v>11</v>
      </c>
      <c r="I690" s="203"/>
      <c r="J690" s="13"/>
      <c r="K690" s="13"/>
      <c r="L690" s="198"/>
      <c r="M690" s="204"/>
      <c r="N690" s="205"/>
      <c r="O690" s="205"/>
      <c r="P690" s="205"/>
      <c r="Q690" s="205"/>
      <c r="R690" s="205"/>
      <c r="S690" s="205"/>
      <c r="T690" s="20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00" t="s">
        <v>419</v>
      </c>
      <c r="AU690" s="200" t="s">
        <v>114</v>
      </c>
      <c r="AV690" s="13" t="s">
        <v>80</v>
      </c>
      <c r="AW690" s="13" t="s">
        <v>33</v>
      </c>
      <c r="AX690" s="13" t="s">
        <v>72</v>
      </c>
      <c r="AY690" s="200" t="s">
        <v>408</v>
      </c>
    </row>
    <row r="691" s="15" customFormat="1">
      <c r="A691" s="15"/>
      <c r="B691" s="215"/>
      <c r="C691" s="15"/>
      <c r="D691" s="199" t="s">
        <v>419</v>
      </c>
      <c r="E691" s="216" t="s">
        <v>3</v>
      </c>
      <c r="F691" s="217" t="s">
        <v>451</v>
      </c>
      <c r="G691" s="15"/>
      <c r="H691" s="218">
        <v>23</v>
      </c>
      <c r="I691" s="219"/>
      <c r="J691" s="15"/>
      <c r="K691" s="15"/>
      <c r="L691" s="215"/>
      <c r="M691" s="220"/>
      <c r="N691" s="221"/>
      <c r="O691" s="221"/>
      <c r="P691" s="221"/>
      <c r="Q691" s="221"/>
      <c r="R691" s="221"/>
      <c r="S691" s="221"/>
      <c r="T691" s="222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T691" s="216" t="s">
        <v>419</v>
      </c>
      <c r="AU691" s="216" t="s">
        <v>114</v>
      </c>
      <c r="AV691" s="15" t="s">
        <v>415</v>
      </c>
      <c r="AW691" s="15" t="s">
        <v>33</v>
      </c>
      <c r="AX691" s="15" t="s">
        <v>76</v>
      </c>
      <c r="AY691" s="216" t="s">
        <v>408</v>
      </c>
    </row>
    <row r="692" s="2" customFormat="1" ht="24.15" customHeight="1">
      <c r="A692" s="41"/>
      <c r="B692" s="179"/>
      <c r="C692" s="223" t="s">
        <v>1088</v>
      </c>
      <c r="D692" s="223" t="s">
        <v>513</v>
      </c>
      <c r="E692" s="224" t="s">
        <v>1089</v>
      </c>
      <c r="F692" s="225" t="s">
        <v>1090</v>
      </c>
      <c r="G692" s="226" t="s">
        <v>650</v>
      </c>
      <c r="H692" s="227">
        <v>195.5</v>
      </c>
      <c r="I692" s="228"/>
      <c r="J692" s="229">
        <f>ROUND(I692*H692,2)</f>
        <v>0</v>
      </c>
      <c r="K692" s="225" t="s">
        <v>414</v>
      </c>
      <c r="L692" s="230"/>
      <c r="M692" s="231" t="s">
        <v>3</v>
      </c>
      <c r="N692" s="232" t="s">
        <v>43</v>
      </c>
      <c r="O692" s="75"/>
      <c r="P692" s="189">
        <f>O692*H692</f>
        <v>0</v>
      </c>
      <c r="Q692" s="189">
        <v>0.41299999999999998</v>
      </c>
      <c r="R692" s="189">
        <f>Q692*H692</f>
        <v>80.741500000000002</v>
      </c>
      <c r="S692" s="189">
        <v>0</v>
      </c>
      <c r="T692" s="190">
        <f>S692*H692</f>
        <v>0</v>
      </c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R692" s="191" t="s">
        <v>470</v>
      </c>
      <c r="AT692" s="191" t="s">
        <v>513</v>
      </c>
      <c r="AU692" s="191" t="s">
        <v>114</v>
      </c>
      <c r="AY692" s="22" t="s">
        <v>408</v>
      </c>
      <c r="BE692" s="192">
        <f>IF(N692="základní",J692,0)</f>
        <v>0</v>
      </c>
      <c r="BF692" s="192">
        <f>IF(N692="snížená",J692,0)</f>
        <v>0</v>
      </c>
      <c r="BG692" s="192">
        <f>IF(N692="zákl. přenesená",J692,0)</f>
        <v>0</v>
      </c>
      <c r="BH692" s="192">
        <f>IF(N692="sníž. přenesená",J692,0)</f>
        <v>0</v>
      </c>
      <c r="BI692" s="192">
        <f>IF(N692="nulová",J692,0)</f>
        <v>0</v>
      </c>
      <c r="BJ692" s="22" t="s">
        <v>76</v>
      </c>
      <c r="BK692" s="192">
        <f>ROUND(I692*H692,2)</f>
        <v>0</v>
      </c>
      <c r="BL692" s="22" t="s">
        <v>415</v>
      </c>
      <c r="BM692" s="191" t="s">
        <v>1091</v>
      </c>
    </row>
    <row r="693" s="13" customFormat="1">
      <c r="A693" s="13"/>
      <c r="B693" s="198"/>
      <c r="C693" s="13"/>
      <c r="D693" s="199" t="s">
        <v>419</v>
      </c>
      <c r="E693" s="200" t="s">
        <v>3</v>
      </c>
      <c r="F693" s="201" t="s">
        <v>1092</v>
      </c>
      <c r="G693" s="13"/>
      <c r="H693" s="202">
        <v>93.5</v>
      </c>
      <c r="I693" s="203"/>
      <c r="J693" s="13"/>
      <c r="K693" s="13"/>
      <c r="L693" s="198"/>
      <c r="M693" s="204"/>
      <c r="N693" s="205"/>
      <c r="O693" s="205"/>
      <c r="P693" s="205"/>
      <c r="Q693" s="205"/>
      <c r="R693" s="205"/>
      <c r="S693" s="205"/>
      <c r="T693" s="20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00" t="s">
        <v>419</v>
      </c>
      <c r="AU693" s="200" t="s">
        <v>114</v>
      </c>
      <c r="AV693" s="13" t="s">
        <v>80</v>
      </c>
      <c r="AW693" s="13" t="s">
        <v>33</v>
      </c>
      <c r="AX693" s="13" t="s">
        <v>72</v>
      </c>
      <c r="AY693" s="200" t="s">
        <v>408</v>
      </c>
    </row>
    <row r="694" s="13" customFormat="1">
      <c r="A694" s="13"/>
      <c r="B694" s="198"/>
      <c r="C694" s="13"/>
      <c r="D694" s="199" t="s">
        <v>419</v>
      </c>
      <c r="E694" s="200" t="s">
        <v>3</v>
      </c>
      <c r="F694" s="201" t="s">
        <v>1093</v>
      </c>
      <c r="G694" s="13"/>
      <c r="H694" s="202">
        <v>102</v>
      </c>
      <c r="I694" s="203"/>
      <c r="J694" s="13"/>
      <c r="K694" s="13"/>
      <c r="L694" s="198"/>
      <c r="M694" s="204"/>
      <c r="N694" s="205"/>
      <c r="O694" s="205"/>
      <c r="P694" s="205"/>
      <c r="Q694" s="205"/>
      <c r="R694" s="205"/>
      <c r="S694" s="205"/>
      <c r="T694" s="20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00" t="s">
        <v>419</v>
      </c>
      <c r="AU694" s="200" t="s">
        <v>114</v>
      </c>
      <c r="AV694" s="13" t="s">
        <v>80</v>
      </c>
      <c r="AW694" s="13" t="s">
        <v>33</v>
      </c>
      <c r="AX694" s="13" t="s">
        <v>72</v>
      </c>
      <c r="AY694" s="200" t="s">
        <v>408</v>
      </c>
    </row>
    <row r="695" s="15" customFormat="1">
      <c r="A695" s="15"/>
      <c r="B695" s="215"/>
      <c r="C695" s="15"/>
      <c r="D695" s="199" t="s">
        <v>419</v>
      </c>
      <c r="E695" s="216" t="s">
        <v>3</v>
      </c>
      <c r="F695" s="217" t="s">
        <v>451</v>
      </c>
      <c r="G695" s="15"/>
      <c r="H695" s="218">
        <v>195.5</v>
      </c>
      <c r="I695" s="219"/>
      <c r="J695" s="15"/>
      <c r="K695" s="15"/>
      <c r="L695" s="215"/>
      <c r="M695" s="220"/>
      <c r="N695" s="221"/>
      <c r="O695" s="221"/>
      <c r="P695" s="221"/>
      <c r="Q695" s="221"/>
      <c r="R695" s="221"/>
      <c r="S695" s="221"/>
      <c r="T695" s="222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T695" s="216" t="s">
        <v>419</v>
      </c>
      <c r="AU695" s="216" t="s">
        <v>114</v>
      </c>
      <c r="AV695" s="15" t="s">
        <v>415</v>
      </c>
      <c r="AW695" s="15" t="s">
        <v>33</v>
      </c>
      <c r="AX695" s="15" t="s">
        <v>76</v>
      </c>
      <c r="AY695" s="216" t="s">
        <v>408</v>
      </c>
    </row>
    <row r="696" s="2" customFormat="1" ht="16.5" customHeight="1">
      <c r="A696" s="41"/>
      <c r="B696" s="179"/>
      <c r="C696" s="180" t="s">
        <v>1094</v>
      </c>
      <c r="D696" s="180" t="s">
        <v>411</v>
      </c>
      <c r="E696" s="181" t="s">
        <v>1095</v>
      </c>
      <c r="F696" s="182" t="s">
        <v>1096</v>
      </c>
      <c r="G696" s="183" t="s">
        <v>426</v>
      </c>
      <c r="H696" s="184">
        <v>6.6559999999999997</v>
      </c>
      <c r="I696" s="185"/>
      <c r="J696" s="186">
        <f>ROUND(I696*H696,2)</f>
        <v>0</v>
      </c>
      <c r="K696" s="182" t="s">
        <v>414</v>
      </c>
      <c r="L696" s="42"/>
      <c r="M696" s="187" t="s">
        <v>3</v>
      </c>
      <c r="N696" s="188" t="s">
        <v>43</v>
      </c>
      <c r="O696" s="75"/>
      <c r="P696" s="189">
        <f>O696*H696</f>
        <v>0</v>
      </c>
      <c r="Q696" s="189">
        <v>2.6446800000000001</v>
      </c>
      <c r="R696" s="189">
        <f>Q696*H696</f>
        <v>17.602990080000001</v>
      </c>
      <c r="S696" s="189">
        <v>0</v>
      </c>
      <c r="T696" s="190">
        <f>S696*H696</f>
        <v>0</v>
      </c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R696" s="191" t="s">
        <v>415</v>
      </c>
      <c r="AT696" s="191" t="s">
        <v>411</v>
      </c>
      <c r="AU696" s="191" t="s">
        <v>114</v>
      </c>
      <c r="AY696" s="22" t="s">
        <v>408</v>
      </c>
      <c r="BE696" s="192">
        <f>IF(N696="základní",J696,0)</f>
        <v>0</v>
      </c>
      <c r="BF696" s="192">
        <f>IF(N696="snížená",J696,0)</f>
        <v>0</v>
      </c>
      <c r="BG696" s="192">
        <f>IF(N696="zákl. přenesená",J696,0)</f>
        <v>0</v>
      </c>
      <c r="BH696" s="192">
        <f>IF(N696="sníž. přenesená",J696,0)</f>
        <v>0</v>
      </c>
      <c r="BI696" s="192">
        <f>IF(N696="nulová",J696,0)</f>
        <v>0</v>
      </c>
      <c r="BJ696" s="22" t="s">
        <v>76</v>
      </c>
      <c r="BK696" s="192">
        <f>ROUND(I696*H696,2)</f>
        <v>0</v>
      </c>
      <c r="BL696" s="22" t="s">
        <v>415</v>
      </c>
      <c r="BM696" s="191" t="s">
        <v>1097</v>
      </c>
    </row>
    <row r="697" s="2" customFormat="1">
      <c r="A697" s="41"/>
      <c r="B697" s="42"/>
      <c r="C697" s="41"/>
      <c r="D697" s="193" t="s">
        <v>417</v>
      </c>
      <c r="E697" s="41"/>
      <c r="F697" s="194" t="s">
        <v>1098</v>
      </c>
      <c r="G697" s="41"/>
      <c r="H697" s="41"/>
      <c r="I697" s="195"/>
      <c r="J697" s="41"/>
      <c r="K697" s="41"/>
      <c r="L697" s="42"/>
      <c r="M697" s="196"/>
      <c r="N697" s="197"/>
      <c r="O697" s="75"/>
      <c r="P697" s="75"/>
      <c r="Q697" s="75"/>
      <c r="R697" s="75"/>
      <c r="S697" s="75"/>
      <c r="T697" s="76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T697" s="22" t="s">
        <v>417</v>
      </c>
      <c r="AU697" s="22" t="s">
        <v>114</v>
      </c>
    </row>
    <row r="698" s="14" customFormat="1">
      <c r="A698" s="14"/>
      <c r="B698" s="208"/>
      <c r="C698" s="14"/>
      <c r="D698" s="199" t="s">
        <v>419</v>
      </c>
      <c r="E698" s="209" t="s">
        <v>3</v>
      </c>
      <c r="F698" s="210" t="s">
        <v>1099</v>
      </c>
      <c r="G698" s="14"/>
      <c r="H698" s="209" t="s">
        <v>3</v>
      </c>
      <c r="I698" s="211"/>
      <c r="J698" s="14"/>
      <c r="K698" s="14"/>
      <c r="L698" s="208"/>
      <c r="M698" s="212"/>
      <c r="N698" s="213"/>
      <c r="O698" s="213"/>
      <c r="P698" s="213"/>
      <c r="Q698" s="213"/>
      <c r="R698" s="213"/>
      <c r="S698" s="213"/>
      <c r="T698" s="2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209" t="s">
        <v>419</v>
      </c>
      <c r="AU698" s="209" t="s">
        <v>114</v>
      </c>
      <c r="AV698" s="14" t="s">
        <v>76</v>
      </c>
      <c r="AW698" s="14" t="s">
        <v>33</v>
      </c>
      <c r="AX698" s="14" t="s">
        <v>72</v>
      </c>
      <c r="AY698" s="209" t="s">
        <v>408</v>
      </c>
    </row>
    <row r="699" s="13" customFormat="1">
      <c r="A699" s="13"/>
      <c r="B699" s="198"/>
      <c r="C699" s="13"/>
      <c r="D699" s="199" t="s">
        <v>419</v>
      </c>
      <c r="E699" s="200" t="s">
        <v>3</v>
      </c>
      <c r="F699" s="201" t="s">
        <v>1100</v>
      </c>
      <c r="G699" s="13"/>
      <c r="H699" s="202">
        <v>3.1000000000000001</v>
      </c>
      <c r="I699" s="203"/>
      <c r="J699" s="13"/>
      <c r="K699" s="13"/>
      <c r="L699" s="198"/>
      <c r="M699" s="204"/>
      <c r="N699" s="205"/>
      <c r="O699" s="205"/>
      <c r="P699" s="205"/>
      <c r="Q699" s="205"/>
      <c r="R699" s="205"/>
      <c r="S699" s="205"/>
      <c r="T699" s="206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00" t="s">
        <v>419</v>
      </c>
      <c r="AU699" s="200" t="s">
        <v>114</v>
      </c>
      <c r="AV699" s="13" t="s">
        <v>80</v>
      </c>
      <c r="AW699" s="13" t="s">
        <v>33</v>
      </c>
      <c r="AX699" s="13" t="s">
        <v>72</v>
      </c>
      <c r="AY699" s="200" t="s">
        <v>408</v>
      </c>
    </row>
    <row r="700" s="14" customFormat="1">
      <c r="A700" s="14"/>
      <c r="B700" s="208"/>
      <c r="C700" s="14"/>
      <c r="D700" s="199" t="s">
        <v>419</v>
      </c>
      <c r="E700" s="209" t="s">
        <v>3</v>
      </c>
      <c r="F700" s="210" t="s">
        <v>1101</v>
      </c>
      <c r="G700" s="14"/>
      <c r="H700" s="209" t="s">
        <v>3</v>
      </c>
      <c r="I700" s="211"/>
      <c r="J700" s="14"/>
      <c r="K700" s="14"/>
      <c r="L700" s="208"/>
      <c r="M700" s="212"/>
      <c r="N700" s="213"/>
      <c r="O700" s="213"/>
      <c r="P700" s="213"/>
      <c r="Q700" s="213"/>
      <c r="R700" s="213"/>
      <c r="S700" s="213"/>
      <c r="T700" s="2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09" t="s">
        <v>419</v>
      </c>
      <c r="AU700" s="209" t="s">
        <v>114</v>
      </c>
      <c r="AV700" s="14" t="s">
        <v>76</v>
      </c>
      <c r="AW700" s="14" t="s">
        <v>33</v>
      </c>
      <c r="AX700" s="14" t="s">
        <v>72</v>
      </c>
      <c r="AY700" s="209" t="s">
        <v>408</v>
      </c>
    </row>
    <row r="701" s="13" customFormat="1">
      <c r="A701" s="13"/>
      <c r="B701" s="198"/>
      <c r="C701" s="13"/>
      <c r="D701" s="199" t="s">
        <v>419</v>
      </c>
      <c r="E701" s="200" t="s">
        <v>3</v>
      </c>
      <c r="F701" s="201" t="s">
        <v>1102</v>
      </c>
      <c r="G701" s="13"/>
      <c r="H701" s="202">
        <v>3.056</v>
      </c>
      <c r="I701" s="203"/>
      <c r="J701" s="13"/>
      <c r="K701" s="13"/>
      <c r="L701" s="198"/>
      <c r="M701" s="204"/>
      <c r="N701" s="205"/>
      <c r="O701" s="205"/>
      <c r="P701" s="205"/>
      <c r="Q701" s="205"/>
      <c r="R701" s="205"/>
      <c r="S701" s="205"/>
      <c r="T701" s="20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00" t="s">
        <v>419</v>
      </c>
      <c r="AU701" s="200" t="s">
        <v>114</v>
      </c>
      <c r="AV701" s="13" t="s">
        <v>80</v>
      </c>
      <c r="AW701" s="13" t="s">
        <v>33</v>
      </c>
      <c r="AX701" s="13" t="s">
        <v>72</v>
      </c>
      <c r="AY701" s="200" t="s">
        <v>408</v>
      </c>
    </row>
    <row r="702" s="13" customFormat="1">
      <c r="A702" s="13"/>
      <c r="B702" s="198"/>
      <c r="C702" s="13"/>
      <c r="D702" s="199" t="s">
        <v>419</v>
      </c>
      <c r="E702" s="200" t="s">
        <v>3</v>
      </c>
      <c r="F702" s="201" t="s">
        <v>1103</v>
      </c>
      <c r="G702" s="13"/>
      <c r="H702" s="202">
        <v>0.5</v>
      </c>
      <c r="I702" s="203"/>
      <c r="J702" s="13"/>
      <c r="K702" s="13"/>
      <c r="L702" s="198"/>
      <c r="M702" s="204"/>
      <c r="N702" s="205"/>
      <c r="O702" s="205"/>
      <c r="P702" s="205"/>
      <c r="Q702" s="205"/>
      <c r="R702" s="205"/>
      <c r="S702" s="205"/>
      <c r="T702" s="206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00" t="s">
        <v>419</v>
      </c>
      <c r="AU702" s="200" t="s">
        <v>114</v>
      </c>
      <c r="AV702" s="13" t="s">
        <v>80</v>
      </c>
      <c r="AW702" s="13" t="s">
        <v>33</v>
      </c>
      <c r="AX702" s="13" t="s">
        <v>72</v>
      </c>
      <c r="AY702" s="200" t="s">
        <v>408</v>
      </c>
    </row>
    <row r="703" s="15" customFormat="1">
      <c r="A703" s="15"/>
      <c r="B703" s="215"/>
      <c r="C703" s="15"/>
      <c r="D703" s="199" t="s">
        <v>419</v>
      </c>
      <c r="E703" s="216" t="s">
        <v>3</v>
      </c>
      <c r="F703" s="217" t="s">
        <v>451</v>
      </c>
      <c r="G703" s="15"/>
      <c r="H703" s="218">
        <v>6.6559999999999997</v>
      </c>
      <c r="I703" s="219"/>
      <c r="J703" s="15"/>
      <c r="K703" s="15"/>
      <c r="L703" s="215"/>
      <c r="M703" s="220"/>
      <c r="N703" s="221"/>
      <c r="O703" s="221"/>
      <c r="P703" s="221"/>
      <c r="Q703" s="221"/>
      <c r="R703" s="221"/>
      <c r="S703" s="221"/>
      <c r="T703" s="222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T703" s="216" t="s">
        <v>419</v>
      </c>
      <c r="AU703" s="216" t="s">
        <v>114</v>
      </c>
      <c r="AV703" s="15" t="s">
        <v>415</v>
      </c>
      <c r="AW703" s="15" t="s">
        <v>33</v>
      </c>
      <c r="AX703" s="15" t="s">
        <v>76</v>
      </c>
      <c r="AY703" s="216" t="s">
        <v>408</v>
      </c>
    </row>
    <row r="704" s="2" customFormat="1" ht="37.8" customHeight="1">
      <c r="A704" s="41"/>
      <c r="B704" s="179"/>
      <c r="C704" s="180" t="s">
        <v>1104</v>
      </c>
      <c r="D704" s="180" t="s">
        <v>411</v>
      </c>
      <c r="E704" s="181" t="s">
        <v>1105</v>
      </c>
      <c r="F704" s="182" t="s">
        <v>1106</v>
      </c>
      <c r="G704" s="183" t="s">
        <v>117</v>
      </c>
      <c r="H704" s="184">
        <v>45.25</v>
      </c>
      <c r="I704" s="185"/>
      <c r="J704" s="186">
        <f>ROUND(I704*H704,2)</f>
        <v>0</v>
      </c>
      <c r="K704" s="182" t="s">
        <v>414</v>
      </c>
      <c r="L704" s="42"/>
      <c r="M704" s="187" t="s">
        <v>3</v>
      </c>
      <c r="N704" s="188" t="s">
        <v>43</v>
      </c>
      <c r="O704" s="75"/>
      <c r="P704" s="189">
        <f>O704*H704</f>
        <v>0</v>
      </c>
      <c r="Q704" s="189">
        <v>0.0053261999999999997</v>
      </c>
      <c r="R704" s="189">
        <f>Q704*H704</f>
        <v>0.24101054999999999</v>
      </c>
      <c r="S704" s="189">
        <v>0</v>
      </c>
      <c r="T704" s="190">
        <f>S704*H704</f>
        <v>0</v>
      </c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R704" s="191" t="s">
        <v>415</v>
      </c>
      <c r="AT704" s="191" t="s">
        <v>411</v>
      </c>
      <c r="AU704" s="191" t="s">
        <v>114</v>
      </c>
      <c r="AY704" s="22" t="s">
        <v>408</v>
      </c>
      <c r="BE704" s="192">
        <f>IF(N704="základní",J704,0)</f>
        <v>0</v>
      </c>
      <c r="BF704" s="192">
        <f>IF(N704="snížená",J704,0)</f>
        <v>0</v>
      </c>
      <c r="BG704" s="192">
        <f>IF(N704="zákl. přenesená",J704,0)</f>
        <v>0</v>
      </c>
      <c r="BH704" s="192">
        <f>IF(N704="sníž. přenesená",J704,0)</f>
        <v>0</v>
      </c>
      <c r="BI704" s="192">
        <f>IF(N704="nulová",J704,0)</f>
        <v>0</v>
      </c>
      <c r="BJ704" s="22" t="s">
        <v>76</v>
      </c>
      <c r="BK704" s="192">
        <f>ROUND(I704*H704,2)</f>
        <v>0</v>
      </c>
      <c r="BL704" s="22" t="s">
        <v>415</v>
      </c>
      <c r="BM704" s="191" t="s">
        <v>1107</v>
      </c>
    </row>
    <row r="705" s="2" customFormat="1">
      <c r="A705" s="41"/>
      <c r="B705" s="42"/>
      <c r="C705" s="41"/>
      <c r="D705" s="193" t="s">
        <v>417</v>
      </c>
      <c r="E705" s="41"/>
      <c r="F705" s="194" t="s">
        <v>1108</v>
      </c>
      <c r="G705" s="41"/>
      <c r="H705" s="41"/>
      <c r="I705" s="195"/>
      <c r="J705" s="41"/>
      <c r="K705" s="41"/>
      <c r="L705" s="42"/>
      <c r="M705" s="196"/>
      <c r="N705" s="197"/>
      <c r="O705" s="75"/>
      <c r="P705" s="75"/>
      <c r="Q705" s="75"/>
      <c r="R705" s="75"/>
      <c r="S705" s="75"/>
      <c r="T705" s="76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T705" s="22" t="s">
        <v>417</v>
      </c>
      <c r="AU705" s="22" t="s">
        <v>114</v>
      </c>
    </row>
    <row r="706" s="14" customFormat="1">
      <c r="A706" s="14"/>
      <c r="B706" s="208"/>
      <c r="C706" s="14"/>
      <c r="D706" s="199" t="s">
        <v>419</v>
      </c>
      <c r="E706" s="209" t="s">
        <v>3</v>
      </c>
      <c r="F706" s="210" t="s">
        <v>1109</v>
      </c>
      <c r="G706" s="14"/>
      <c r="H706" s="209" t="s">
        <v>3</v>
      </c>
      <c r="I706" s="211"/>
      <c r="J706" s="14"/>
      <c r="K706" s="14"/>
      <c r="L706" s="208"/>
      <c r="M706" s="212"/>
      <c r="N706" s="213"/>
      <c r="O706" s="213"/>
      <c r="P706" s="213"/>
      <c r="Q706" s="213"/>
      <c r="R706" s="213"/>
      <c r="S706" s="213"/>
      <c r="T706" s="2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09" t="s">
        <v>419</v>
      </c>
      <c r="AU706" s="209" t="s">
        <v>114</v>
      </c>
      <c r="AV706" s="14" t="s">
        <v>76</v>
      </c>
      <c r="AW706" s="14" t="s">
        <v>33</v>
      </c>
      <c r="AX706" s="14" t="s">
        <v>72</v>
      </c>
      <c r="AY706" s="209" t="s">
        <v>408</v>
      </c>
    </row>
    <row r="707" s="13" customFormat="1">
      <c r="A707" s="13"/>
      <c r="B707" s="198"/>
      <c r="C707" s="13"/>
      <c r="D707" s="199" t="s">
        <v>419</v>
      </c>
      <c r="E707" s="200" t="s">
        <v>3</v>
      </c>
      <c r="F707" s="201" t="s">
        <v>1110</v>
      </c>
      <c r="G707" s="13"/>
      <c r="H707" s="202">
        <v>24.800000000000001</v>
      </c>
      <c r="I707" s="203"/>
      <c r="J707" s="13"/>
      <c r="K707" s="13"/>
      <c r="L707" s="198"/>
      <c r="M707" s="204"/>
      <c r="N707" s="205"/>
      <c r="O707" s="205"/>
      <c r="P707" s="205"/>
      <c r="Q707" s="205"/>
      <c r="R707" s="205"/>
      <c r="S707" s="205"/>
      <c r="T707" s="20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00" t="s">
        <v>419</v>
      </c>
      <c r="AU707" s="200" t="s">
        <v>114</v>
      </c>
      <c r="AV707" s="13" t="s">
        <v>80</v>
      </c>
      <c r="AW707" s="13" t="s">
        <v>33</v>
      </c>
      <c r="AX707" s="13" t="s">
        <v>72</v>
      </c>
      <c r="AY707" s="200" t="s">
        <v>408</v>
      </c>
    </row>
    <row r="708" s="14" customFormat="1">
      <c r="A708" s="14"/>
      <c r="B708" s="208"/>
      <c r="C708" s="14"/>
      <c r="D708" s="199" t="s">
        <v>419</v>
      </c>
      <c r="E708" s="209" t="s">
        <v>3</v>
      </c>
      <c r="F708" s="210" t="s">
        <v>1111</v>
      </c>
      <c r="G708" s="14"/>
      <c r="H708" s="209" t="s">
        <v>3</v>
      </c>
      <c r="I708" s="211"/>
      <c r="J708" s="14"/>
      <c r="K708" s="14"/>
      <c r="L708" s="208"/>
      <c r="M708" s="212"/>
      <c r="N708" s="213"/>
      <c r="O708" s="213"/>
      <c r="P708" s="213"/>
      <c r="Q708" s="213"/>
      <c r="R708" s="213"/>
      <c r="S708" s="213"/>
      <c r="T708" s="2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09" t="s">
        <v>419</v>
      </c>
      <c r="AU708" s="209" t="s">
        <v>114</v>
      </c>
      <c r="AV708" s="14" t="s">
        <v>76</v>
      </c>
      <c r="AW708" s="14" t="s">
        <v>33</v>
      </c>
      <c r="AX708" s="14" t="s">
        <v>72</v>
      </c>
      <c r="AY708" s="209" t="s">
        <v>408</v>
      </c>
    </row>
    <row r="709" s="13" customFormat="1">
      <c r="A709" s="13"/>
      <c r="B709" s="198"/>
      <c r="C709" s="13"/>
      <c r="D709" s="199" t="s">
        <v>419</v>
      </c>
      <c r="E709" s="200" t="s">
        <v>3</v>
      </c>
      <c r="F709" s="201" t="s">
        <v>1112</v>
      </c>
      <c r="G709" s="13"/>
      <c r="H709" s="202">
        <v>20.449999999999999</v>
      </c>
      <c r="I709" s="203"/>
      <c r="J709" s="13"/>
      <c r="K709" s="13"/>
      <c r="L709" s="198"/>
      <c r="M709" s="204"/>
      <c r="N709" s="205"/>
      <c r="O709" s="205"/>
      <c r="P709" s="205"/>
      <c r="Q709" s="205"/>
      <c r="R709" s="205"/>
      <c r="S709" s="205"/>
      <c r="T709" s="206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00" t="s">
        <v>419</v>
      </c>
      <c r="AU709" s="200" t="s">
        <v>114</v>
      </c>
      <c r="AV709" s="13" t="s">
        <v>80</v>
      </c>
      <c r="AW709" s="13" t="s">
        <v>33</v>
      </c>
      <c r="AX709" s="13" t="s">
        <v>72</v>
      </c>
      <c r="AY709" s="200" t="s">
        <v>408</v>
      </c>
    </row>
    <row r="710" s="15" customFormat="1">
      <c r="A710" s="15"/>
      <c r="B710" s="215"/>
      <c r="C710" s="15"/>
      <c r="D710" s="199" t="s">
        <v>419</v>
      </c>
      <c r="E710" s="216" t="s">
        <v>3</v>
      </c>
      <c r="F710" s="217" t="s">
        <v>451</v>
      </c>
      <c r="G710" s="15"/>
      <c r="H710" s="218">
        <v>45.25</v>
      </c>
      <c r="I710" s="219"/>
      <c r="J710" s="15"/>
      <c r="K710" s="15"/>
      <c r="L710" s="215"/>
      <c r="M710" s="220"/>
      <c r="N710" s="221"/>
      <c r="O710" s="221"/>
      <c r="P710" s="221"/>
      <c r="Q710" s="221"/>
      <c r="R710" s="221"/>
      <c r="S710" s="221"/>
      <c r="T710" s="222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T710" s="216" t="s">
        <v>419</v>
      </c>
      <c r="AU710" s="216" t="s">
        <v>114</v>
      </c>
      <c r="AV710" s="15" t="s">
        <v>415</v>
      </c>
      <c r="AW710" s="15" t="s">
        <v>33</v>
      </c>
      <c r="AX710" s="15" t="s">
        <v>76</v>
      </c>
      <c r="AY710" s="216" t="s">
        <v>408</v>
      </c>
    </row>
    <row r="711" s="2" customFormat="1" ht="37.8" customHeight="1">
      <c r="A711" s="41"/>
      <c r="B711" s="179"/>
      <c r="C711" s="180" t="s">
        <v>1113</v>
      </c>
      <c r="D711" s="180" t="s">
        <v>411</v>
      </c>
      <c r="E711" s="181" t="s">
        <v>1114</v>
      </c>
      <c r="F711" s="182" t="s">
        <v>1115</v>
      </c>
      <c r="G711" s="183" t="s">
        <v>117</v>
      </c>
      <c r="H711" s="184">
        <v>45.25</v>
      </c>
      <c r="I711" s="185"/>
      <c r="J711" s="186">
        <f>ROUND(I711*H711,2)</f>
        <v>0</v>
      </c>
      <c r="K711" s="182" t="s">
        <v>414</v>
      </c>
      <c r="L711" s="42"/>
      <c r="M711" s="187" t="s">
        <v>3</v>
      </c>
      <c r="N711" s="188" t="s">
        <v>43</v>
      </c>
      <c r="O711" s="75"/>
      <c r="P711" s="189">
        <f>O711*H711</f>
        <v>0</v>
      </c>
      <c r="Q711" s="189">
        <v>0</v>
      </c>
      <c r="R711" s="189">
        <f>Q711*H711</f>
        <v>0</v>
      </c>
      <c r="S711" s="189">
        <v>0</v>
      </c>
      <c r="T711" s="190">
        <f>S711*H711</f>
        <v>0</v>
      </c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R711" s="191" t="s">
        <v>415</v>
      </c>
      <c r="AT711" s="191" t="s">
        <v>411</v>
      </c>
      <c r="AU711" s="191" t="s">
        <v>114</v>
      </c>
      <c r="AY711" s="22" t="s">
        <v>408</v>
      </c>
      <c r="BE711" s="192">
        <f>IF(N711="základní",J711,0)</f>
        <v>0</v>
      </c>
      <c r="BF711" s="192">
        <f>IF(N711="snížená",J711,0)</f>
        <v>0</v>
      </c>
      <c r="BG711" s="192">
        <f>IF(N711="zákl. přenesená",J711,0)</f>
        <v>0</v>
      </c>
      <c r="BH711" s="192">
        <f>IF(N711="sníž. přenesená",J711,0)</f>
        <v>0</v>
      </c>
      <c r="BI711" s="192">
        <f>IF(N711="nulová",J711,0)</f>
        <v>0</v>
      </c>
      <c r="BJ711" s="22" t="s">
        <v>76</v>
      </c>
      <c r="BK711" s="192">
        <f>ROUND(I711*H711,2)</f>
        <v>0</v>
      </c>
      <c r="BL711" s="22" t="s">
        <v>415</v>
      </c>
      <c r="BM711" s="191" t="s">
        <v>1116</v>
      </c>
    </row>
    <row r="712" s="2" customFormat="1">
      <c r="A712" s="41"/>
      <c r="B712" s="42"/>
      <c r="C712" s="41"/>
      <c r="D712" s="193" t="s">
        <v>417</v>
      </c>
      <c r="E712" s="41"/>
      <c r="F712" s="194" t="s">
        <v>1117</v>
      </c>
      <c r="G712" s="41"/>
      <c r="H712" s="41"/>
      <c r="I712" s="195"/>
      <c r="J712" s="41"/>
      <c r="K712" s="41"/>
      <c r="L712" s="42"/>
      <c r="M712" s="196"/>
      <c r="N712" s="197"/>
      <c r="O712" s="75"/>
      <c r="P712" s="75"/>
      <c r="Q712" s="75"/>
      <c r="R712" s="75"/>
      <c r="S712" s="75"/>
      <c r="T712" s="76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T712" s="22" t="s">
        <v>417</v>
      </c>
      <c r="AU712" s="22" t="s">
        <v>114</v>
      </c>
    </row>
    <row r="713" s="2" customFormat="1" ht="24.15" customHeight="1">
      <c r="A713" s="41"/>
      <c r="B713" s="179"/>
      <c r="C713" s="180" t="s">
        <v>1118</v>
      </c>
      <c r="D713" s="180" t="s">
        <v>411</v>
      </c>
      <c r="E713" s="181" t="s">
        <v>1050</v>
      </c>
      <c r="F713" s="182" t="s">
        <v>1051</v>
      </c>
      <c r="G713" s="183" t="s">
        <v>501</v>
      </c>
      <c r="H713" s="184">
        <v>0.58099999999999996</v>
      </c>
      <c r="I713" s="185"/>
      <c r="J713" s="186">
        <f>ROUND(I713*H713,2)</f>
        <v>0</v>
      </c>
      <c r="K713" s="182" t="s">
        <v>414</v>
      </c>
      <c r="L713" s="42"/>
      <c r="M713" s="187" t="s">
        <v>3</v>
      </c>
      <c r="N713" s="188" t="s">
        <v>43</v>
      </c>
      <c r="O713" s="75"/>
      <c r="P713" s="189">
        <f>O713*H713</f>
        <v>0</v>
      </c>
      <c r="Q713" s="189">
        <v>1.0529056800000001</v>
      </c>
      <c r="R713" s="189">
        <f>Q713*H713</f>
        <v>0.61173820008000002</v>
      </c>
      <c r="S713" s="189">
        <v>0</v>
      </c>
      <c r="T713" s="190">
        <f>S713*H713</f>
        <v>0</v>
      </c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R713" s="191" t="s">
        <v>415</v>
      </c>
      <c r="AT713" s="191" t="s">
        <v>411</v>
      </c>
      <c r="AU713" s="191" t="s">
        <v>114</v>
      </c>
      <c r="AY713" s="22" t="s">
        <v>408</v>
      </c>
      <c r="BE713" s="192">
        <f>IF(N713="základní",J713,0)</f>
        <v>0</v>
      </c>
      <c r="BF713" s="192">
        <f>IF(N713="snížená",J713,0)</f>
        <v>0</v>
      </c>
      <c r="BG713" s="192">
        <f>IF(N713="zákl. přenesená",J713,0)</f>
        <v>0</v>
      </c>
      <c r="BH713" s="192">
        <f>IF(N713="sníž. přenesená",J713,0)</f>
        <v>0</v>
      </c>
      <c r="BI713" s="192">
        <f>IF(N713="nulová",J713,0)</f>
        <v>0</v>
      </c>
      <c r="BJ713" s="22" t="s">
        <v>76</v>
      </c>
      <c r="BK713" s="192">
        <f>ROUND(I713*H713,2)</f>
        <v>0</v>
      </c>
      <c r="BL713" s="22" t="s">
        <v>415</v>
      </c>
      <c r="BM713" s="191" t="s">
        <v>1119</v>
      </c>
    </row>
    <row r="714" s="2" customFormat="1">
      <c r="A714" s="41"/>
      <c r="B714" s="42"/>
      <c r="C714" s="41"/>
      <c r="D714" s="193" t="s">
        <v>417</v>
      </c>
      <c r="E714" s="41"/>
      <c r="F714" s="194" t="s">
        <v>1053</v>
      </c>
      <c r="G714" s="41"/>
      <c r="H714" s="41"/>
      <c r="I714" s="195"/>
      <c r="J714" s="41"/>
      <c r="K714" s="41"/>
      <c r="L714" s="42"/>
      <c r="M714" s="196"/>
      <c r="N714" s="197"/>
      <c r="O714" s="75"/>
      <c r="P714" s="75"/>
      <c r="Q714" s="75"/>
      <c r="R714" s="75"/>
      <c r="S714" s="75"/>
      <c r="T714" s="76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T714" s="22" t="s">
        <v>417</v>
      </c>
      <c r="AU714" s="22" t="s">
        <v>114</v>
      </c>
    </row>
    <row r="715" s="14" customFormat="1">
      <c r="A715" s="14"/>
      <c r="B715" s="208"/>
      <c r="C715" s="14"/>
      <c r="D715" s="199" t="s">
        <v>419</v>
      </c>
      <c r="E715" s="209" t="s">
        <v>3</v>
      </c>
      <c r="F715" s="210" t="s">
        <v>590</v>
      </c>
      <c r="G715" s="14"/>
      <c r="H715" s="209" t="s">
        <v>3</v>
      </c>
      <c r="I715" s="211"/>
      <c r="J715" s="14"/>
      <c r="K715" s="14"/>
      <c r="L715" s="208"/>
      <c r="M715" s="212"/>
      <c r="N715" s="213"/>
      <c r="O715" s="213"/>
      <c r="P715" s="213"/>
      <c r="Q715" s="213"/>
      <c r="R715" s="213"/>
      <c r="S715" s="213"/>
      <c r="T715" s="2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09" t="s">
        <v>419</v>
      </c>
      <c r="AU715" s="209" t="s">
        <v>114</v>
      </c>
      <c r="AV715" s="14" t="s">
        <v>76</v>
      </c>
      <c r="AW715" s="14" t="s">
        <v>33</v>
      </c>
      <c r="AX715" s="14" t="s">
        <v>72</v>
      </c>
      <c r="AY715" s="209" t="s">
        <v>408</v>
      </c>
    </row>
    <row r="716" s="13" customFormat="1">
      <c r="A716" s="13"/>
      <c r="B716" s="198"/>
      <c r="C716" s="13"/>
      <c r="D716" s="199" t="s">
        <v>419</v>
      </c>
      <c r="E716" s="200" t="s">
        <v>3</v>
      </c>
      <c r="F716" s="201" t="s">
        <v>1120</v>
      </c>
      <c r="G716" s="13"/>
      <c r="H716" s="202">
        <v>0.52800000000000002</v>
      </c>
      <c r="I716" s="203"/>
      <c r="J716" s="13"/>
      <c r="K716" s="13"/>
      <c r="L716" s="198"/>
      <c r="M716" s="204"/>
      <c r="N716" s="205"/>
      <c r="O716" s="205"/>
      <c r="P716" s="205"/>
      <c r="Q716" s="205"/>
      <c r="R716" s="205"/>
      <c r="S716" s="205"/>
      <c r="T716" s="20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00" t="s">
        <v>419</v>
      </c>
      <c r="AU716" s="200" t="s">
        <v>114</v>
      </c>
      <c r="AV716" s="13" t="s">
        <v>80</v>
      </c>
      <c r="AW716" s="13" t="s">
        <v>33</v>
      </c>
      <c r="AX716" s="13" t="s">
        <v>76</v>
      </c>
      <c r="AY716" s="200" t="s">
        <v>408</v>
      </c>
    </row>
    <row r="717" s="13" customFormat="1">
      <c r="A717" s="13"/>
      <c r="B717" s="198"/>
      <c r="C717" s="13"/>
      <c r="D717" s="199" t="s">
        <v>419</v>
      </c>
      <c r="E717" s="13"/>
      <c r="F717" s="201" t="s">
        <v>1121</v>
      </c>
      <c r="G717" s="13"/>
      <c r="H717" s="202">
        <v>0.58099999999999996</v>
      </c>
      <c r="I717" s="203"/>
      <c r="J717" s="13"/>
      <c r="K717" s="13"/>
      <c r="L717" s="198"/>
      <c r="M717" s="204"/>
      <c r="N717" s="205"/>
      <c r="O717" s="205"/>
      <c r="P717" s="205"/>
      <c r="Q717" s="205"/>
      <c r="R717" s="205"/>
      <c r="S717" s="205"/>
      <c r="T717" s="206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00" t="s">
        <v>419</v>
      </c>
      <c r="AU717" s="200" t="s">
        <v>114</v>
      </c>
      <c r="AV717" s="13" t="s">
        <v>80</v>
      </c>
      <c r="AW717" s="13" t="s">
        <v>4</v>
      </c>
      <c r="AX717" s="13" t="s">
        <v>76</v>
      </c>
      <c r="AY717" s="200" t="s">
        <v>408</v>
      </c>
    </row>
    <row r="718" s="2" customFormat="1" ht="37.8" customHeight="1">
      <c r="A718" s="41"/>
      <c r="B718" s="179"/>
      <c r="C718" s="180" t="s">
        <v>1122</v>
      </c>
      <c r="D718" s="180" t="s">
        <v>411</v>
      </c>
      <c r="E718" s="181" t="s">
        <v>1123</v>
      </c>
      <c r="F718" s="182" t="s">
        <v>1124</v>
      </c>
      <c r="G718" s="183" t="s">
        <v>117</v>
      </c>
      <c r="H718" s="184">
        <v>32</v>
      </c>
      <c r="I718" s="185"/>
      <c r="J718" s="186">
        <f>ROUND(I718*H718,2)</f>
        <v>0</v>
      </c>
      <c r="K718" s="182" t="s">
        <v>414</v>
      </c>
      <c r="L718" s="42"/>
      <c r="M718" s="187" t="s">
        <v>3</v>
      </c>
      <c r="N718" s="188" t="s">
        <v>43</v>
      </c>
      <c r="O718" s="75"/>
      <c r="P718" s="189">
        <f>O718*H718</f>
        <v>0</v>
      </c>
      <c r="Q718" s="189">
        <v>0.00029</v>
      </c>
      <c r="R718" s="189">
        <f>Q718*H718</f>
        <v>0.0092800000000000001</v>
      </c>
      <c r="S718" s="189">
        <v>0</v>
      </c>
      <c r="T718" s="190">
        <f>S718*H718</f>
        <v>0</v>
      </c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R718" s="191" t="s">
        <v>415</v>
      </c>
      <c r="AT718" s="191" t="s">
        <v>411</v>
      </c>
      <c r="AU718" s="191" t="s">
        <v>114</v>
      </c>
      <c r="AY718" s="22" t="s">
        <v>408</v>
      </c>
      <c r="BE718" s="192">
        <f>IF(N718="základní",J718,0)</f>
        <v>0</v>
      </c>
      <c r="BF718" s="192">
        <f>IF(N718="snížená",J718,0)</f>
        <v>0</v>
      </c>
      <c r="BG718" s="192">
        <f>IF(N718="zákl. přenesená",J718,0)</f>
        <v>0</v>
      </c>
      <c r="BH718" s="192">
        <f>IF(N718="sníž. přenesená",J718,0)</f>
        <v>0</v>
      </c>
      <c r="BI718" s="192">
        <f>IF(N718="nulová",J718,0)</f>
        <v>0</v>
      </c>
      <c r="BJ718" s="22" t="s">
        <v>76</v>
      </c>
      <c r="BK718" s="192">
        <f>ROUND(I718*H718,2)</f>
        <v>0</v>
      </c>
      <c r="BL718" s="22" t="s">
        <v>415</v>
      </c>
      <c r="BM718" s="191" t="s">
        <v>1125</v>
      </c>
    </row>
    <row r="719" s="2" customFormat="1">
      <c r="A719" s="41"/>
      <c r="B719" s="42"/>
      <c r="C719" s="41"/>
      <c r="D719" s="193" t="s">
        <v>417</v>
      </c>
      <c r="E719" s="41"/>
      <c r="F719" s="194" t="s">
        <v>1126</v>
      </c>
      <c r="G719" s="41"/>
      <c r="H719" s="41"/>
      <c r="I719" s="195"/>
      <c r="J719" s="41"/>
      <c r="K719" s="41"/>
      <c r="L719" s="42"/>
      <c r="M719" s="196"/>
      <c r="N719" s="197"/>
      <c r="O719" s="75"/>
      <c r="P719" s="75"/>
      <c r="Q719" s="75"/>
      <c r="R719" s="75"/>
      <c r="S719" s="75"/>
      <c r="T719" s="76"/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T719" s="22" t="s">
        <v>417</v>
      </c>
      <c r="AU719" s="22" t="s">
        <v>114</v>
      </c>
    </row>
    <row r="720" s="14" customFormat="1">
      <c r="A720" s="14"/>
      <c r="B720" s="208"/>
      <c r="C720" s="14"/>
      <c r="D720" s="199" t="s">
        <v>419</v>
      </c>
      <c r="E720" s="209" t="s">
        <v>3</v>
      </c>
      <c r="F720" s="210" t="s">
        <v>1127</v>
      </c>
      <c r="G720" s="14"/>
      <c r="H720" s="209" t="s">
        <v>3</v>
      </c>
      <c r="I720" s="211"/>
      <c r="J720" s="14"/>
      <c r="K720" s="14"/>
      <c r="L720" s="208"/>
      <c r="M720" s="212"/>
      <c r="N720" s="213"/>
      <c r="O720" s="213"/>
      <c r="P720" s="213"/>
      <c r="Q720" s="213"/>
      <c r="R720" s="213"/>
      <c r="S720" s="213"/>
      <c r="T720" s="2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09" t="s">
        <v>419</v>
      </c>
      <c r="AU720" s="209" t="s">
        <v>114</v>
      </c>
      <c r="AV720" s="14" t="s">
        <v>76</v>
      </c>
      <c r="AW720" s="14" t="s">
        <v>33</v>
      </c>
      <c r="AX720" s="14" t="s">
        <v>72</v>
      </c>
      <c r="AY720" s="209" t="s">
        <v>408</v>
      </c>
    </row>
    <row r="721" s="13" customFormat="1">
      <c r="A721" s="13"/>
      <c r="B721" s="198"/>
      <c r="C721" s="13"/>
      <c r="D721" s="199" t="s">
        <v>419</v>
      </c>
      <c r="E721" s="200" t="s">
        <v>3</v>
      </c>
      <c r="F721" s="201" t="s">
        <v>1128</v>
      </c>
      <c r="G721" s="13"/>
      <c r="H721" s="202">
        <v>32</v>
      </c>
      <c r="I721" s="203"/>
      <c r="J721" s="13"/>
      <c r="K721" s="13"/>
      <c r="L721" s="198"/>
      <c r="M721" s="204"/>
      <c r="N721" s="205"/>
      <c r="O721" s="205"/>
      <c r="P721" s="205"/>
      <c r="Q721" s="205"/>
      <c r="R721" s="205"/>
      <c r="S721" s="205"/>
      <c r="T721" s="20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00" t="s">
        <v>419</v>
      </c>
      <c r="AU721" s="200" t="s">
        <v>114</v>
      </c>
      <c r="AV721" s="13" t="s">
        <v>80</v>
      </c>
      <c r="AW721" s="13" t="s">
        <v>33</v>
      </c>
      <c r="AX721" s="13" t="s">
        <v>76</v>
      </c>
      <c r="AY721" s="200" t="s">
        <v>408</v>
      </c>
    </row>
    <row r="722" s="12" customFormat="1" ht="20.88" customHeight="1">
      <c r="A722" s="12"/>
      <c r="B722" s="166"/>
      <c r="C722" s="12"/>
      <c r="D722" s="167" t="s">
        <v>71</v>
      </c>
      <c r="E722" s="177" t="s">
        <v>1129</v>
      </c>
      <c r="F722" s="177" t="s">
        <v>1130</v>
      </c>
      <c r="G722" s="12"/>
      <c r="H722" s="12"/>
      <c r="I722" s="169"/>
      <c r="J722" s="178">
        <f>BK722</f>
        <v>0</v>
      </c>
      <c r="K722" s="12"/>
      <c r="L722" s="166"/>
      <c r="M722" s="171"/>
      <c r="N722" s="172"/>
      <c r="O722" s="172"/>
      <c r="P722" s="173">
        <f>SUM(P723:P770)</f>
        <v>0</v>
      </c>
      <c r="Q722" s="172"/>
      <c r="R722" s="173">
        <f>SUM(R723:R770)</f>
        <v>21.008926348879999</v>
      </c>
      <c r="S722" s="172"/>
      <c r="T722" s="174">
        <f>SUM(T723:T770)</f>
        <v>0</v>
      </c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R722" s="167" t="s">
        <v>76</v>
      </c>
      <c r="AT722" s="175" t="s">
        <v>71</v>
      </c>
      <c r="AU722" s="175" t="s">
        <v>80</v>
      </c>
      <c r="AY722" s="167" t="s">
        <v>408</v>
      </c>
      <c r="BK722" s="176">
        <f>SUM(BK723:BK770)</f>
        <v>0</v>
      </c>
    </row>
    <row r="723" s="2" customFormat="1" ht="49.05" customHeight="1">
      <c r="A723" s="41"/>
      <c r="B723" s="179"/>
      <c r="C723" s="180" t="s">
        <v>1131</v>
      </c>
      <c r="D723" s="180" t="s">
        <v>411</v>
      </c>
      <c r="E723" s="181" t="s">
        <v>1132</v>
      </c>
      <c r="F723" s="182" t="s">
        <v>1133</v>
      </c>
      <c r="G723" s="183" t="s">
        <v>426</v>
      </c>
      <c r="H723" s="184">
        <v>7.7590000000000003</v>
      </c>
      <c r="I723" s="185"/>
      <c r="J723" s="186">
        <f>ROUND(I723*H723,2)</f>
        <v>0</v>
      </c>
      <c r="K723" s="182" t="s">
        <v>414</v>
      </c>
      <c r="L723" s="42"/>
      <c r="M723" s="187" t="s">
        <v>3</v>
      </c>
      <c r="N723" s="188" t="s">
        <v>43</v>
      </c>
      <c r="O723" s="75"/>
      <c r="P723" s="189">
        <f>O723*H723</f>
        <v>0</v>
      </c>
      <c r="Q723" s="189">
        <v>2.5020099999999998</v>
      </c>
      <c r="R723" s="189">
        <f>Q723*H723</f>
        <v>19.413095590000001</v>
      </c>
      <c r="S723" s="189">
        <v>0</v>
      </c>
      <c r="T723" s="190">
        <f>S723*H723</f>
        <v>0</v>
      </c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R723" s="191" t="s">
        <v>415</v>
      </c>
      <c r="AT723" s="191" t="s">
        <v>411</v>
      </c>
      <c r="AU723" s="191" t="s">
        <v>114</v>
      </c>
      <c r="AY723" s="22" t="s">
        <v>408</v>
      </c>
      <c r="BE723" s="192">
        <f>IF(N723="základní",J723,0)</f>
        <v>0</v>
      </c>
      <c r="BF723" s="192">
        <f>IF(N723="snížená",J723,0)</f>
        <v>0</v>
      </c>
      <c r="BG723" s="192">
        <f>IF(N723="zákl. přenesená",J723,0)</f>
        <v>0</v>
      </c>
      <c r="BH723" s="192">
        <f>IF(N723="sníž. přenesená",J723,0)</f>
        <v>0</v>
      </c>
      <c r="BI723" s="192">
        <f>IF(N723="nulová",J723,0)</f>
        <v>0</v>
      </c>
      <c r="BJ723" s="22" t="s">
        <v>76</v>
      </c>
      <c r="BK723" s="192">
        <f>ROUND(I723*H723,2)</f>
        <v>0</v>
      </c>
      <c r="BL723" s="22" t="s">
        <v>415</v>
      </c>
      <c r="BM723" s="191" t="s">
        <v>1134</v>
      </c>
    </row>
    <row r="724" s="2" customFormat="1">
      <c r="A724" s="41"/>
      <c r="B724" s="42"/>
      <c r="C724" s="41"/>
      <c r="D724" s="193" t="s">
        <v>417</v>
      </c>
      <c r="E724" s="41"/>
      <c r="F724" s="194" t="s">
        <v>1135</v>
      </c>
      <c r="G724" s="41"/>
      <c r="H724" s="41"/>
      <c r="I724" s="195"/>
      <c r="J724" s="41"/>
      <c r="K724" s="41"/>
      <c r="L724" s="42"/>
      <c r="M724" s="196"/>
      <c r="N724" s="197"/>
      <c r="O724" s="75"/>
      <c r="P724" s="75"/>
      <c r="Q724" s="75"/>
      <c r="R724" s="75"/>
      <c r="S724" s="75"/>
      <c r="T724" s="76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T724" s="22" t="s">
        <v>417</v>
      </c>
      <c r="AU724" s="22" t="s">
        <v>114</v>
      </c>
    </row>
    <row r="725" s="13" customFormat="1">
      <c r="A725" s="13"/>
      <c r="B725" s="198"/>
      <c r="C725" s="13"/>
      <c r="D725" s="199" t="s">
        <v>419</v>
      </c>
      <c r="E725" s="200" t="s">
        <v>3</v>
      </c>
      <c r="F725" s="201" t="s">
        <v>1136</v>
      </c>
      <c r="G725" s="13"/>
      <c r="H725" s="202">
        <v>0.20399999999999999</v>
      </c>
      <c r="I725" s="203"/>
      <c r="J725" s="13"/>
      <c r="K725" s="13"/>
      <c r="L725" s="198"/>
      <c r="M725" s="204"/>
      <c r="N725" s="205"/>
      <c r="O725" s="205"/>
      <c r="P725" s="205"/>
      <c r="Q725" s="205"/>
      <c r="R725" s="205"/>
      <c r="S725" s="205"/>
      <c r="T725" s="20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00" t="s">
        <v>419</v>
      </c>
      <c r="AU725" s="200" t="s">
        <v>114</v>
      </c>
      <c r="AV725" s="13" t="s">
        <v>80</v>
      </c>
      <c r="AW725" s="13" t="s">
        <v>33</v>
      </c>
      <c r="AX725" s="13" t="s">
        <v>72</v>
      </c>
      <c r="AY725" s="200" t="s">
        <v>408</v>
      </c>
    </row>
    <row r="726" s="14" customFormat="1">
      <c r="A726" s="14"/>
      <c r="B726" s="208"/>
      <c r="C726" s="14"/>
      <c r="D726" s="199" t="s">
        <v>419</v>
      </c>
      <c r="E726" s="209" t="s">
        <v>3</v>
      </c>
      <c r="F726" s="210" t="s">
        <v>1137</v>
      </c>
      <c r="G726" s="14"/>
      <c r="H726" s="209" t="s">
        <v>3</v>
      </c>
      <c r="I726" s="211"/>
      <c r="J726" s="14"/>
      <c r="K726" s="14"/>
      <c r="L726" s="208"/>
      <c r="M726" s="212"/>
      <c r="N726" s="213"/>
      <c r="O726" s="213"/>
      <c r="P726" s="213"/>
      <c r="Q726" s="213"/>
      <c r="R726" s="213"/>
      <c r="S726" s="213"/>
      <c r="T726" s="2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09" t="s">
        <v>419</v>
      </c>
      <c r="AU726" s="209" t="s">
        <v>114</v>
      </c>
      <c r="AV726" s="14" t="s">
        <v>76</v>
      </c>
      <c r="AW726" s="14" t="s">
        <v>33</v>
      </c>
      <c r="AX726" s="14" t="s">
        <v>72</v>
      </c>
      <c r="AY726" s="209" t="s">
        <v>408</v>
      </c>
    </row>
    <row r="727" s="13" customFormat="1">
      <c r="A727" s="13"/>
      <c r="B727" s="198"/>
      <c r="C727" s="13"/>
      <c r="D727" s="199" t="s">
        <v>419</v>
      </c>
      <c r="E727" s="200" t="s">
        <v>3</v>
      </c>
      <c r="F727" s="201" t="s">
        <v>1138</v>
      </c>
      <c r="G727" s="13"/>
      <c r="H727" s="202">
        <v>0.74099999999999999</v>
      </c>
      <c r="I727" s="203"/>
      <c r="J727" s="13"/>
      <c r="K727" s="13"/>
      <c r="L727" s="198"/>
      <c r="M727" s="204"/>
      <c r="N727" s="205"/>
      <c r="O727" s="205"/>
      <c r="P727" s="205"/>
      <c r="Q727" s="205"/>
      <c r="R727" s="205"/>
      <c r="S727" s="205"/>
      <c r="T727" s="206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00" t="s">
        <v>419</v>
      </c>
      <c r="AU727" s="200" t="s">
        <v>114</v>
      </c>
      <c r="AV727" s="13" t="s">
        <v>80</v>
      </c>
      <c r="AW727" s="13" t="s">
        <v>33</v>
      </c>
      <c r="AX727" s="13" t="s">
        <v>72</v>
      </c>
      <c r="AY727" s="200" t="s">
        <v>408</v>
      </c>
    </row>
    <row r="728" s="14" customFormat="1">
      <c r="A728" s="14"/>
      <c r="B728" s="208"/>
      <c r="C728" s="14"/>
      <c r="D728" s="199" t="s">
        <v>419</v>
      </c>
      <c r="E728" s="209" t="s">
        <v>3</v>
      </c>
      <c r="F728" s="210" t="s">
        <v>1139</v>
      </c>
      <c r="G728" s="14"/>
      <c r="H728" s="209" t="s">
        <v>3</v>
      </c>
      <c r="I728" s="211"/>
      <c r="J728" s="14"/>
      <c r="K728" s="14"/>
      <c r="L728" s="208"/>
      <c r="M728" s="212"/>
      <c r="N728" s="213"/>
      <c r="O728" s="213"/>
      <c r="P728" s="213"/>
      <c r="Q728" s="213"/>
      <c r="R728" s="213"/>
      <c r="S728" s="213"/>
      <c r="T728" s="2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09" t="s">
        <v>419</v>
      </c>
      <c r="AU728" s="209" t="s">
        <v>114</v>
      </c>
      <c r="AV728" s="14" t="s">
        <v>76</v>
      </c>
      <c r="AW728" s="14" t="s">
        <v>33</v>
      </c>
      <c r="AX728" s="14" t="s">
        <v>72</v>
      </c>
      <c r="AY728" s="209" t="s">
        <v>408</v>
      </c>
    </row>
    <row r="729" s="13" customFormat="1">
      <c r="A729" s="13"/>
      <c r="B729" s="198"/>
      <c r="C729" s="13"/>
      <c r="D729" s="199" t="s">
        <v>419</v>
      </c>
      <c r="E729" s="200" t="s">
        <v>3</v>
      </c>
      <c r="F729" s="201" t="s">
        <v>1140</v>
      </c>
      <c r="G729" s="13"/>
      <c r="H729" s="202">
        <v>3.7490000000000001</v>
      </c>
      <c r="I729" s="203"/>
      <c r="J729" s="13"/>
      <c r="K729" s="13"/>
      <c r="L729" s="198"/>
      <c r="M729" s="204"/>
      <c r="N729" s="205"/>
      <c r="O729" s="205"/>
      <c r="P729" s="205"/>
      <c r="Q729" s="205"/>
      <c r="R729" s="205"/>
      <c r="S729" s="205"/>
      <c r="T729" s="20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00" t="s">
        <v>419</v>
      </c>
      <c r="AU729" s="200" t="s">
        <v>114</v>
      </c>
      <c r="AV729" s="13" t="s">
        <v>80</v>
      </c>
      <c r="AW729" s="13" t="s">
        <v>33</v>
      </c>
      <c r="AX729" s="13" t="s">
        <v>72</v>
      </c>
      <c r="AY729" s="200" t="s">
        <v>408</v>
      </c>
    </row>
    <row r="730" s="14" customFormat="1">
      <c r="A730" s="14"/>
      <c r="B730" s="208"/>
      <c r="C730" s="14"/>
      <c r="D730" s="199" t="s">
        <v>419</v>
      </c>
      <c r="E730" s="209" t="s">
        <v>3</v>
      </c>
      <c r="F730" s="210" t="s">
        <v>1141</v>
      </c>
      <c r="G730" s="14"/>
      <c r="H730" s="209" t="s">
        <v>3</v>
      </c>
      <c r="I730" s="211"/>
      <c r="J730" s="14"/>
      <c r="K730" s="14"/>
      <c r="L730" s="208"/>
      <c r="M730" s="212"/>
      <c r="N730" s="213"/>
      <c r="O730" s="213"/>
      <c r="P730" s="213"/>
      <c r="Q730" s="213"/>
      <c r="R730" s="213"/>
      <c r="S730" s="213"/>
      <c r="T730" s="2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09" t="s">
        <v>419</v>
      </c>
      <c r="AU730" s="209" t="s">
        <v>114</v>
      </c>
      <c r="AV730" s="14" t="s">
        <v>76</v>
      </c>
      <c r="AW730" s="14" t="s">
        <v>33</v>
      </c>
      <c r="AX730" s="14" t="s">
        <v>72</v>
      </c>
      <c r="AY730" s="209" t="s">
        <v>408</v>
      </c>
    </row>
    <row r="731" s="13" customFormat="1">
      <c r="A731" s="13"/>
      <c r="B731" s="198"/>
      <c r="C731" s="13"/>
      <c r="D731" s="199" t="s">
        <v>419</v>
      </c>
      <c r="E731" s="200" t="s">
        <v>3</v>
      </c>
      <c r="F731" s="201" t="s">
        <v>1142</v>
      </c>
      <c r="G731" s="13"/>
      <c r="H731" s="202">
        <v>3.0649999999999999</v>
      </c>
      <c r="I731" s="203"/>
      <c r="J731" s="13"/>
      <c r="K731" s="13"/>
      <c r="L731" s="198"/>
      <c r="M731" s="204"/>
      <c r="N731" s="205"/>
      <c r="O731" s="205"/>
      <c r="P731" s="205"/>
      <c r="Q731" s="205"/>
      <c r="R731" s="205"/>
      <c r="S731" s="205"/>
      <c r="T731" s="206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00" t="s">
        <v>419</v>
      </c>
      <c r="AU731" s="200" t="s">
        <v>114</v>
      </c>
      <c r="AV731" s="13" t="s">
        <v>80</v>
      </c>
      <c r="AW731" s="13" t="s">
        <v>33</v>
      </c>
      <c r="AX731" s="13" t="s">
        <v>72</v>
      </c>
      <c r="AY731" s="200" t="s">
        <v>408</v>
      </c>
    </row>
    <row r="732" s="15" customFormat="1">
      <c r="A732" s="15"/>
      <c r="B732" s="215"/>
      <c r="C732" s="15"/>
      <c r="D732" s="199" t="s">
        <v>419</v>
      </c>
      <c r="E732" s="216" t="s">
        <v>3</v>
      </c>
      <c r="F732" s="217" t="s">
        <v>451</v>
      </c>
      <c r="G732" s="15"/>
      <c r="H732" s="218">
        <v>7.7590000000000003</v>
      </c>
      <c r="I732" s="219"/>
      <c r="J732" s="15"/>
      <c r="K732" s="15"/>
      <c r="L732" s="215"/>
      <c r="M732" s="220"/>
      <c r="N732" s="221"/>
      <c r="O732" s="221"/>
      <c r="P732" s="221"/>
      <c r="Q732" s="221"/>
      <c r="R732" s="221"/>
      <c r="S732" s="221"/>
      <c r="T732" s="222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T732" s="216" t="s">
        <v>419</v>
      </c>
      <c r="AU732" s="216" t="s">
        <v>114</v>
      </c>
      <c r="AV732" s="15" t="s">
        <v>415</v>
      </c>
      <c r="AW732" s="15" t="s">
        <v>33</v>
      </c>
      <c r="AX732" s="15" t="s">
        <v>76</v>
      </c>
      <c r="AY732" s="216" t="s">
        <v>408</v>
      </c>
    </row>
    <row r="733" s="2" customFormat="1" ht="78" customHeight="1">
      <c r="A733" s="41"/>
      <c r="B733" s="179"/>
      <c r="C733" s="180" t="s">
        <v>1143</v>
      </c>
      <c r="D733" s="180" t="s">
        <v>411</v>
      </c>
      <c r="E733" s="181" t="s">
        <v>1144</v>
      </c>
      <c r="F733" s="182" t="s">
        <v>1145</v>
      </c>
      <c r="G733" s="183" t="s">
        <v>501</v>
      </c>
      <c r="H733" s="184">
        <v>1.1639999999999999</v>
      </c>
      <c r="I733" s="185"/>
      <c r="J733" s="186">
        <f>ROUND(I733*H733,2)</f>
        <v>0</v>
      </c>
      <c r="K733" s="182" t="s">
        <v>414</v>
      </c>
      <c r="L733" s="42"/>
      <c r="M733" s="187" t="s">
        <v>3</v>
      </c>
      <c r="N733" s="188" t="s">
        <v>43</v>
      </c>
      <c r="O733" s="75"/>
      <c r="P733" s="189">
        <f>O733*H733</f>
        <v>0</v>
      </c>
      <c r="Q733" s="189">
        <v>1.0555522399999999</v>
      </c>
      <c r="R733" s="189">
        <f>Q733*H733</f>
        <v>1.2286628073599999</v>
      </c>
      <c r="S733" s="189">
        <v>0</v>
      </c>
      <c r="T733" s="190">
        <f>S733*H733</f>
        <v>0</v>
      </c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R733" s="191" t="s">
        <v>415</v>
      </c>
      <c r="AT733" s="191" t="s">
        <v>411</v>
      </c>
      <c r="AU733" s="191" t="s">
        <v>114</v>
      </c>
      <c r="AY733" s="22" t="s">
        <v>408</v>
      </c>
      <c r="BE733" s="192">
        <f>IF(N733="základní",J733,0)</f>
        <v>0</v>
      </c>
      <c r="BF733" s="192">
        <f>IF(N733="snížená",J733,0)</f>
        <v>0</v>
      </c>
      <c r="BG733" s="192">
        <f>IF(N733="zákl. přenesená",J733,0)</f>
        <v>0</v>
      </c>
      <c r="BH733" s="192">
        <f>IF(N733="sníž. přenesená",J733,0)</f>
        <v>0</v>
      </c>
      <c r="BI733" s="192">
        <f>IF(N733="nulová",J733,0)</f>
        <v>0</v>
      </c>
      <c r="BJ733" s="22" t="s">
        <v>76</v>
      </c>
      <c r="BK733" s="192">
        <f>ROUND(I733*H733,2)</f>
        <v>0</v>
      </c>
      <c r="BL733" s="22" t="s">
        <v>415</v>
      </c>
      <c r="BM733" s="191" t="s">
        <v>1146</v>
      </c>
    </row>
    <row r="734" s="2" customFormat="1">
      <c r="A734" s="41"/>
      <c r="B734" s="42"/>
      <c r="C734" s="41"/>
      <c r="D734" s="193" t="s">
        <v>417</v>
      </c>
      <c r="E734" s="41"/>
      <c r="F734" s="194" t="s">
        <v>1147</v>
      </c>
      <c r="G734" s="41"/>
      <c r="H734" s="41"/>
      <c r="I734" s="195"/>
      <c r="J734" s="41"/>
      <c r="K734" s="41"/>
      <c r="L734" s="42"/>
      <c r="M734" s="196"/>
      <c r="N734" s="197"/>
      <c r="O734" s="75"/>
      <c r="P734" s="75"/>
      <c r="Q734" s="75"/>
      <c r="R734" s="75"/>
      <c r="S734" s="75"/>
      <c r="T734" s="76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T734" s="22" t="s">
        <v>417</v>
      </c>
      <c r="AU734" s="22" t="s">
        <v>114</v>
      </c>
    </row>
    <row r="735" s="14" customFormat="1">
      <c r="A735" s="14"/>
      <c r="B735" s="208"/>
      <c r="C735" s="14"/>
      <c r="D735" s="199" t="s">
        <v>419</v>
      </c>
      <c r="E735" s="209" t="s">
        <v>3</v>
      </c>
      <c r="F735" s="210" t="s">
        <v>590</v>
      </c>
      <c r="G735" s="14"/>
      <c r="H735" s="209" t="s">
        <v>3</v>
      </c>
      <c r="I735" s="211"/>
      <c r="J735" s="14"/>
      <c r="K735" s="14"/>
      <c r="L735" s="208"/>
      <c r="M735" s="212"/>
      <c r="N735" s="213"/>
      <c r="O735" s="213"/>
      <c r="P735" s="213"/>
      <c r="Q735" s="213"/>
      <c r="R735" s="213"/>
      <c r="S735" s="213"/>
      <c r="T735" s="2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09" t="s">
        <v>419</v>
      </c>
      <c r="AU735" s="209" t="s">
        <v>114</v>
      </c>
      <c r="AV735" s="14" t="s">
        <v>76</v>
      </c>
      <c r="AW735" s="14" t="s">
        <v>33</v>
      </c>
      <c r="AX735" s="14" t="s">
        <v>72</v>
      </c>
      <c r="AY735" s="209" t="s">
        <v>408</v>
      </c>
    </row>
    <row r="736" s="13" customFormat="1">
      <c r="A736" s="13"/>
      <c r="B736" s="198"/>
      <c r="C736" s="13"/>
      <c r="D736" s="199" t="s">
        <v>419</v>
      </c>
      <c r="E736" s="200" t="s">
        <v>3</v>
      </c>
      <c r="F736" s="201" t="s">
        <v>1148</v>
      </c>
      <c r="G736" s="13"/>
      <c r="H736" s="202">
        <v>1.1639999999999999</v>
      </c>
      <c r="I736" s="203"/>
      <c r="J736" s="13"/>
      <c r="K736" s="13"/>
      <c r="L736" s="198"/>
      <c r="M736" s="204"/>
      <c r="N736" s="205"/>
      <c r="O736" s="205"/>
      <c r="P736" s="205"/>
      <c r="Q736" s="205"/>
      <c r="R736" s="205"/>
      <c r="S736" s="205"/>
      <c r="T736" s="20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00" t="s">
        <v>419</v>
      </c>
      <c r="AU736" s="200" t="s">
        <v>114</v>
      </c>
      <c r="AV736" s="13" t="s">
        <v>80</v>
      </c>
      <c r="AW736" s="13" t="s">
        <v>33</v>
      </c>
      <c r="AX736" s="13" t="s">
        <v>76</v>
      </c>
      <c r="AY736" s="200" t="s">
        <v>408</v>
      </c>
    </row>
    <row r="737" s="2" customFormat="1" ht="37.8" customHeight="1">
      <c r="A737" s="41"/>
      <c r="B737" s="179"/>
      <c r="C737" s="180" t="s">
        <v>1149</v>
      </c>
      <c r="D737" s="180" t="s">
        <v>411</v>
      </c>
      <c r="E737" s="181" t="s">
        <v>1105</v>
      </c>
      <c r="F737" s="182" t="s">
        <v>1106</v>
      </c>
      <c r="G737" s="183" t="s">
        <v>117</v>
      </c>
      <c r="H737" s="184">
        <v>53.188000000000002</v>
      </c>
      <c r="I737" s="185"/>
      <c r="J737" s="186">
        <f>ROUND(I737*H737,2)</f>
        <v>0</v>
      </c>
      <c r="K737" s="182" t="s">
        <v>414</v>
      </c>
      <c r="L737" s="42"/>
      <c r="M737" s="187" t="s">
        <v>3</v>
      </c>
      <c r="N737" s="188" t="s">
        <v>43</v>
      </c>
      <c r="O737" s="75"/>
      <c r="P737" s="189">
        <f>O737*H737</f>
        <v>0</v>
      </c>
      <c r="Q737" s="189">
        <v>0.0053261999999999997</v>
      </c>
      <c r="R737" s="189">
        <f>Q737*H737</f>
        <v>0.28328992559999999</v>
      </c>
      <c r="S737" s="189">
        <v>0</v>
      </c>
      <c r="T737" s="190">
        <f>S737*H737</f>
        <v>0</v>
      </c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R737" s="191" t="s">
        <v>415</v>
      </c>
      <c r="AT737" s="191" t="s">
        <v>411</v>
      </c>
      <c r="AU737" s="191" t="s">
        <v>114</v>
      </c>
      <c r="AY737" s="22" t="s">
        <v>408</v>
      </c>
      <c r="BE737" s="192">
        <f>IF(N737="základní",J737,0)</f>
        <v>0</v>
      </c>
      <c r="BF737" s="192">
        <f>IF(N737="snížená",J737,0)</f>
        <v>0</v>
      </c>
      <c r="BG737" s="192">
        <f>IF(N737="zákl. přenesená",J737,0)</f>
        <v>0</v>
      </c>
      <c r="BH737" s="192">
        <f>IF(N737="sníž. přenesená",J737,0)</f>
        <v>0</v>
      </c>
      <c r="BI737" s="192">
        <f>IF(N737="nulová",J737,0)</f>
        <v>0</v>
      </c>
      <c r="BJ737" s="22" t="s">
        <v>76</v>
      </c>
      <c r="BK737" s="192">
        <f>ROUND(I737*H737,2)</f>
        <v>0</v>
      </c>
      <c r="BL737" s="22" t="s">
        <v>415</v>
      </c>
      <c r="BM737" s="191" t="s">
        <v>1150</v>
      </c>
    </row>
    <row r="738" s="2" customFormat="1">
      <c r="A738" s="41"/>
      <c r="B738" s="42"/>
      <c r="C738" s="41"/>
      <c r="D738" s="193" t="s">
        <v>417</v>
      </c>
      <c r="E738" s="41"/>
      <c r="F738" s="194" t="s">
        <v>1108</v>
      </c>
      <c r="G738" s="41"/>
      <c r="H738" s="41"/>
      <c r="I738" s="195"/>
      <c r="J738" s="41"/>
      <c r="K738" s="41"/>
      <c r="L738" s="42"/>
      <c r="M738" s="196"/>
      <c r="N738" s="197"/>
      <c r="O738" s="75"/>
      <c r="P738" s="75"/>
      <c r="Q738" s="75"/>
      <c r="R738" s="75"/>
      <c r="S738" s="75"/>
      <c r="T738" s="76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T738" s="22" t="s">
        <v>417</v>
      </c>
      <c r="AU738" s="22" t="s">
        <v>114</v>
      </c>
    </row>
    <row r="739" s="13" customFormat="1">
      <c r="A739" s="13"/>
      <c r="B739" s="198"/>
      <c r="C739" s="13"/>
      <c r="D739" s="199" t="s">
        <v>419</v>
      </c>
      <c r="E739" s="200" t="s">
        <v>3</v>
      </c>
      <c r="F739" s="201" t="s">
        <v>1151</v>
      </c>
      <c r="G739" s="13"/>
      <c r="H739" s="202">
        <v>1.272</v>
      </c>
      <c r="I739" s="203"/>
      <c r="J739" s="13"/>
      <c r="K739" s="13"/>
      <c r="L739" s="198"/>
      <c r="M739" s="204"/>
      <c r="N739" s="205"/>
      <c r="O739" s="205"/>
      <c r="P739" s="205"/>
      <c r="Q739" s="205"/>
      <c r="R739" s="205"/>
      <c r="S739" s="205"/>
      <c r="T739" s="20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00" t="s">
        <v>419</v>
      </c>
      <c r="AU739" s="200" t="s">
        <v>114</v>
      </c>
      <c r="AV739" s="13" t="s">
        <v>80</v>
      </c>
      <c r="AW739" s="13" t="s">
        <v>33</v>
      </c>
      <c r="AX739" s="13" t="s">
        <v>72</v>
      </c>
      <c r="AY739" s="200" t="s">
        <v>408</v>
      </c>
    </row>
    <row r="740" s="13" customFormat="1">
      <c r="A740" s="13"/>
      <c r="B740" s="198"/>
      <c r="C740" s="13"/>
      <c r="D740" s="199" t="s">
        <v>419</v>
      </c>
      <c r="E740" s="200" t="s">
        <v>3</v>
      </c>
      <c r="F740" s="201" t="s">
        <v>1152</v>
      </c>
      <c r="G740" s="13"/>
      <c r="H740" s="202">
        <v>0.69199999999999995</v>
      </c>
      <c r="I740" s="203"/>
      <c r="J740" s="13"/>
      <c r="K740" s="13"/>
      <c r="L740" s="198"/>
      <c r="M740" s="204"/>
      <c r="N740" s="205"/>
      <c r="O740" s="205"/>
      <c r="P740" s="205"/>
      <c r="Q740" s="205"/>
      <c r="R740" s="205"/>
      <c r="S740" s="205"/>
      <c r="T740" s="20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00" t="s">
        <v>419</v>
      </c>
      <c r="AU740" s="200" t="s">
        <v>114</v>
      </c>
      <c r="AV740" s="13" t="s">
        <v>80</v>
      </c>
      <c r="AW740" s="13" t="s">
        <v>33</v>
      </c>
      <c r="AX740" s="13" t="s">
        <v>72</v>
      </c>
      <c r="AY740" s="200" t="s">
        <v>408</v>
      </c>
    </row>
    <row r="741" s="14" customFormat="1">
      <c r="A741" s="14"/>
      <c r="B741" s="208"/>
      <c r="C741" s="14"/>
      <c r="D741" s="199" t="s">
        <v>419</v>
      </c>
      <c r="E741" s="209" t="s">
        <v>3</v>
      </c>
      <c r="F741" s="210" t="s">
        <v>1137</v>
      </c>
      <c r="G741" s="14"/>
      <c r="H741" s="209" t="s">
        <v>3</v>
      </c>
      <c r="I741" s="211"/>
      <c r="J741" s="14"/>
      <c r="K741" s="14"/>
      <c r="L741" s="208"/>
      <c r="M741" s="212"/>
      <c r="N741" s="213"/>
      <c r="O741" s="213"/>
      <c r="P741" s="213"/>
      <c r="Q741" s="213"/>
      <c r="R741" s="213"/>
      <c r="S741" s="213"/>
      <c r="T741" s="2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209" t="s">
        <v>419</v>
      </c>
      <c r="AU741" s="209" t="s">
        <v>114</v>
      </c>
      <c r="AV741" s="14" t="s">
        <v>76</v>
      </c>
      <c r="AW741" s="14" t="s">
        <v>33</v>
      </c>
      <c r="AX741" s="14" t="s">
        <v>72</v>
      </c>
      <c r="AY741" s="209" t="s">
        <v>408</v>
      </c>
    </row>
    <row r="742" s="13" customFormat="1">
      <c r="A742" s="13"/>
      <c r="B742" s="198"/>
      <c r="C742" s="13"/>
      <c r="D742" s="199" t="s">
        <v>419</v>
      </c>
      <c r="E742" s="200" t="s">
        <v>3</v>
      </c>
      <c r="F742" s="201" t="s">
        <v>1153</v>
      </c>
      <c r="G742" s="13"/>
      <c r="H742" s="202">
        <v>4.6310000000000002</v>
      </c>
      <c r="I742" s="203"/>
      <c r="J742" s="13"/>
      <c r="K742" s="13"/>
      <c r="L742" s="198"/>
      <c r="M742" s="204"/>
      <c r="N742" s="205"/>
      <c r="O742" s="205"/>
      <c r="P742" s="205"/>
      <c r="Q742" s="205"/>
      <c r="R742" s="205"/>
      <c r="S742" s="205"/>
      <c r="T742" s="206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200" t="s">
        <v>419</v>
      </c>
      <c r="AU742" s="200" t="s">
        <v>114</v>
      </c>
      <c r="AV742" s="13" t="s">
        <v>80</v>
      </c>
      <c r="AW742" s="13" t="s">
        <v>33</v>
      </c>
      <c r="AX742" s="13" t="s">
        <v>72</v>
      </c>
      <c r="AY742" s="200" t="s">
        <v>408</v>
      </c>
    </row>
    <row r="743" s="13" customFormat="1">
      <c r="A743" s="13"/>
      <c r="B743" s="198"/>
      <c r="C743" s="13"/>
      <c r="D743" s="199" t="s">
        <v>419</v>
      </c>
      <c r="E743" s="200" t="s">
        <v>3</v>
      </c>
      <c r="F743" s="201" t="s">
        <v>1154</v>
      </c>
      <c r="G743" s="13"/>
      <c r="H743" s="202">
        <v>9.798</v>
      </c>
      <c r="I743" s="203"/>
      <c r="J743" s="13"/>
      <c r="K743" s="13"/>
      <c r="L743" s="198"/>
      <c r="M743" s="204"/>
      <c r="N743" s="205"/>
      <c r="O743" s="205"/>
      <c r="P743" s="205"/>
      <c r="Q743" s="205"/>
      <c r="R743" s="205"/>
      <c r="S743" s="205"/>
      <c r="T743" s="20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00" t="s">
        <v>419</v>
      </c>
      <c r="AU743" s="200" t="s">
        <v>114</v>
      </c>
      <c r="AV743" s="13" t="s">
        <v>80</v>
      </c>
      <c r="AW743" s="13" t="s">
        <v>33</v>
      </c>
      <c r="AX743" s="13" t="s">
        <v>72</v>
      </c>
      <c r="AY743" s="200" t="s">
        <v>408</v>
      </c>
    </row>
    <row r="744" s="14" customFormat="1">
      <c r="A744" s="14"/>
      <c r="B744" s="208"/>
      <c r="C744" s="14"/>
      <c r="D744" s="199" t="s">
        <v>419</v>
      </c>
      <c r="E744" s="209" t="s">
        <v>3</v>
      </c>
      <c r="F744" s="210" t="s">
        <v>1139</v>
      </c>
      <c r="G744" s="14"/>
      <c r="H744" s="209" t="s">
        <v>3</v>
      </c>
      <c r="I744" s="211"/>
      <c r="J744" s="14"/>
      <c r="K744" s="14"/>
      <c r="L744" s="208"/>
      <c r="M744" s="212"/>
      <c r="N744" s="213"/>
      <c r="O744" s="213"/>
      <c r="P744" s="213"/>
      <c r="Q744" s="213"/>
      <c r="R744" s="213"/>
      <c r="S744" s="213"/>
      <c r="T744" s="2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09" t="s">
        <v>419</v>
      </c>
      <c r="AU744" s="209" t="s">
        <v>114</v>
      </c>
      <c r="AV744" s="14" t="s">
        <v>76</v>
      </c>
      <c r="AW744" s="14" t="s">
        <v>33</v>
      </c>
      <c r="AX744" s="14" t="s">
        <v>72</v>
      </c>
      <c r="AY744" s="209" t="s">
        <v>408</v>
      </c>
    </row>
    <row r="745" s="13" customFormat="1">
      <c r="A745" s="13"/>
      <c r="B745" s="198"/>
      <c r="C745" s="13"/>
      <c r="D745" s="199" t="s">
        <v>419</v>
      </c>
      <c r="E745" s="200" t="s">
        <v>3</v>
      </c>
      <c r="F745" s="201" t="s">
        <v>1155</v>
      </c>
      <c r="G745" s="13"/>
      <c r="H745" s="202">
        <v>14.997</v>
      </c>
      <c r="I745" s="203"/>
      <c r="J745" s="13"/>
      <c r="K745" s="13"/>
      <c r="L745" s="198"/>
      <c r="M745" s="204"/>
      <c r="N745" s="205"/>
      <c r="O745" s="205"/>
      <c r="P745" s="205"/>
      <c r="Q745" s="205"/>
      <c r="R745" s="205"/>
      <c r="S745" s="205"/>
      <c r="T745" s="20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00" t="s">
        <v>419</v>
      </c>
      <c r="AU745" s="200" t="s">
        <v>114</v>
      </c>
      <c r="AV745" s="13" t="s">
        <v>80</v>
      </c>
      <c r="AW745" s="13" t="s">
        <v>33</v>
      </c>
      <c r="AX745" s="13" t="s">
        <v>72</v>
      </c>
      <c r="AY745" s="200" t="s">
        <v>408</v>
      </c>
    </row>
    <row r="746" s="13" customFormat="1">
      <c r="A746" s="13"/>
      <c r="B746" s="198"/>
      <c r="C746" s="13"/>
      <c r="D746" s="199" t="s">
        <v>419</v>
      </c>
      <c r="E746" s="200" t="s">
        <v>3</v>
      </c>
      <c r="F746" s="201" t="s">
        <v>1156</v>
      </c>
      <c r="G746" s="13"/>
      <c r="H746" s="202">
        <v>3.8999999999999999</v>
      </c>
      <c r="I746" s="203"/>
      <c r="J746" s="13"/>
      <c r="K746" s="13"/>
      <c r="L746" s="198"/>
      <c r="M746" s="204"/>
      <c r="N746" s="205"/>
      <c r="O746" s="205"/>
      <c r="P746" s="205"/>
      <c r="Q746" s="205"/>
      <c r="R746" s="205"/>
      <c r="S746" s="205"/>
      <c r="T746" s="20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00" t="s">
        <v>419</v>
      </c>
      <c r="AU746" s="200" t="s">
        <v>114</v>
      </c>
      <c r="AV746" s="13" t="s">
        <v>80</v>
      </c>
      <c r="AW746" s="13" t="s">
        <v>33</v>
      </c>
      <c r="AX746" s="13" t="s">
        <v>72</v>
      </c>
      <c r="AY746" s="200" t="s">
        <v>408</v>
      </c>
    </row>
    <row r="747" s="14" customFormat="1">
      <c r="A747" s="14"/>
      <c r="B747" s="208"/>
      <c r="C747" s="14"/>
      <c r="D747" s="199" t="s">
        <v>419</v>
      </c>
      <c r="E747" s="209" t="s">
        <v>3</v>
      </c>
      <c r="F747" s="210" t="s">
        <v>1141</v>
      </c>
      <c r="G747" s="14"/>
      <c r="H747" s="209" t="s">
        <v>3</v>
      </c>
      <c r="I747" s="211"/>
      <c r="J747" s="14"/>
      <c r="K747" s="14"/>
      <c r="L747" s="208"/>
      <c r="M747" s="212"/>
      <c r="N747" s="213"/>
      <c r="O747" s="213"/>
      <c r="P747" s="213"/>
      <c r="Q747" s="213"/>
      <c r="R747" s="213"/>
      <c r="S747" s="213"/>
      <c r="T747" s="2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09" t="s">
        <v>419</v>
      </c>
      <c r="AU747" s="209" t="s">
        <v>114</v>
      </c>
      <c r="AV747" s="14" t="s">
        <v>76</v>
      </c>
      <c r="AW747" s="14" t="s">
        <v>33</v>
      </c>
      <c r="AX747" s="14" t="s">
        <v>72</v>
      </c>
      <c r="AY747" s="209" t="s">
        <v>408</v>
      </c>
    </row>
    <row r="748" s="13" customFormat="1">
      <c r="A748" s="13"/>
      <c r="B748" s="198"/>
      <c r="C748" s="13"/>
      <c r="D748" s="199" t="s">
        <v>419</v>
      </c>
      <c r="E748" s="200" t="s">
        <v>3</v>
      </c>
      <c r="F748" s="201" t="s">
        <v>1157</v>
      </c>
      <c r="G748" s="13"/>
      <c r="H748" s="202">
        <v>12.257999999999999</v>
      </c>
      <c r="I748" s="203"/>
      <c r="J748" s="13"/>
      <c r="K748" s="13"/>
      <c r="L748" s="198"/>
      <c r="M748" s="204"/>
      <c r="N748" s="205"/>
      <c r="O748" s="205"/>
      <c r="P748" s="205"/>
      <c r="Q748" s="205"/>
      <c r="R748" s="205"/>
      <c r="S748" s="205"/>
      <c r="T748" s="206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00" t="s">
        <v>419</v>
      </c>
      <c r="AU748" s="200" t="s">
        <v>114</v>
      </c>
      <c r="AV748" s="13" t="s">
        <v>80</v>
      </c>
      <c r="AW748" s="13" t="s">
        <v>33</v>
      </c>
      <c r="AX748" s="13" t="s">
        <v>72</v>
      </c>
      <c r="AY748" s="200" t="s">
        <v>408</v>
      </c>
    </row>
    <row r="749" s="13" customFormat="1">
      <c r="A749" s="13"/>
      <c r="B749" s="198"/>
      <c r="C749" s="13"/>
      <c r="D749" s="199" t="s">
        <v>419</v>
      </c>
      <c r="E749" s="200" t="s">
        <v>3</v>
      </c>
      <c r="F749" s="201" t="s">
        <v>1158</v>
      </c>
      <c r="G749" s="13"/>
      <c r="H749" s="202">
        <v>5.6399999999999997</v>
      </c>
      <c r="I749" s="203"/>
      <c r="J749" s="13"/>
      <c r="K749" s="13"/>
      <c r="L749" s="198"/>
      <c r="M749" s="204"/>
      <c r="N749" s="205"/>
      <c r="O749" s="205"/>
      <c r="P749" s="205"/>
      <c r="Q749" s="205"/>
      <c r="R749" s="205"/>
      <c r="S749" s="205"/>
      <c r="T749" s="20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00" t="s">
        <v>419</v>
      </c>
      <c r="AU749" s="200" t="s">
        <v>114</v>
      </c>
      <c r="AV749" s="13" t="s">
        <v>80</v>
      </c>
      <c r="AW749" s="13" t="s">
        <v>33</v>
      </c>
      <c r="AX749" s="13" t="s">
        <v>72</v>
      </c>
      <c r="AY749" s="200" t="s">
        <v>408</v>
      </c>
    </row>
    <row r="750" s="15" customFormat="1">
      <c r="A750" s="15"/>
      <c r="B750" s="215"/>
      <c r="C750" s="15"/>
      <c r="D750" s="199" t="s">
        <v>419</v>
      </c>
      <c r="E750" s="216" t="s">
        <v>3</v>
      </c>
      <c r="F750" s="217" t="s">
        <v>451</v>
      </c>
      <c r="G750" s="15"/>
      <c r="H750" s="218">
        <v>53.188000000000002</v>
      </c>
      <c r="I750" s="219"/>
      <c r="J750" s="15"/>
      <c r="K750" s="15"/>
      <c r="L750" s="215"/>
      <c r="M750" s="220"/>
      <c r="N750" s="221"/>
      <c r="O750" s="221"/>
      <c r="P750" s="221"/>
      <c r="Q750" s="221"/>
      <c r="R750" s="221"/>
      <c r="S750" s="221"/>
      <c r="T750" s="222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T750" s="216" t="s">
        <v>419</v>
      </c>
      <c r="AU750" s="216" t="s">
        <v>114</v>
      </c>
      <c r="AV750" s="15" t="s">
        <v>415</v>
      </c>
      <c r="AW750" s="15" t="s">
        <v>33</v>
      </c>
      <c r="AX750" s="15" t="s">
        <v>76</v>
      </c>
      <c r="AY750" s="216" t="s">
        <v>408</v>
      </c>
    </row>
    <row r="751" s="2" customFormat="1" ht="37.8" customHeight="1">
      <c r="A751" s="41"/>
      <c r="B751" s="179"/>
      <c r="C751" s="180" t="s">
        <v>1159</v>
      </c>
      <c r="D751" s="180" t="s">
        <v>411</v>
      </c>
      <c r="E751" s="181" t="s">
        <v>1114</v>
      </c>
      <c r="F751" s="182" t="s">
        <v>1115</v>
      </c>
      <c r="G751" s="183" t="s">
        <v>117</v>
      </c>
      <c r="H751" s="184">
        <v>53.188000000000002</v>
      </c>
      <c r="I751" s="185"/>
      <c r="J751" s="186">
        <f>ROUND(I751*H751,2)</f>
        <v>0</v>
      </c>
      <c r="K751" s="182" t="s">
        <v>414</v>
      </c>
      <c r="L751" s="42"/>
      <c r="M751" s="187" t="s">
        <v>3</v>
      </c>
      <c r="N751" s="188" t="s">
        <v>43</v>
      </c>
      <c r="O751" s="75"/>
      <c r="P751" s="189">
        <f>O751*H751</f>
        <v>0</v>
      </c>
      <c r="Q751" s="189">
        <v>0</v>
      </c>
      <c r="R751" s="189">
        <f>Q751*H751</f>
        <v>0</v>
      </c>
      <c r="S751" s="189">
        <v>0</v>
      </c>
      <c r="T751" s="190">
        <f>S751*H751</f>
        <v>0</v>
      </c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R751" s="191" t="s">
        <v>415</v>
      </c>
      <c r="AT751" s="191" t="s">
        <v>411</v>
      </c>
      <c r="AU751" s="191" t="s">
        <v>114</v>
      </c>
      <c r="AY751" s="22" t="s">
        <v>408</v>
      </c>
      <c r="BE751" s="192">
        <f>IF(N751="základní",J751,0)</f>
        <v>0</v>
      </c>
      <c r="BF751" s="192">
        <f>IF(N751="snížená",J751,0)</f>
        <v>0</v>
      </c>
      <c r="BG751" s="192">
        <f>IF(N751="zákl. přenesená",J751,0)</f>
        <v>0</v>
      </c>
      <c r="BH751" s="192">
        <f>IF(N751="sníž. přenesená",J751,0)</f>
        <v>0</v>
      </c>
      <c r="BI751" s="192">
        <f>IF(N751="nulová",J751,0)</f>
        <v>0</v>
      </c>
      <c r="BJ751" s="22" t="s">
        <v>76</v>
      </c>
      <c r="BK751" s="192">
        <f>ROUND(I751*H751,2)</f>
        <v>0</v>
      </c>
      <c r="BL751" s="22" t="s">
        <v>415</v>
      </c>
      <c r="BM751" s="191" t="s">
        <v>1160</v>
      </c>
    </row>
    <row r="752" s="2" customFormat="1">
      <c r="A752" s="41"/>
      <c r="B752" s="42"/>
      <c r="C752" s="41"/>
      <c r="D752" s="193" t="s">
        <v>417</v>
      </c>
      <c r="E752" s="41"/>
      <c r="F752" s="194" t="s">
        <v>1117</v>
      </c>
      <c r="G752" s="41"/>
      <c r="H752" s="41"/>
      <c r="I752" s="195"/>
      <c r="J752" s="41"/>
      <c r="K752" s="41"/>
      <c r="L752" s="42"/>
      <c r="M752" s="196"/>
      <c r="N752" s="197"/>
      <c r="O752" s="75"/>
      <c r="P752" s="75"/>
      <c r="Q752" s="75"/>
      <c r="R752" s="75"/>
      <c r="S752" s="75"/>
      <c r="T752" s="76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T752" s="22" t="s">
        <v>417</v>
      </c>
      <c r="AU752" s="22" t="s">
        <v>114</v>
      </c>
    </row>
    <row r="753" s="2" customFormat="1" ht="37.8" customHeight="1">
      <c r="A753" s="41"/>
      <c r="B753" s="179"/>
      <c r="C753" s="180" t="s">
        <v>1161</v>
      </c>
      <c r="D753" s="180" t="s">
        <v>411</v>
      </c>
      <c r="E753" s="181" t="s">
        <v>1162</v>
      </c>
      <c r="F753" s="182" t="s">
        <v>1163</v>
      </c>
      <c r="G753" s="183" t="s">
        <v>117</v>
      </c>
      <c r="H753" s="184">
        <v>27.064</v>
      </c>
      <c r="I753" s="185"/>
      <c r="J753" s="186">
        <f>ROUND(I753*H753,2)</f>
        <v>0</v>
      </c>
      <c r="K753" s="182" t="s">
        <v>414</v>
      </c>
      <c r="L753" s="42"/>
      <c r="M753" s="187" t="s">
        <v>3</v>
      </c>
      <c r="N753" s="188" t="s">
        <v>43</v>
      </c>
      <c r="O753" s="75"/>
      <c r="P753" s="189">
        <f>O753*H753</f>
        <v>0</v>
      </c>
      <c r="Q753" s="189">
        <v>0.00088228000000000004</v>
      </c>
      <c r="R753" s="189">
        <f>Q753*H753</f>
        <v>0.02387802592</v>
      </c>
      <c r="S753" s="189">
        <v>0</v>
      </c>
      <c r="T753" s="190">
        <f>S753*H753</f>
        <v>0</v>
      </c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R753" s="191" t="s">
        <v>415</v>
      </c>
      <c r="AT753" s="191" t="s">
        <v>411</v>
      </c>
      <c r="AU753" s="191" t="s">
        <v>114</v>
      </c>
      <c r="AY753" s="22" t="s">
        <v>408</v>
      </c>
      <c r="BE753" s="192">
        <f>IF(N753="základní",J753,0)</f>
        <v>0</v>
      </c>
      <c r="BF753" s="192">
        <f>IF(N753="snížená",J753,0)</f>
        <v>0</v>
      </c>
      <c r="BG753" s="192">
        <f>IF(N753="zákl. přenesená",J753,0)</f>
        <v>0</v>
      </c>
      <c r="BH753" s="192">
        <f>IF(N753="sníž. přenesená",J753,0)</f>
        <v>0</v>
      </c>
      <c r="BI753" s="192">
        <f>IF(N753="nulová",J753,0)</f>
        <v>0</v>
      </c>
      <c r="BJ753" s="22" t="s">
        <v>76</v>
      </c>
      <c r="BK753" s="192">
        <f>ROUND(I753*H753,2)</f>
        <v>0</v>
      </c>
      <c r="BL753" s="22" t="s">
        <v>415</v>
      </c>
      <c r="BM753" s="191" t="s">
        <v>1164</v>
      </c>
    </row>
    <row r="754" s="2" customFormat="1">
      <c r="A754" s="41"/>
      <c r="B754" s="42"/>
      <c r="C754" s="41"/>
      <c r="D754" s="193" t="s">
        <v>417</v>
      </c>
      <c r="E754" s="41"/>
      <c r="F754" s="194" t="s">
        <v>1165</v>
      </c>
      <c r="G754" s="41"/>
      <c r="H754" s="41"/>
      <c r="I754" s="195"/>
      <c r="J754" s="41"/>
      <c r="K754" s="41"/>
      <c r="L754" s="42"/>
      <c r="M754" s="196"/>
      <c r="N754" s="197"/>
      <c r="O754" s="75"/>
      <c r="P754" s="75"/>
      <c r="Q754" s="75"/>
      <c r="R754" s="75"/>
      <c r="S754" s="75"/>
      <c r="T754" s="76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T754" s="22" t="s">
        <v>417</v>
      </c>
      <c r="AU754" s="22" t="s">
        <v>114</v>
      </c>
    </row>
    <row r="755" s="13" customFormat="1">
      <c r="A755" s="13"/>
      <c r="B755" s="198"/>
      <c r="C755" s="13"/>
      <c r="D755" s="199" t="s">
        <v>419</v>
      </c>
      <c r="E755" s="200" t="s">
        <v>3</v>
      </c>
      <c r="F755" s="201" t="s">
        <v>1151</v>
      </c>
      <c r="G755" s="13"/>
      <c r="H755" s="202">
        <v>1.272</v>
      </c>
      <c r="I755" s="203"/>
      <c r="J755" s="13"/>
      <c r="K755" s="13"/>
      <c r="L755" s="198"/>
      <c r="M755" s="204"/>
      <c r="N755" s="205"/>
      <c r="O755" s="205"/>
      <c r="P755" s="205"/>
      <c r="Q755" s="205"/>
      <c r="R755" s="205"/>
      <c r="S755" s="205"/>
      <c r="T755" s="206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T755" s="200" t="s">
        <v>419</v>
      </c>
      <c r="AU755" s="200" t="s">
        <v>114</v>
      </c>
      <c r="AV755" s="13" t="s">
        <v>80</v>
      </c>
      <c r="AW755" s="13" t="s">
        <v>33</v>
      </c>
      <c r="AX755" s="13" t="s">
        <v>72</v>
      </c>
      <c r="AY755" s="200" t="s">
        <v>408</v>
      </c>
    </row>
    <row r="756" s="14" customFormat="1">
      <c r="A756" s="14"/>
      <c r="B756" s="208"/>
      <c r="C756" s="14"/>
      <c r="D756" s="199" t="s">
        <v>419</v>
      </c>
      <c r="E756" s="209" t="s">
        <v>3</v>
      </c>
      <c r="F756" s="210" t="s">
        <v>1137</v>
      </c>
      <c r="G756" s="14"/>
      <c r="H756" s="209" t="s">
        <v>3</v>
      </c>
      <c r="I756" s="211"/>
      <c r="J756" s="14"/>
      <c r="K756" s="14"/>
      <c r="L756" s="208"/>
      <c r="M756" s="212"/>
      <c r="N756" s="213"/>
      <c r="O756" s="213"/>
      <c r="P756" s="213"/>
      <c r="Q756" s="213"/>
      <c r="R756" s="213"/>
      <c r="S756" s="213"/>
      <c r="T756" s="2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09" t="s">
        <v>419</v>
      </c>
      <c r="AU756" s="209" t="s">
        <v>114</v>
      </c>
      <c r="AV756" s="14" t="s">
        <v>76</v>
      </c>
      <c r="AW756" s="14" t="s">
        <v>33</v>
      </c>
      <c r="AX756" s="14" t="s">
        <v>72</v>
      </c>
      <c r="AY756" s="209" t="s">
        <v>408</v>
      </c>
    </row>
    <row r="757" s="13" customFormat="1">
      <c r="A757" s="13"/>
      <c r="B757" s="198"/>
      <c r="C757" s="13"/>
      <c r="D757" s="199" t="s">
        <v>419</v>
      </c>
      <c r="E757" s="200" t="s">
        <v>3</v>
      </c>
      <c r="F757" s="201" t="s">
        <v>1153</v>
      </c>
      <c r="G757" s="13"/>
      <c r="H757" s="202">
        <v>4.6310000000000002</v>
      </c>
      <c r="I757" s="203"/>
      <c r="J757" s="13"/>
      <c r="K757" s="13"/>
      <c r="L757" s="198"/>
      <c r="M757" s="204"/>
      <c r="N757" s="205"/>
      <c r="O757" s="205"/>
      <c r="P757" s="205"/>
      <c r="Q757" s="205"/>
      <c r="R757" s="205"/>
      <c r="S757" s="205"/>
      <c r="T757" s="20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00" t="s">
        <v>419</v>
      </c>
      <c r="AU757" s="200" t="s">
        <v>114</v>
      </c>
      <c r="AV757" s="13" t="s">
        <v>80</v>
      </c>
      <c r="AW757" s="13" t="s">
        <v>33</v>
      </c>
      <c r="AX757" s="13" t="s">
        <v>72</v>
      </c>
      <c r="AY757" s="200" t="s">
        <v>408</v>
      </c>
    </row>
    <row r="758" s="14" customFormat="1">
      <c r="A758" s="14"/>
      <c r="B758" s="208"/>
      <c r="C758" s="14"/>
      <c r="D758" s="199" t="s">
        <v>419</v>
      </c>
      <c r="E758" s="209" t="s">
        <v>3</v>
      </c>
      <c r="F758" s="210" t="s">
        <v>1139</v>
      </c>
      <c r="G758" s="14"/>
      <c r="H758" s="209" t="s">
        <v>3</v>
      </c>
      <c r="I758" s="211"/>
      <c r="J758" s="14"/>
      <c r="K758" s="14"/>
      <c r="L758" s="208"/>
      <c r="M758" s="212"/>
      <c r="N758" s="213"/>
      <c r="O758" s="213"/>
      <c r="P758" s="213"/>
      <c r="Q758" s="213"/>
      <c r="R758" s="213"/>
      <c r="S758" s="213"/>
      <c r="T758" s="2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09" t="s">
        <v>419</v>
      </c>
      <c r="AU758" s="209" t="s">
        <v>114</v>
      </c>
      <c r="AV758" s="14" t="s">
        <v>76</v>
      </c>
      <c r="AW758" s="14" t="s">
        <v>33</v>
      </c>
      <c r="AX758" s="14" t="s">
        <v>72</v>
      </c>
      <c r="AY758" s="209" t="s">
        <v>408</v>
      </c>
    </row>
    <row r="759" s="13" customFormat="1">
      <c r="A759" s="13"/>
      <c r="B759" s="198"/>
      <c r="C759" s="13"/>
      <c r="D759" s="199" t="s">
        <v>419</v>
      </c>
      <c r="E759" s="200" t="s">
        <v>3</v>
      </c>
      <c r="F759" s="201" t="s">
        <v>1166</v>
      </c>
      <c r="G759" s="13"/>
      <c r="H759" s="202">
        <v>11.627000000000001</v>
      </c>
      <c r="I759" s="203"/>
      <c r="J759" s="13"/>
      <c r="K759" s="13"/>
      <c r="L759" s="198"/>
      <c r="M759" s="204"/>
      <c r="N759" s="205"/>
      <c r="O759" s="205"/>
      <c r="P759" s="205"/>
      <c r="Q759" s="205"/>
      <c r="R759" s="205"/>
      <c r="S759" s="205"/>
      <c r="T759" s="206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00" t="s">
        <v>419</v>
      </c>
      <c r="AU759" s="200" t="s">
        <v>114</v>
      </c>
      <c r="AV759" s="13" t="s">
        <v>80</v>
      </c>
      <c r="AW759" s="13" t="s">
        <v>33</v>
      </c>
      <c r="AX759" s="13" t="s">
        <v>72</v>
      </c>
      <c r="AY759" s="200" t="s">
        <v>408</v>
      </c>
    </row>
    <row r="760" s="14" customFormat="1">
      <c r="A760" s="14"/>
      <c r="B760" s="208"/>
      <c r="C760" s="14"/>
      <c r="D760" s="199" t="s">
        <v>419</v>
      </c>
      <c r="E760" s="209" t="s">
        <v>3</v>
      </c>
      <c r="F760" s="210" t="s">
        <v>1141</v>
      </c>
      <c r="G760" s="14"/>
      <c r="H760" s="209" t="s">
        <v>3</v>
      </c>
      <c r="I760" s="211"/>
      <c r="J760" s="14"/>
      <c r="K760" s="14"/>
      <c r="L760" s="208"/>
      <c r="M760" s="212"/>
      <c r="N760" s="213"/>
      <c r="O760" s="213"/>
      <c r="P760" s="213"/>
      <c r="Q760" s="213"/>
      <c r="R760" s="213"/>
      <c r="S760" s="213"/>
      <c r="T760" s="2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09" t="s">
        <v>419</v>
      </c>
      <c r="AU760" s="209" t="s">
        <v>114</v>
      </c>
      <c r="AV760" s="14" t="s">
        <v>76</v>
      </c>
      <c r="AW760" s="14" t="s">
        <v>33</v>
      </c>
      <c r="AX760" s="14" t="s">
        <v>72</v>
      </c>
      <c r="AY760" s="209" t="s">
        <v>408</v>
      </c>
    </row>
    <row r="761" s="13" customFormat="1">
      <c r="A761" s="13"/>
      <c r="B761" s="198"/>
      <c r="C761" s="13"/>
      <c r="D761" s="199" t="s">
        <v>419</v>
      </c>
      <c r="E761" s="200" t="s">
        <v>3</v>
      </c>
      <c r="F761" s="201" t="s">
        <v>1167</v>
      </c>
      <c r="G761" s="13"/>
      <c r="H761" s="202">
        <v>9.5340000000000007</v>
      </c>
      <c r="I761" s="203"/>
      <c r="J761" s="13"/>
      <c r="K761" s="13"/>
      <c r="L761" s="198"/>
      <c r="M761" s="204"/>
      <c r="N761" s="205"/>
      <c r="O761" s="205"/>
      <c r="P761" s="205"/>
      <c r="Q761" s="205"/>
      <c r="R761" s="205"/>
      <c r="S761" s="205"/>
      <c r="T761" s="20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00" t="s">
        <v>419</v>
      </c>
      <c r="AU761" s="200" t="s">
        <v>114</v>
      </c>
      <c r="AV761" s="13" t="s">
        <v>80</v>
      </c>
      <c r="AW761" s="13" t="s">
        <v>33</v>
      </c>
      <c r="AX761" s="13" t="s">
        <v>72</v>
      </c>
      <c r="AY761" s="200" t="s">
        <v>408</v>
      </c>
    </row>
    <row r="762" s="15" customFormat="1">
      <c r="A762" s="15"/>
      <c r="B762" s="215"/>
      <c r="C762" s="15"/>
      <c r="D762" s="199" t="s">
        <v>419</v>
      </c>
      <c r="E762" s="216" t="s">
        <v>3</v>
      </c>
      <c r="F762" s="217" t="s">
        <v>451</v>
      </c>
      <c r="G762" s="15"/>
      <c r="H762" s="218">
        <v>27.064</v>
      </c>
      <c r="I762" s="219"/>
      <c r="J762" s="15"/>
      <c r="K762" s="15"/>
      <c r="L762" s="215"/>
      <c r="M762" s="220"/>
      <c r="N762" s="221"/>
      <c r="O762" s="221"/>
      <c r="P762" s="221"/>
      <c r="Q762" s="221"/>
      <c r="R762" s="221"/>
      <c r="S762" s="221"/>
      <c r="T762" s="222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T762" s="216" t="s">
        <v>419</v>
      </c>
      <c r="AU762" s="216" t="s">
        <v>114</v>
      </c>
      <c r="AV762" s="15" t="s">
        <v>415</v>
      </c>
      <c r="AW762" s="15" t="s">
        <v>33</v>
      </c>
      <c r="AX762" s="15" t="s">
        <v>76</v>
      </c>
      <c r="AY762" s="216" t="s">
        <v>408</v>
      </c>
    </row>
    <row r="763" s="2" customFormat="1" ht="37.8" customHeight="1">
      <c r="A763" s="41"/>
      <c r="B763" s="179"/>
      <c r="C763" s="180" t="s">
        <v>1168</v>
      </c>
      <c r="D763" s="180" t="s">
        <v>411</v>
      </c>
      <c r="E763" s="181" t="s">
        <v>1169</v>
      </c>
      <c r="F763" s="182" t="s">
        <v>1170</v>
      </c>
      <c r="G763" s="183" t="s">
        <v>117</v>
      </c>
      <c r="H763" s="184">
        <v>27.064</v>
      </c>
      <c r="I763" s="185"/>
      <c r="J763" s="186">
        <f>ROUND(I763*H763,2)</f>
        <v>0</v>
      </c>
      <c r="K763" s="182" t="s">
        <v>414</v>
      </c>
      <c r="L763" s="42"/>
      <c r="M763" s="187" t="s">
        <v>3</v>
      </c>
      <c r="N763" s="188" t="s">
        <v>43</v>
      </c>
      <c r="O763" s="75"/>
      <c r="P763" s="189">
        <f>O763*H763</f>
        <v>0</v>
      </c>
      <c r="Q763" s="189">
        <v>0</v>
      </c>
      <c r="R763" s="189">
        <f>Q763*H763</f>
        <v>0</v>
      </c>
      <c r="S763" s="189">
        <v>0</v>
      </c>
      <c r="T763" s="190">
        <f>S763*H763</f>
        <v>0</v>
      </c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R763" s="191" t="s">
        <v>415</v>
      </c>
      <c r="AT763" s="191" t="s">
        <v>411</v>
      </c>
      <c r="AU763" s="191" t="s">
        <v>114</v>
      </c>
      <c r="AY763" s="22" t="s">
        <v>408</v>
      </c>
      <c r="BE763" s="192">
        <f>IF(N763="základní",J763,0)</f>
        <v>0</v>
      </c>
      <c r="BF763" s="192">
        <f>IF(N763="snížená",J763,0)</f>
        <v>0</v>
      </c>
      <c r="BG763" s="192">
        <f>IF(N763="zákl. přenesená",J763,0)</f>
        <v>0</v>
      </c>
      <c r="BH763" s="192">
        <f>IF(N763="sníž. přenesená",J763,0)</f>
        <v>0</v>
      </c>
      <c r="BI763" s="192">
        <f>IF(N763="nulová",J763,0)</f>
        <v>0</v>
      </c>
      <c r="BJ763" s="22" t="s">
        <v>76</v>
      </c>
      <c r="BK763" s="192">
        <f>ROUND(I763*H763,2)</f>
        <v>0</v>
      </c>
      <c r="BL763" s="22" t="s">
        <v>415</v>
      </c>
      <c r="BM763" s="191" t="s">
        <v>1171</v>
      </c>
    </row>
    <row r="764" s="2" customFormat="1">
      <c r="A764" s="41"/>
      <c r="B764" s="42"/>
      <c r="C764" s="41"/>
      <c r="D764" s="193" t="s">
        <v>417</v>
      </c>
      <c r="E764" s="41"/>
      <c r="F764" s="194" t="s">
        <v>1172</v>
      </c>
      <c r="G764" s="41"/>
      <c r="H764" s="41"/>
      <c r="I764" s="195"/>
      <c r="J764" s="41"/>
      <c r="K764" s="41"/>
      <c r="L764" s="42"/>
      <c r="M764" s="196"/>
      <c r="N764" s="197"/>
      <c r="O764" s="75"/>
      <c r="P764" s="75"/>
      <c r="Q764" s="75"/>
      <c r="R764" s="75"/>
      <c r="S764" s="75"/>
      <c r="T764" s="76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T764" s="22" t="s">
        <v>417</v>
      </c>
      <c r="AU764" s="22" t="s">
        <v>114</v>
      </c>
    </row>
    <row r="765" s="2" customFormat="1" ht="24.15" customHeight="1">
      <c r="A765" s="41"/>
      <c r="B765" s="179"/>
      <c r="C765" s="180" t="s">
        <v>1173</v>
      </c>
      <c r="D765" s="180" t="s">
        <v>411</v>
      </c>
      <c r="E765" s="181" t="s">
        <v>1174</v>
      </c>
      <c r="F765" s="182" t="s">
        <v>1175</v>
      </c>
      <c r="G765" s="183" t="s">
        <v>664</v>
      </c>
      <c r="H765" s="184">
        <v>2</v>
      </c>
      <c r="I765" s="185"/>
      <c r="J765" s="186">
        <f>ROUND(I765*H765,2)</f>
        <v>0</v>
      </c>
      <c r="K765" s="182" t="s">
        <v>665</v>
      </c>
      <c r="L765" s="42"/>
      <c r="M765" s="187" t="s">
        <v>3</v>
      </c>
      <c r="N765" s="188" t="s">
        <v>43</v>
      </c>
      <c r="O765" s="75"/>
      <c r="P765" s="189">
        <f>O765*H765</f>
        <v>0</v>
      </c>
      <c r="Q765" s="189">
        <v>0</v>
      </c>
      <c r="R765" s="189">
        <f>Q765*H765</f>
        <v>0</v>
      </c>
      <c r="S765" s="189">
        <v>0</v>
      </c>
      <c r="T765" s="190">
        <f>S765*H765</f>
        <v>0</v>
      </c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R765" s="191" t="s">
        <v>415</v>
      </c>
      <c r="AT765" s="191" t="s">
        <v>411</v>
      </c>
      <c r="AU765" s="191" t="s">
        <v>114</v>
      </c>
      <c r="AY765" s="22" t="s">
        <v>408</v>
      </c>
      <c r="BE765" s="192">
        <f>IF(N765="základní",J765,0)</f>
        <v>0</v>
      </c>
      <c r="BF765" s="192">
        <f>IF(N765="snížená",J765,0)</f>
        <v>0</v>
      </c>
      <c r="BG765" s="192">
        <f>IF(N765="zákl. přenesená",J765,0)</f>
        <v>0</v>
      </c>
      <c r="BH765" s="192">
        <f>IF(N765="sníž. přenesená",J765,0)</f>
        <v>0</v>
      </c>
      <c r="BI765" s="192">
        <f>IF(N765="nulová",J765,0)</f>
        <v>0</v>
      </c>
      <c r="BJ765" s="22" t="s">
        <v>76</v>
      </c>
      <c r="BK765" s="192">
        <f>ROUND(I765*H765,2)</f>
        <v>0</v>
      </c>
      <c r="BL765" s="22" t="s">
        <v>415</v>
      </c>
      <c r="BM765" s="191" t="s">
        <v>1176</v>
      </c>
    </row>
    <row r="766" s="2" customFormat="1" ht="55.5" customHeight="1">
      <c r="A766" s="41"/>
      <c r="B766" s="179"/>
      <c r="C766" s="180" t="s">
        <v>1177</v>
      </c>
      <c r="D766" s="180" t="s">
        <v>411</v>
      </c>
      <c r="E766" s="181" t="s">
        <v>1178</v>
      </c>
      <c r="F766" s="182" t="s">
        <v>1179</v>
      </c>
      <c r="G766" s="183" t="s">
        <v>561</v>
      </c>
      <c r="H766" s="184">
        <v>12</v>
      </c>
      <c r="I766" s="185"/>
      <c r="J766" s="186">
        <f>ROUND(I766*H766,2)</f>
        <v>0</v>
      </c>
      <c r="K766" s="182" t="s">
        <v>414</v>
      </c>
      <c r="L766" s="42"/>
      <c r="M766" s="187" t="s">
        <v>3</v>
      </c>
      <c r="N766" s="188" t="s">
        <v>43</v>
      </c>
      <c r="O766" s="75"/>
      <c r="P766" s="189">
        <f>O766*H766</f>
        <v>0</v>
      </c>
      <c r="Q766" s="189">
        <v>0.0050000000000000001</v>
      </c>
      <c r="R766" s="189">
        <f>Q766*H766</f>
        <v>0.059999999999999998</v>
      </c>
      <c r="S766" s="189">
        <v>0</v>
      </c>
      <c r="T766" s="190">
        <f>S766*H766</f>
        <v>0</v>
      </c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R766" s="191" t="s">
        <v>415</v>
      </c>
      <c r="AT766" s="191" t="s">
        <v>411</v>
      </c>
      <c r="AU766" s="191" t="s">
        <v>114</v>
      </c>
      <c r="AY766" s="22" t="s">
        <v>408</v>
      </c>
      <c r="BE766" s="192">
        <f>IF(N766="základní",J766,0)</f>
        <v>0</v>
      </c>
      <c r="BF766" s="192">
        <f>IF(N766="snížená",J766,0)</f>
        <v>0</v>
      </c>
      <c r="BG766" s="192">
        <f>IF(N766="zákl. přenesená",J766,0)</f>
        <v>0</v>
      </c>
      <c r="BH766" s="192">
        <f>IF(N766="sníž. přenesená",J766,0)</f>
        <v>0</v>
      </c>
      <c r="BI766" s="192">
        <f>IF(N766="nulová",J766,0)</f>
        <v>0</v>
      </c>
      <c r="BJ766" s="22" t="s">
        <v>76</v>
      </c>
      <c r="BK766" s="192">
        <f>ROUND(I766*H766,2)</f>
        <v>0</v>
      </c>
      <c r="BL766" s="22" t="s">
        <v>415</v>
      </c>
      <c r="BM766" s="191" t="s">
        <v>1180</v>
      </c>
    </row>
    <row r="767" s="2" customFormat="1">
      <c r="A767" s="41"/>
      <c r="B767" s="42"/>
      <c r="C767" s="41"/>
      <c r="D767" s="193" t="s">
        <v>417</v>
      </c>
      <c r="E767" s="41"/>
      <c r="F767" s="194" t="s">
        <v>1181</v>
      </c>
      <c r="G767" s="41"/>
      <c r="H767" s="41"/>
      <c r="I767" s="195"/>
      <c r="J767" s="41"/>
      <c r="K767" s="41"/>
      <c r="L767" s="42"/>
      <c r="M767" s="196"/>
      <c r="N767" s="197"/>
      <c r="O767" s="75"/>
      <c r="P767" s="75"/>
      <c r="Q767" s="75"/>
      <c r="R767" s="75"/>
      <c r="S767" s="75"/>
      <c r="T767" s="76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T767" s="22" t="s">
        <v>417</v>
      </c>
      <c r="AU767" s="22" t="s">
        <v>114</v>
      </c>
    </row>
    <row r="768" s="13" customFormat="1">
      <c r="A768" s="13"/>
      <c r="B768" s="198"/>
      <c r="C768" s="13"/>
      <c r="D768" s="199" t="s">
        <v>419</v>
      </c>
      <c r="E768" s="200" t="s">
        <v>3</v>
      </c>
      <c r="F768" s="201" t="s">
        <v>1182</v>
      </c>
      <c r="G768" s="13"/>
      <c r="H768" s="202">
        <v>3</v>
      </c>
      <c r="I768" s="203"/>
      <c r="J768" s="13"/>
      <c r="K768" s="13"/>
      <c r="L768" s="198"/>
      <c r="M768" s="204"/>
      <c r="N768" s="205"/>
      <c r="O768" s="205"/>
      <c r="P768" s="205"/>
      <c r="Q768" s="205"/>
      <c r="R768" s="205"/>
      <c r="S768" s="205"/>
      <c r="T768" s="206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00" t="s">
        <v>419</v>
      </c>
      <c r="AU768" s="200" t="s">
        <v>114</v>
      </c>
      <c r="AV768" s="13" t="s">
        <v>80</v>
      </c>
      <c r="AW768" s="13" t="s">
        <v>33</v>
      </c>
      <c r="AX768" s="13" t="s">
        <v>72</v>
      </c>
      <c r="AY768" s="200" t="s">
        <v>408</v>
      </c>
    </row>
    <row r="769" s="13" customFormat="1">
      <c r="A769" s="13"/>
      <c r="B769" s="198"/>
      <c r="C769" s="13"/>
      <c r="D769" s="199" t="s">
        <v>419</v>
      </c>
      <c r="E769" s="200" t="s">
        <v>3</v>
      </c>
      <c r="F769" s="201" t="s">
        <v>1183</v>
      </c>
      <c r="G769" s="13"/>
      <c r="H769" s="202">
        <v>9</v>
      </c>
      <c r="I769" s="203"/>
      <c r="J769" s="13"/>
      <c r="K769" s="13"/>
      <c r="L769" s="198"/>
      <c r="M769" s="204"/>
      <c r="N769" s="205"/>
      <c r="O769" s="205"/>
      <c r="P769" s="205"/>
      <c r="Q769" s="205"/>
      <c r="R769" s="205"/>
      <c r="S769" s="205"/>
      <c r="T769" s="20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00" t="s">
        <v>419</v>
      </c>
      <c r="AU769" s="200" t="s">
        <v>114</v>
      </c>
      <c r="AV769" s="13" t="s">
        <v>80</v>
      </c>
      <c r="AW769" s="13" t="s">
        <v>33</v>
      </c>
      <c r="AX769" s="13" t="s">
        <v>72</v>
      </c>
      <c r="AY769" s="200" t="s">
        <v>408</v>
      </c>
    </row>
    <row r="770" s="15" customFormat="1">
      <c r="A770" s="15"/>
      <c r="B770" s="215"/>
      <c r="C770" s="15"/>
      <c r="D770" s="199" t="s">
        <v>419</v>
      </c>
      <c r="E770" s="216" t="s">
        <v>3</v>
      </c>
      <c r="F770" s="217" t="s">
        <v>451</v>
      </c>
      <c r="G770" s="15"/>
      <c r="H770" s="218">
        <v>12</v>
      </c>
      <c r="I770" s="219"/>
      <c r="J770" s="15"/>
      <c r="K770" s="15"/>
      <c r="L770" s="215"/>
      <c r="M770" s="220"/>
      <c r="N770" s="221"/>
      <c r="O770" s="221"/>
      <c r="P770" s="221"/>
      <c r="Q770" s="221"/>
      <c r="R770" s="221"/>
      <c r="S770" s="221"/>
      <c r="T770" s="222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T770" s="216" t="s">
        <v>419</v>
      </c>
      <c r="AU770" s="216" t="s">
        <v>114</v>
      </c>
      <c r="AV770" s="15" t="s">
        <v>415</v>
      </c>
      <c r="AW770" s="15" t="s">
        <v>33</v>
      </c>
      <c r="AX770" s="15" t="s">
        <v>76</v>
      </c>
      <c r="AY770" s="216" t="s">
        <v>408</v>
      </c>
    </row>
    <row r="771" s="12" customFormat="1" ht="20.88" customHeight="1">
      <c r="A771" s="12"/>
      <c r="B771" s="166"/>
      <c r="C771" s="12"/>
      <c r="D771" s="167" t="s">
        <v>71</v>
      </c>
      <c r="E771" s="177" t="s">
        <v>678</v>
      </c>
      <c r="F771" s="177" t="s">
        <v>1184</v>
      </c>
      <c r="G771" s="12"/>
      <c r="H771" s="12"/>
      <c r="I771" s="169"/>
      <c r="J771" s="178">
        <f>BK771</f>
        <v>0</v>
      </c>
      <c r="K771" s="12"/>
      <c r="L771" s="166"/>
      <c r="M771" s="171"/>
      <c r="N771" s="172"/>
      <c r="O771" s="172"/>
      <c r="P771" s="173">
        <f>SUM(P772:P808)</f>
        <v>0</v>
      </c>
      <c r="Q771" s="172"/>
      <c r="R771" s="173">
        <f>SUM(R772:R808)</f>
        <v>5.1125818429999992</v>
      </c>
      <c r="S771" s="172"/>
      <c r="T771" s="174">
        <f>SUM(T772:T808)</f>
        <v>0</v>
      </c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R771" s="167" t="s">
        <v>76</v>
      </c>
      <c r="AT771" s="175" t="s">
        <v>71</v>
      </c>
      <c r="AU771" s="175" t="s">
        <v>80</v>
      </c>
      <c r="AY771" s="167" t="s">
        <v>408</v>
      </c>
      <c r="BK771" s="176">
        <f>SUM(BK772:BK808)</f>
        <v>0</v>
      </c>
    </row>
    <row r="772" s="2" customFormat="1" ht="37.8" customHeight="1">
      <c r="A772" s="41"/>
      <c r="B772" s="179"/>
      <c r="C772" s="180" t="s">
        <v>1185</v>
      </c>
      <c r="D772" s="180" t="s">
        <v>411</v>
      </c>
      <c r="E772" s="181" t="s">
        <v>1186</v>
      </c>
      <c r="F772" s="182" t="s">
        <v>1187</v>
      </c>
      <c r="G772" s="183" t="s">
        <v>117</v>
      </c>
      <c r="H772" s="184">
        <v>17.699999999999999</v>
      </c>
      <c r="I772" s="185"/>
      <c r="J772" s="186">
        <f>ROUND(I772*H772,2)</f>
        <v>0</v>
      </c>
      <c r="K772" s="182" t="s">
        <v>414</v>
      </c>
      <c r="L772" s="42"/>
      <c r="M772" s="187" t="s">
        <v>3</v>
      </c>
      <c r="N772" s="188" t="s">
        <v>43</v>
      </c>
      <c r="O772" s="75"/>
      <c r="P772" s="189">
        <f>O772*H772</f>
        <v>0</v>
      </c>
      <c r="Q772" s="189">
        <v>0.00662832</v>
      </c>
      <c r="R772" s="189">
        <f>Q772*H772</f>
        <v>0.117321264</v>
      </c>
      <c r="S772" s="189">
        <v>0</v>
      </c>
      <c r="T772" s="190">
        <f>S772*H772</f>
        <v>0</v>
      </c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R772" s="191" t="s">
        <v>415</v>
      </c>
      <c r="AT772" s="191" t="s">
        <v>411</v>
      </c>
      <c r="AU772" s="191" t="s">
        <v>114</v>
      </c>
      <c r="AY772" s="22" t="s">
        <v>408</v>
      </c>
      <c r="BE772" s="192">
        <f>IF(N772="základní",J772,0)</f>
        <v>0</v>
      </c>
      <c r="BF772" s="192">
        <f>IF(N772="snížená",J772,0)</f>
        <v>0</v>
      </c>
      <c r="BG772" s="192">
        <f>IF(N772="zákl. přenesená",J772,0)</f>
        <v>0</v>
      </c>
      <c r="BH772" s="192">
        <f>IF(N772="sníž. přenesená",J772,0)</f>
        <v>0</v>
      </c>
      <c r="BI772" s="192">
        <f>IF(N772="nulová",J772,0)</f>
        <v>0</v>
      </c>
      <c r="BJ772" s="22" t="s">
        <v>76</v>
      </c>
      <c r="BK772" s="192">
        <f>ROUND(I772*H772,2)</f>
        <v>0</v>
      </c>
      <c r="BL772" s="22" t="s">
        <v>415</v>
      </c>
      <c r="BM772" s="191" t="s">
        <v>1188</v>
      </c>
    </row>
    <row r="773" s="2" customFormat="1">
      <c r="A773" s="41"/>
      <c r="B773" s="42"/>
      <c r="C773" s="41"/>
      <c r="D773" s="193" t="s">
        <v>417</v>
      </c>
      <c r="E773" s="41"/>
      <c r="F773" s="194" t="s">
        <v>1189</v>
      </c>
      <c r="G773" s="41"/>
      <c r="H773" s="41"/>
      <c r="I773" s="195"/>
      <c r="J773" s="41"/>
      <c r="K773" s="41"/>
      <c r="L773" s="42"/>
      <c r="M773" s="196"/>
      <c r="N773" s="197"/>
      <c r="O773" s="75"/>
      <c r="P773" s="75"/>
      <c r="Q773" s="75"/>
      <c r="R773" s="75"/>
      <c r="S773" s="75"/>
      <c r="T773" s="76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T773" s="22" t="s">
        <v>417</v>
      </c>
      <c r="AU773" s="22" t="s">
        <v>114</v>
      </c>
    </row>
    <row r="774" s="14" customFormat="1">
      <c r="A774" s="14"/>
      <c r="B774" s="208"/>
      <c r="C774" s="14"/>
      <c r="D774" s="199" t="s">
        <v>419</v>
      </c>
      <c r="E774" s="209" t="s">
        <v>3</v>
      </c>
      <c r="F774" s="210" t="s">
        <v>1190</v>
      </c>
      <c r="G774" s="14"/>
      <c r="H774" s="209" t="s">
        <v>3</v>
      </c>
      <c r="I774" s="211"/>
      <c r="J774" s="14"/>
      <c r="K774" s="14"/>
      <c r="L774" s="208"/>
      <c r="M774" s="212"/>
      <c r="N774" s="213"/>
      <c r="O774" s="213"/>
      <c r="P774" s="213"/>
      <c r="Q774" s="213"/>
      <c r="R774" s="213"/>
      <c r="S774" s="213"/>
      <c r="T774" s="2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T774" s="209" t="s">
        <v>419</v>
      </c>
      <c r="AU774" s="209" t="s">
        <v>114</v>
      </c>
      <c r="AV774" s="14" t="s">
        <v>76</v>
      </c>
      <c r="AW774" s="14" t="s">
        <v>33</v>
      </c>
      <c r="AX774" s="14" t="s">
        <v>72</v>
      </c>
      <c r="AY774" s="209" t="s">
        <v>408</v>
      </c>
    </row>
    <row r="775" s="13" customFormat="1">
      <c r="A775" s="13"/>
      <c r="B775" s="198"/>
      <c r="C775" s="13"/>
      <c r="D775" s="199" t="s">
        <v>419</v>
      </c>
      <c r="E775" s="200" t="s">
        <v>3</v>
      </c>
      <c r="F775" s="201" t="s">
        <v>1191</v>
      </c>
      <c r="G775" s="13"/>
      <c r="H775" s="202">
        <v>4.4500000000000002</v>
      </c>
      <c r="I775" s="203"/>
      <c r="J775" s="13"/>
      <c r="K775" s="13"/>
      <c r="L775" s="198"/>
      <c r="M775" s="204"/>
      <c r="N775" s="205"/>
      <c r="O775" s="205"/>
      <c r="P775" s="205"/>
      <c r="Q775" s="205"/>
      <c r="R775" s="205"/>
      <c r="S775" s="205"/>
      <c r="T775" s="20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00" t="s">
        <v>419</v>
      </c>
      <c r="AU775" s="200" t="s">
        <v>114</v>
      </c>
      <c r="AV775" s="13" t="s">
        <v>80</v>
      </c>
      <c r="AW775" s="13" t="s">
        <v>33</v>
      </c>
      <c r="AX775" s="13" t="s">
        <v>72</v>
      </c>
      <c r="AY775" s="200" t="s">
        <v>408</v>
      </c>
    </row>
    <row r="776" s="14" customFormat="1">
      <c r="A776" s="14"/>
      <c r="B776" s="208"/>
      <c r="C776" s="14"/>
      <c r="D776" s="199" t="s">
        <v>419</v>
      </c>
      <c r="E776" s="209" t="s">
        <v>3</v>
      </c>
      <c r="F776" s="210" t="s">
        <v>1192</v>
      </c>
      <c r="G776" s="14"/>
      <c r="H776" s="209" t="s">
        <v>3</v>
      </c>
      <c r="I776" s="211"/>
      <c r="J776" s="14"/>
      <c r="K776" s="14"/>
      <c r="L776" s="208"/>
      <c r="M776" s="212"/>
      <c r="N776" s="213"/>
      <c r="O776" s="213"/>
      <c r="P776" s="213"/>
      <c r="Q776" s="213"/>
      <c r="R776" s="213"/>
      <c r="S776" s="213"/>
      <c r="T776" s="2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09" t="s">
        <v>419</v>
      </c>
      <c r="AU776" s="209" t="s">
        <v>114</v>
      </c>
      <c r="AV776" s="14" t="s">
        <v>76</v>
      </c>
      <c r="AW776" s="14" t="s">
        <v>33</v>
      </c>
      <c r="AX776" s="14" t="s">
        <v>72</v>
      </c>
      <c r="AY776" s="209" t="s">
        <v>408</v>
      </c>
    </row>
    <row r="777" s="13" customFormat="1">
      <c r="A777" s="13"/>
      <c r="B777" s="198"/>
      <c r="C777" s="13"/>
      <c r="D777" s="199" t="s">
        <v>419</v>
      </c>
      <c r="E777" s="200" t="s">
        <v>3</v>
      </c>
      <c r="F777" s="201" t="s">
        <v>1193</v>
      </c>
      <c r="G777" s="13"/>
      <c r="H777" s="202">
        <v>8.75</v>
      </c>
      <c r="I777" s="203"/>
      <c r="J777" s="13"/>
      <c r="K777" s="13"/>
      <c r="L777" s="198"/>
      <c r="M777" s="204"/>
      <c r="N777" s="205"/>
      <c r="O777" s="205"/>
      <c r="P777" s="205"/>
      <c r="Q777" s="205"/>
      <c r="R777" s="205"/>
      <c r="S777" s="205"/>
      <c r="T777" s="20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00" t="s">
        <v>419</v>
      </c>
      <c r="AU777" s="200" t="s">
        <v>114</v>
      </c>
      <c r="AV777" s="13" t="s">
        <v>80</v>
      </c>
      <c r="AW777" s="13" t="s">
        <v>33</v>
      </c>
      <c r="AX777" s="13" t="s">
        <v>72</v>
      </c>
      <c r="AY777" s="200" t="s">
        <v>408</v>
      </c>
    </row>
    <row r="778" s="14" customFormat="1">
      <c r="A778" s="14"/>
      <c r="B778" s="208"/>
      <c r="C778" s="14"/>
      <c r="D778" s="199" t="s">
        <v>419</v>
      </c>
      <c r="E778" s="209" t="s">
        <v>3</v>
      </c>
      <c r="F778" s="210" t="s">
        <v>1194</v>
      </c>
      <c r="G778" s="14"/>
      <c r="H778" s="209" t="s">
        <v>3</v>
      </c>
      <c r="I778" s="211"/>
      <c r="J778" s="14"/>
      <c r="K778" s="14"/>
      <c r="L778" s="208"/>
      <c r="M778" s="212"/>
      <c r="N778" s="213"/>
      <c r="O778" s="213"/>
      <c r="P778" s="213"/>
      <c r="Q778" s="213"/>
      <c r="R778" s="213"/>
      <c r="S778" s="213"/>
      <c r="T778" s="2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209" t="s">
        <v>419</v>
      </c>
      <c r="AU778" s="209" t="s">
        <v>114</v>
      </c>
      <c r="AV778" s="14" t="s">
        <v>76</v>
      </c>
      <c r="AW778" s="14" t="s">
        <v>33</v>
      </c>
      <c r="AX778" s="14" t="s">
        <v>72</v>
      </c>
      <c r="AY778" s="209" t="s">
        <v>408</v>
      </c>
    </row>
    <row r="779" s="13" customFormat="1">
      <c r="A779" s="13"/>
      <c r="B779" s="198"/>
      <c r="C779" s="13"/>
      <c r="D779" s="199" t="s">
        <v>419</v>
      </c>
      <c r="E779" s="200" t="s">
        <v>3</v>
      </c>
      <c r="F779" s="201" t="s">
        <v>1195</v>
      </c>
      <c r="G779" s="13"/>
      <c r="H779" s="202">
        <v>3.1499999999999999</v>
      </c>
      <c r="I779" s="203"/>
      <c r="J779" s="13"/>
      <c r="K779" s="13"/>
      <c r="L779" s="198"/>
      <c r="M779" s="204"/>
      <c r="N779" s="205"/>
      <c r="O779" s="205"/>
      <c r="P779" s="205"/>
      <c r="Q779" s="205"/>
      <c r="R779" s="205"/>
      <c r="S779" s="205"/>
      <c r="T779" s="20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00" t="s">
        <v>419</v>
      </c>
      <c r="AU779" s="200" t="s">
        <v>114</v>
      </c>
      <c r="AV779" s="13" t="s">
        <v>80</v>
      </c>
      <c r="AW779" s="13" t="s">
        <v>33</v>
      </c>
      <c r="AX779" s="13" t="s">
        <v>72</v>
      </c>
      <c r="AY779" s="200" t="s">
        <v>408</v>
      </c>
    </row>
    <row r="780" s="13" customFormat="1">
      <c r="A780" s="13"/>
      <c r="B780" s="198"/>
      <c r="C780" s="13"/>
      <c r="D780" s="199" t="s">
        <v>419</v>
      </c>
      <c r="E780" s="200" t="s">
        <v>3</v>
      </c>
      <c r="F780" s="201" t="s">
        <v>1196</v>
      </c>
      <c r="G780" s="13"/>
      <c r="H780" s="202">
        <v>1.3500000000000001</v>
      </c>
      <c r="I780" s="203"/>
      <c r="J780" s="13"/>
      <c r="K780" s="13"/>
      <c r="L780" s="198"/>
      <c r="M780" s="204"/>
      <c r="N780" s="205"/>
      <c r="O780" s="205"/>
      <c r="P780" s="205"/>
      <c r="Q780" s="205"/>
      <c r="R780" s="205"/>
      <c r="S780" s="205"/>
      <c r="T780" s="20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00" t="s">
        <v>419</v>
      </c>
      <c r="AU780" s="200" t="s">
        <v>114</v>
      </c>
      <c r="AV780" s="13" t="s">
        <v>80</v>
      </c>
      <c r="AW780" s="13" t="s">
        <v>33</v>
      </c>
      <c r="AX780" s="13" t="s">
        <v>72</v>
      </c>
      <c r="AY780" s="200" t="s">
        <v>408</v>
      </c>
    </row>
    <row r="781" s="15" customFormat="1">
      <c r="A781" s="15"/>
      <c r="B781" s="215"/>
      <c r="C781" s="15"/>
      <c r="D781" s="199" t="s">
        <v>419</v>
      </c>
      <c r="E781" s="216" t="s">
        <v>3</v>
      </c>
      <c r="F781" s="217" t="s">
        <v>451</v>
      </c>
      <c r="G781" s="15"/>
      <c r="H781" s="218">
        <v>17.699999999999999</v>
      </c>
      <c r="I781" s="219"/>
      <c r="J781" s="15"/>
      <c r="K781" s="15"/>
      <c r="L781" s="215"/>
      <c r="M781" s="220"/>
      <c r="N781" s="221"/>
      <c r="O781" s="221"/>
      <c r="P781" s="221"/>
      <c r="Q781" s="221"/>
      <c r="R781" s="221"/>
      <c r="S781" s="221"/>
      <c r="T781" s="222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T781" s="216" t="s">
        <v>419</v>
      </c>
      <c r="AU781" s="216" t="s">
        <v>114</v>
      </c>
      <c r="AV781" s="15" t="s">
        <v>415</v>
      </c>
      <c r="AW781" s="15" t="s">
        <v>33</v>
      </c>
      <c r="AX781" s="15" t="s">
        <v>76</v>
      </c>
      <c r="AY781" s="216" t="s">
        <v>408</v>
      </c>
    </row>
    <row r="782" s="2" customFormat="1" ht="37.8" customHeight="1">
      <c r="A782" s="41"/>
      <c r="B782" s="179"/>
      <c r="C782" s="180" t="s">
        <v>1197</v>
      </c>
      <c r="D782" s="180" t="s">
        <v>411</v>
      </c>
      <c r="E782" s="181" t="s">
        <v>1198</v>
      </c>
      <c r="F782" s="182" t="s">
        <v>1199</v>
      </c>
      <c r="G782" s="183" t="s">
        <v>117</v>
      </c>
      <c r="H782" s="184">
        <v>17.699999999999999</v>
      </c>
      <c r="I782" s="185"/>
      <c r="J782" s="186">
        <f>ROUND(I782*H782,2)</f>
        <v>0</v>
      </c>
      <c r="K782" s="182" t="s">
        <v>414</v>
      </c>
      <c r="L782" s="42"/>
      <c r="M782" s="187" t="s">
        <v>3</v>
      </c>
      <c r="N782" s="188" t="s">
        <v>43</v>
      </c>
      <c r="O782" s="75"/>
      <c r="P782" s="189">
        <f>O782*H782</f>
        <v>0</v>
      </c>
      <c r="Q782" s="189">
        <v>0</v>
      </c>
      <c r="R782" s="189">
        <f>Q782*H782</f>
        <v>0</v>
      </c>
      <c r="S782" s="189">
        <v>0</v>
      </c>
      <c r="T782" s="190">
        <f>S782*H782</f>
        <v>0</v>
      </c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R782" s="191" t="s">
        <v>415</v>
      </c>
      <c r="AT782" s="191" t="s">
        <v>411</v>
      </c>
      <c r="AU782" s="191" t="s">
        <v>114</v>
      </c>
      <c r="AY782" s="22" t="s">
        <v>408</v>
      </c>
      <c r="BE782" s="192">
        <f>IF(N782="základní",J782,0)</f>
        <v>0</v>
      </c>
      <c r="BF782" s="192">
        <f>IF(N782="snížená",J782,0)</f>
        <v>0</v>
      </c>
      <c r="BG782" s="192">
        <f>IF(N782="zákl. přenesená",J782,0)</f>
        <v>0</v>
      </c>
      <c r="BH782" s="192">
        <f>IF(N782="sníž. přenesená",J782,0)</f>
        <v>0</v>
      </c>
      <c r="BI782" s="192">
        <f>IF(N782="nulová",J782,0)</f>
        <v>0</v>
      </c>
      <c r="BJ782" s="22" t="s">
        <v>76</v>
      </c>
      <c r="BK782" s="192">
        <f>ROUND(I782*H782,2)</f>
        <v>0</v>
      </c>
      <c r="BL782" s="22" t="s">
        <v>415</v>
      </c>
      <c r="BM782" s="191" t="s">
        <v>1200</v>
      </c>
    </row>
    <row r="783" s="2" customFormat="1">
      <c r="A783" s="41"/>
      <c r="B783" s="42"/>
      <c r="C783" s="41"/>
      <c r="D783" s="193" t="s">
        <v>417</v>
      </c>
      <c r="E783" s="41"/>
      <c r="F783" s="194" t="s">
        <v>1201</v>
      </c>
      <c r="G783" s="41"/>
      <c r="H783" s="41"/>
      <c r="I783" s="195"/>
      <c r="J783" s="41"/>
      <c r="K783" s="41"/>
      <c r="L783" s="42"/>
      <c r="M783" s="196"/>
      <c r="N783" s="197"/>
      <c r="O783" s="75"/>
      <c r="P783" s="75"/>
      <c r="Q783" s="75"/>
      <c r="R783" s="75"/>
      <c r="S783" s="75"/>
      <c r="T783" s="76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T783" s="22" t="s">
        <v>417</v>
      </c>
      <c r="AU783" s="22" t="s">
        <v>114</v>
      </c>
    </row>
    <row r="784" s="2" customFormat="1" ht="37.8" customHeight="1">
      <c r="A784" s="41"/>
      <c r="B784" s="179"/>
      <c r="C784" s="180" t="s">
        <v>1202</v>
      </c>
      <c r="D784" s="180" t="s">
        <v>411</v>
      </c>
      <c r="E784" s="181" t="s">
        <v>1203</v>
      </c>
      <c r="F784" s="182" t="s">
        <v>1204</v>
      </c>
      <c r="G784" s="183" t="s">
        <v>117</v>
      </c>
      <c r="H784" s="184">
        <v>4.5250000000000004</v>
      </c>
      <c r="I784" s="185"/>
      <c r="J784" s="186">
        <f>ROUND(I784*H784,2)</f>
        <v>0</v>
      </c>
      <c r="K784" s="182" t="s">
        <v>414</v>
      </c>
      <c r="L784" s="42"/>
      <c r="M784" s="187" t="s">
        <v>3</v>
      </c>
      <c r="N784" s="188" t="s">
        <v>43</v>
      </c>
      <c r="O784" s="75"/>
      <c r="P784" s="189">
        <f>O784*H784</f>
        <v>0</v>
      </c>
      <c r="Q784" s="189">
        <v>0.0013426</v>
      </c>
      <c r="R784" s="189">
        <f>Q784*H784</f>
        <v>0.0060752650000000007</v>
      </c>
      <c r="S784" s="189">
        <v>0</v>
      </c>
      <c r="T784" s="190">
        <f>S784*H784</f>
        <v>0</v>
      </c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R784" s="191" t="s">
        <v>415</v>
      </c>
      <c r="AT784" s="191" t="s">
        <v>411</v>
      </c>
      <c r="AU784" s="191" t="s">
        <v>114</v>
      </c>
      <c r="AY784" s="22" t="s">
        <v>408</v>
      </c>
      <c r="BE784" s="192">
        <f>IF(N784="základní",J784,0)</f>
        <v>0</v>
      </c>
      <c r="BF784" s="192">
        <f>IF(N784="snížená",J784,0)</f>
        <v>0</v>
      </c>
      <c r="BG784" s="192">
        <f>IF(N784="zákl. přenesená",J784,0)</f>
        <v>0</v>
      </c>
      <c r="BH784" s="192">
        <f>IF(N784="sníž. přenesená",J784,0)</f>
        <v>0</v>
      </c>
      <c r="BI784" s="192">
        <f>IF(N784="nulová",J784,0)</f>
        <v>0</v>
      </c>
      <c r="BJ784" s="22" t="s">
        <v>76</v>
      </c>
      <c r="BK784" s="192">
        <f>ROUND(I784*H784,2)</f>
        <v>0</v>
      </c>
      <c r="BL784" s="22" t="s">
        <v>415</v>
      </c>
      <c r="BM784" s="191" t="s">
        <v>1205</v>
      </c>
    </row>
    <row r="785" s="2" customFormat="1">
      <c r="A785" s="41"/>
      <c r="B785" s="42"/>
      <c r="C785" s="41"/>
      <c r="D785" s="193" t="s">
        <v>417</v>
      </c>
      <c r="E785" s="41"/>
      <c r="F785" s="194" t="s">
        <v>1206</v>
      </c>
      <c r="G785" s="41"/>
      <c r="H785" s="41"/>
      <c r="I785" s="195"/>
      <c r="J785" s="41"/>
      <c r="K785" s="41"/>
      <c r="L785" s="42"/>
      <c r="M785" s="196"/>
      <c r="N785" s="197"/>
      <c r="O785" s="75"/>
      <c r="P785" s="75"/>
      <c r="Q785" s="75"/>
      <c r="R785" s="75"/>
      <c r="S785" s="75"/>
      <c r="T785" s="76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T785" s="22" t="s">
        <v>417</v>
      </c>
      <c r="AU785" s="22" t="s">
        <v>114</v>
      </c>
    </row>
    <row r="786" s="14" customFormat="1">
      <c r="A786" s="14"/>
      <c r="B786" s="208"/>
      <c r="C786" s="14"/>
      <c r="D786" s="199" t="s">
        <v>419</v>
      </c>
      <c r="E786" s="209" t="s">
        <v>3</v>
      </c>
      <c r="F786" s="210" t="s">
        <v>1190</v>
      </c>
      <c r="G786" s="14"/>
      <c r="H786" s="209" t="s">
        <v>3</v>
      </c>
      <c r="I786" s="211"/>
      <c r="J786" s="14"/>
      <c r="K786" s="14"/>
      <c r="L786" s="208"/>
      <c r="M786" s="212"/>
      <c r="N786" s="213"/>
      <c r="O786" s="213"/>
      <c r="P786" s="213"/>
      <c r="Q786" s="213"/>
      <c r="R786" s="213"/>
      <c r="S786" s="213"/>
      <c r="T786" s="2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T786" s="209" t="s">
        <v>419</v>
      </c>
      <c r="AU786" s="209" t="s">
        <v>114</v>
      </c>
      <c r="AV786" s="14" t="s">
        <v>76</v>
      </c>
      <c r="AW786" s="14" t="s">
        <v>33</v>
      </c>
      <c r="AX786" s="14" t="s">
        <v>72</v>
      </c>
      <c r="AY786" s="209" t="s">
        <v>408</v>
      </c>
    </row>
    <row r="787" s="13" customFormat="1">
      <c r="A787" s="13"/>
      <c r="B787" s="198"/>
      <c r="C787" s="13"/>
      <c r="D787" s="199" t="s">
        <v>419</v>
      </c>
      <c r="E787" s="200" t="s">
        <v>3</v>
      </c>
      <c r="F787" s="201" t="s">
        <v>1207</v>
      </c>
      <c r="G787" s="13"/>
      <c r="H787" s="202">
        <v>1.125</v>
      </c>
      <c r="I787" s="203"/>
      <c r="J787" s="13"/>
      <c r="K787" s="13"/>
      <c r="L787" s="198"/>
      <c r="M787" s="204"/>
      <c r="N787" s="205"/>
      <c r="O787" s="205"/>
      <c r="P787" s="205"/>
      <c r="Q787" s="205"/>
      <c r="R787" s="205"/>
      <c r="S787" s="205"/>
      <c r="T787" s="206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00" t="s">
        <v>419</v>
      </c>
      <c r="AU787" s="200" t="s">
        <v>114</v>
      </c>
      <c r="AV787" s="13" t="s">
        <v>80</v>
      </c>
      <c r="AW787" s="13" t="s">
        <v>33</v>
      </c>
      <c r="AX787" s="13" t="s">
        <v>72</v>
      </c>
      <c r="AY787" s="200" t="s">
        <v>408</v>
      </c>
    </row>
    <row r="788" s="14" customFormat="1">
      <c r="A788" s="14"/>
      <c r="B788" s="208"/>
      <c r="C788" s="14"/>
      <c r="D788" s="199" t="s">
        <v>419</v>
      </c>
      <c r="E788" s="209" t="s">
        <v>3</v>
      </c>
      <c r="F788" s="210" t="s">
        <v>1192</v>
      </c>
      <c r="G788" s="14"/>
      <c r="H788" s="209" t="s">
        <v>3</v>
      </c>
      <c r="I788" s="211"/>
      <c r="J788" s="14"/>
      <c r="K788" s="14"/>
      <c r="L788" s="208"/>
      <c r="M788" s="212"/>
      <c r="N788" s="213"/>
      <c r="O788" s="213"/>
      <c r="P788" s="213"/>
      <c r="Q788" s="213"/>
      <c r="R788" s="213"/>
      <c r="S788" s="213"/>
      <c r="T788" s="2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09" t="s">
        <v>419</v>
      </c>
      <c r="AU788" s="209" t="s">
        <v>114</v>
      </c>
      <c r="AV788" s="14" t="s">
        <v>76</v>
      </c>
      <c r="AW788" s="14" t="s">
        <v>33</v>
      </c>
      <c r="AX788" s="14" t="s">
        <v>72</v>
      </c>
      <c r="AY788" s="209" t="s">
        <v>408</v>
      </c>
    </row>
    <row r="789" s="13" customFormat="1">
      <c r="A789" s="13"/>
      <c r="B789" s="198"/>
      <c r="C789" s="13"/>
      <c r="D789" s="199" t="s">
        <v>419</v>
      </c>
      <c r="E789" s="200" t="s">
        <v>3</v>
      </c>
      <c r="F789" s="201" t="s">
        <v>1207</v>
      </c>
      <c r="G789" s="13"/>
      <c r="H789" s="202">
        <v>1.125</v>
      </c>
      <c r="I789" s="203"/>
      <c r="J789" s="13"/>
      <c r="K789" s="13"/>
      <c r="L789" s="198"/>
      <c r="M789" s="204"/>
      <c r="N789" s="205"/>
      <c r="O789" s="205"/>
      <c r="P789" s="205"/>
      <c r="Q789" s="205"/>
      <c r="R789" s="205"/>
      <c r="S789" s="205"/>
      <c r="T789" s="20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00" t="s">
        <v>419</v>
      </c>
      <c r="AU789" s="200" t="s">
        <v>114</v>
      </c>
      <c r="AV789" s="13" t="s">
        <v>80</v>
      </c>
      <c r="AW789" s="13" t="s">
        <v>33</v>
      </c>
      <c r="AX789" s="13" t="s">
        <v>72</v>
      </c>
      <c r="AY789" s="200" t="s">
        <v>408</v>
      </c>
    </row>
    <row r="790" s="14" customFormat="1">
      <c r="A790" s="14"/>
      <c r="B790" s="208"/>
      <c r="C790" s="14"/>
      <c r="D790" s="199" t="s">
        <v>419</v>
      </c>
      <c r="E790" s="209" t="s">
        <v>3</v>
      </c>
      <c r="F790" s="210" t="s">
        <v>1194</v>
      </c>
      <c r="G790" s="14"/>
      <c r="H790" s="209" t="s">
        <v>3</v>
      </c>
      <c r="I790" s="211"/>
      <c r="J790" s="14"/>
      <c r="K790" s="14"/>
      <c r="L790" s="208"/>
      <c r="M790" s="212"/>
      <c r="N790" s="213"/>
      <c r="O790" s="213"/>
      <c r="P790" s="213"/>
      <c r="Q790" s="213"/>
      <c r="R790" s="213"/>
      <c r="S790" s="213"/>
      <c r="T790" s="2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T790" s="209" t="s">
        <v>419</v>
      </c>
      <c r="AU790" s="209" t="s">
        <v>114</v>
      </c>
      <c r="AV790" s="14" t="s">
        <v>76</v>
      </c>
      <c r="AW790" s="14" t="s">
        <v>33</v>
      </c>
      <c r="AX790" s="14" t="s">
        <v>72</v>
      </c>
      <c r="AY790" s="209" t="s">
        <v>408</v>
      </c>
    </row>
    <row r="791" s="13" customFormat="1">
      <c r="A791" s="13"/>
      <c r="B791" s="198"/>
      <c r="C791" s="13"/>
      <c r="D791" s="199" t="s">
        <v>419</v>
      </c>
      <c r="E791" s="200" t="s">
        <v>3</v>
      </c>
      <c r="F791" s="201" t="s">
        <v>1208</v>
      </c>
      <c r="G791" s="13"/>
      <c r="H791" s="202">
        <v>0.92500000000000004</v>
      </c>
      <c r="I791" s="203"/>
      <c r="J791" s="13"/>
      <c r="K791" s="13"/>
      <c r="L791" s="198"/>
      <c r="M791" s="204"/>
      <c r="N791" s="205"/>
      <c r="O791" s="205"/>
      <c r="P791" s="205"/>
      <c r="Q791" s="205"/>
      <c r="R791" s="205"/>
      <c r="S791" s="205"/>
      <c r="T791" s="20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00" t="s">
        <v>419</v>
      </c>
      <c r="AU791" s="200" t="s">
        <v>114</v>
      </c>
      <c r="AV791" s="13" t="s">
        <v>80</v>
      </c>
      <c r="AW791" s="13" t="s">
        <v>33</v>
      </c>
      <c r="AX791" s="13" t="s">
        <v>72</v>
      </c>
      <c r="AY791" s="200" t="s">
        <v>408</v>
      </c>
    </row>
    <row r="792" s="13" customFormat="1">
      <c r="A792" s="13"/>
      <c r="B792" s="198"/>
      <c r="C792" s="13"/>
      <c r="D792" s="199" t="s">
        <v>419</v>
      </c>
      <c r="E792" s="200" t="s">
        <v>3</v>
      </c>
      <c r="F792" s="201" t="s">
        <v>1196</v>
      </c>
      <c r="G792" s="13"/>
      <c r="H792" s="202">
        <v>1.3500000000000001</v>
      </c>
      <c r="I792" s="203"/>
      <c r="J792" s="13"/>
      <c r="K792" s="13"/>
      <c r="L792" s="198"/>
      <c r="M792" s="204"/>
      <c r="N792" s="205"/>
      <c r="O792" s="205"/>
      <c r="P792" s="205"/>
      <c r="Q792" s="205"/>
      <c r="R792" s="205"/>
      <c r="S792" s="205"/>
      <c r="T792" s="20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00" t="s">
        <v>419</v>
      </c>
      <c r="AU792" s="200" t="s">
        <v>114</v>
      </c>
      <c r="AV792" s="13" t="s">
        <v>80</v>
      </c>
      <c r="AW792" s="13" t="s">
        <v>33</v>
      </c>
      <c r="AX792" s="13" t="s">
        <v>72</v>
      </c>
      <c r="AY792" s="200" t="s">
        <v>408</v>
      </c>
    </row>
    <row r="793" s="15" customFormat="1">
      <c r="A793" s="15"/>
      <c r="B793" s="215"/>
      <c r="C793" s="15"/>
      <c r="D793" s="199" t="s">
        <v>419</v>
      </c>
      <c r="E793" s="216" t="s">
        <v>3</v>
      </c>
      <c r="F793" s="217" t="s">
        <v>451</v>
      </c>
      <c r="G793" s="15"/>
      <c r="H793" s="218">
        <v>4.5250000000000004</v>
      </c>
      <c r="I793" s="219"/>
      <c r="J793" s="15"/>
      <c r="K793" s="15"/>
      <c r="L793" s="215"/>
      <c r="M793" s="220"/>
      <c r="N793" s="221"/>
      <c r="O793" s="221"/>
      <c r="P793" s="221"/>
      <c r="Q793" s="221"/>
      <c r="R793" s="221"/>
      <c r="S793" s="221"/>
      <c r="T793" s="222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T793" s="216" t="s">
        <v>419</v>
      </c>
      <c r="AU793" s="216" t="s">
        <v>114</v>
      </c>
      <c r="AV793" s="15" t="s">
        <v>415</v>
      </c>
      <c r="AW793" s="15" t="s">
        <v>33</v>
      </c>
      <c r="AX793" s="15" t="s">
        <v>76</v>
      </c>
      <c r="AY793" s="216" t="s">
        <v>408</v>
      </c>
    </row>
    <row r="794" s="2" customFormat="1" ht="37.8" customHeight="1">
      <c r="A794" s="41"/>
      <c r="B794" s="179"/>
      <c r="C794" s="180" t="s">
        <v>1209</v>
      </c>
      <c r="D794" s="180" t="s">
        <v>411</v>
      </c>
      <c r="E794" s="181" t="s">
        <v>1210</v>
      </c>
      <c r="F794" s="182" t="s">
        <v>1211</v>
      </c>
      <c r="G794" s="183" t="s">
        <v>117</v>
      </c>
      <c r="H794" s="184">
        <v>4.5250000000000004</v>
      </c>
      <c r="I794" s="185"/>
      <c r="J794" s="186">
        <f>ROUND(I794*H794,2)</f>
        <v>0</v>
      </c>
      <c r="K794" s="182" t="s">
        <v>414</v>
      </c>
      <c r="L794" s="42"/>
      <c r="M794" s="187" t="s">
        <v>3</v>
      </c>
      <c r="N794" s="188" t="s">
        <v>43</v>
      </c>
      <c r="O794" s="75"/>
      <c r="P794" s="189">
        <f>O794*H794</f>
        <v>0</v>
      </c>
      <c r="Q794" s="189">
        <v>0</v>
      </c>
      <c r="R794" s="189">
        <f>Q794*H794</f>
        <v>0</v>
      </c>
      <c r="S794" s="189">
        <v>0</v>
      </c>
      <c r="T794" s="190">
        <f>S794*H794</f>
        <v>0</v>
      </c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R794" s="191" t="s">
        <v>415</v>
      </c>
      <c r="AT794" s="191" t="s">
        <v>411</v>
      </c>
      <c r="AU794" s="191" t="s">
        <v>114</v>
      </c>
      <c r="AY794" s="22" t="s">
        <v>408</v>
      </c>
      <c r="BE794" s="192">
        <f>IF(N794="základní",J794,0)</f>
        <v>0</v>
      </c>
      <c r="BF794" s="192">
        <f>IF(N794="snížená",J794,0)</f>
        <v>0</v>
      </c>
      <c r="BG794" s="192">
        <f>IF(N794="zákl. přenesená",J794,0)</f>
        <v>0</v>
      </c>
      <c r="BH794" s="192">
        <f>IF(N794="sníž. přenesená",J794,0)</f>
        <v>0</v>
      </c>
      <c r="BI794" s="192">
        <f>IF(N794="nulová",J794,0)</f>
        <v>0</v>
      </c>
      <c r="BJ794" s="22" t="s">
        <v>76</v>
      </c>
      <c r="BK794" s="192">
        <f>ROUND(I794*H794,2)</f>
        <v>0</v>
      </c>
      <c r="BL794" s="22" t="s">
        <v>415</v>
      </c>
      <c r="BM794" s="191" t="s">
        <v>1212</v>
      </c>
    </row>
    <row r="795" s="2" customFormat="1">
      <c r="A795" s="41"/>
      <c r="B795" s="42"/>
      <c r="C795" s="41"/>
      <c r="D795" s="193" t="s">
        <v>417</v>
      </c>
      <c r="E795" s="41"/>
      <c r="F795" s="194" t="s">
        <v>1213</v>
      </c>
      <c r="G795" s="41"/>
      <c r="H795" s="41"/>
      <c r="I795" s="195"/>
      <c r="J795" s="41"/>
      <c r="K795" s="41"/>
      <c r="L795" s="42"/>
      <c r="M795" s="196"/>
      <c r="N795" s="197"/>
      <c r="O795" s="75"/>
      <c r="P795" s="75"/>
      <c r="Q795" s="75"/>
      <c r="R795" s="75"/>
      <c r="S795" s="75"/>
      <c r="T795" s="76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T795" s="22" t="s">
        <v>417</v>
      </c>
      <c r="AU795" s="22" t="s">
        <v>114</v>
      </c>
    </row>
    <row r="796" s="2" customFormat="1" ht="55.5" customHeight="1">
      <c r="A796" s="41"/>
      <c r="B796" s="179"/>
      <c r="C796" s="180" t="s">
        <v>1214</v>
      </c>
      <c r="D796" s="180" t="s">
        <v>411</v>
      </c>
      <c r="E796" s="181" t="s">
        <v>1215</v>
      </c>
      <c r="F796" s="182" t="s">
        <v>1216</v>
      </c>
      <c r="G796" s="183" t="s">
        <v>426</v>
      </c>
      <c r="H796" s="184">
        <v>1.9139999999999999</v>
      </c>
      <c r="I796" s="185"/>
      <c r="J796" s="186">
        <f>ROUND(I796*H796,2)</f>
        <v>0</v>
      </c>
      <c r="K796" s="182" t="s">
        <v>414</v>
      </c>
      <c r="L796" s="42"/>
      <c r="M796" s="187" t="s">
        <v>3</v>
      </c>
      <c r="N796" s="188" t="s">
        <v>43</v>
      </c>
      <c r="O796" s="75"/>
      <c r="P796" s="189">
        <f>O796*H796</f>
        <v>0</v>
      </c>
      <c r="Q796" s="189">
        <v>2.5019399999999998</v>
      </c>
      <c r="R796" s="189">
        <f>Q796*H796</f>
        <v>4.7887131599999995</v>
      </c>
      <c r="S796" s="189">
        <v>0</v>
      </c>
      <c r="T796" s="190">
        <f>S796*H796</f>
        <v>0</v>
      </c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R796" s="191" t="s">
        <v>415</v>
      </c>
      <c r="AT796" s="191" t="s">
        <v>411</v>
      </c>
      <c r="AU796" s="191" t="s">
        <v>114</v>
      </c>
      <c r="AY796" s="22" t="s">
        <v>408</v>
      </c>
      <c r="BE796" s="192">
        <f>IF(N796="základní",J796,0)</f>
        <v>0</v>
      </c>
      <c r="BF796" s="192">
        <f>IF(N796="snížená",J796,0)</f>
        <v>0</v>
      </c>
      <c r="BG796" s="192">
        <f>IF(N796="zákl. přenesená",J796,0)</f>
        <v>0</v>
      </c>
      <c r="BH796" s="192">
        <f>IF(N796="sníž. přenesená",J796,0)</f>
        <v>0</v>
      </c>
      <c r="BI796" s="192">
        <f>IF(N796="nulová",J796,0)</f>
        <v>0</v>
      </c>
      <c r="BJ796" s="22" t="s">
        <v>76</v>
      </c>
      <c r="BK796" s="192">
        <f>ROUND(I796*H796,2)</f>
        <v>0</v>
      </c>
      <c r="BL796" s="22" t="s">
        <v>415</v>
      </c>
      <c r="BM796" s="191" t="s">
        <v>1217</v>
      </c>
    </row>
    <row r="797" s="2" customFormat="1">
      <c r="A797" s="41"/>
      <c r="B797" s="42"/>
      <c r="C797" s="41"/>
      <c r="D797" s="193" t="s">
        <v>417</v>
      </c>
      <c r="E797" s="41"/>
      <c r="F797" s="194" t="s">
        <v>1218</v>
      </c>
      <c r="G797" s="41"/>
      <c r="H797" s="41"/>
      <c r="I797" s="195"/>
      <c r="J797" s="41"/>
      <c r="K797" s="41"/>
      <c r="L797" s="42"/>
      <c r="M797" s="196"/>
      <c r="N797" s="197"/>
      <c r="O797" s="75"/>
      <c r="P797" s="75"/>
      <c r="Q797" s="75"/>
      <c r="R797" s="75"/>
      <c r="S797" s="75"/>
      <c r="T797" s="76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T797" s="22" t="s">
        <v>417</v>
      </c>
      <c r="AU797" s="22" t="s">
        <v>114</v>
      </c>
    </row>
    <row r="798" s="14" customFormat="1">
      <c r="A798" s="14"/>
      <c r="B798" s="208"/>
      <c r="C798" s="14"/>
      <c r="D798" s="199" t="s">
        <v>419</v>
      </c>
      <c r="E798" s="209" t="s">
        <v>3</v>
      </c>
      <c r="F798" s="210" t="s">
        <v>1190</v>
      </c>
      <c r="G798" s="14"/>
      <c r="H798" s="209" t="s">
        <v>3</v>
      </c>
      <c r="I798" s="211"/>
      <c r="J798" s="14"/>
      <c r="K798" s="14"/>
      <c r="L798" s="208"/>
      <c r="M798" s="212"/>
      <c r="N798" s="213"/>
      <c r="O798" s="213"/>
      <c r="P798" s="213"/>
      <c r="Q798" s="213"/>
      <c r="R798" s="213"/>
      <c r="S798" s="213"/>
      <c r="T798" s="2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09" t="s">
        <v>419</v>
      </c>
      <c r="AU798" s="209" t="s">
        <v>114</v>
      </c>
      <c r="AV798" s="14" t="s">
        <v>76</v>
      </c>
      <c r="AW798" s="14" t="s">
        <v>33</v>
      </c>
      <c r="AX798" s="14" t="s">
        <v>72</v>
      </c>
      <c r="AY798" s="209" t="s">
        <v>408</v>
      </c>
    </row>
    <row r="799" s="13" customFormat="1">
      <c r="A799" s="13"/>
      <c r="B799" s="198"/>
      <c r="C799" s="13"/>
      <c r="D799" s="199" t="s">
        <v>419</v>
      </c>
      <c r="E799" s="200" t="s">
        <v>3</v>
      </c>
      <c r="F799" s="201" t="s">
        <v>1219</v>
      </c>
      <c r="G799" s="13"/>
      <c r="H799" s="202">
        <v>0.71299999999999997</v>
      </c>
      <c r="I799" s="203"/>
      <c r="J799" s="13"/>
      <c r="K799" s="13"/>
      <c r="L799" s="198"/>
      <c r="M799" s="204"/>
      <c r="N799" s="205"/>
      <c r="O799" s="205"/>
      <c r="P799" s="205"/>
      <c r="Q799" s="205"/>
      <c r="R799" s="205"/>
      <c r="S799" s="205"/>
      <c r="T799" s="20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00" t="s">
        <v>419</v>
      </c>
      <c r="AU799" s="200" t="s">
        <v>114</v>
      </c>
      <c r="AV799" s="13" t="s">
        <v>80</v>
      </c>
      <c r="AW799" s="13" t="s">
        <v>33</v>
      </c>
      <c r="AX799" s="13" t="s">
        <v>72</v>
      </c>
      <c r="AY799" s="200" t="s">
        <v>408</v>
      </c>
    </row>
    <row r="800" s="14" customFormat="1">
      <c r="A800" s="14"/>
      <c r="B800" s="208"/>
      <c r="C800" s="14"/>
      <c r="D800" s="199" t="s">
        <v>419</v>
      </c>
      <c r="E800" s="209" t="s">
        <v>3</v>
      </c>
      <c r="F800" s="210" t="s">
        <v>1192</v>
      </c>
      <c r="G800" s="14"/>
      <c r="H800" s="209" t="s">
        <v>3</v>
      </c>
      <c r="I800" s="211"/>
      <c r="J800" s="14"/>
      <c r="K800" s="14"/>
      <c r="L800" s="208"/>
      <c r="M800" s="212"/>
      <c r="N800" s="213"/>
      <c r="O800" s="213"/>
      <c r="P800" s="213"/>
      <c r="Q800" s="213"/>
      <c r="R800" s="213"/>
      <c r="S800" s="213"/>
      <c r="T800" s="2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09" t="s">
        <v>419</v>
      </c>
      <c r="AU800" s="209" t="s">
        <v>114</v>
      </c>
      <c r="AV800" s="14" t="s">
        <v>76</v>
      </c>
      <c r="AW800" s="14" t="s">
        <v>33</v>
      </c>
      <c r="AX800" s="14" t="s">
        <v>72</v>
      </c>
      <c r="AY800" s="209" t="s">
        <v>408</v>
      </c>
    </row>
    <row r="801" s="13" customFormat="1">
      <c r="A801" s="13"/>
      <c r="B801" s="198"/>
      <c r="C801" s="13"/>
      <c r="D801" s="199" t="s">
        <v>419</v>
      </c>
      <c r="E801" s="200" t="s">
        <v>3</v>
      </c>
      <c r="F801" s="201" t="s">
        <v>1220</v>
      </c>
      <c r="G801" s="13"/>
      <c r="H801" s="202">
        <v>0.93799999999999994</v>
      </c>
      <c r="I801" s="203"/>
      <c r="J801" s="13"/>
      <c r="K801" s="13"/>
      <c r="L801" s="198"/>
      <c r="M801" s="204"/>
      <c r="N801" s="205"/>
      <c r="O801" s="205"/>
      <c r="P801" s="205"/>
      <c r="Q801" s="205"/>
      <c r="R801" s="205"/>
      <c r="S801" s="205"/>
      <c r="T801" s="20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00" t="s">
        <v>419</v>
      </c>
      <c r="AU801" s="200" t="s">
        <v>114</v>
      </c>
      <c r="AV801" s="13" t="s">
        <v>80</v>
      </c>
      <c r="AW801" s="13" t="s">
        <v>33</v>
      </c>
      <c r="AX801" s="13" t="s">
        <v>72</v>
      </c>
      <c r="AY801" s="200" t="s">
        <v>408</v>
      </c>
    </row>
    <row r="802" s="14" customFormat="1">
      <c r="A802" s="14"/>
      <c r="B802" s="208"/>
      <c r="C802" s="14"/>
      <c r="D802" s="199" t="s">
        <v>419</v>
      </c>
      <c r="E802" s="209" t="s">
        <v>3</v>
      </c>
      <c r="F802" s="210" t="s">
        <v>1194</v>
      </c>
      <c r="G802" s="14"/>
      <c r="H802" s="209" t="s">
        <v>3</v>
      </c>
      <c r="I802" s="211"/>
      <c r="J802" s="14"/>
      <c r="K802" s="14"/>
      <c r="L802" s="208"/>
      <c r="M802" s="212"/>
      <c r="N802" s="213"/>
      <c r="O802" s="213"/>
      <c r="P802" s="213"/>
      <c r="Q802" s="213"/>
      <c r="R802" s="213"/>
      <c r="S802" s="213"/>
      <c r="T802" s="2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09" t="s">
        <v>419</v>
      </c>
      <c r="AU802" s="209" t="s">
        <v>114</v>
      </c>
      <c r="AV802" s="14" t="s">
        <v>76</v>
      </c>
      <c r="AW802" s="14" t="s">
        <v>33</v>
      </c>
      <c r="AX802" s="14" t="s">
        <v>72</v>
      </c>
      <c r="AY802" s="209" t="s">
        <v>408</v>
      </c>
    </row>
    <row r="803" s="13" customFormat="1">
      <c r="A803" s="13"/>
      <c r="B803" s="198"/>
      <c r="C803" s="13"/>
      <c r="D803" s="199" t="s">
        <v>419</v>
      </c>
      <c r="E803" s="200" t="s">
        <v>3</v>
      </c>
      <c r="F803" s="201" t="s">
        <v>1221</v>
      </c>
      <c r="G803" s="13"/>
      <c r="H803" s="202">
        <v>0.26300000000000001</v>
      </c>
      <c r="I803" s="203"/>
      <c r="J803" s="13"/>
      <c r="K803" s="13"/>
      <c r="L803" s="198"/>
      <c r="M803" s="204"/>
      <c r="N803" s="205"/>
      <c r="O803" s="205"/>
      <c r="P803" s="205"/>
      <c r="Q803" s="205"/>
      <c r="R803" s="205"/>
      <c r="S803" s="205"/>
      <c r="T803" s="20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00" t="s">
        <v>419</v>
      </c>
      <c r="AU803" s="200" t="s">
        <v>114</v>
      </c>
      <c r="AV803" s="13" t="s">
        <v>80</v>
      </c>
      <c r="AW803" s="13" t="s">
        <v>33</v>
      </c>
      <c r="AX803" s="13" t="s">
        <v>72</v>
      </c>
      <c r="AY803" s="200" t="s">
        <v>408</v>
      </c>
    </row>
    <row r="804" s="15" customFormat="1">
      <c r="A804" s="15"/>
      <c r="B804" s="215"/>
      <c r="C804" s="15"/>
      <c r="D804" s="199" t="s">
        <v>419</v>
      </c>
      <c r="E804" s="216" t="s">
        <v>3</v>
      </c>
      <c r="F804" s="217" t="s">
        <v>451</v>
      </c>
      <c r="G804" s="15"/>
      <c r="H804" s="218">
        <v>1.9139999999999999</v>
      </c>
      <c r="I804" s="219"/>
      <c r="J804" s="15"/>
      <c r="K804" s="15"/>
      <c r="L804" s="215"/>
      <c r="M804" s="220"/>
      <c r="N804" s="221"/>
      <c r="O804" s="221"/>
      <c r="P804" s="221"/>
      <c r="Q804" s="221"/>
      <c r="R804" s="221"/>
      <c r="S804" s="221"/>
      <c r="T804" s="222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T804" s="216" t="s">
        <v>419</v>
      </c>
      <c r="AU804" s="216" t="s">
        <v>114</v>
      </c>
      <c r="AV804" s="15" t="s">
        <v>415</v>
      </c>
      <c r="AW804" s="15" t="s">
        <v>33</v>
      </c>
      <c r="AX804" s="15" t="s">
        <v>76</v>
      </c>
      <c r="AY804" s="216" t="s">
        <v>408</v>
      </c>
    </row>
    <row r="805" s="2" customFormat="1" ht="66.75" customHeight="1">
      <c r="A805" s="41"/>
      <c r="B805" s="179"/>
      <c r="C805" s="180" t="s">
        <v>1222</v>
      </c>
      <c r="D805" s="180" t="s">
        <v>411</v>
      </c>
      <c r="E805" s="181" t="s">
        <v>1223</v>
      </c>
      <c r="F805" s="182" t="s">
        <v>1224</v>
      </c>
      <c r="G805" s="183" t="s">
        <v>501</v>
      </c>
      <c r="H805" s="184">
        <v>0.19</v>
      </c>
      <c r="I805" s="185"/>
      <c r="J805" s="186">
        <f>ROUND(I805*H805,2)</f>
        <v>0</v>
      </c>
      <c r="K805" s="182" t="s">
        <v>414</v>
      </c>
      <c r="L805" s="42"/>
      <c r="M805" s="187" t="s">
        <v>3</v>
      </c>
      <c r="N805" s="188" t="s">
        <v>43</v>
      </c>
      <c r="O805" s="75"/>
      <c r="P805" s="189">
        <f>O805*H805</f>
        <v>0</v>
      </c>
      <c r="Q805" s="189">
        <v>1.0551166000000001</v>
      </c>
      <c r="R805" s="189">
        <f>Q805*H805</f>
        <v>0.20047215400000001</v>
      </c>
      <c r="S805" s="189">
        <v>0</v>
      </c>
      <c r="T805" s="190">
        <f>S805*H805</f>
        <v>0</v>
      </c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R805" s="191" t="s">
        <v>415</v>
      </c>
      <c r="AT805" s="191" t="s">
        <v>411</v>
      </c>
      <c r="AU805" s="191" t="s">
        <v>114</v>
      </c>
      <c r="AY805" s="22" t="s">
        <v>408</v>
      </c>
      <c r="BE805" s="192">
        <f>IF(N805="základní",J805,0)</f>
        <v>0</v>
      </c>
      <c r="BF805" s="192">
        <f>IF(N805="snížená",J805,0)</f>
        <v>0</v>
      </c>
      <c r="BG805" s="192">
        <f>IF(N805="zákl. přenesená",J805,0)</f>
        <v>0</v>
      </c>
      <c r="BH805" s="192">
        <f>IF(N805="sníž. přenesená",J805,0)</f>
        <v>0</v>
      </c>
      <c r="BI805" s="192">
        <f>IF(N805="nulová",J805,0)</f>
        <v>0</v>
      </c>
      <c r="BJ805" s="22" t="s">
        <v>76</v>
      </c>
      <c r="BK805" s="192">
        <f>ROUND(I805*H805,2)</f>
        <v>0</v>
      </c>
      <c r="BL805" s="22" t="s">
        <v>415</v>
      </c>
      <c r="BM805" s="191" t="s">
        <v>1225</v>
      </c>
    </row>
    <row r="806" s="2" customFormat="1">
      <c r="A806" s="41"/>
      <c r="B806" s="42"/>
      <c r="C806" s="41"/>
      <c r="D806" s="193" t="s">
        <v>417</v>
      </c>
      <c r="E806" s="41"/>
      <c r="F806" s="194" t="s">
        <v>1226</v>
      </c>
      <c r="G806" s="41"/>
      <c r="H806" s="41"/>
      <c r="I806" s="195"/>
      <c r="J806" s="41"/>
      <c r="K806" s="41"/>
      <c r="L806" s="42"/>
      <c r="M806" s="196"/>
      <c r="N806" s="197"/>
      <c r="O806" s="75"/>
      <c r="P806" s="75"/>
      <c r="Q806" s="75"/>
      <c r="R806" s="75"/>
      <c r="S806" s="75"/>
      <c r="T806" s="76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T806" s="22" t="s">
        <v>417</v>
      </c>
      <c r="AU806" s="22" t="s">
        <v>114</v>
      </c>
    </row>
    <row r="807" s="14" customFormat="1">
      <c r="A807" s="14"/>
      <c r="B807" s="208"/>
      <c r="C807" s="14"/>
      <c r="D807" s="199" t="s">
        <v>419</v>
      </c>
      <c r="E807" s="209" t="s">
        <v>3</v>
      </c>
      <c r="F807" s="210" t="s">
        <v>590</v>
      </c>
      <c r="G807" s="14"/>
      <c r="H807" s="209" t="s">
        <v>3</v>
      </c>
      <c r="I807" s="211"/>
      <c r="J807" s="14"/>
      <c r="K807" s="14"/>
      <c r="L807" s="208"/>
      <c r="M807" s="212"/>
      <c r="N807" s="213"/>
      <c r="O807" s="213"/>
      <c r="P807" s="213"/>
      <c r="Q807" s="213"/>
      <c r="R807" s="213"/>
      <c r="S807" s="213"/>
      <c r="T807" s="2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09" t="s">
        <v>419</v>
      </c>
      <c r="AU807" s="209" t="s">
        <v>114</v>
      </c>
      <c r="AV807" s="14" t="s">
        <v>76</v>
      </c>
      <c r="AW807" s="14" t="s">
        <v>33</v>
      </c>
      <c r="AX807" s="14" t="s">
        <v>72</v>
      </c>
      <c r="AY807" s="209" t="s">
        <v>408</v>
      </c>
    </row>
    <row r="808" s="13" customFormat="1">
      <c r="A808" s="13"/>
      <c r="B808" s="198"/>
      <c r="C808" s="13"/>
      <c r="D808" s="199" t="s">
        <v>419</v>
      </c>
      <c r="E808" s="200" t="s">
        <v>3</v>
      </c>
      <c r="F808" s="201" t="s">
        <v>1227</v>
      </c>
      <c r="G808" s="13"/>
      <c r="H808" s="202">
        <v>0.19</v>
      </c>
      <c r="I808" s="203"/>
      <c r="J808" s="13"/>
      <c r="K808" s="13"/>
      <c r="L808" s="198"/>
      <c r="M808" s="204"/>
      <c r="N808" s="205"/>
      <c r="O808" s="205"/>
      <c r="P808" s="205"/>
      <c r="Q808" s="205"/>
      <c r="R808" s="205"/>
      <c r="S808" s="205"/>
      <c r="T808" s="206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00" t="s">
        <v>419</v>
      </c>
      <c r="AU808" s="200" t="s">
        <v>114</v>
      </c>
      <c r="AV808" s="13" t="s">
        <v>80</v>
      </c>
      <c r="AW808" s="13" t="s">
        <v>33</v>
      </c>
      <c r="AX808" s="13" t="s">
        <v>76</v>
      </c>
      <c r="AY808" s="200" t="s">
        <v>408</v>
      </c>
    </row>
    <row r="809" s="12" customFormat="1" ht="20.88" customHeight="1">
      <c r="A809" s="12"/>
      <c r="B809" s="166"/>
      <c r="C809" s="12"/>
      <c r="D809" s="167" t="s">
        <v>71</v>
      </c>
      <c r="E809" s="177" t="s">
        <v>1228</v>
      </c>
      <c r="F809" s="177" t="s">
        <v>1229</v>
      </c>
      <c r="G809" s="12"/>
      <c r="H809" s="12"/>
      <c r="I809" s="169"/>
      <c r="J809" s="178">
        <f>BK809</f>
        <v>0</v>
      </c>
      <c r="K809" s="12"/>
      <c r="L809" s="166"/>
      <c r="M809" s="171"/>
      <c r="N809" s="172"/>
      <c r="O809" s="172"/>
      <c r="P809" s="173">
        <f>SUM(P810:P825)</f>
        <v>0</v>
      </c>
      <c r="Q809" s="172"/>
      <c r="R809" s="173">
        <f>SUM(R810:R825)</f>
        <v>11.011772799999999</v>
      </c>
      <c r="S809" s="172"/>
      <c r="T809" s="174">
        <f>SUM(T810:T825)</f>
        <v>0</v>
      </c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R809" s="167" t="s">
        <v>76</v>
      </c>
      <c r="AT809" s="175" t="s">
        <v>71</v>
      </c>
      <c r="AU809" s="175" t="s">
        <v>80</v>
      </c>
      <c r="AY809" s="167" t="s">
        <v>408</v>
      </c>
      <c r="BK809" s="176">
        <f>SUM(BK810:BK825)</f>
        <v>0</v>
      </c>
    </row>
    <row r="810" s="2" customFormat="1" ht="33" customHeight="1">
      <c r="A810" s="41"/>
      <c r="B810" s="179"/>
      <c r="C810" s="180" t="s">
        <v>1230</v>
      </c>
      <c r="D810" s="180" t="s">
        <v>411</v>
      </c>
      <c r="E810" s="181" t="s">
        <v>1231</v>
      </c>
      <c r="F810" s="182" t="s">
        <v>1232</v>
      </c>
      <c r="G810" s="183" t="s">
        <v>561</v>
      </c>
      <c r="H810" s="184">
        <v>2</v>
      </c>
      <c r="I810" s="185"/>
      <c r="J810" s="186">
        <f>ROUND(I810*H810,2)</f>
        <v>0</v>
      </c>
      <c r="K810" s="182" t="s">
        <v>414</v>
      </c>
      <c r="L810" s="42"/>
      <c r="M810" s="187" t="s">
        <v>3</v>
      </c>
      <c r="N810" s="188" t="s">
        <v>43</v>
      </c>
      <c r="O810" s="75"/>
      <c r="P810" s="189">
        <f>O810*H810</f>
        <v>0</v>
      </c>
      <c r="Q810" s="189">
        <v>0.066158400000000006</v>
      </c>
      <c r="R810" s="189">
        <f>Q810*H810</f>
        <v>0.13231680000000001</v>
      </c>
      <c r="S810" s="189">
        <v>0</v>
      </c>
      <c r="T810" s="190">
        <f>S810*H810</f>
        <v>0</v>
      </c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R810" s="191" t="s">
        <v>415</v>
      </c>
      <c r="AT810" s="191" t="s">
        <v>411</v>
      </c>
      <c r="AU810" s="191" t="s">
        <v>114</v>
      </c>
      <c r="AY810" s="22" t="s">
        <v>408</v>
      </c>
      <c r="BE810" s="192">
        <f>IF(N810="základní",J810,0)</f>
        <v>0</v>
      </c>
      <c r="BF810" s="192">
        <f>IF(N810="snížená",J810,0)</f>
        <v>0</v>
      </c>
      <c r="BG810" s="192">
        <f>IF(N810="zákl. přenesená",J810,0)</f>
        <v>0</v>
      </c>
      <c r="BH810" s="192">
        <f>IF(N810="sníž. přenesená",J810,0)</f>
        <v>0</v>
      </c>
      <c r="BI810" s="192">
        <f>IF(N810="nulová",J810,0)</f>
        <v>0</v>
      </c>
      <c r="BJ810" s="22" t="s">
        <v>76</v>
      </c>
      <c r="BK810" s="192">
        <f>ROUND(I810*H810,2)</f>
        <v>0</v>
      </c>
      <c r="BL810" s="22" t="s">
        <v>415</v>
      </c>
      <c r="BM810" s="191" t="s">
        <v>1233</v>
      </c>
    </row>
    <row r="811" s="2" customFormat="1">
      <c r="A811" s="41"/>
      <c r="B811" s="42"/>
      <c r="C811" s="41"/>
      <c r="D811" s="193" t="s">
        <v>417</v>
      </c>
      <c r="E811" s="41"/>
      <c r="F811" s="194" t="s">
        <v>1234</v>
      </c>
      <c r="G811" s="41"/>
      <c r="H811" s="41"/>
      <c r="I811" s="195"/>
      <c r="J811" s="41"/>
      <c r="K811" s="41"/>
      <c r="L811" s="42"/>
      <c r="M811" s="196"/>
      <c r="N811" s="197"/>
      <c r="O811" s="75"/>
      <c r="P811" s="75"/>
      <c r="Q811" s="75"/>
      <c r="R811" s="75"/>
      <c r="S811" s="75"/>
      <c r="T811" s="76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T811" s="22" t="s">
        <v>417</v>
      </c>
      <c r="AU811" s="22" t="s">
        <v>114</v>
      </c>
    </row>
    <row r="812" s="2" customFormat="1" ht="37.8" customHeight="1">
      <c r="A812" s="41"/>
      <c r="B812" s="179"/>
      <c r="C812" s="180" t="s">
        <v>1235</v>
      </c>
      <c r="D812" s="180" t="s">
        <v>411</v>
      </c>
      <c r="E812" s="181" t="s">
        <v>1236</v>
      </c>
      <c r="F812" s="182" t="s">
        <v>1237</v>
      </c>
      <c r="G812" s="183" t="s">
        <v>561</v>
      </c>
      <c r="H812" s="184">
        <v>4</v>
      </c>
      <c r="I812" s="185"/>
      <c r="J812" s="186">
        <f>ROUND(I812*H812,2)</f>
        <v>0</v>
      </c>
      <c r="K812" s="182" t="s">
        <v>414</v>
      </c>
      <c r="L812" s="42"/>
      <c r="M812" s="187" t="s">
        <v>3</v>
      </c>
      <c r="N812" s="188" t="s">
        <v>43</v>
      </c>
      <c r="O812" s="75"/>
      <c r="P812" s="189">
        <f>O812*H812</f>
        <v>0</v>
      </c>
      <c r="Q812" s="189">
        <v>0.083134</v>
      </c>
      <c r="R812" s="189">
        <f>Q812*H812</f>
        <v>0.332536</v>
      </c>
      <c r="S812" s="189">
        <v>0</v>
      </c>
      <c r="T812" s="190">
        <f>S812*H812</f>
        <v>0</v>
      </c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R812" s="191" t="s">
        <v>415</v>
      </c>
      <c r="AT812" s="191" t="s">
        <v>411</v>
      </c>
      <c r="AU812" s="191" t="s">
        <v>114</v>
      </c>
      <c r="AY812" s="22" t="s">
        <v>408</v>
      </c>
      <c r="BE812" s="192">
        <f>IF(N812="základní",J812,0)</f>
        <v>0</v>
      </c>
      <c r="BF812" s="192">
        <f>IF(N812="snížená",J812,0)</f>
        <v>0</v>
      </c>
      <c r="BG812" s="192">
        <f>IF(N812="zákl. přenesená",J812,0)</f>
        <v>0</v>
      </c>
      <c r="BH812" s="192">
        <f>IF(N812="sníž. přenesená",J812,0)</f>
        <v>0</v>
      </c>
      <c r="BI812" s="192">
        <f>IF(N812="nulová",J812,0)</f>
        <v>0</v>
      </c>
      <c r="BJ812" s="22" t="s">
        <v>76</v>
      </c>
      <c r="BK812" s="192">
        <f>ROUND(I812*H812,2)</f>
        <v>0</v>
      </c>
      <c r="BL812" s="22" t="s">
        <v>415</v>
      </c>
      <c r="BM812" s="191" t="s">
        <v>1238</v>
      </c>
    </row>
    <row r="813" s="2" customFormat="1">
      <c r="A813" s="41"/>
      <c r="B813" s="42"/>
      <c r="C813" s="41"/>
      <c r="D813" s="193" t="s">
        <v>417</v>
      </c>
      <c r="E813" s="41"/>
      <c r="F813" s="194" t="s">
        <v>1239</v>
      </c>
      <c r="G813" s="41"/>
      <c r="H813" s="41"/>
      <c r="I813" s="195"/>
      <c r="J813" s="41"/>
      <c r="K813" s="41"/>
      <c r="L813" s="42"/>
      <c r="M813" s="196"/>
      <c r="N813" s="197"/>
      <c r="O813" s="75"/>
      <c r="P813" s="75"/>
      <c r="Q813" s="75"/>
      <c r="R813" s="75"/>
      <c r="S813" s="75"/>
      <c r="T813" s="76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T813" s="22" t="s">
        <v>417</v>
      </c>
      <c r="AU813" s="22" t="s">
        <v>114</v>
      </c>
    </row>
    <row r="814" s="2" customFormat="1" ht="24.15" customHeight="1">
      <c r="A814" s="41"/>
      <c r="B814" s="179"/>
      <c r="C814" s="223" t="s">
        <v>1240</v>
      </c>
      <c r="D814" s="223" t="s">
        <v>513</v>
      </c>
      <c r="E814" s="224" t="s">
        <v>1241</v>
      </c>
      <c r="F814" s="225" t="s">
        <v>1242</v>
      </c>
      <c r="G814" s="226" t="s">
        <v>426</v>
      </c>
      <c r="H814" s="227">
        <v>4.0999999999999996</v>
      </c>
      <c r="I814" s="228"/>
      <c r="J814" s="229">
        <f>ROUND(I814*H814,2)</f>
        <v>0</v>
      </c>
      <c r="K814" s="225" t="s">
        <v>414</v>
      </c>
      <c r="L814" s="230"/>
      <c r="M814" s="231" t="s">
        <v>3</v>
      </c>
      <c r="N814" s="232" t="s">
        <v>43</v>
      </c>
      <c r="O814" s="75"/>
      <c r="P814" s="189">
        <f>O814*H814</f>
        <v>0</v>
      </c>
      <c r="Q814" s="189">
        <v>2.5699999999999998</v>
      </c>
      <c r="R814" s="189">
        <f>Q814*H814</f>
        <v>10.536999999999999</v>
      </c>
      <c r="S814" s="189">
        <v>0</v>
      </c>
      <c r="T814" s="190">
        <f>S814*H814</f>
        <v>0</v>
      </c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R814" s="191" t="s">
        <v>470</v>
      </c>
      <c r="AT814" s="191" t="s">
        <v>513</v>
      </c>
      <c r="AU814" s="191" t="s">
        <v>114</v>
      </c>
      <c r="AY814" s="22" t="s">
        <v>408</v>
      </c>
      <c r="BE814" s="192">
        <f>IF(N814="základní",J814,0)</f>
        <v>0</v>
      </c>
      <c r="BF814" s="192">
        <f>IF(N814="snížená",J814,0)</f>
        <v>0</v>
      </c>
      <c r="BG814" s="192">
        <f>IF(N814="zákl. přenesená",J814,0)</f>
        <v>0</v>
      </c>
      <c r="BH814" s="192">
        <f>IF(N814="sníž. přenesená",J814,0)</f>
        <v>0</v>
      </c>
      <c r="BI814" s="192">
        <f>IF(N814="nulová",J814,0)</f>
        <v>0</v>
      </c>
      <c r="BJ814" s="22" t="s">
        <v>76</v>
      </c>
      <c r="BK814" s="192">
        <f>ROUND(I814*H814,2)</f>
        <v>0</v>
      </c>
      <c r="BL814" s="22" t="s">
        <v>415</v>
      </c>
      <c r="BM814" s="191" t="s">
        <v>1243</v>
      </c>
    </row>
    <row r="815" s="14" customFormat="1">
      <c r="A815" s="14"/>
      <c r="B815" s="208"/>
      <c r="C815" s="14"/>
      <c r="D815" s="199" t="s">
        <v>419</v>
      </c>
      <c r="E815" s="209" t="s">
        <v>3</v>
      </c>
      <c r="F815" s="210" t="s">
        <v>1244</v>
      </c>
      <c r="G815" s="14"/>
      <c r="H815" s="209" t="s">
        <v>3</v>
      </c>
      <c r="I815" s="211"/>
      <c r="J815" s="14"/>
      <c r="K815" s="14"/>
      <c r="L815" s="208"/>
      <c r="M815" s="212"/>
      <c r="N815" s="213"/>
      <c r="O815" s="213"/>
      <c r="P815" s="213"/>
      <c r="Q815" s="213"/>
      <c r="R815" s="213"/>
      <c r="S815" s="213"/>
      <c r="T815" s="2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09" t="s">
        <v>419</v>
      </c>
      <c r="AU815" s="209" t="s">
        <v>114</v>
      </c>
      <c r="AV815" s="14" t="s">
        <v>76</v>
      </c>
      <c r="AW815" s="14" t="s">
        <v>33</v>
      </c>
      <c r="AX815" s="14" t="s">
        <v>72</v>
      </c>
      <c r="AY815" s="209" t="s">
        <v>408</v>
      </c>
    </row>
    <row r="816" s="13" customFormat="1">
      <c r="A816" s="13"/>
      <c r="B816" s="198"/>
      <c r="C816" s="13"/>
      <c r="D816" s="199" t="s">
        <v>419</v>
      </c>
      <c r="E816" s="200" t="s">
        <v>3</v>
      </c>
      <c r="F816" s="201" t="s">
        <v>1245</v>
      </c>
      <c r="G816" s="13"/>
      <c r="H816" s="202">
        <v>3.395</v>
      </c>
      <c r="I816" s="203"/>
      <c r="J816" s="13"/>
      <c r="K816" s="13"/>
      <c r="L816" s="198"/>
      <c r="M816" s="204"/>
      <c r="N816" s="205"/>
      <c r="O816" s="205"/>
      <c r="P816" s="205"/>
      <c r="Q816" s="205"/>
      <c r="R816" s="205"/>
      <c r="S816" s="205"/>
      <c r="T816" s="20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00" t="s">
        <v>419</v>
      </c>
      <c r="AU816" s="200" t="s">
        <v>114</v>
      </c>
      <c r="AV816" s="13" t="s">
        <v>80</v>
      </c>
      <c r="AW816" s="13" t="s">
        <v>33</v>
      </c>
      <c r="AX816" s="13" t="s">
        <v>72</v>
      </c>
      <c r="AY816" s="200" t="s">
        <v>408</v>
      </c>
    </row>
    <row r="817" s="13" customFormat="1">
      <c r="A817" s="13"/>
      <c r="B817" s="198"/>
      <c r="C817" s="13"/>
      <c r="D817" s="199" t="s">
        <v>419</v>
      </c>
      <c r="E817" s="200" t="s">
        <v>3</v>
      </c>
      <c r="F817" s="201" t="s">
        <v>1246</v>
      </c>
      <c r="G817" s="13"/>
      <c r="H817" s="202">
        <v>0.70499999999999996</v>
      </c>
      <c r="I817" s="203"/>
      <c r="J817" s="13"/>
      <c r="K817" s="13"/>
      <c r="L817" s="198"/>
      <c r="M817" s="204"/>
      <c r="N817" s="205"/>
      <c r="O817" s="205"/>
      <c r="P817" s="205"/>
      <c r="Q817" s="205"/>
      <c r="R817" s="205"/>
      <c r="S817" s="205"/>
      <c r="T817" s="20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00" t="s">
        <v>419</v>
      </c>
      <c r="AU817" s="200" t="s">
        <v>114</v>
      </c>
      <c r="AV817" s="13" t="s">
        <v>80</v>
      </c>
      <c r="AW817" s="13" t="s">
        <v>33</v>
      </c>
      <c r="AX817" s="13" t="s">
        <v>72</v>
      </c>
      <c r="AY817" s="200" t="s">
        <v>408</v>
      </c>
    </row>
    <row r="818" s="15" customFormat="1">
      <c r="A818" s="15"/>
      <c r="B818" s="215"/>
      <c r="C818" s="15"/>
      <c r="D818" s="199" t="s">
        <v>419</v>
      </c>
      <c r="E818" s="216" t="s">
        <v>3</v>
      </c>
      <c r="F818" s="217" t="s">
        <v>451</v>
      </c>
      <c r="G818" s="15"/>
      <c r="H818" s="218">
        <v>4.0999999999999996</v>
      </c>
      <c r="I818" s="219"/>
      <c r="J818" s="15"/>
      <c r="K818" s="15"/>
      <c r="L818" s="215"/>
      <c r="M818" s="220"/>
      <c r="N818" s="221"/>
      <c r="O818" s="221"/>
      <c r="P818" s="221"/>
      <c r="Q818" s="221"/>
      <c r="R818" s="221"/>
      <c r="S818" s="221"/>
      <c r="T818" s="222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T818" s="216" t="s">
        <v>419</v>
      </c>
      <c r="AU818" s="216" t="s">
        <v>114</v>
      </c>
      <c r="AV818" s="15" t="s">
        <v>415</v>
      </c>
      <c r="AW818" s="15" t="s">
        <v>33</v>
      </c>
      <c r="AX818" s="15" t="s">
        <v>76</v>
      </c>
      <c r="AY818" s="216" t="s">
        <v>408</v>
      </c>
    </row>
    <row r="819" s="2" customFormat="1" ht="37.8" customHeight="1">
      <c r="A819" s="41"/>
      <c r="B819" s="179"/>
      <c r="C819" s="180" t="s">
        <v>1247</v>
      </c>
      <c r="D819" s="180" t="s">
        <v>411</v>
      </c>
      <c r="E819" s="181" t="s">
        <v>1248</v>
      </c>
      <c r="F819" s="182" t="s">
        <v>1249</v>
      </c>
      <c r="G819" s="183" t="s">
        <v>561</v>
      </c>
      <c r="H819" s="184">
        <v>4</v>
      </c>
      <c r="I819" s="185"/>
      <c r="J819" s="186">
        <f>ROUND(I819*H819,2)</f>
        <v>0</v>
      </c>
      <c r="K819" s="182" t="s">
        <v>414</v>
      </c>
      <c r="L819" s="42"/>
      <c r="M819" s="187" t="s">
        <v>3</v>
      </c>
      <c r="N819" s="188" t="s">
        <v>43</v>
      </c>
      <c r="O819" s="75"/>
      <c r="P819" s="189">
        <f>O819*H819</f>
        <v>0</v>
      </c>
      <c r="Q819" s="189">
        <v>0.0018</v>
      </c>
      <c r="R819" s="189">
        <f>Q819*H819</f>
        <v>0.0071999999999999998</v>
      </c>
      <c r="S819" s="189">
        <v>0</v>
      </c>
      <c r="T819" s="190">
        <f>S819*H819</f>
        <v>0</v>
      </c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R819" s="191" t="s">
        <v>415</v>
      </c>
      <c r="AT819" s="191" t="s">
        <v>411</v>
      </c>
      <c r="AU819" s="191" t="s">
        <v>114</v>
      </c>
      <c r="AY819" s="22" t="s">
        <v>408</v>
      </c>
      <c r="BE819" s="192">
        <f>IF(N819="základní",J819,0)</f>
        <v>0</v>
      </c>
      <c r="BF819" s="192">
        <f>IF(N819="snížená",J819,0)</f>
        <v>0</v>
      </c>
      <c r="BG819" s="192">
        <f>IF(N819="zákl. přenesená",J819,0)</f>
        <v>0</v>
      </c>
      <c r="BH819" s="192">
        <f>IF(N819="sníž. přenesená",J819,0)</f>
        <v>0</v>
      </c>
      <c r="BI819" s="192">
        <f>IF(N819="nulová",J819,0)</f>
        <v>0</v>
      </c>
      <c r="BJ819" s="22" t="s">
        <v>76</v>
      </c>
      <c r="BK819" s="192">
        <f>ROUND(I819*H819,2)</f>
        <v>0</v>
      </c>
      <c r="BL819" s="22" t="s">
        <v>415</v>
      </c>
      <c r="BM819" s="191" t="s">
        <v>1250</v>
      </c>
    </row>
    <row r="820" s="2" customFormat="1">
      <c r="A820" s="41"/>
      <c r="B820" s="42"/>
      <c r="C820" s="41"/>
      <c r="D820" s="193" t="s">
        <v>417</v>
      </c>
      <c r="E820" s="41"/>
      <c r="F820" s="194" t="s">
        <v>1251</v>
      </c>
      <c r="G820" s="41"/>
      <c r="H820" s="41"/>
      <c r="I820" s="195"/>
      <c r="J820" s="41"/>
      <c r="K820" s="41"/>
      <c r="L820" s="42"/>
      <c r="M820" s="196"/>
      <c r="N820" s="197"/>
      <c r="O820" s="75"/>
      <c r="P820" s="75"/>
      <c r="Q820" s="75"/>
      <c r="R820" s="75"/>
      <c r="S820" s="75"/>
      <c r="T820" s="76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T820" s="22" t="s">
        <v>417</v>
      </c>
      <c r="AU820" s="22" t="s">
        <v>114</v>
      </c>
    </row>
    <row r="821" s="2" customFormat="1" ht="37.8" customHeight="1">
      <c r="A821" s="41"/>
      <c r="B821" s="179"/>
      <c r="C821" s="180" t="s">
        <v>1252</v>
      </c>
      <c r="D821" s="180" t="s">
        <v>411</v>
      </c>
      <c r="E821" s="181" t="s">
        <v>1253</v>
      </c>
      <c r="F821" s="182" t="s">
        <v>1254</v>
      </c>
      <c r="G821" s="183" t="s">
        <v>561</v>
      </c>
      <c r="H821" s="184">
        <v>12.800000000000001</v>
      </c>
      <c r="I821" s="185"/>
      <c r="J821" s="186">
        <f>ROUND(I821*H821,2)</f>
        <v>0</v>
      </c>
      <c r="K821" s="182" t="s">
        <v>414</v>
      </c>
      <c r="L821" s="42"/>
      <c r="M821" s="187" t="s">
        <v>3</v>
      </c>
      <c r="N821" s="188" t="s">
        <v>43</v>
      </c>
      <c r="O821" s="75"/>
      <c r="P821" s="189">
        <f>O821*H821</f>
        <v>0</v>
      </c>
      <c r="Q821" s="189">
        <v>0.00014999999999999999</v>
      </c>
      <c r="R821" s="189">
        <f>Q821*H821</f>
        <v>0.0019199999999999998</v>
      </c>
      <c r="S821" s="189">
        <v>0</v>
      </c>
      <c r="T821" s="190">
        <f>S821*H821</f>
        <v>0</v>
      </c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R821" s="191" t="s">
        <v>415</v>
      </c>
      <c r="AT821" s="191" t="s">
        <v>411</v>
      </c>
      <c r="AU821" s="191" t="s">
        <v>114</v>
      </c>
      <c r="AY821" s="22" t="s">
        <v>408</v>
      </c>
      <c r="BE821" s="192">
        <f>IF(N821="základní",J821,0)</f>
        <v>0</v>
      </c>
      <c r="BF821" s="192">
        <f>IF(N821="snížená",J821,0)</f>
        <v>0</v>
      </c>
      <c r="BG821" s="192">
        <f>IF(N821="zákl. přenesená",J821,0)</f>
        <v>0</v>
      </c>
      <c r="BH821" s="192">
        <f>IF(N821="sníž. přenesená",J821,0)</f>
        <v>0</v>
      </c>
      <c r="BI821" s="192">
        <f>IF(N821="nulová",J821,0)</f>
        <v>0</v>
      </c>
      <c r="BJ821" s="22" t="s">
        <v>76</v>
      </c>
      <c r="BK821" s="192">
        <f>ROUND(I821*H821,2)</f>
        <v>0</v>
      </c>
      <c r="BL821" s="22" t="s">
        <v>415</v>
      </c>
      <c r="BM821" s="191" t="s">
        <v>1255</v>
      </c>
    </row>
    <row r="822" s="2" customFormat="1">
      <c r="A822" s="41"/>
      <c r="B822" s="42"/>
      <c r="C822" s="41"/>
      <c r="D822" s="193" t="s">
        <v>417</v>
      </c>
      <c r="E822" s="41"/>
      <c r="F822" s="194" t="s">
        <v>1256</v>
      </c>
      <c r="G822" s="41"/>
      <c r="H822" s="41"/>
      <c r="I822" s="195"/>
      <c r="J822" s="41"/>
      <c r="K822" s="41"/>
      <c r="L822" s="42"/>
      <c r="M822" s="196"/>
      <c r="N822" s="197"/>
      <c r="O822" s="75"/>
      <c r="P822" s="75"/>
      <c r="Q822" s="75"/>
      <c r="R822" s="75"/>
      <c r="S822" s="75"/>
      <c r="T822" s="76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T822" s="22" t="s">
        <v>417</v>
      </c>
      <c r="AU822" s="22" t="s">
        <v>114</v>
      </c>
    </row>
    <row r="823" s="13" customFormat="1">
      <c r="A823" s="13"/>
      <c r="B823" s="198"/>
      <c r="C823" s="13"/>
      <c r="D823" s="199" t="s">
        <v>419</v>
      </c>
      <c r="E823" s="200" t="s">
        <v>3</v>
      </c>
      <c r="F823" s="201" t="s">
        <v>1257</v>
      </c>
      <c r="G823" s="13"/>
      <c r="H823" s="202">
        <v>12.800000000000001</v>
      </c>
      <c r="I823" s="203"/>
      <c r="J823" s="13"/>
      <c r="K823" s="13"/>
      <c r="L823" s="198"/>
      <c r="M823" s="204"/>
      <c r="N823" s="205"/>
      <c r="O823" s="205"/>
      <c r="P823" s="205"/>
      <c r="Q823" s="205"/>
      <c r="R823" s="205"/>
      <c r="S823" s="205"/>
      <c r="T823" s="206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00" t="s">
        <v>419</v>
      </c>
      <c r="AU823" s="200" t="s">
        <v>114</v>
      </c>
      <c r="AV823" s="13" t="s">
        <v>80</v>
      </c>
      <c r="AW823" s="13" t="s">
        <v>33</v>
      </c>
      <c r="AX823" s="13" t="s">
        <v>76</v>
      </c>
      <c r="AY823" s="200" t="s">
        <v>408</v>
      </c>
    </row>
    <row r="824" s="2" customFormat="1" ht="37.8" customHeight="1">
      <c r="A824" s="41"/>
      <c r="B824" s="179"/>
      <c r="C824" s="180" t="s">
        <v>1258</v>
      </c>
      <c r="D824" s="180" t="s">
        <v>411</v>
      </c>
      <c r="E824" s="181" t="s">
        <v>1259</v>
      </c>
      <c r="F824" s="182" t="s">
        <v>1260</v>
      </c>
      <c r="G824" s="183" t="s">
        <v>561</v>
      </c>
      <c r="H824" s="184">
        <v>1</v>
      </c>
      <c r="I824" s="185"/>
      <c r="J824" s="186">
        <f>ROUND(I824*H824,2)</f>
        <v>0</v>
      </c>
      <c r="K824" s="182" t="s">
        <v>414</v>
      </c>
      <c r="L824" s="42"/>
      <c r="M824" s="187" t="s">
        <v>3</v>
      </c>
      <c r="N824" s="188" t="s">
        <v>43</v>
      </c>
      <c r="O824" s="75"/>
      <c r="P824" s="189">
        <f>O824*H824</f>
        <v>0</v>
      </c>
      <c r="Q824" s="189">
        <v>0.00080000000000000004</v>
      </c>
      <c r="R824" s="189">
        <f>Q824*H824</f>
        <v>0.00080000000000000004</v>
      </c>
      <c r="S824" s="189">
        <v>0</v>
      </c>
      <c r="T824" s="190">
        <f>S824*H824</f>
        <v>0</v>
      </c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R824" s="191" t="s">
        <v>415</v>
      </c>
      <c r="AT824" s="191" t="s">
        <v>411</v>
      </c>
      <c r="AU824" s="191" t="s">
        <v>114</v>
      </c>
      <c r="AY824" s="22" t="s">
        <v>408</v>
      </c>
      <c r="BE824" s="192">
        <f>IF(N824="základní",J824,0)</f>
        <v>0</v>
      </c>
      <c r="BF824" s="192">
        <f>IF(N824="snížená",J824,0)</f>
        <v>0</v>
      </c>
      <c r="BG824" s="192">
        <f>IF(N824="zákl. přenesená",J824,0)</f>
        <v>0</v>
      </c>
      <c r="BH824" s="192">
        <f>IF(N824="sníž. přenesená",J824,0)</f>
        <v>0</v>
      </c>
      <c r="BI824" s="192">
        <f>IF(N824="nulová",J824,0)</f>
        <v>0</v>
      </c>
      <c r="BJ824" s="22" t="s">
        <v>76</v>
      </c>
      <c r="BK824" s="192">
        <f>ROUND(I824*H824,2)</f>
        <v>0</v>
      </c>
      <c r="BL824" s="22" t="s">
        <v>415</v>
      </c>
      <c r="BM824" s="191" t="s">
        <v>1261</v>
      </c>
    </row>
    <row r="825" s="2" customFormat="1">
      <c r="A825" s="41"/>
      <c r="B825" s="42"/>
      <c r="C825" s="41"/>
      <c r="D825" s="193" t="s">
        <v>417</v>
      </c>
      <c r="E825" s="41"/>
      <c r="F825" s="194" t="s">
        <v>1262</v>
      </c>
      <c r="G825" s="41"/>
      <c r="H825" s="41"/>
      <c r="I825" s="195"/>
      <c r="J825" s="41"/>
      <c r="K825" s="41"/>
      <c r="L825" s="42"/>
      <c r="M825" s="196"/>
      <c r="N825" s="197"/>
      <c r="O825" s="75"/>
      <c r="P825" s="75"/>
      <c r="Q825" s="75"/>
      <c r="R825" s="75"/>
      <c r="S825" s="75"/>
      <c r="T825" s="76"/>
      <c r="U825" s="41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T825" s="22" t="s">
        <v>417</v>
      </c>
      <c r="AU825" s="22" t="s">
        <v>114</v>
      </c>
    </row>
    <row r="826" s="12" customFormat="1" ht="22.8" customHeight="1">
      <c r="A826" s="12"/>
      <c r="B826" s="166"/>
      <c r="C826" s="12"/>
      <c r="D826" s="167" t="s">
        <v>71</v>
      </c>
      <c r="E826" s="177" t="s">
        <v>452</v>
      </c>
      <c r="F826" s="177" t="s">
        <v>1263</v>
      </c>
      <c r="G826" s="12"/>
      <c r="H826" s="12"/>
      <c r="I826" s="169"/>
      <c r="J826" s="178">
        <f>BK826</f>
        <v>0</v>
      </c>
      <c r="K826" s="12"/>
      <c r="L826" s="166"/>
      <c r="M826" s="171"/>
      <c r="N826" s="172"/>
      <c r="O826" s="172"/>
      <c r="P826" s="173">
        <f>P827+P875+P1001+P1063</f>
        <v>0</v>
      </c>
      <c r="Q826" s="172"/>
      <c r="R826" s="173">
        <f>R827+R875+R1001+R1063</f>
        <v>97.07820397079999</v>
      </c>
      <c r="S826" s="172"/>
      <c r="T826" s="174">
        <f>T827+T875+T1001+T1063</f>
        <v>0.00131</v>
      </c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R826" s="167" t="s">
        <v>76</v>
      </c>
      <c r="AT826" s="175" t="s">
        <v>71</v>
      </c>
      <c r="AU826" s="175" t="s">
        <v>76</v>
      </c>
      <c r="AY826" s="167" t="s">
        <v>408</v>
      </c>
      <c r="BK826" s="176">
        <f>BK827+BK875+BK1001+BK1063</f>
        <v>0</v>
      </c>
    </row>
    <row r="827" s="12" customFormat="1" ht="20.88" customHeight="1">
      <c r="A827" s="12"/>
      <c r="B827" s="166"/>
      <c r="C827" s="12"/>
      <c r="D827" s="167" t="s">
        <v>71</v>
      </c>
      <c r="E827" s="177" t="s">
        <v>811</v>
      </c>
      <c r="F827" s="177" t="s">
        <v>1264</v>
      </c>
      <c r="G827" s="12"/>
      <c r="H827" s="12"/>
      <c r="I827" s="169"/>
      <c r="J827" s="178">
        <f>BK827</f>
        <v>0</v>
      </c>
      <c r="K827" s="12"/>
      <c r="L827" s="166"/>
      <c r="M827" s="171"/>
      <c r="N827" s="172"/>
      <c r="O827" s="172"/>
      <c r="P827" s="173">
        <f>P828+SUM(P829:P862)+P866</f>
        <v>0</v>
      </c>
      <c r="Q827" s="172"/>
      <c r="R827" s="173">
        <f>R828+SUM(R829:R862)+R866</f>
        <v>11.339174623999998</v>
      </c>
      <c r="S827" s="172"/>
      <c r="T827" s="174">
        <f>T828+SUM(T829:T862)+T866</f>
        <v>0.00058067000000000004</v>
      </c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R827" s="167" t="s">
        <v>76</v>
      </c>
      <c r="AT827" s="175" t="s">
        <v>71</v>
      </c>
      <c r="AU827" s="175" t="s">
        <v>80</v>
      </c>
      <c r="AY827" s="167" t="s">
        <v>408</v>
      </c>
      <c r="BK827" s="176">
        <f>BK828+SUM(BK829:BK862)+BK866</f>
        <v>0</v>
      </c>
    </row>
    <row r="828" s="2" customFormat="1" ht="37.8" customHeight="1">
      <c r="A828" s="41"/>
      <c r="B828" s="179"/>
      <c r="C828" s="180" t="s">
        <v>1265</v>
      </c>
      <c r="D828" s="180" t="s">
        <v>411</v>
      </c>
      <c r="E828" s="181" t="s">
        <v>1266</v>
      </c>
      <c r="F828" s="182" t="s">
        <v>1267</v>
      </c>
      <c r="G828" s="183" t="s">
        <v>117</v>
      </c>
      <c r="H828" s="184">
        <v>58.067</v>
      </c>
      <c r="I828" s="185"/>
      <c r="J828" s="186">
        <f>ROUND(I828*H828,2)</f>
        <v>0</v>
      </c>
      <c r="K828" s="182" t="s">
        <v>414</v>
      </c>
      <c r="L828" s="42"/>
      <c r="M828" s="187" t="s">
        <v>3</v>
      </c>
      <c r="N828" s="188" t="s">
        <v>43</v>
      </c>
      <c r="O828" s="75"/>
      <c r="P828" s="189">
        <f>O828*H828</f>
        <v>0</v>
      </c>
      <c r="Q828" s="189">
        <v>0</v>
      </c>
      <c r="R828" s="189">
        <f>Q828*H828</f>
        <v>0</v>
      </c>
      <c r="S828" s="189">
        <v>1.0000000000000001E-05</v>
      </c>
      <c r="T828" s="190">
        <f>S828*H828</f>
        <v>0.00058067000000000004</v>
      </c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R828" s="191" t="s">
        <v>415</v>
      </c>
      <c r="AT828" s="191" t="s">
        <v>411</v>
      </c>
      <c r="AU828" s="191" t="s">
        <v>114</v>
      </c>
      <c r="AY828" s="22" t="s">
        <v>408</v>
      </c>
      <c r="BE828" s="192">
        <f>IF(N828="základní",J828,0)</f>
        <v>0</v>
      </c>
      <c r="BF828" s="192">
        <f>IF(N828="snížená",J828,0)</f>
        <v>0</v>
      </c>
      <c r="BG828" s="192">
        <f>IF(N828="zákl. přenesená",J828,0)</f>
        <v>0</v>
      </c>
      <c r="BH828" s="192">
        <f>IF(N828="sníž. přenesená",J828,0)</f>
        <v>0</v>
      </c>
      <c r="BI828" s="192">
        <f>IF(N828="nulová",J828,0)</f>
        <v>0</v>
      </c>
      <c r="BJ828" s="22" t="s">
        <v>76</v>
      </c>
      <c r="BK828" s="192">
        <f>ROUND(I828*H828,2)</f>
        <v>0</v>
      </c>
      <c r="BL828" s="22" t="s">
        <v>415</v>
      </c>
      <c r="BM828" s="191" t="s">
        <v>1268</v>
      </c>
    </row>
    <row r="829" s="2" customFormat="1">
      <c r="A829" s="41"/>
      <c r="B829" s="42"/>
      <c r="C829" s="41"/>
      <c r="D829" s="193" t="s">
        <v>417</v>
      </c>
      <c r="E829" s="41"/>
      <c r="F829" s="194" t="s">
        <v>1269</v>
      </c>
      <c r="G829" s="41"/>
      <c r="H829" s="41"/>
      <c r="I829" s="195"/>
      <c r="J829" s="41"/>
      <c r="K829" s="41"/>
      <c r="L829" s="42"/>
      <c r="M829" s="196"/>
      <c r="N829" s="197"/>
      <c r="O829" s="75"/>
      <c r="P829" s="75"/>
      <c r="Q829" s="75"/>
      <c r="R829" s="75"/>
      <c r="S829" s="75"/>
      <c r="T829" s="76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T829" s="22" t="s">
        <v>417</v>
      </c>
      <c r="AU829" s="22" t="s">
        <v>114</v>
      </c>
    </row>
    <row r="830" s="13" customFormat="1">
      <c r="A830" s="13"/>
      <c r="B830" s="198"/>
      <c r="C830" s="13"/>
      <c r="D830" s="199" t="s">
        <v>419</v>
      </c>
      <c r="E830" s="200" t="s">
        <v>3</v>
      </c>
      <c r="F830" s="201" t="s">
        <v>252</v>
      </c>
      <c r="G830" s="13"/>
      <c r="H830" s="202">
        <v>18.324999999999999</v>
      </c>
      <c r="I830" s="203"/>
      <c r="J830" s="13"/>
      <c r="K830" s="13"/>
      <c r="L830" s="198"/>
      <c r="M830" s="204"/>
      <c r="N830" s="205"/>
      <c r="O830" s="205"/>
      <c r="P830" s="205"/>
      <c r="Q830" s="205"/>
      <c r="R830" s="205"/>
      <c r="S830" s="205"/>
      <c r="T830" s="20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00" t="s">
        <v>419</v>
      </c>
      <c r="AU830" s="200" t="s">
        <v>114</v>
      </c>
      <c r="AV830" s="13" t="s">
        <v>80</v>
      </c>
      <c r="AW830" s="13" t="s">
        <v>33</v>
      </c>
      <c r="AX830" s="13" t="s">
        <v>72</v>
      </c>
      <c r="AY830" s="200" t="s">
        <v>408</v>
      </c>
    </row>
    <row r="831" s="13" customFormat="1">
      <c r="A831" s="13"/>
      <c r="B831" s="198"/>
      <c r="C831" s="13"/>
      <c r="D831" s="199" t="s">
        <v>419</v>
      </c>
      <c r="E831" s="200" t="s">
        <v>3</v>
      </c>
      <c r="F831" s="201" t="s">
        <v>255</v>
      </c>
      <c r="G831" s="13"/>
      <c r="H831" s="202">
        <v>39.741999999999997</v>
      </c>
      <c r="I831" s="203"/>
      <c r="J831" s="13"/>
      <c r="K831" s="13"/>
      <c r="L831" s="198"/>
      <c r="M831" s="204"/>
      <c r="N831" s="205"/>
      <c r="O831" s="205"/>
      <c r="P831" s="205"/>
      <c r="Q831" s="205"/>
      <c r="R831" s="205"/>
      <c r="S831" s="205"/>
      <c r="T831" s="206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00" t="s">
        <v>419</v>
      </c>
      <c r="AU831" s="200" t="s">
        <v>114</v>
      </c>
      <c r="AV831" s="13" t="s">
        <v>80</v>
      </c>
      <c r="AW831" s="13" t="s">
        <v>33</v>
      </c>
      <c r="AX831" s="13" t="s">
        <v>72</v>
      </c>
      <c r="AY831" s="200" t="s">
        <v>408</v>
      </c>
    </row>
    <row r="832" s="15" customFormat="1">
      <c r="A832" s="15"/>
      <c r="B832" s="215"/>
      <c r="C832" s="15"/>
      <c r="D832" s="199" t="s">
        <v>419</v>
      </c>
      <c r="E832" s="216" t="s">
        <v>3</v>
      </c>
      <c r="F832" s="217" t="s">
        <v>451</v>
      </c>
      <c r="G832" s="15"/>
      <c r="H832" s="218">
        <v>58.067</v>
      </c>
      <c r="I832" s="219"/>
      <c r="J832" s="15"/>
      <c r="K832" s="15"/>
      <c r="L832" s="215"/>
      <c r="M832" s="220"/>
      <c r="N832" s="221"/>
      <c r="O832" s="221"/>
      <c r="P832" s="221"/>
      <c r="Q832" s="221"/>
      <c r="R832" s="221"/>
      <c r="S832" s="221"/>
      <c r="T832" s="222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T832" s="216" t="s">
        <v>419</v>
      </c>
      <c r="AU832" s="216" t="s">
        <v>114</v>
      </c>
      <c r="AV832" s="15" t="s">
        <v>415</v>
      </c>
      <c r="AW832" s="15" t="s">
        <v>33</v>
      </c>
      <c r="AX832" s="15" t="s">
        <v>76</v>
      </c>
      <c r="AY832" s="216" t="s">
        <v>408</v>
      </c>
    </row>
    <row r="833" s="2" customFormat="1" ht="55.5" customHeight="1">
      <c r="A833" s="41"/>
      <c r="B833" s="179"/>
      <c r="C833" s="180" t="s">
        <v>1270</v>
      </c>
      <c r="D833" s="180" t="s">
        <v>411</v>
      </c>
      <c r="E833" s="181" t="s">
        <v>1271</v>
      </c>
      <c r="F833" s="182" t="s">
        <v>1272</v>
      </c>
      <c r="G833" s="183" t="s">
        <v>650</v>
      </c>
      <c r="H833" s="184">
        <v>69.963999999999999</v>
      </c>
      <c r="I833" s="185"/>
      <c r="J833" s="186">
        <f>ROUND(I833*H833,2)</f>
        <v>0</v>
      </c>
      <c r="K833" s="182" t="s">
        <v>414</v>
      </c>
      <c r="L833" s="42"/>
      <c r="M833" s="187" t="s">
        <v>3</v>
      </c>
      <c r="N833" s="188" t="s">
        <v>43</v>
      </c>
      <c r="O833" s="75"/>
      <c r="P833" s="189">
        <f>O833*H833</f>
        <v>0</v>
      </c>
      <c r="Q833" s="189">
        <v>0</v>
      </c>
      <c r="R833" s="189">
        <f>Q833*H833</f>
        <v>0</v>
      </c>
      <c r="S833" s="189">
        <v>0</v>
      </c>
      <c r="T833" s="190">
        <f>S833*H833</f>
        <v>0</v>
      </c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R833" s="191" t="s">
        <v>415</v>
      </c>
      <c r="AT833" s="191" t="s">
        <v>411</v>
      </c>
      <c r="AU833" s="191" t="s">
        <v>114</v>
      </c>
      <c r="AY833" s="22" t="s">
        <v>408</v>
      </c>
      <c r="BE833" s="192">
        <f>IF(N833="základní",J833,0)</f>
        <v>0</v>
      </c>
      <c r="BF833" s="192">
        <f>IF(N833="snížená",J833,0)</f>
        <v>0</v>
      </c>
      <c r="BG833" s="192">
        <f>IF(N833="zákl. přenesená",J833,0)</f>
        <v>0</v>
      </c>
      <c r="BH833" s="192">
        <f>IF(N833="sníž. přenesená",J833,0)</f>
        <v>0</v>
      </c>
      <c r="BI833" s="192">
        <f>IF(N833="nulová",J833,0)</f>
        <v>0</v>
      </c>
      <c r="BJ833" s="22" t="s">
        <v>76</v>
      </c>
      <c r="BK833" s="192">
        <f>ROUND(I833*H833,2)</f>
        <v>0</v>
      </c>
      <c r="BL833" s="22" t="s">
        <v>415</v>
      </c>
      <c r="BM833" s="191" t="s">
        <v>1273</v>
      </c>
    </row>
    <row r="834" s="2" customFormat="1">
      <c r="A834" s="41"/>
      <c r="B834" s="42"/>
      <c r="C834" s="41"/>
      <c r="D834" s="193" t="s">
        <v>417</v>
      </c>
      <c r="E834" s="41"/>
      <c r="F834" s="194" t="s">
        <v>1274</v>
      </c>
      <c r="G834" s="41"/>
      <c r="H834" s="41"/>
      <c r="I834" s="195"/>
      <c r="J834" s="41"/>
      <c r="K834" s="41"/>
      <c r="L834" s="42"/>
      <c r="M834" s="196"/>
      <c r="N834" s="197"/>
      <c r="O834" s="75"/>
      <c r="P834" s="75"/>
      <c r="Q834" s="75"/>
      <c r="R834" s="75"/>
      <c r="S834" s="75"/>
      <c r="T834" s="76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T834" s="22" t="s">
        <v>417</v>
      </c>
      <c r="AU834" s="22" t="s">
        <v>114</v>
      </c>
    </row>
    <row r="835" s="13" customFormat="1">
      <c r="A835" s="13"/>
      <c r="B835" s="198"/>
      <c r="C835" s="13"/>
      <c r="D835" s="199" t="s">
        <v>419</v>
      </c>
      <c r="E835" s="200" t="s">
        <v>3</v>
      </c>
      <c r="F835" s="201" t="s">
        <v>1275</v>
      </c>
      <c r="G835" s="13"/>
      <c r="H835" s="202">
        <v>46.299999999999997</v>
      </c>
      <c r="I835" s="203"/>
      <c r="J835" s="13"/>
      <c r="K835" s="13"/>
      <c r="L835" s="198"/>
      <c r="M835" s="204"/>
      <c r="N835" s="205"/>
      <c r="O835" s="205"/>
      <c r="P835" s="205"/>
      <c r="Q835" s="205"/>
      <c r="R835" s="205"/>
      <c r="S835" s="205"/>
      <c r="T835" s="206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T835" s="200" t="s">
        <v>419</v>
      </c>
      <c r="AU835" s="200" t="s">
        <v>114</v>
      </c>
      <c r="AV835" s="13" t="s">
        <v>80</v>
      </c>
      <c r="AW835" s="13" t="s">
        <v>33</v>
      </c>
      <c r="AX835" s="13" t="s">
        <v>72</v>
      </c>
      <c r="AY835" s="200" t="s">
        <v>408</v>
      </c>
    </row>
    <row r="836" s="13" customFormat="1">
      <c r="A836" s="13"/>
      <c r="B836" s="198"/>
      <c r="C836" s="13"/>
      <c r="D836" s="199" t="s">
        <v>419</v>
      </c>
      <c r="E836" s="200" t="s">
        <v>3</v>
      </c>
      <c r="F836" s="201" t="s">
        <v>1276</v>
      </c>
      <c r="G836" s="13"/>
      <c r="H836" s="202">
        <v>23.664000000000001</v>
      </c>
      <c r="I836" s="203"/>
      <c r="J836" s="13"/>
      <c r="K836" s="13"/>
      <c r="L836" s="198"/>
      <c r="M836" s="204"/>
      <c r="N836" s="205"/>
      <c r="O836" s="205"/>
      <c r="P836" s="205"/>
      <c r="Q836" s="205"/>
      <c r="R836" s="205"/>
      <c r="S836" s="205"/>
      <c r="T836" s="206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00" t="s">
        <v>419</v>
      </c>
      <c r="AU836" s="200" t="s">
        <v>114</v>
      </c>
      <c r="AV836" s="13" t="s">
        <v>80</v>
      </c>
      <c r="AW836" s="13" t="s">
        <v>33</v>
      </c>
      <c r="AX836" s="13" t="s">
        <v>72</v>
      </c>
      <c r="AY836" s="200" t="s">
        <v>408</v>
      </c>
    </row>
    <row r="837" s="15" customFormat="1">
      <c r="A837" s="15"/>
      <c r="B837" s="215"/>
      <c r="C837" s="15"/>
      <c r="D837" s="199" t="s">
        <v>419</v>
      </c>
      <c r="E837" s="216" t="s">
        <v>3</v>
      </c>
      <c r="F837" s="217" t="s">
        <v>451</v>
      </c>
      <c r="G837" s="15"/>
      <c r="H837" s="218">
        <v>69.963999999999999</v>
      </c>
      <c r="I837" s="219"/>
      <c r="J837" s="15"/>
      <c r="K837" s="15"/>
      <c r="L837" s="215"/>
      <c r="M837" s="220"/>
      <c r="N837" s="221"/>
      <c r="O837" s="221"/>
      <c r="P837" s="221"/>
      <c r="Q837" s="221"/>
      <c r="R837" s="221"/>
      <c r="S837" s="221"/>
      <c r="T837" s="222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T837" s="216" t="s">
        <v>419</v>
      </c>
      <c r="AU837" s="216" t="s">
        <v>114</v>
      </c>
      <c r="AV837" s="15" t="s">
        <v>415</v>
      </c>
      <c r="AW837" s="15" t="s">
        <v>33</v>
      </c>
      <c r="AX837" s="15" t="s">
        <v>76</v>
      </c>
      <c r="AY837" s="216" t="s">
        <v>408</v>
      </c>
    </row>
    <row r="838" s="2" customFormat="1" ht="16.5" customHeight="1">
      <c r="A838" s="41"/>
      <c r="B838" s="179"/>
      <c r="C838" s="223" t="s">
        <v>1277</v>
      </c>
      <c r="D838" s="223" t="s">
        <v>513</v>
      </c>
      <c r="E838" s="224" t="s">
        <v>1278</v>
      </c>
      <c r="F838" s="225" t="s">
        <v>1279</v>
      </c>
      <c r="G838" s="226" t="s">
        <v>650</v>
      </c>
      <c r="H838" s="227">
        <v>76.959999999999994</v>
      </c>
      <c r="I838" s="228"/>
      <c r="J838" s="229">
        <f>ROUND(I838*H838,2)</f>
        <v>0</v>
      </c>
      <c r="K838" s="225" t="s">
        <v>414</v>
      </c>
      <c r="L838" s="230"/>
      <c r="M838" s="231" t="s">
        <v>3</v>
      </c>
      <c r="N838" s="232" t="s">
        <v>43</v>
      </c>
      <c r="O838" s="75"/>
      <c r="P838" s="189">
        <f>O838*H838</f>
        <v>0</v>
      </c>
      <c r="Q838" s="189">
        <v>0.00029999999999999997</v>
      </c>
      <c r="R838" s="189">
        <f>Q838*H838</f>
        <v>0.023087999999999997</v>
      </c>
      <c r="S838" s="189">
        <v>0</v>
      </c>
      <c r="T838" s="190">
        <f>S838*H838</f>
        <v>0</v>
      </c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R838" s="191" t="s">
        <v>470</v>
      </c>
      <c r="AT838" s="191" t="s">
        <v>513</v>
      </c>
      <c r="AU838" s="191" t="s">
        <v>114</v>
      </c>
      <c r="AY838" s="22" t="s">
        <v>408</v>
      </c>
      <c r="BE838" s="192">
        <f>IF(N838="základní",J838,0)</f>
        <v>0</v>
      </c>
      <c r="BF838" s="192">
        <f>IF(N838="snížená",J838,0)</f>
        <v>0</v>
      </c>
      <c r="BG838" s="192">
        <f>IF(N838="zákl. přenesená",J838,0)</f>
        <v>0</v>
      </c>
      <c r="BH838" s="192">
        <f>IF(N838="sníž. přenesená",J838,0)</f>
        <v>0</v>
      </c>
      <c r="BI838" s="192">
        <f>IF(N838="nulová",J838,0)</f>
        <v>0</v>
      </c>
      <c r="BJ838" s="22" t="s">
        <v>76</v>
      </c>
      <c r="BK838" s="192">
        <f>ROUND(I838*H838,2)</f>
        <v>0</v>
      </c>
      <c r="BL838" s="22" t="s">
        <v>415</v>
      </c>
      <c r="BM838" s="191" t="s">
        <v>1280</v>
      </c>
    </row>
    <row r="839" s="13" customFormat="1">
      <c r="A839" s="13"/>
      <c r="B839" s="198"/>
      <c r="C839" s="13"/>
      <c r="D839" s="199" t="s">
        <v>419</v>
      </c>
      <c r="E839" s="13"/>
      <c r="F839" s="201" t="s">
        <v>1281</v>
      </c>
      <c r="G839" s="13"/>
      <c r="H839" s="202">
        <v>76.959999999999994</v>
      </c>
      <c r="I839" s="203"/>
      <c r="J839" s="13"/>
      <c r="K839" s="13"/>
      <c r="L839" s="198"/>
      <c r="M839" s="204"/>
      <c r="N839" s="205"/>
      <c r="O839" s="205"/>
      <c r="P839" s="205"/>
      <c r="Q839" s="205"/>
      <c r="R839" s="205"/>
      <c r="S839" s="205"/>
      <c r="T839" s="20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00" t="s">
        <v>419</v>
      </c>
      <c r="AU839" s="200" t="s">
        <v>114</v>
      </c>
      <c r="AV839" s="13" t="s">
        <v>80</v>
      </c>
      <c r="AW839" s="13" t="s">
        <v>4</v>
      </c>
      <c r="AX839" s="13" t="s">
        <v>76</v>
      </c>
      <c r="AY839" s="200" t="s">
        <v>408</v>
      </c>
    </row>
    <row r="840" s="2" customFormat="1" ht="44.25" customHeight="1">
      <c r="A840" s="41"/>
      <c r="B840" s="179"/>
      <c r="C840" s="180" t="s">
        <v>1282</v>
      </c>
      <c r="D840" s="180" t="s">
        <v>411</v>
      </c>
      <c r="E840" s="181" t="s">
        <v>1283</v>
      </c>
      <c r="F840" s="182" t="s">
        <v>1284</v>
      </c>
      <c r="G840" s="183" t="s">
        <v>650</v>
      </c>
      <c r="H840" s="184">
        <v>1229.5650000000001</v>
      </c>
      <c r="I840" s="185"/>
      <c r="J840" s="186">
        <f>ROUND(I840*H840,2)</f>
        <v>0</v>
      </c>
      <c r="K840" s="182" t="s">
        <v>414</v>
      </c>
      <c r="L840" s="42"/>
      <c r="M840" s="187" t="s">
        <v>3</v>
      </c>
      <c r="N840" s="188" t="s">
        <v>43</v>
      </c>
      <c r="O840" s="75"/>
      <c r="P840" s="189">
        <f>O840*H840</f>
        <v>0</v>
      </c>
      <c r="Q840" s="189">
        <v>0</v>
      </c>
      <c r="R840" s="189">
        <f>Q840*H840</f>
        <v>0</v>
      </c>
      <c r="S840" s="189">
        <v>0</v>
      </c>
      <c r="T840" s="190">
        <f>S840*H840</f>
        <v>0</v>
      </c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R840" s="191" t="s">
        <v>415</v>
      </c>
      <c r="AT840" s="191" t="s">
        <v>411</v>
      </c>
      <c r="AU840" s="191" t="s">
        <v>114</v>
      </c>
      <c r="AY840" s="22" t="s">
        <v>408</v>
      </c>
      <c r="BE840" s="192">
        <f>IF(N840="základní",J840,0)</f>
        <v>0</v>
      </c>
      <c r="BF840" s="192">
        <f>IF(N840="snížená",J840,0)</f>
        <v>0</v>
      </c>
      <c r="BG840" s="192">
        <f>IF(N840="zákl. přenesená",J840,0)</f>
        <v>0</v>
      </c>
      <c r="BH840" s="192">
        <f>IF(N840="sníž. přenesená",J840,0)</f>
        <v>0</v>
      </c>
      <c r="BI840" s="192">
        <f>IF(N840="nulová",J840,0)</f>
        <v>0</v>
      </c>
      <c r="BJ840" s="22" t="s">
        <v>76</v>
      </c>
      <c r="BK840" s="192">
        <f>ROUND(I840*H840,2)</f>
        <v>0</v>
      </c>
      <c r="BL840" s="22" t="s">
        <v>415</v>
      </c>
      <c r="BM840" s="191" t="s">
        <v>1285</v>
      </c>
    </row>
    <row r="841" s="2" customFormat="1">
      <c r="A841" s="41"/>
      <c r="B841" s="42"/>
      <c r="C841" s="41"/>
      <c r="D841" s="193" t="s">
        <v>417</v>
      </c>
      <c r="E841" s="41"/>
      <c r="F841" s="194" t="s">
        <v>1286</v>
      </c>
      <c r="G841" s="41"/>
      <c r="H841" s="41"/>
      <c r="I841" s="195"/>
      <c r="J841" s="41"/>
      <c r="K841" s="41"/>
      <c r="L841" s="42"/>
      <c r="M841" s="196"/>
      <c r="N841" s="197"/>
      <c r="O841" s="75"/>
      <c r="P841" s="75"/>
      <c r="Q841" s="75"/>
      <c r="R841" s="75"/>
      <c r="S841" s="75"/>
      <c r="T841" s="76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T841" s="22" t="s">
        <v>417</v>
      </c>
      <c r="AU841" s="22" t="s">
        <v>114</v>
      </c>
    </row>
    <row r="842" s="2" customFormat="1" ht="16.5" customHeight="1">
      <c r="A842" s="41"/>
      <c r="B842" s="179"/>
      <c r="C842" s="223" t="s">
        <v>1287</v>
      </c>
      <c r="D842" s="223" t="s">
        <v>513</v>
      </c>
      <c r="E842" s="224" t="s">
        <v>1288</v>
      </c>
      <c r="F842" s="225" t="s">
        <v>1289</v>
      </c>
      <c r="G842" s="226" t="s">
        <v>650</v>
      </c>
      <c r="H842" s="227">
        <v>1241.989</v>
      </c>
      <c r="I842" s="228"/>
      <c r="J842" s="229">
        <f>ROUND(I842*H842,2)</f>
        <v>0</v>
      </c>
      <c r="K842" s="225" t="s">
        <v>414</v>
      </c>
      <c r="L842" s="230"/>
      <c r="M842" s="231" t="s">
        <v>3</v>
      </c>
      <c r="N842" s="232" t="s">
        <v>43</v>
      </c>
      <c r="O842" s="75"/>
      <c r="P842" s="189">
        <f>O842*H842</f>
        <v>0</v>
      </c>
      <c r="Q842" s="189">
        <v>5.0000000000000002E-05</v>
      </c>
      <c r="R842" s="189">
        <f>Q842*H842</f>
        <v>0.062099450000000007</v>
      </c>
      <c r="S842" s="189">
        <v>0</v>
      </c>
      <c r="T842" s="190">
        <f>S842*H842</f>
        <v>0</v>
      </c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R842" s="191" t="s">
        <v>470</v>
      </c>
      <c r="AT842" s="191" t="s">
        <v>513</v>
      </c>
      <c r="AU842" s="191" t="s">
        <v>114</v>
      </c>
      <c r="AY842" s="22" t="s">
        <v>408</v>
      </c>
      <c r="BE842" s="192">
        <f>IF(N842="základní",J842,0)</f>
        <v>0</v>
      </c>
      <c r="BF842" s="192">
        <f>IF(N842="snížená",J842,0)</f>
        <v>0</v>
      </c>
      <c r="BG842" s="192">
        <f>IF(N842="zákl. přenesená",J842,0)</f>
        <v>0</v>
      </c>
      <c r="BH842" s="192">
        <f>IF(N842="sníž. přenesená",J842,0)</f>
        <v>0</v>
      </c>
      <c r="BI842" s="192">
        <f>IF(N842="nulová",J842,0)</f>
        <v>0</v>
      </c>
      <c r="BJ842" s="22" t="s">
        <v>76</v>
      </c>
      <c r="BK842" s="192">
        <f>ROUND(I842*H842,2)</f>
        <v>0</v>
      </c>
      <c r="BL842" s="22" t="s">
        <v>415</v>
      </c>
      <c r="BM842" s="191" t="s">
        <v>1290</v>
      </c>
    </row>
    <row r="843" s="13" customFormat="1">
      <c r="A843" s="13"/>
      <c r="B843" s="198"/>
      <c r="C843" s="13"/>
      <c r="D843" s="199" t="s">
        <v>419</v>
      </c>
      <c r="E843" s="200" t="s">
        <v>3</v>
      </c>
      <c r="F843" s="201" t="s">
        <v>1291</v>
      </c>
      <c r="G843" s="13"/>
      <c r="H843" s="202">
        <v>1129.0809999999999</v>
      </c>
      <c r="I843" s="203"/>
      <c r="J843" s="13"/>
      <c r="K843" s="13"/>
      <c r="L843" s="198"/>
      <c r="M843" s="204"/>
      <c r="N843" s="205"/>
      <c r="O843" s="205"/>
      <c r="P843" s="205"/>
      <c r="Q843" s="205"/>
      <c r="R843" s="205"/>
      <c r="S843" s="205"/>
      <c r="T843" s="20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00" t="s">
        <v>419</v>
      </c>
      <c r="AU843" s="200" t="s">
        <v>114</v>
      </c>
      <c r="AV843" s="13" t="s">
        <v>80</v>
      </c>
      <c r="AW843" s="13" t="s">
        <v>33</v>
      </c>
      <c r="AX843" s="13" t="s">
        <v>76</v>
      </c>
      <c r="AY843" s="200" t="s">
        <v>408</v>
      </c>
    </row>
    <row r="844" s="13" customFormat="1">
      <c r="A844" s="13"/>
      <c r="B844" s="198"/>
      <c r="C844" s="13"/>
      <c r="D844" s="199" t="s">
        <v>419</v>
      </c>
      <c r="E844" s="13"/>
      <c r="F844" s="201" t="s">
        <v>1292</v>
      </c>
      <c r="G844" s="13"/>
      <c r="H844" s="202">
        <v>1241.989</v>
      </c>
      <c r="I844" s="203"/>
      <c r="J844" s="13"/>
      <c r="K844" s="13"/>
      <c r="L844" s="198"/>
      <c r="M844" s="204"/>
      <c r="N844" s="205"/>
      <c r="O844" s="205"/>
      <c r="P844" s="205"/>
      <c r="Q844" s="205"/>
      <c r="R844" s="205"/>
      <c r="S844" s="205"/>
      <c r="T844" s="206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00" t="s">
        <v>419</v>
      </c>
      <c r="AU844" s="200" t="s">
        <v>114</v>
      </c>
      <c r="AV844" s="13" t="s">
        <v>80</v>
      </c>
      <c r="AW844" s="13" t="s">
        <v>4</v>
      </c>
      <c r="AX844" s="13" t="s">
        <v>76</v>
      </c>
      <c r="AY844" s="200" t="s">
        <v>408</v>
      </c>
    </row>
    <row r="845" s="2" customFormat="1" ht="24.15" customHeight="1">
      <c r="A845" s="41"/>
      <c r="B845" s="179"/>
      <c r="C845" s="223" t="s">
        <v>1293</v>
      </c>
      <c r="D845" s="223" t="s">
        <v>513</v>
      </c>
      <c r="E845" s="224" t="s">
        <v>1294</v>
      </c>
      <c r="F845" s="225" t="s">
        <v>1295</v>
      </c>
      <c r="G845" s="226" t="s">
        <v>650</v>
      </c>
      <c r="H845" s="227">
        <v>110.532</v>
      </c>
      <c r="I845" s="228"/>
      <c r="J845" s="229">
        <f>ROUND(I845*H845,2)</f>
        <v>0</v>
      </c>
      <c r="K845" s="225" t="s">
        <v>414</v>
      </c>
      <c r="L845" s="230"/>
      <c r="M845" s="231" t="s">
        <v>3</v>
      </c>
      <c r="N845" s="232" t="s">
        <v>43</v>
      </c>
      <c r="O845" s="75"/>
      <c r="P845" s="189">
        <f>O845*H845</f>
        <v>0</v>
      </c>
      <c r="Q845" s="189">
        <v>0.00010000000000000001</v>
      </c>
      <c r="R845" s="189">
        <f>Q845*H845</f>
        <v>0.011053200000000001</v>
      </c>
      <c r="S845" s="189">
        <v>0</v>
      </c>
      <c r="T845" s="190">
        <f>S845*H845</f>
        <v>0</v>
      </c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R845" s="191" t="s">
        <v>470</v>
      </c>
      <c r="AT845" s="191" t="s">
        <v>513</v>
      </c>
      <c r="AU845" s="191" t="s">
        <v>114</v>
      </c>
      <c r="AY845" s="22" t="s">
        <v>408</v>
      </c>
      <c r="BE845" s="192">
        <f>IF(N845="základní",J845,0)</f>
        <v>0</v>
      </c>
      <c r="BF845" s="192">
        <f>IF(N845="snížená",J845,0)</f>
        <v>0</v>
      </c>
      <c r="BG845" s="192">
        <f>IF(N845="zákl. přenesená",J845,0)</f>
        <v>0</v>
      </c>
      <c r="BH845" s="192">
        <f>IF(N845="sníž. přenesená",J845,0)</f>
        <v>0</v>
      </c>
      <c r="BI845" s="192">
        <f>IF(N845="nulová",J845,0)</f>
        <v>0</v>
      </c>
      <c r="BJ845" s="22" t="s">
        <v>76</v>
      </c>
      <c r="BK845" s="192">
        <f>ROUND(I845*H845,2)</f>
        <v>0</v>
      </c>
      <c r="BL845" s="22" t="s">
        <v>415</v>
      </c>
      <c r="BM845" s="191" t="s">
        <v>1296</v>
      </c>
    </row>
    <row r="846" s="13" customFormat="1">
      <c r="A846" s="13"/>
      <c r="B846" s="198"/>
      <c r="C846" s="13"/>
      <c r="D846" s="199" t="s">
        <v>419</v>
      </c>
      <c r="E846" s="200" t="s">
        <v>3</v>
      </c>
      <c r="F846" s="201" t="s">
        <v>1297</v>
      </c>
      <c r="G846" s="13"/>
      <c r="H846" s="202">
        <v>46.299999999999997</v>
      </c>
      <c r="I846" s="203"/>
      <c r="J846" s="13"/>
      <c r="K846" s="13"/>
      <c r="L846" s="198"/>
      <c r="M846" s="204"/>
      <c r="N846" s="205"/>
      <c r="O846" s="205"/>
      <c r="P846" s="205"/>
      <c r="Q846" s="205"/>
      <c r="R846" s="205"/>
      <c r="S846" s="205"/>
      <c r="T846" s="20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00" t="s">
        <v>419</v>
      </c>
      <c r="AU846" s="200" t="s">
        <v>114</v>
      </c>
      <c r="AV846" s="13" t="s">
        <v>80</v>
      </c>
      <c r="AW846" s="13" t="s">
        <v>33</v>
      </c>
      <c r="AX846" s="13" t="s">
        <v>72</v>
      </c>
      <c r="AY846" s="200" t="s">
        <v>408</v>
      </c>
    </row>
    <row r="847" s="13" customFormat="1">
      <c r="A847" s="13"/>
      <c r="B847" s="198"/>
      <c r="C847" s="13"/>
      <c r="D847" s="199" t="s">
        <v>419</v>
      </c>
      <c r="E847" s="200" t="s">
        <v>3</v>
      </c>
      <c r="F847" s="201" t="s">
        <v>1298</v>
      </c>
      <c r="G847" s="13"/>
      <c r="H847" s="202">
        <v>23.664000000000001</v>
      </c>
      <c r="I847" s="203"/>
      <c r="J847" s="13"/>
      <c r="K847" s="13"/>
      <c r="L847" s="198"/>
      <c r="M847" s="204"/>
      <c r="N847" s="205"/>
      <c r="O847" s="205"/>
      <c r="P847" s="205"/>
      <c r="Q847" s="205"/>
      <c r="R847" s="205"/>
      <c r="S847" s="205"/>
      <c r="T847" s="206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00" t="s">
        <v>419</v>
      </c>
      <c r="AU847" s="200" t="s">
        <v>114</v>
      </c>
      <c r="AV847" s="13" t="s">
        <v>80</v>
      </c>
      <c r="AW847" s="13" t="s">
        <v>33</v>
      </c>
      <c r="AX847" s="13" t="s">
        <v>72</v>
      </c>
      <c r="AY847" s="200" t="s">
        <v>408</v>
      </c>
    </row>
    <row r="848" s="13" customFormat="1">
      <c r="A848" s="13"/>
      <c r="B848" s="198"/>
      <c r="C848" s="13"/>
      <c r="D848" s="199" t="s">
        <v>419</v>
      </c>
      <c r="E848" s="200" t="s">
        <v>3</v>
      </c>
      <c r="F848" s="201" t="s">
        <v>1299</v>
      </c>
      <c r="G848" s="13"/>
      <c r="H848" s="202">
        <v>19.920000000000002</v>
      </c>
      <c r="I848" s="203"/>
      <c r="J848" s="13"/>
      <c r="K848" s="13"/>
      <c r="L848" s="198"/>
      <c r="M848" s="204"/>
      <c r="N848" s="205"/>
      <c r="O848" s="205"/>
      <c r="P848" s="205"/>
      <c r="Q848" s="205"/>
      <c r="R848" s="205"/>
      <c r="S848" s="205"/>
      <c r="T848" s="206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T848" s="200" t="s">
        <v>419</v>
      </c>
      <c r="AU848" s="200" t="s">
        <v>114</v>
      </c>
      <c r="AV848" s="13" t="s">
        <v>80</v>
      </c>
      <c r="AW848" s="13" t="s">
        <v>33</v>
      </c>
      <c r="AX848" s="13" t="s">
        <v>72</v>
      </c>
      <c r="AY848" s="200" t="s">
        <v>408</v>
      </c>
    </row>
    <row r="849" s="13" customFormat="1">
      <c r="A849" s="13"/>
      <c r="B849" s="198"/>
      <c r="C849" s="13"/>
      <c r="D849" s="199" t="s">
        <v>419</v>
      </c>
      <c r="E849" s="200" t="s">
        <v>3</v>
      </c>
      <c r="F849" s="201" t="s">
        <v>1300</v>
      </c>
      <c r="G849" s="13"/>
      <c r="H849" s="202">
        <v>6.5</v>
      </c>
      <c r="I849" s="203"/>
      <c r="J849" s="13"/>
      <c r="K849" s="13"/>
      <c r="L849" s="198"/>
      <c r="M849" s="204"/>
      <c r="N849" s="205"/>
      <c r="O849" s="205"/>
      <c r="P849" s="205"/>
      <c r="Q849" s="205"/>
      <c r="R849" s="205"/>
      <c r="S849" s="205"/>
      <c r="T849" s="20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00" t="s">
        <v>419</v>
      </c>
      <c r="AU849" s="200" t="s">
        <v>114</v>
      </c>
      <c r="AV849" s="13" t="s">
        <v>80</v>
      </c>
      <c r="AW849" s="13" t="s">
        <v>33</v>
      </c>
      <c r="AX849" s="13" t="s">
        <v>72</v>
      </c>
      <c r="AY849" s="200" t="s">
        <v>408</v>
      </c>
    </row>
    <row r="850" s="13" customFormat="1">
      <c r="A850" s="13"/>
      <c r="B850" s="198"/>
      <c r="C850" s="13"/>
      <c r="D850" s="199" t="s">
        <v>419</v>
      </c>
      <c r="E850" s="200" t="s">
        <v>3</v>
      </c>
      <c r="F850" s="201" t="s">
        <v>1301</v>
      </c>
      <c r="G850" s="13"/>
      <c r="H850" s="202">
        <v>4.0999999999999996</v>
      </c>
      <c r="I850" s="203"/>
      <c r="J850" s="13"/>
      <c r="K850" s="13"/>
      <c r="L850" s="198"/>
      <c r="M850" s="204"/>
      <c r="N850" s="205"/>
      <c r="O850" s="205"/>
      <c r="P850" s="205"/>
      <c r="Q850" s="205"/>
      <c r="R850" s="205"/>
      <c r="S850" s="205"/>
      <c r="T850" s="20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00" t="s">
        <v>419</v>
      </c>
      <c r="AU850" s="200" t="s">
        <v>114</v>
      </c>
      <c r="AV850" s="13" t="s">
        <v>80</v>
      </c>
      <c r="AW850" s="13" t="s">
        <v>33</v>
      </c>
      <c r="AX850" s="13" t="s">
        <v>72</v>
      </c>
      <c r="AY850" s="200" t="s">
        <v>408</v>
      </c>
    </row>
    <row r="851" s="15" customFormat="1">
      <c r="A851" s="15"/>
      <c r="B851" s="215"/>
      <c r="C851" s="15"/>
      <c r="D851" s="199" t="s">
        <v>419</v>
      </c>
      <c r="E851" s="216" t="s">
        <v>3</v>
      </c>
      <c r="F851" s="217" t="s">
        <v>451</v>
      </c>
      <c r="G851" s="15"/>
      <c r="H851" s="218">
        <v>100.484</v>
      </c>
      <c r="I851" s="219"/>
      <c r="J851" s="15"/>
      <c r="K851" s="15"/>
      <c r="L851" s="215"/>
      <c r="M851" s="220"/>
      <c r="N851" s="221"/>
      <c r="O851" s="221"/>
      <c r="P851" s="221"/>
      <c r="Q851" s="221"/>
      <c r="R851" s="221"/>
      <c r="S851" s="221"/>
      <c r="T851" s="222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T851" s="216" t="s">
        <v>419</v>
      </c>
      <c r="AU851" s="216" t="s">
        <v>114</v>
      </c>
      <c r="AV851" s="15" t="s">
        <v>415</v>
      </c>
      <c r="AW851" s="15" t="s">
        <v>33</v>
      </c>
      <c r="AX851" s="15" t="s">
        <v>76</v>
      </c>
      <c r="AY851" s="216" t="s">
        <v>408</v>
      </c>
    </row>
    <row r="852" s="13" customFormat="1">
      <c r="A852" s="13"/>
      <c r="B852" s="198"/>
      <c r="C852" s="13"/>
      <c r="D852" s="199" t="s">
        <v>419</v>
      </c>
      <c r="E852" s="13"/>
      <c r="F852" s="201" t="s">
        <v>1302</v>
      </c>
      <c r="G852" s="13"/>
      <c r="H852" s="202">
        <v>110.532</v>
      </c>
      <c r="I852" s="203"/>
      <c r="J852" s="13"/>
      <c r="K852" s="13"/>
      <c r="L852" s="198"/>
      <c r="M852" s="204"/>
      <c r="N852" s="205"/>
      <c r="O852" s="205"/>
      <c r="P852" s="205"/>
      <c r="Q852" s="205"/>
      <c r="R852" s="205"/>
      <c r="S852" s="205"/>
      <c r="T852" s="206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00" t="s">
        <v>419</v>
      </c>
      <c r="AU852" s="200" t="s">
        <v>114</v>
      </c>
      <c r="AV852" s="13" t="s">
        <v>80</v>
      </c>
      <c r="AW852" s="13" t="s">
        <v>4</v>
      </c>
      <c r="AX852" s="13" t="s">
        <v>76</v>
      </c>
      <c r="AY852" s="200" t="s">
        <v>408</v>
      </c>
    </row>
    <row r="853" s="2" customFormat="1" ht="37.8" customHeight="1">
      <c r="A853" s="41"/>
      <c r="B853" s="179"/>
      <c r="C853" s="180" t="s">
        <v>1303</v>
      </c>
      <c r="D853" s="180" t="s">
        <v>411</v>
      </c>
      <c r="E853" s="181" t="s">
        <v>1304</v>
      </c>
      <c r="F853" s="182" t="s">
        <v>1305</v>
      </c>
      <c r="G853" s="183" t="s">
        <v>117</v>
      </c>
      <c r="H853" s="184">
        <v>32.491</v>
      </c>
      <c r="I853" s="185"/>
      <c r="J853" s="186">
        <f>ROUND(I853*H853,2)</f>
        <v>0</v>
      </c>
      <c r="K853" s="182" t="s">
        <v>414</v>
      </c>
      <c r="L853" s="42"/>
      <c r="M853" s="187" t="s">
        <v>3</v>
      </c>
      <c r="N853" s="188" t="s">
        <v>43</v>
      </c>
      <c r="O853" s="75"/>
      <c r="P853" s="189">
        <f>O853*H853</f>
        <v>0</v>
      </c>
      <c r="Q853" s="189">
        <v>0.0043839999999999999</v>
      </c>
      <c r="R853" s="189">
        <f>Q853*H853</f>
        <v>0.142440544</v>
      </c>
      <c r="S853" s="189">
        <v>0</v>
      </c>
      <c r="T853" s="190">
        <f>S853*H853</f>
        <v>0</v>
      </c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R853" s="191" t="s">
        <v>415</v>
      </c>
      <c r="AT853" s="191" t="s">
        <v>411</v>
      </c>
      <c r="AU853" s="191" t="s">
        <v>114</v>
      </c>
      <c r="AY853" s="22" t="s">
        <v>408</v>
      </c>
      <c r="BE853" s="192">
        <f>IF(N853="základní",J853,0)</f>
        <v>0</v>
      </c>
      <c r="BF853" s="192">
        <f>IF(N853="snížená",J853,0)</f>
        <v>0</v>
      </c>
      <c r="BG853" s="192">
        <f>IF(N853="zákl. přenesená",J853,0)</f>
        <v>0</v>
      </c>
      <c r="BH853" s="192">
        <f>IF(N853="sníž. přenesená",J853,0)</f>
        <v>0</v>
      </c>
      <c r="BI853" s="192">
        <f>IF(N853="nulová",J853,0)</f>
        <v>0</v>
      </c>
      <c r="BJ853" s="22" t="s">
        <v>76</v>
      </c>
      <c r="BK853" s="192">
        <f>ROUND(I853*H853,2)</f>
        <v>0</v>
      </c>
      <c r="BL853" s="22" t="s">
        <v>415</v>
      </c>
      <c r="BM853" s="191" t="s">
        <v>1306</v>
      </c>
    </row>
    <row r="854" s="2" customFormat="1">
      <c r="A854" s="41"/>
      <c r="B854" s="42"/>
      <c r="C854" s="41"/>
      <c r="D854" s="193" t="s">
        <v>417</v>
      </c>
      <c r="E854" s="41"/>
      <c r="F854" s="194" t="s">
        <v>1307</v>
      </c>
      <c r="G854" s="41"/>
      <c r="H854" s="41"/>
      <c r="I854" s="195"/>
      <c r="J854" s="41"/>
      <c r="K854" s="41"/>
      <c r="L854" s="42"/>
      <c r="M854" s="196"/>
      <c r="N854" s="197"/>
      <c r="O854" s="75"/>
      <c r="P854" s="75"/>
      <c r="Q854" s="75"/>
      <c r="R854" s="75"/>
      <c r="S854" s="75"/>
      <c r="T854" s="76"/>
      <c r="U854" s="41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T854" s="22" t="s">
        <v>417</v>
      </c>
      <c r="AU854" s="22" t="s">
        <v>114</v>
      </c>
    </row>
    <row r="855" s="14" customFormat="1">
      <c r="A855" s="14"/>
      <c r="B855" s="208"/>
      <c r="C855" s="14"/>
      <c r="D855" s="199" t="s">
        <v>419</v>
      </c>
      <c r="E855" s="209" t="s">
        <v>3</v>
      </c>
      <c r="F855" s="210" t="s">
        <v>1308</v>
      </c>
      <c r="G855" s="14"/>
      <c r="H855" s="209" t="s">
        <v>3</v>
      </c>
      <c r="I855" s="211"/>
      <c r="J855" s="14"/>
      <c r="K855" s="14"/>
      <c r="L855" s="208"/>
      <c r="M855" s="212"/>
      <c r="N855" s="213"/>
      <c r="O855" s="213"/>
      <c r="P855" s="213"/>
      <c r="Q855" s="213"/>
      <c r="R855" s="213"/>
      <c r="S855" s="213"/>
      <c r="T855" s="2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T855" s="209" t="s">
        <v>419</v>
      </c>
      <c r="AU855" s="209" t="s">
        <v>114</v>
      </c>
      <c r="AV855" s="14" t="s">
        <v>76</v>
      </c>
      <c r="AW855" s="14" t="s">
        <v>33</v>
      </c>
      <c r="AX855" s="14" t="s">
        <v>72</v>
      </c>
      <c r="AY855" s="209" t="s">
        <v>408</v>
      </c>
    </row>
    <row r="856" s="13" customFormat="1">
      <c r="A856" s="13"/>
      <c r="B856" s="198"/>
      <c r="C856" s="13"/>
      <c r="D856" s="199" t="s">
        <v>419</v>
      </c>
      <c r="E856" s="200" t="s">
        <v>3</v>
      </c>
      <c r="F856" s="201" t="s">
        <v>1309</v>
      </c>
      <c r="G856" s="13"/>
      <c r="H856" s="202">
        <v>17.491</v>
      </c>
      <c r="I856" s="203"/>
      <c r="J856" s="13"/>
      <c r="K856" s="13"/>
      <c r="L856" s="198"/>
      <c r="M856" s="204"/>
      <c r="N856" s="205"/>
      <c r="O856" s="205"/>
      <c r="P856" s="205"/>
      <c r="Q856" s="205"/>
      <c r="R856" s="205"/>
      <c r="S856" s="205"/>
      <c r="T856" s="206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00" t="s">
        <v>419</v>
      </c>
      <c r="AU856" s="200" t="s">
        <v>114</v>
      </c>
      <c r="AV856" s="13" t="s">
        <v>80</v>
      </c>
      <c r="AW856" s="13" t="s">
        <v>33</v>
      </c>
      <c r="AX856" s="13" t="s">
        <v>72</v>
      </c>
      <c r="AY856" s="200" t="s">
        <v>408</v>
      </c>
    </row>
    <row r="857" s="13" customFormat="1">
      <c r="A857" s="13"/>
      <c r="B857" s="198"/>
      <c r="C857" s="13"/>
      <c r="D857" s="199" t="s">
        <v>419</v>
      </c>
      <c r="E857" s="200" t="s">
        <v>3</v>
      </c>
      <c r="F857" s="201" t="s">
        <v>1310</v>
      </c>
      <c r="G857" s="13"/>
      <c r="H857" s="202">
        <v>15</v>
      </c>
      <c r="I857" s="203"/>
      <c r="J857" s="13"/>
      <c r="K857" s="13"/>
      <c r="L857" s="198"/>
      <c r="M857" s="204"/>
      <c r="N857" s="205"/>
      <c r="O857" s="205"/>
      <c r="P857" s="205"/>
      <c r="Q857" s="205"/>
      <c r="R857" s="205"/>
      <c r="S857" s="205"/>
      <c r="T857" s="206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00" t="s">
        <v>419</v>
      </c>
      <c r="AU857" s="200" t="s">
        <v>114</v>
      </c>
      <c r="AV857" s="13" t="s">
        <v>80</v>
      </c>
      <c r="AW857" s="13" t="s">
        <v>33</v>
      </c>
      <c r="AX857" s="13" t="s">
        <v>72</v>
      </c>
      <c r="AY857" s="200" t="s">
        <v>408</v>
      </c>
    </row>
    <row r="858" s="15" customFormat="1">
      <c r="A858" s="15"/>
      <c r="B858" s="215"/>
      <c r="C858" s="15"/>
      <c r="D858" s="199" t="s">
        <v>419</v>
      </c>
      <c r="E858" s="216" t="s">
        <v>3</v>
      </c>
      <c r="F858" s="217" t="s">
        <v>451</v>
      </c>
      <c r="G858" s="15"/>
      <c r="H858" s="218">
        <v>32.491</v>
      </c>
      <c r="I858" s="219"/>
      <c r="J858" s="15"/>
      <c r="K858" s="15"/>
      <c r="L858" s="215"/>
      <c r="M858" s="220"/>
      <c r="N858" s="221"/>
      <c r="O858" s="221"/>
      <c r="P858" s="221"/>
      <c r="Q858" s="221"/>
      <c r="R858" s="221"/>
      <c r="S858" s="221"/>
      <c r="T858" s="222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T858" s="216" t="s">
        <v>419</v>
      </c>
      <c r="AU858" s="216" t="s">
        <v>114</v>
      </c>
      <c r="AV858" s="15" t="s">
        <v>415</v>
      </c>
      <c r="AW858" s="15" t="s">
        <v>33</v>
      </c>
      <c r="AX858" s="15" t="s">
        <v>76</v>
      </c>
      <c r="AY858" s="216" t="s">
        <v>408</v>
      </c>
    </row>
    <row r="859" s="2" customFormat="1" ht="33" customHeight="1">
      <c r="A859" s="41"/>
      <c r="B859" s="179"/>
      <c r="C859" s="180" t="s">
        <v>1311</v>
      </c>
      <c r="D859" s="180" t="s">
        <v>411</v>
      </c>
      <c r="E859" s="181" t="s">
        <v>1312</v>
      </c>
      <c r="F859" s="182" t="s">
        <v>1313</v>
      </c>
      <c r="G859" s="183" t="s">
        <v>117</v>
      </c>
      <c r="H859" s="184">
        <v>4.5</v>
      </c>
      <c r="I859" s="185"/>
      <c r="J859" s="186">
        <f>ROUND(I859*H859,2)</f>
        <v>0</v>
      </c>
      <c r="K859" s="182" t="s">
        <v>414</v>
      </c>
      <c r="L859" s="42"/>
      <c r="M859" s="187" t="s">
        <v>3</v>
      </c>
      <c r="N859" s="188" t="s">
        <v>43</v>
      </c>
      <c r="O859" s="75"/>
      <c r="P859" s="189">
        <f>O859*H859</f>
        <v>0</v>
      </c>
      <c r="Q859" s="189">
        <v>0.042000000000000003</v>
      </c>
      <c r="R859" s="189">
        <f>Q859*H859</f>
        <v>0.189</v>
      </c>
      <c r="S859" s="189">
        <v>0</v>
      </c>
      <c r="T859" s="190">
        <f>S859*H859</f>
        <v>0</v>
      </c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R859" s="191" t="s">
        <v>415</v>
      </c>
      <c r="AT859" s="191" t="s">
        <v>411</v>
      </c>
      <c r="AU859" s="191" t="s">
        <v>114</v>
      </c>
      <c r="AY859" s="22" t="s">
        <v>408</v>
      </c>
      <c r="BE859" s="192">
        <f>IF(N859="základní",J859,0)</f>
        <v>0</v>
      </c>
      <c r="BF859" s="192">
        <f>IF(N859="snížená",J859,0)</f>
        <v>0</v>
      </c>
      <c r="BG859" s="192">
        <f>IF(N859="zákl. přenesená",J859,0)</f>
        <v>0</v>
      </c>
      <c r="BH859" s="192">
        <f>IF(N859="sníž. přenesená",J859,0)</f>
        <v>0</v>
      </c>
      <c r="BI859" s="192">
        <f>IF(N859="nulová",J859,0)</f>
        <v>0</v>
      </c>
      <c r="BJ859" s="22" t="s">
        <v>76</v>
      </c>
      <c r="BK859" s="192">
        <f>ROUND(I859*H859,2)</f>
        <v>0</v>
      </c>
      <c r="BL859" s="22" t="s">
        <v>415</v>
      </c>
      <c r="BM859" s="191" t="s">
        <v>1314</v>
      </c>
    </row>
    <row r="860" s="2" customFormat="1">
      <c r="A860" s="41"/>
      <c r="B860" s="42"/>
      <c r="C860" s="41"/>
      <c r="D860" s="193" t="s">
        <v>417</v>
      </c>
      <c r="E860" s="41"/>
      <c r="F860" s="194" t="s">
        <v>1315</v>
      </c>
      <c r="G860" s="41"/>
      <c r="H860" s="41"/>
      <c r="I860" s="195"/>
      <c r="J860" s="41"/>
      <c r="K860" s="41"/>
      <c r="L860" s="42"/>
      <c r="M860" s="196"/>
      <c r="N860" s="197"/>
      <c r="O860" s="75"/>
      <c r="P860" s="75"/>
      <c r="Q860" s="75"/>
      <c r="R860" s="75"/>
      <c r="S860" s="75"/>
      <c r="T860" s="76"/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T860" s="22" t="s">
        <v>417</v>
      </c>
      <c r="AU860" s="22" t="s">
        <v>114</v>
      </c>
    </row>
    <row r="861" s="13" customFormat="1">
      <c r="A861" s="13"/>
      <c r="B861" s="198"/>
      <c r="C861" s="13"/>
      <c r="D861" s="199" t="s">
        <v>419</v>
      </c>
      <c r="E861" s="200" t="s">
        <v>3</v>
      </c>
      <c r="F861" s="201" t="s">
        <v>1316</v>
      </c>
      <c r="G861" s="13"/>
      <c r="H861" s="202">
        <v>4.5</v>
      </c>
      <c r="I861" s="203"/>
      <c r="J861" s="13"/>
      <c r="K861" s="13"/>
      <c r="L861" s="198"/>
      <c r="M861" s="204"/>
      <c r="N861" s="205"/>
      <c r="O861" s="205"/>
      <c r="P861" s="205"/>
      <c r="Q861" s="205"/>
      <c r="R861" s="205"/>
      <c r="S861" s="205"/>
      <c r="T861" s="206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00" t="s">
        <v>419</v>
      </c>
      <c r="AU861" s="200" t="s">
        <v>114</v>
      </c>
      <c r="AV861" s="13" t="s">
        <v>80</v>
      </c>
      <c r="AW861" s="13" t="s">
        <v>33</v>
      </c>
      <c r="AX861" s="13" t="s">
        <v>76</v>
      </c>
      <c r="AY861" s="200" t="s">
        <v>408</v>
      </c>
    </row>
    <row r="862" s="17" customFormat="1" ht="20.88" customHeight="1">
      <c r="A862" s="17"/>
      <c r="B862" s="241"/>
      <c r="C862" s="17"/>
      <c r="D862" s="242" t="s">
        <v>71</v>
      </c>
      <c r="E862" s="242" t="s">
        <v>1317</v>
      </c>
      <c r="F862" s="242" t="s">
        <v>1318</v>
      </c>
      <c r="G862" s="17"/>
      <c r="H862" s="17"/>
      <c r="I862" s="243"/>
      <c r="J862" s="244">
        <f>BK862</f>
        <v>0</v>
      </c>
      <c r="K862" s="17"/>
      <c r="L862" s="241"/>
      <c r="M862" s="245"/>
      <c r="N862" s="246"/>
      <c r="O862" s="246"/>
      <c r="P862" s="247">
        <f>SUM(P863:P865)</f>
        <v>0</v>
      </c>
      <c r="Q862" s="246"/>
      <c r="R862" s="247">
        <f>SUM(R863:R865)</f>
        <v>2.4141909999999998</v>
      </c>
      <c r="S862" s="246"/>
      <c r="T862" s="248">
        <f>SUM(T863:T865)</f>
        <v>0</v>
      </c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R862" s="242" t="s">
        <v>76</v>
      </c>
      <c r="AT862" s="249" t="s">
        <v>71</v>
      </c>
      <c r="AU862" s="249" t="s">
        <v>114</v>
      </c>
      <c r="AY862" s="242" t="s">
        <v>408</v>
      </c>
      <c r="BK862" s="250">
        <f>SUM(BK863:BK865)</f>
        <v>0</v>
      </c>
    </row>
    <row r="863" s="2" customFormat="1" ht="37.8" customHeight="1">
      <c r="A863" s="41"/>
      <c r="B863" s="179"/>
      <c r="C863" s="180" t="s">
        <v>1319</v>
      </c>
      <c r="D863" s="180" t="s">
        <v>411</v>
      </c>
      <c r="E863" s="181" t="s">
        <v>1320</v>
      </c>
      <c r="F863" s="182" t="s">
        <v>1321</v>
      </c>
      <c r="G863" s="183" t="s">
        <v>117</v>
      </c>
      <c r="H863" s="184">
        <v>185.70699999999999</v>
      </c>
      <c r="I863" s="185"/>
      <c r="J863" s="186">
        <f>ROUND(I863*H863,2)</f>
        <v>0</v>
      </c>
      <c r="K863" s="182" t="s">
        <v>414</v>
      </c>
      <c r="L863" s="42"/>
      <c r="M863" s="187" t="s">
        <v>3</v>
      </c>
      <c r="N863" s="188" t="s">
        <v>43</v>
      </c>
      <c r="O863" s="75"/>
      <c r="P863" s="189">
        <f>O863*H863</f>
        <v>0</v>
      </c>
      <c r="Q863" s="189">
        <v>0.012999999999999999</v>
      </c>
      <c r="R863" s="189">
        <f>Q863*H863</f>
        <v>2.4141909999999998</v>
      </c>
      <c r="S863" s="189">
        <v>0</v>
      </c>
      <c r="T863" s="190">
        <f>S863*H863</f>
        <v>0</v>
      </c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R863" s="191" t="s">
        <v>415</v>
      </c>
      <c r="AT863" s="191" t="s">
        <v>411</v>
      </c>
      <c r="AU863" s="191" t="s">
        <v>415</v>
      </c>
      <c r="AY863" s="22" t="s">
        <v>408</v>
      </c>
      <c r="BE863" s="192">
        <f>IF(N863="základní",J863,0)</f>
        <v>0</v>
      </c>
      <c r="BF863" s="192">
        <f>IF(N863="snížená",J863,0)</f>
        <v>0</v>
      </c>
      <c r="BG863" s="192">
        <f>IF(N863="zákl. přenesená",J863,0)</f>
        <v>0</v>
      </c>
      <c r="BH863" s="192">
        <f>IF(N863="sníž. přenesená",J863,0)</f>
        <v>0</v>
      </c>
      <c r="BI863" s="192">
        <f>IF(N863="nulová",J863,0)</f>
        <v>0</v>
      </c>
      <c r="BJ863" s="22" t="s">
        <v>76</v>
      </c>
      <c r="BK863" s="192">
        <f>ROUND(I863*H863,2)</f>
        <v>0</v>
      </c>
      <c r="BL863" s="22" t="s">
        <v>415</v>
      </c>
      <c r="BM863" s="191" t="s">
        <v>1322</v>
      </c>
    </row>
    <row r="864" s="2" customFormat="1">
      <c r="A864" s="41"/>
      <c r="B864" s="42"/>
      <c r="C864" s="41"/>
      <c r="D864" s="193" t="s">
        <v>417</v>
      </c>
      <c r="E864" s="41"/>
      <c r="F864" s="194" t="s">
        <v>1323</v>
      </c>
      <c r="G864" s="41"/>
      <c r="H864" s="41"/>
      <c r="I864" s="195"/>
      <c r="J864" s="41"/>
      <c r="K864" s="41"/>
      <c r="L864" s="42"/>
      <c r="M864" s="196"/>
      <c r="N864" s="197"/>
      <c r="O864" s="75"/>
      <c r="P864" s="75"/>
      <c r="Q864" s="75"/>
      <c r="R864" s="75"/>
      <c r="S864" s="75"/>
      <c r="T864" s="76"/>
      <c r="U864" s="41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T864" s="22" t="s">
        <v>417</v>
      </c>
      <c r="AU864" s="22" t="s">
        <v>415</v>
      </c>
    </row>
    <row r="865" s="13" customFormat="1">
      <c r="A865" s="13"/>
      <c r="B865" s="198"/>
      <c r="C865" s="13"/>
      <c r="D865" s="199" t="s">
        <v>419</v>
      </c>
      <c r="E865" s="200" t="s">
        <v>3</v>
      </c>
      <c r="F865" s="201" t="s">
        <v>218</v>
      </c>
      <c r="G865" s="13"/>
      <c r="H865" s="202">
        <v>185.70699999999999</v>
      </c>
      <c r="I865" s="203"/>
      <c r="J865" s="13"/>
      <c r="K865" s="13"/>
      <c r="L865" s="198"/>
      <c r="M865" s="204"/>
      <c r="N865" s="205"/>
      <c r="O865" s="205"/>
      <c r="P865" s="205"/>
      <c r="Q865" s="205"/>
      <c r="R865" s="205"/>
      <c r="S865" s="205"/>
      <c r="T865" s="20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00" t="s">
        <v>419</v>
      </c>
      <c r="AU865" s="200" t="s">
        <v>415</v>
      </c>
      <c r="AV865" s="13" t="s">
        <v>80</v>
      </c>
      <c r="AW865" s="13" t="s">
        <v>33</v>
      </c>
      <c r="AX865" s="13" t="s">
        <v>76</v>
      </c>
      <c r="AY865" s="200" t="s">
        <v>408</v>
      </c>
    </row>
    <row r="866" s="17" customFormat="1" ht="20.88" customHeight="1">
      <c r="A866" s="17"/>
      <c r="B866" s="241"/>
      <c r="C866" s="17"/>
      <c r="D866" s="242" t="s">
        <v>71</v>
      </c>
      <c r="E866" s="242" t="s">
        <v>1324</v>
      </c>
      <c r="F866" s="242" t="s">
        <v>1325</v>
      </c>
      <c r="G866" s="17"/>
      <c r="H866" s="17"/>
      <c r="I866" s="243"/>
      <c r="J866" s="244">
        <f>BK866</f>
        <v>0</v>
      </c>
      <c r="K866" s="17"/>
      <c r="L866" s="241"/>
      <c r="M866" s="245"/>
      <c r="N866" s="246"/>
      <c r="O866" s="246"/>
      <c r="P866" s="247">
        <f>SUM(P867:P874)</f>
        <v>0</v>
      </c>
      <c r="Q866" s="246"/>
      <c r="R866" s="247">
        <f>SUM(R867:R874)</f>
        <v>8.4973024299999995</v>
      </c>
      <c r="S866" s="246"/>
      <c r="T866" s="248">
        <f>SUM(T867:T874)</f>
        <v>0</v>
      </c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R866" s="242" t="s">
        <v>76</v>
      </c>
      <c r="AT866" s="249" t="s">
        <v>71</v>
      </c>
      <c r="AU866" s="249" t="s">
        <v>114</v>
      </c>
      <c r="AY866" s="242" t="s">
        <v>408</v>
      </c>
      <c r="BK866" s="250">
        <f>SUM(BK867:BK874)</f>
        <v>0</v>
      </c>
    </row>
    <row r="867" s="2" customFormat="1" ht="49.05" customHeight="1">
      <c r="A867" s="41"/>
      <c r="B867" s="179"/>
      <c r="C867" s="180" t="s">
        <v>1326</v>
      </c>
      <c r="D867" s="180" t="s">
        <v>411</v>
      </c>
      <c r="E867" s="181" t="s">
        <v>1327</v>
      </c>
      <c r="F867" s="182" t="s">
        <v>1328</v>
      </c>
      <c r="G867" s="183" t="s">
        <v>117</v>
      </c>
      <c r="H867" s="184">
        <v>15.186999999999999</v>
      </c>
      <c r="I867" s="185"/>
      <c r="J867" s="186">
        <f>ROUND(I867*H867,2)</f>
        <v>0</v>
      </c>
      <c r="K867" s="182" t="s">
        <v>414</v>
      </c>
      <c r="L867" s="42"/>
      <c r="M867" s="187" t="s">
        <v>3</v>
      </c>
      <c r="N867" s="188" t="s">
        <v>43</v>
      </c>
      <c r="O867" s="75"/>
      <c r="P867" s="189">
        <f>O867*H867</f>
        <v>0</v>
      </c>
      <c r="Q867" s="189">
        <v>0.01103</v>
      </c>
      <c r="R867" s="189">
        <f>Q867*H867</f>
        <v>0.16751260999999998</v>
      </c>
      <c r="S867" s="189">
        <v>0</v>
      </c>
      <c r="T867" s="190">
        <f>S867*H867</f>
        <v>0</v>
      </c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R867" s="191" t="s">
        <v>415</v>
      </c>
      <c r="AT867" s="191" t="s">
        <v>411</v>
      </c>
      <c r="AU867" s="191" t="s">
        <v>415</v>
      </c>
      <c r="AY867" s="22" t="s">
        <v>408</v>
      </c>
      <c r="BE867" s="192">
        <f>IF(N867="základní",J867,0)</f>
        <v>0</v>
      </c>
      <c r="BF867" s="192">
        <f>IF(N867="snížená",J867,0)</f>
        <v>0</v>
      </c>
      <c r="BG867" s="192">
        <f>IF(N867="zákl. přenesená",J867,0)</f>
        <v>0</v>
      </c>
      <c r="BH867" s="192">
        <f>IF(N867="sníž. přenesená",J867,0)</f>
        <v>0</v>
      </c>
      <c r="BI867" s="192">
        <f>IF(N867="nulová",J867,0)</f>
        <v>0</v>
      </c>
      <c r="BJ867" s="22" t="s">
        <v>76</v>
      </c>
      <c r="BK867" s="192">
        <f>ROUND(I867*H867,2)</f>
        <v>0</v>
      </c>
      <c r="BL867" s="22" t="s">
        <v>415</v>
      </c>
      <c r="BM867" s="191" t="s">
        <v>1329</v>
      </c>
    </row>
    <row r="868" s="2" customFormat="1">
      <c r="A868" s="41"/>
      <c r="B868" s="42"/>
      <c r="C868" s="41"/>
      <c r="D868" s="193" t="s">
        <v>417</v>
      </c>
      <c r="E868" s="41"/>
      <c r="F868" s="194" t="s">
        <v>1330</v>
      </c>
      <c r="G868" s="41"/>
      <c r="H868" s="41"/>
      <c r="I868" s="195"/>
      <c r="J868" s="41"/>
      <c r="K868" s="41"/>
      <c r="L868" s="42"/>
      <c r="M868" s="196"/>
      <c r="N868" s="197"/>
      <c r="O868" s="75"/>
      <c r="P868" s="75"/>
      <c r="Q868" s="75"/>
      <c r="R868" s="75"/>
      <c r="S868" s="75"/>
      <c r="T868" s="76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T868" s="22" t="s">
        <v>417</v>
      </c>
      <c r="AU868" s="22" t="s">
        <v>415</v>
      </c>
    </row>
    <row r="869" s="13" customFormat="1">
      <c r="A869" s="13"/>
      <c r="B869" s="198"/>
      <c r="C869" s="13"/>
      <c r="D869" s="199" t="s">
        <v>419</v>
      </c>
      <c r="E869" s="200" t="s">
        <v>3</v>
      </c>
      <c r="F869" s="201" t="s">
        <v>1331</v>
      </c>
      <c r="G869" s="13"/>
      <c r="H869" s="202">
        <v>15.186999999999999</v>
      </c>
      <c r="I869" s="203"/>
      <c r="J869" s="13"/>
      <c r="K869" s="13"/>
      <c r="L869" s="198"/>
      <c r="M869" s="204"/>
      <c r="N869" s="205"/>
      <c r="O869" s="205"/>
      <c r="P869" s="205"/>
      <c r="Q869" s="205"/>
      <c r="R869" s="205"/>
      <c r="S869" s="205"/>
      <c r="T869" s="206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00" t="s">
        <v>419</v>
      </c>
      <c r="AU869" s="200" t="s">
        <v>415</v>
      </c>
      <c r="AV869" s="13" t="s">
        <v>80</v>
      </c>
      <c r="AW869" s="13" t="s">
        <v>33</v>
      </c>
      <c r="AX869" s="13" t="s">
        <v>76</v>
      </c>
      <c r="AY869" s="200" t="s">
        <v>408</v>
      </c>
    </row>
    <row r="870" s="2" customFormat="1" ht="37.8" customHeight="1">
      <c r="A870" s="41"/>
      <c r="B870" s="179"/>
      <c r="C870" s="180" t="s">
        <v>1332</v>
      </c>
      <c r="D870" s="180" t="s">
        <v>411</v>
      </c>
      <c r="E870" s="181" t="s">
        <v>1333</v>
      </c>
      <c r="F870" s="182" t="s">
        <v>1334</v>
      </c>
      <c r="G870" s="183" t="s">
        <v>117</v>
      </c>
      <c r="H870" s="184">
        <v>755.19399999999996</v>
      </c>
      <c r="I870" s="185"/>
      <c r="J870" s="186">
        <f>ROUND(I870*H870,2)</f>
        <v>0</v>
      </c>
      <c r="K870" s="182" t="s">
        <v>414</v>
      </c>
      <c r="L870" s="42"/>
      <c r="M870" s="187" t="s">
        <v>3</v>
      </c>
      <c r="N870" s="188" t="s">
        <v>43</v>
      </c>
      <c r="O870" s="75"/>
      <c r="P870" s="189">
        <f>O870*H870</f>
        <v>0</v>
      </c>
      <c r="Q870" s="189">
        <v>0.01103</v>
      </c>
      <c r="R870" s="189">
        <f>Q870*H870</f>
        <v>8.3297898200000002</v>
      </c>
      <c r="S870" s="189">
        <v>0</v>
      </c>
      <c r="T870" s="190">
        <f>S870*H870</f>
        <v>0</v>
      </c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R870" s="191" t="s">
        <v>415</v>
      </c>
      <c r="AT870" s="191" t="s">
        <v>411</v>
      </c>
      <c r="AU870" s="191" t="s">
        <v>415</v>
      </c>
      <c r="AY870" s="22" t="s">
        <v>408</v>
      </c>
      <c r="BE870" s="192">
        <f>IF(N870="základní",J870,0)</f>
        <v>0</v>
      </c>
      <c r="BF870" s="192">
        <f>IF(N870="snížená",J870,0)</f>
        <v>0</v>
      </c>
      <c r="BG870" s="192">
        <f>IF(N870="zákl. přenesená",J870,0)</f>
        <v>0</v>
      </c>
      <c r="BH870" s="192">
        <f>IF(N870="sníž. přenesená",J870,0)</f>
        <v>0</v>
      </c>
      <c r="BI870" s="192">
        <f>IF(N870="nulová",J870,0)</f>
        <v>0</v>
      </c>
      <c r="BJ870" s="22" t="s">
        <v>76</v>
      </c>
      <c r="BK870" s="192">
        <f>ROUND(I870*H870,2)</f>
        <v>0</v>
      </c>
      <c r="BL870" s="22" t="s">
        <v>415</v>
      </c>
      <c r="BM870" s="191" t="s">
        <v>1335</v>
      </c>
    </row>
    <row r="871" s="2" customFormat="1">
      <c r="A871" s="41"/>
      <c r="B871" s="42"/>
      <c r="C871" s="41"/>
      <c r="D871" s="193" t="s">
        <v>417</v>
      </c>
      <c r="E871" s="41"/>
      <c r="F871" s="194" t="s">
        <v>1336</v>
      </c>
      <c r="G871" s="41"/>
      <c r="H871" s="41"/>
      <c r="I871" s="195"/>
      <c r="J871" s="41"/>
      <c r="K871" s="41"/>
      <c r="L871" s="42"/>
      <c r="M871" s="196"/>
      <c r="N871" s="197"/>
      <c r="O871" s="75"/>
      <c r="P871" s="75"/>
      <c r="Q871" s="75"/>
      <c r="R871" s="75"/>
      <c r="S871" s="75"/>
      <c r="T871" s="76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T871" s="22" t="s">
        <v>417</v>
      </c>
      <c r="AU871" s="22" t="s">
        <v>415</v>
      </c>
    </row>
    <row r="872" s="13" customFormat="1">
      <c r="A872" s="13"/>
      <c r="B872" s="198"/>
      <c r="C872" s="13"/>
      <c r="D872" s="199" t="s">
        <v>419</v>
      </c>
      <c r="E872" s="200" t="s">
        <v>3</v>
      </c>
      <c r="F872" s="201" t="s">
        <v>260</v>
      </c>
      <c r="G872" s="13"/>
      <c r="H872" s="202">
        <v>940.90099999999995</v>
      </c>
      <c r="I872" s="203"/>
      <c r="J872" s="13"/>
      <c r="K872" s="13"/>
      <c r="L872" s="198"/>
      <c r="M872" s="204"/>
      <c r="N872" s="205"/>
      <c r="O872" s="205"/>
      <c r="P872" s="205"/>
      <c r="Q872" s="205"/>
      <c r="R872" s="205"/>
      <c r="S872" s="205"/>
      <c r="T872" s="206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00" t="s">
        <v>419</v>
      </c>
      <c r="AU872" s="200" t="s">
        <v>415</v>
      </c>
      <c r="AV872" s="13" t="s">
        <v>80</v>
      </c>
      <c r="AW872" s="13" t="s">
        <v>33</v>
      </c>
      <c r="AX872" s="13" t="s">
        <v>72</v>
      </c>
      <c r="AY872" s="200" t="s">
        <v>408</v>
      </c>
    </row>
    <row r="873" s="13" customFormat="1">
      <c r="A873" s="13"/>
      <c r="B873" s="198"/>
      <c r="C873" s="13"/>
      <c r="D873" s="199" t="s">
        <v>419</v>
      </c>
      <c r="E873" s="200" t="s">
        <v>3</v>
      </c>
      <c r="F873" s="201" t="s">
        <v>1337</v>
      </c>
      <c r="G873" s="13"/>
      <c r="H873" s="202">
        <v>-185.70699999999999</v>
      </c>
      <c r="I873" s="203"/>
      <c r="J873" s="13"/>
      <c r="K873" s="13"/>
      <c r="L873" s="198"/>
      <c r="M873" s="204"/>
      <c r="N873" s="205"/>
      <c r="O873" s="205"/>
      <c r="P873" s="205"/>
      <c r="Q873" s="205"/>
      <c r="R873" s="205"/>
      <c r="S873" s="205"/>
      <c r="T873" s="206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00" t="s">
        <v>419</v>
      </c>
      <c r="AU873" s="200" t="s">
        <v>415</v>
      </c>
      <c r="AV873" s="13" t="s">
        <v>80</v>
      </c>
      <c r="AW873" s="13" t="s">
        <v>33</v>
      </c>
      <c r="AX873" s="13" t="s">
        <v>72</v>
      </c>
      <c r="AY873" s="200" t="s">
        <v>408</v>
      </c>
    </row>
    <row r="874" s="15" customFormat="1">
      <c r="A874" s="15"/>
      <c r="B874" s="215"/>
      <c r="C874" s="15"/>
      <c r="D874" s="199" t="s">
        <v>419</v>
      </c>
      <c r="E874" s="216" t="s">
        <v>3</v>
      </c>
      <c r="F874" s="217" t="s">
        <v>451</v>
      </c>
      <c r="G874" s="15"/>
      <c r="H874" s="218">
        <v>755.19399999999996</v>
      </c>
      <c r="I874" s="219"/>
      <c r="J874" s="15"/>
      <c r="K874" s="15"/>
      <c r="L874" s="215"/>
      <c r="M874" s="220"/>
      <c r="N874" s="221"/>
      <c r="O874" s="221"/>
      <c r="P874" s="221"/>
      <c r="Q874" s="221"/>
      <c r="R874" s="221"/>
      <c r="S874" s="221"/>
      <c r="T874" s="222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T874" s="216" t="s">
        <v>419</v>
      </c>
      <c r="AU874" s="216" t="s">
        <v>415</v>
      </c>
      <c r="AV874" s="15" t="s">
        <v>415</v>
      </c>
      <c r="AW874" s="15" t="s">
        <v>33</v>
      </c>
      <c r="AX874" s="15" t="s">
        <v>76</v>
      </c>
      <c r="AY874" s="216" t="s">
        <v>408</v>
      </c>
    </row>
    <row r="875" s="12" customFormat="1" ht="20.88" customHeight="1">
      <c r="A875" s="12"/>
      <c r="B875" s="166"/>
      <c r="C875" s="12"/>
      <c r="D875" s="167" t="s">
        <v>71</v>
      </c>
      <c r="E875" s="177" t="s">
        <v>820</v>
      </c>
      <c r="F875" s="177" t="s">
        <v>1338</v>
      </c>
      <c r="G875" s="12"/>
      <c r="H875" s="12"/>
      <c r="I875" s="169"/>
      <c r="J875" s="178">
        <f>BK875</f>
        <v>0</v>
      </c>
      <c r="K875" s="12"/>
      <c r="L875" s="166"/>
      <c r="M875" s="171"/>
      <c r="N875" s="172"/>
      <c r="O875" s="172"/>
      <c r="P875" s="173">
        <f>P876+P885+P908+P935+P957+P990</f>
        <v>0</v>
      </c>
      <c r="Q875" s="172"/>
      <c r="R875" s="173">
        <f>R876+R885+R908+R935+R957+R990</f>
        <v>7.3094563862999999</v>
      </c>
      <c r="S875" s="172"/>
      <c r="T875" s="174">
        <f>T876+T885+T908+T935+T957+T990</f>
        <v>0.00072933000000000004</v>
      </c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R875" s="167" t="s">
        <v>76</v>
      </c>
      <c r="AT875" s="175" t="s">
        <v>71</v>
      </c>
      <c r="AU875" s="175" t="s">
        <v>80</v>
      </c>
      <c r="AY875" s="167" t="s">
        <v>408</v>
      </c>
      <c r="BK875" s="176">
        <f>BK876+BK885+BK908+BK935+BK957+BK990</f>
        <v>0</v>
      </c>
    </row>
    <row r="876" s="17" customFormat="1" ht="20.88" customHeight="1">
      <c r="A876" s="17"/>
      <c r="B876" s="241"/>
      <c r="C876" s="17"/>
      <c r="D876" s="242" t="s">
        <v>71</v>
      </c>
      <c r="E876" s="242" t="s">
        <v>1339</v>
      </c>
      <c r="F876" s="242" t="s">
        <v>1340</v>
      </c>
      <c r="G876" s="17"/>
      <c r="H876" s="17"/>
      <c r="I876" s="243"/>
      <c r="J876" s="244">
        <f>BK876</f>
        <v>0</v>
      </c>
      <c r="K876" s="17"/>
      <c r="L876" s="241"/>
      <c r="M876" s="245"/>
      <c r="N876" s="246"/>
      <c r="O876" s="246"/>
      <c r="P876" s="247">
        <f>SUM(P877:P884)</f>
        <v>0</v>
      </c>
      <c r="Q876" s="246"/>
      <c r="R876" s="247">
        <f>SUM(R877:R884)</f>
        <v>0</v>
      </c>
      <c r="S876" s="246"/>
      <c r="T876" s="248">
        <f>SUM(T877:T884)</f>
        <v>0.00072933000000000004</v>
      </c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R876" s="242" t="s">
        <v>76</v>
      </c>
      <c r="AT876" s="249" t="s">
        <v>71</v>
      </c>
      <c r="AU876" s="249" t="s">
        <v>114</v>
      </c>
      <c r="AY876" s="242" t="s">
        <v>408</v>
      </c>
      <c r="BK876" s="250">
        <f>SUM(BK877:BK884)</f>
        <v>0</v>
      </c>
    </row>
    <row r="877" s="2" customFormat="1" ht="37.8" customHeight="1">
      <c r="A877" s="41"/>
      <c r="B877" s="179"/>
      <c r="C877" s="180" t="s">
        <v>1341</v>
      </c>
      <c r="D877" s="180" t="s">
        <v>411</v>
      </c>
      <c r="E877" s="181" t="s">
        <v>1266</v>
      </c>
      <c r="F877" s="182" t="s">
        <v>1267</v>
      </c>
      <c r="G877" s="183" t="s">
        <v>117</v>
      </c>
      <c r="H877" s="184">
        <v>58.067</v>
      </c>
      <c r="I877" s="185"/>
      <c r="J877" s="186">
        <f>ROUND(I877*H877,2)</f>
        <v>0</v>
      </c>
      <c r="K877" s="182" t="s">
        <v>414</v>
      </c>
      <c r="L877" s="42"/>
      <c r="M877" s="187" t="s">
        <v>3</v>
      </c>
      <c r="N877" s="188" t="s">
        <v>43</v>
      </c>
      <c r="O877" s="75"/>
      <c r="P877" s="189">
        <f>O877*H877</f>
        <v>0</v>
      </c>
      <c r="Q877" s="189">
        <v>0</v>
      </c>
      <c r="R877" s="189">
        <f>Q877*H877</f>
        <v>0</v>
      </c>
      <c r="S877" s="189">
        <v>1.0000000000000001E-05</v>
      </c>
      <c r="T877" s="190">
        <f>S877*H877</f>
        <v>0.00058067000000000004</v>
      </c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R877" s="191" t="s">
        <v>415</v>
      </c>
      <c r="AT877" s="191" t="s">
        <v>411</v>
      </c>
      <c r="AU877" s="191" t="s">
        <v>415</v>
      </c>
      <c r="AY877" s="22" t="s">
        <v>408</v>
      </c>
      <c r="BE877" s="192">
        <f>IF(N877="základní",J877,0)</f>
        <v>0</v>
      </c>
      <c r="BF877" s="192">
        <f>IF(N877="snížená",J877,0)</f>
        <v>0</v>
      </c>
      <c r="BG877" s="192">
        <f>IF(N877="zákl. přenesená",J877,0)</f>
        <v>0</v>
      </c>
      <c r="BH877" s="192">
        <f>IF(N877="sníž. přenesená",J877,0)</f>
        <v>0</v>
      </c>
      <c r="BI877" s="192">
        <f>IF(N877="nulová",J877,0)</f>
        <v>0</v>
      </c>
      <c r="BJ877" s="22" t="s">
        <v>76</v>
      </c>
      <c r="BK877" s="192">
        <f>ROUND(I877*H877,2)</f>
        <v>0</v>
      </c>
      <c r="BL877" s="22" t="s">
        <v>415</v>
      </c>
      <c r="BM877" s="191" t="s">
        <v>1342</v>
      </c>
    </row>
    <row r="878" s="2" customFormat="1">
      <c r="A878" s="41"/>
      <c r="B878" s="42"/>
      <c r="C878" s="41"/>
      <c r="D878" s="193" t="s">
        <v>417</v>
      </c>
      <c r="E878" s="41"/>
      <c r="F878" s="194" t="s">
        <v>1269</v>
      </c>
      <c r="G878" s="41"/>
      <c r="H878" s="41"/>
      <c r="I878" s="195"/>
      <c r="J878" s="41"/>
      <c r="K878" s="41"/>
      <c r="L878" s="42"/>
      <c r="M878" s="196"/>
      <c r="N878" s="197"/>
      <c r="O878" s="75"/>
      <c r="P878" s="75"/>
      <c r="Q878" s="75"/>
      <c r="R878" s="75"/>
      <c r="S878" s="75"/>
      <c r="T878" s="76"/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T878" s="22" t="s">
        <v>417</v>
      </c>
      <c r="AU878" s="22" t="s">
        <v>415</v>
      </c>
    </row>
    <row r="879" s="13" customFormat="1">
      <c r="A879" s="13"/>
      <c r="B879" s="198"/>
      <c r="C879" s="13"/>
      <c r="D879" s="199" t="s">
        <v>419</v>
      </c>
      <c r="E879" s="200" t="s">
        <v>3</v>
      </c>
      <c r="F879" s="201" t="s">
        <v>252</v>
      </c>
      <c r="G879" s="13"/>
      <c r="H879" s="202">
        <v>18.324999999999999</v>
      </c>
      <c r="I879" s="203"/>
      <c r="J879" s="13"/>
      <c r="K879" s="13"/>
      <c r="L879" s="198"/>
      <c r="M879" s="204"/>
      <c r="N879" s="205"/>
      <c r="O879" s="205"/>
      <c r="P879" s="205"/>
      <c r="Q879" s="205"/>
      <c r="R879" s="205"/>
      <c r="S879" s="205"/>
      <c r="T879" s="206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00" t="s">
        <v>419</v>
      </c>
      <c r="AU879" s="200" t="s">
        <v>415</v>
      </c>
      <c r="AV879" s="13" t="s">
        <v>80</v>
      </c>
      <c r="AW879" s="13" t="s">
        <v>33</v>
      </c>
      <c r="AX879" s="13" t="s">
        <v>72</v>
      </c>
      <c r="AY879" s="200" t="s">
        <v>408</v>
      </c>
    </row>
    <row r="880" s="13" customFormat="1">
      <c r="A880" s="13"/>
      <c r="B880" s="198"/>
      <c r="C880" s="13"/>
      <c r="D880" s="199" t="s">
        <v>419</v>
      </c>
      <c r="E880" s="200" t="s">
        <v>3</v>
      </c>
      <c r="F880" s="201" t="s">
        <v>255</v>
      </c>
      <c r="G880" s="13"/>
      <c r="H880" s="202">
        <v>39.741999999999997</v>
      </c>
      <c r="I880" s="203"/>
      <c r="J880" s="13"/>
      <c r="K880" s="13"/>
      <c r="L880" s="198"/>
      <c r="M880" s="204"/>
      <c r="N880" s="205"/>
      <c r="O880" s="205"/>
      <c r="P880" s="205"/>
      <c r="Q880" s="205"/>
      <c r="R880" s="205"/>
      <c r="S880" s="205"/>
      <c r="T880" s="20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00" t="s">
        <v>419</v>
      </c>
      <c r="AU880" s="200" t="s">
        <v>415</v>
      </c>
      <c r="AV880" s="13" t="s">
        <v>80</v>
      </c>
      <c r="AW880" s="13" t="s">
        <v>33</v>
      </c>
      <c r="AX880" s="13" t="s">
        <v>72</v>
      </c>
      <c r="AY880" s="200" t="s">
        <v>408</v>
      </c>
    </row>
    <row r="881" s="15" customFormat="1">
      <c r="A881" s="15"/>
      <c r="B881" s="215"/>
      <c r="C881" s="15"/>
      <c r="D881" s="199" t="s">
        <v>419</v>
      </c>
      <c r="E881" s="216" t="s">
        <v>3</v>
      </c>
      <c r="F881" s="217" t="s">
        <v>451</v>
      </c>
      <c r="G881" s="15"/>
      <c r="H881" s="218">
        <v>58.067</v>
      </c>
      <c r="I881" s="219"/>
      <c r="J881" s="15"/>
      <c r="K881" s="15"/>
      <c r="L881" s="215"/>
      <c r="M881" s="220"/>
      <c r="N881" s="221"/>
      <c r="O881" s="221"/>
      <c r="P881" s="221"/>
      <c r="Q881" s="221"/>
      <c r="R881" s="221"/>
      <c r="S881" s="221"/>
      <c r="T881" s="222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T881" s="216" t="s">
        <v>419</v>
      </c>
      <c r="AU881" s="216" t="s">
        <v>415</v>
      </c>
      <c r="AV881" s="15" t="s">
        <v>415</v>
      </c>
      <c r="AW881" s="15" t="s">
        <v>33</v>
      </c>
      <c r="AX881" s="15" t="s">
        <v>76</v>
      </c>
      <c r="AY881" s="216" t="s">
        <v>408</v>
      </c>
    </row>
    <row r="882" s="2" customFormat="1" ht="37.8" customHeight="1">
      <c r="A882" s="41"/>
      <c r="B882" s="179"/>
      <c r="C882" s="180" t="s">
        <v>1343</v>
      </c>
      <c r="D882" s="180" t="s">
        <v>411</v>
      </c>
      <c r="E882" s="181" t="s">
        <v>1344</v>
      </c>
      <c r="F882" s="182" t="s">
        <v>1345</v>
      </c>
      <c r="G882" s="183" t="s">
        <v>117</v>
      </c>
      <c r="H882" s="184">
        <v>14.866</v>
      </c>
      <c r="I882" s="185"/>
      <c r="J882" s="186">
        <f>ROUND(I882*H882,2)</f>
        <v>0</v>
      </c>
      <c r="K882" s="182" t="s">
        <v>414</v>
      </c>
      <c r="L882" s="42"/>
      <c r="M882" s="187" t="s">
        <v>3</v>
      </c>
      <c r="N882" s="188" t="s">
        <v>43</v>
      </c>
      <c r="O882" s="75"/>
      <c r="P882" s="189">
        <f>O882*H882</f>
        <v>0</v>
      </c>
      <c r="Q882" s="189">
        <v>0</v>
      </c>
      <c r="R882" s="189">
        <f>Q882*H882</f>
        <v>0</v>
      </c>
      <c r="S882" s="189">
        <v>1.0000000000000001E-05</v>
      </c>
      <c r="T882" s="190">
        <f>S882*H882</f>
        <v>0.00014866</v>
      </c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R882" s="191" t="s">
        <v>415</v>
      </c>
      <c r="AT882" s="191" t="s">
        <v>411</v>
      </c>
      <c r="AU882" s="191" t="s">
        <v>415</v>
      </c>
      <c r="AY882" s="22" t="s">
        <v>408</v>
      </c>
      <c r="BE882" s="192">
        <f>IF(N882="základní",J882,0)</f>
        <v>0</v>
      </c>
      <c r="BF882" s="192">
        <f>IF(N882="snížená",J882,0)</f>
        <v>0</v>
      </c>
      <c r="BG882" s="192">
        <f>IF(N882="zákl. přenesená",J882,0)</f>
        <v>0</v>
      </c>
      <c r="BH882" s="192">
        <f>IF(N882="sníž. přenesená",J882,0)</f>
        <v>0</v>
      </c>
      <c r="BI882" s="192">
        <f>IF(N882="nulová",J882,0)</f>
        <v>0</v>
      </c>
      <c r="BJ882" s="22" t="s">
        <v>76</v>
      </c>
      <c r="BK882" s="192">
        <f>ROUND(I882*H882,2)</f>
        <v>0</v>
      </c>
      <c r="BL882" s="22" t="s">
        <v>415</v>
      </c>
      <c r="BM882" s="191" t="s">
        <v>1346</v>
      </c>
    </row>
    <row r="883" s="2" customFormat="1">
      <c r="A883" s="41"/>
      <c r="B883" s="42"/>
      <c r="C883" s="41"/>
      <c r="D883" s="193" t="s">
        <v>417</v>
      </c>
      <c r="E883" s="41"/>
      <c r="F883" s="194" t="s">
        <v>1347</v>
      </c>
      <c r="G883" s="41"/>
      <c r="H883" s="41"/>
      <c r="I883" s="195"/>
      <c r="J883" s="41"/>
      <c r="K883" s="41"/>
      <c r="L883" s="42"/>
      <c r="M883" s="196"/>
      <c r="N883" s="197"/>
      <c r="O883" s="75"/>
      <c r="P883" s="75"/>
      <c r="Q883" s="75"/>
      <c r="R883" s="75"/>
      <c r="S883" s="75"/>
      <c r="T883" s="76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T883" s="22" t="s">
        <v>417</v>
      </c>
      <c r="AU883" s="22" t="s">
        <v>415</v>
      </c>
    </row>
    <row r="884" s="13" customFormat="1">
      <c r="A884" s="13"/>
      <c r="B884" s="198"/>
      <c r="C884" s="13"/>
      <c r="D884" s="199" t="s">
        <v>419</v>
      </c>
      <c r="E884" s="200" t="s">
        <v>3</v>
      </c>
      <c r="F884" s="201" t="s">
        <v>1348</v>
      </c>
      <c r="G884" s="13"/>
      <c r="H884" s="202">
        <v>14.866</v>
      </c>
      <c r="I884" s="203"/>
      <c r="J884" s="13"/>
      <c r="K884" s="13"/>
      <c r="L884" s="198"/>
      <c r="M884" s="204"/>
      <c r="N884" s="205"/>
      <c r="O884" s="205"/>
      <c r="P884" s="205"/>
      <c r="Q884" s="205"/>
      <c r="R884" s="205"/>
      <c r="S884" s="205"/>
      <c r="T884" s="20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00" t="s">
        <v>419</v>
      </c>
      <c r="AU884" s="200" t="s">
        <v>415</v>
      </c>
      <c r="AV884" s="13" t="s">
        <v>80</v>
      </c>
      <c r="AW884" s="13" t="s">
        <v>33</v>
      </c>
      <c r="AX884" s="13" t="s">
        <v>76</v>
      </c>
      <c r="AY884" s="200" t="s">
        <v>408</v>
      </c>
    </row>
    <row r="885" s="17" customFormat="1" ht="20.88" customHeight="1">
      <c r="A885" s="17"/>
      <c r="B885" s="241"/>
      <c r="C885" s="17"/>
      <c r="D885" s="242" t="s">
        <v>71</v>
      </c>
      <c r="E885" s="242" t="s">
        <v>1349</v>
      </c>
      <c r="F885" s="242" t="s">
        <v>1350</v>
      </c>
      <c r="G885" s="17"/>
      <c r="H885" s="17"/>
      <c r="I885" s="243"/>
      <c r="J885" s="244">
        <f>BK885</f>
        <v>0</v>
      </c>
      <c r="K885" s="17"/>
      <c r="L885" s="241"/>
      <c r="M885" s="245"/>
      <c r="N885" s="246"/>
      <c r="O885" s="246"/>
      <c r="P885" s="247">
        <f>SUM(P886:P907)</f>
        <v>0</v>
      </c>
      <c r="Q885" s="246"/>
      <c r="R885" s="247">
        <f>SUM(R886:R907)</f>
        <v>0.025295899999999996</v>
      </c>
      <c r="S885" s="246"/>
      <c r="T885" s="248">
        <f>SUM(T886:T907)</f>
        <v>0</v>
      </c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R885" s="242" t="s">
        <v>76</v>
      </c>
      <c r="AT885" s="249" t="s">
        <v>71</v>
      </c>
      <c r="AU885" s="249" t="s">
        <v>114</v>
      </c>
      <c r="AY885" s="242" t="s">
        <v>408</v>
      </c>
      <c r="BK885" s="250">
        <f>SUM(BK886:BK907)</f>
        <v>0</v>
      </c>
    </row>
    <row r="886" s="2" customFormat="1" ht="55.5" customHeight="1">
      <c r="A886" s="41"/>
      <c r="B886" s="179"/>
      <c r="C886" s="180" t="s">
        <v>1351</v>
      </c>
      <c r="D886" s="180" t="s">
        <v>411</v>
      </c>
      <c r="E886" s="181" t="s">
        <v>1271</v>
      </c>
      <c r="F886" s="182" t="s">
        <v>1272</v>
      </c>
      <c r="G886" s="183" t="s">
        <v>650</v>
      </c>
      <c r="H886" s="184">
        <v>69.963999999999999</v>
      </c>
      <c r="I886" s="185"/>
      <c r="J886" s="186">
        <f>ROUND(I886*H886,2)</f>
        <v>0</v>
      </c>
      <c r="K886" s="182" t="s">
        <v>414</v>
      </c>
      <c r="L886" s="42"/>
      <c r="M886" s="187" t="s">
        <v>3</v>
      </c>
      <c r="N886" s="188" t="s">
        <v>43</v>
      </c>
      <c r="O886" s="75"/>
      <c r="P886" s="189">
        <f>O886*H886</f>
        <v>0</v>
      </c>
      <c r="Q886" s="189">
        <v>0</v>
      </c>
      <c r="R886" s="189">
        <f>Q886*H886</f>
        <v>0</v>
      </c>
      <c r="S886" s="189">
        <v>0</v>
      </c>
      <c r="T886" s="190">
        <f>S886*H886</f>
        <v>0</v>
      </c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R886" s="191" t="s">
        <v>415</v>
      </c>
      <c r="AT886" s="191" t="s">
        <v>411</v>
      </c>
      <c r="AU886" s="191" t="s">
        <v>415</v>
      </c>
      <c r="AY886" s="22" t="s">
        <v>408</v>
      </c>
      <c r="BE886" s="192">
        <f>IF(N886="základní",J886,0)</f>
        <v>0</v>
      </c>
      <c r="BF886" s="192">
        <f>IF(N886="snížená",J886,0)</f>
        <v>0</v>
      </c>
      <c r="BG886" s="192">
        <f>IF(N886="zákl. přenesená",J886,0)</f>
        <v>0</v>
      </c>
      <c r="BH886" s="192">
        <f>IF(N886="sníž. přenesená",J886,0)</f>
        <v>0</v>
      </c>
      <c r="BI886" s="192">
        <f>IF(N886="nulová",J886,0)</f>
        <v>0</v>
      </c>
      <c r="BJ886" s="22" t="s">
        <v>76</v>
      </c>
      <c r="BK886" s="192">
        <f>ROUND(I886*H886,2)</f>
        <v>0</v>
      </c>
      <c r="BL886" s="22" t="s">
        <v>415</v>
      </c>
      <c r="BM886" s="191" t="s">
        <v>1352</v>
      </c>
    </row>
    <row r="887" s="2" customFormat="1">
      <c r="A887" s="41"/>
      <c r="B887" s="42"/>
      <c r="C887" s="41"/>
      <c r="D887" s="193" t="s">
        <v>417</v>
      </c>
      <c r="E887" s="41"/>
      <c r="F887" s="194" t="s">
        <v>1274</v>
      </c>
      <c r="G887" s="41"/>
      <c r="H887" s="41"/>
      <c r="I887" s="195"/>
      <c r="J887" s="41"/>
      <c r="K887" s="41"/>
      <c r="L887" s="42"/>
      <c r="M887" s="196"/>
      <c r="N887" s="197"/>
      <c r="O887" s="75"/>
      <c r="P887" s="75"/>
      <c r="Q887" s="75"/>
      <c r="R887" s="75"/>
      <c r="S887" s="75"/>
      <c r="T887" s="76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T887" s="22" t="s">
        <v>417</v>
      </c>
      <c r="AU887" s="22" t="s">
        <v>415</v>
      </c>
    </row>
    <row r="888" s="13" customFormat="1">
      <c r="A888" s="13"/>
      <c r="B888" s="198"/>
      <c r="C888" s="13"/>
      <c r="D888" s="199" t="s">
        <v>419</v>
      </c>
      <c r="E888" s="200" t="s">
        <v>3</v>
      </c>
      <c r="F888" s="201" t="s">
        <v>1275</v>
      </c>
      <c r="G888" s="13"/>
      <c r="H888" s="202">
        <v>46.299999999999997</v>
      </c>
      <c r="I888" s="203"/>
      <c r="J888" s="13"/>
      <c r="K888" s="13"/>
      <c r="L888" s="198"/>
      <c r="M888" s="204"/>
      <c r="N888" s="205"/>
      <c r="O888" s="205"/>
      <c r="P888" s="205"/>
      <c r="Q888" s="205"/>
      <c r="R888" s="205"/>
      <c r="S888" s="205"/>
      <c r="T888" s="20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00" t="s">
        <v>419</v>
      </c>
      <c r="AU888" s="200" t="s">
        <v>415</v>
      </c>
      <c r="AV888" s="13" t="s">
        <v>80</v>
      </c>
      <c r="AW888" s="13" t="s">
        <v>33</v>
      </c>
      <c r="AX888" s="13" t="s">
        <v>72</v>
      </c>
      <c r="AY888" s="200" t="s">
        <v>408</v>
      </c>
    </row>
    <row r="889" s="13" customFormat="1">
      <c r="A889" s="13"/>
      <c r="B889" s="198"/>
      <c r="C889" s="13"/>
      <c r="D889" s="199" t="s">
        <v>419</v>
      </c>
      <c r="E889" s="200" t="s">
        <v>3</v>
      </c>
      <c r="F889" s="201" t="s">
        <v>1276</v>
      </c>
      <c r="G889" s="13"/>
      <c r="H889" s="202">
        <v>23.664000000000001</v>
      </c>
      <c r="I889" s="203"/>
      <c r="J889" s="13"/>
      <c r="K889" s="13"/>
      <c r="L889" s="198"/>
      <c r="M889" s="204"/>
      <c r="N889" s="205"/>
      <c r="O889" s="205"/>
      <c r="P889" s="205"/>
      <c r="Q889" s="205"/>
      <c r="R889" s="205"/>
      <c r="S889" s="205"/>
      <c r="T889" s="20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00" t="s">
        <v>419</v>
      </c>
      <c r="AU889" s="200" t="s">
        <v>415</v>
      </c>
      <c r="AV889" s="13" t="s">
        <v>80</v>
      </c>
      <c r="AW889" s="13" t="s">
        <v>33</v>
      </c>
      <c r="AX889" s="13" t="s">
        <v>72</v>
      </c>
      <c r="AY889" s="200" t="s">
        <v>408</v>
      </c>
    </row>
    <row r="890" s="15" customFormat="1">
      <c r="A890" s="15"/>
      <c r="B890" s="215"/>
      <c r="C890" s="15"/>
      <c r="D890" s="199" t="s">
        <v>419</v>
      </c>
      <c r="E890" s="216" t="s">
        <v>3</v>
      </c>
      <c r="F890" s="217" t="s">
        <v>451</v>
      </c>
      <c r="G890" s="15"/>
      <c r="H890" s="218">
        <v>69.963999999999999</v>
      </c>
      <c r="I890" s="219"/>
      <c r="J890" s="15"/>
      <c r="K890" s="15"/>
      <c r="L890" s="215"/>
      <c r="M890" s="220"/>
      <c r="N890" s="221"/>
      <c r="O890" s="221"/>
      <c r="P890" s="221"/>
      <c r="Q890" s="221"/>
      <c r="R890" s="221"/>
      <c r="S890" s="221"/>
      <c r="T890" s="222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T890" s="216" t="s">
        <v>419</v>
      </c>
      <c r="AU890" s="216" t="s">
        <v>415</v>
      </c>
      <c r="AV890" s="15" t="s">
        <v>415</v>
      </c>
      <c r="AW890" s="15" t="s">
        <v>33</v>
      </c>
      <c r="AX890" s="15" t="s">
        <v>76</v>
      </c>
      <c r="AY890" s="216" t="s">
        <v>408</v>
      </c>
    </row>
    <row r="891" s="2" customFormat="1" ht="24.15" customHeight="1">
      <c r="A891" s="41"/>
      <c r="B891" s="179"/>
      <c r="C891" s="223" t="s">
        <v>1353</v>
      </c>
      <c r="D891" s="223" t="s">
        <v>513</v>
      </c>
      <c r="E891" s="224" t="s">
        <v>1354</v>
      </c>
      <c r="F891" s="225" t="s">
        <v>1355</v>
      </c>
      <c r="G891" s="226" t="s">
        <v>650</v>
      </c>
      <c r="H891" s="227">
        <v>76.959999999999994</v>
      </c>
      <c r="I891" s="228"/>
      <c r="J891" s="229">
        <f>ROUND(I891*H891,2)</f>
        <v>0</v>
      </c>
      <c r="K891" s="225" t="s">
        <v>414</v>
      </c>
      <c r="L891" s="230"/>
      <c r="M891" s="231" t="s">
        <v>3</v>
      </c>
      <c r="N891" s="232" t="s">
        <v>43</v>
      </c>
      <c r="O891" s="75"/>
      <c r="P891" s="189">
        <f>O891*H891</f>
        <v>0</v>
      </c>
      <c r="Q891" s="189">
        <v>4.0000000000000003E-05</v>
      </c>
      <c r="R891" s="189">
        <f>Q891*H891</f>
        <v>0.0030783999999999998</v>
      </c>
      <c r="S891" s="189">
        <v>0</v>
      </c>
      <c r="T891" s="190">
        <f>S891*H891</f>
        <v>0</v>
      </c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R891" s="191" t="s">
        <v>470</v>
      </c>
      <c r="AT891" s="191" t="s">
        <v>513</v>
      </c>
      <c r="AU891" s="191" t="s">
        <v>415</v>
      </c>
      <c r="AY891" s="22" t="s">
        <v>408</v>
      </c>
      <c r="BE891" s="192">
        <f>IF(N891="základní",J891,0)</f>
        <v>0</v>
      </c>
      <c r="BF891" s="192">
        <f>IF(N891="snížená",J891,0)</f>
        <v>0</v>
      </c>
      <c r="BG891" s="192">
        <f>IF(N891="zákl. přenesená",J891,0)</f>
        <v>0</v>
      </c>
      <c r="BH891" s="192">
        <f>IF(N891="sníž. přenesená",J891,0)</f>
        <v>0</v>
      </c>
      <c r="BI891" s="192">
        <f>IF(N891="nulová",J891,0)</f>
        <v>0</v>
      </c>
      <c r="BJ891" s="22" t="s">
        <v>76</v>
      </c>
      <c r="BK891" s="192">
        <f>ROUND(I891*H891,2)</f>
        <v>0</v>
      </c>
      <c r="BL891" s="22" t="s">
        <v>415</v>
      </c>
      <c r="BM891" s="191" t="s">
        <v>1356</v>
      </c>
    </row>
    <row r="892" s="13" customFormat="1">
      <c r="A892" s="13"/>
      <c r="B892" s="198"/>
      <c r="C892" s="13"/>
      <c r="D892" s="199" t="s">
        <v>419</v>
      </c>
      <c r="E892" s="13"/>
      <c r="F892" s="201" t="s">
        <v>1281</v>
      </c>
      <c r="G892" s="13"/>
      <c r="H892" s="202">
        <v>76.959999999999994</v>
      </c>
      <c r="I892" s="203"/>
      <c r="J892" s="13"/>
      <c r="K892" s="13"/>
      <c r="L892" s="198"/>
      <c r="M892" s="204"/>
      <c r="N892" s="205"/>
      <c r="O892" s="205"/>
      <c r="P892" s="205"/>
      <c r="Q892" s="205"/>
      <c r="R892" s="205"/>
      <c r="S892" s="205"/>
      <c r="T892" s="20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00" t="s">
        <v>419</v>
      </c>
      <c r="AU892" s="200" t="s">
        <v>415</v>
      </c>
      <c r="AV892" s="13" t="s">
        <v>80</v>
      </c>
      <c r="AW892" s="13" t="s">
        <v>4</v>
      </c>
      <c r="AX892" s="13" t="s">
        <v>76</v>
      </c>
      <c r="AY892" s="200" t="s">
        <v>408</v>
      </c>
    </row>
    <row r="893" s="2" customFormat="1" ht="24.15" customHeight="1">
      <c r="A893" s="41"/>
      <c r="B893" s="179"/>
      <c r="C893" s="180" t="s">
        <v>1357</v>
      </c>
      <c r="D893" s="180" t="s">
        <v>411</v>
      </c>
      <c r="E893" s="181" t="s">
        <v>1358</v>
      </c>
      <c r="F893" s="182" t="s">
        <v>1359</v>
      </c>
      <c r="G893" s="183" t="s">
        <v>650</v>
      </c>
      <c r="H893" s="184">
        <v>120.872</v>
      </c>
      <c r="I893" s="185"/>
      <c r="J893" s="186">
        <f>ROUND(I893*H893,2)</f>
        <v>0</v>
      </c>
      <c r="K893" s="182" t="s">
        <v>414</v>
      </c>
      <c r="L893" s="42"/>
      <c r="M893" s="187" t="s">
        <v>3</v>
      </c>
      <c r="N893" s="188" t="s">
        <v>43</v>
      </c>
      <c r="O893" s="75"/>
      <c r="P893" s="189">
        <f>O893*H893</f>
        <v>0</v>
      </c>
      <c r="Q893" s="189">
        <v>0</v>
      </c>
      <c r="R893" s="189">
        <f>Q893*H893</f>
        <v>0</v>
      </c>
      <c r="S893" s="189">
        <v>0</v>
      </c>
      <c r="T893" s="190">
        <f>S893*H893</f>
        <v>0</v>
      </c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R893" s="191" t="s">
        <v>415</v>
      </c>
      <c r="AT893" s="191" t="s">
        <v>411</v>
      </c>
      <c r="AU893" s="191" t="s">
        <v>415</v>
      </c>
      <c r="AY893" s="22" t="s">
        <v>408</v>
      </c>
      <c r="BE893" s="192">
        <f>IF(N893="základní",J893,0)</f>
        <v>0</v>
      </c>
      <c r="BF893" s="192">
        <f>IF(N893="snížená",J893,0)</f>
        <v>0</v>
      </c>
      <c r="BG893" s="192">
        <f>IF(N893="zákl. přenesená",J893,0)</f>
        <v>0</v>
      </c>
      <c r="BH893" s="192">
        <f>IF(N893="sníž. přenesená",J893,0)</f>
        <v>0</v>
      </c>
      <c r="BI893" s="192">
        <f>IF(N893="nulová",J893,0)</f>
        <v>0</v>
      </c>
      <c r="BJ893" s="22" t="s">
        <v>76</v>
      </c>
      <c r="BK893" s="192">
        <f>ROUND(I893*H893,2)</f>
        <v>0</v>
      </c>
      <c r="BL893" s="22" t="s">
        <v>415</v>
      </c>
      <c r="BM893" s="191" t="s">
        <v>1360</v>
      </c>
    </row>
    <row r="894" s="2" customFormat="1">
      <c r="A894" s="41"/>
      <c r="B894" s="42"/>
      <c r="C894" s="41"/>
      <c r="D894" s="193" t="s">
        <v>417</v>
      </c>
      <c r="E894" s="41"/>
      <c r="F894" s="194" t="s">
        <v>1361</v>
      </c>
      <c r="G894" s="41"/>
      <c r="H894" s="41"/>
      <c r="I894" s="195"/>
      <c r="J894" s="41"/>
      <c r="K894" s="41"/>
      <c r="L894" s="42"/>
      <c r="M894" s="196"/>
      <c r="N894" s="197"/>
      <c r="O894" s="75"/>
      <c r="P894" s="75"/>
      <c r="Q894" s="75"/>
      <c r="R894" s="75"/>
      <c r="S894" s="75"/>
      <c r="T894" s="76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T894" s="22" t="s">
        <v>417</v>
      </c>
      <c r="AU894" s="22" t="s">
        <v>415</v>
      </c>
    </row>
    <row r="895" s="2" customFormat="1" ht="24.15" customHeight="1">
      <c r="A895" s="41"/>
      <c r="B895" s="179"/>
      <c r="C895" s="223" t="s">
        <v>1362</v>
      </c>
      <c r="D895" s="223" t="s">
        <v>513</v>
      </c>
      <c r="E895" s="224" t="s">
        <v>1363</v>
      </c>
      <c r="F895" s="225" t="s">
        <v>1364</v>
      </c>
      <c r="G895" s="226" t="s">
        <v>650</v>
      </c>
      <c r="H895" s="227">
        <v>78.450999999999993</v>
      </c>
      <c r="I895" s="228"/>
      <c r="J895" s="229">
        <f>ROUND(I895*H895,2)</f>
        <v>0</v>
      </c>
      <c r="K895" s="225" t="s">
        <v>414</v>
      </c>
      <c r="L895" s="230"/>
      <c r="M895" s="231" t="s">
        <v>3</v>
      </c>
      <c r="N895" s="232" t="s">
        <v>43</v>
      </c>
      <c r="O895" s="75"/>
      <c r="P895" s="189">
        <f>O895*H895</f>
        <v>0</v>
      </c>
      <c r="Q895" s="189">
        <v>0.00010000000000000001</v>
      </c>
      <c r="R895" s="189">
        <f>Q895*H895</f>
        <v>0.0078450999999999989</v>
      </c>
      <c r="S895" s="189">
        <v>0</v>
      </c>
      <c r="T895" s="190">
        <f>S895*H895</f>
        <v>0</v>
      </c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R895" s="191" t="s">
        <v>470</v>
      </c>
      <c r="AT895" s="191" t="s">
        <v>513</v>
      </c>
      <c r="AU895" s="191" t="s">
        <v>415</v>
      </c>
      <c r="AY895" s="22" t="s">
        <v>408</v>
      </c>
      <c r="BE895" s="192">
        <f>IF(N895="základní",J895,0)</f>
        <v>0</v>
      </c>
      <c r="BF895" s="192">
        <f>IF(N895="snížená",J895,0)</f>
        <v>0</v>
      </c>
      <c r="BG895" s="192">
        <f>IF(N895="zákl. přenesená",J895,0)</f>
        <v>0</v>
      </c>
      <c r="BH895" s="192">
        <f>IF(N895="sníž. přenesená",J895,0)</f>
        <v>0</v>
      </c>
      <c r="BI895" s="192">
        <f>IF(N895="nulová",J895,0)</f>
        <v>0</v>
      </c>
      <c r="BJ895" s="22" t="s">
        <v>76</v>
      </c>
      <c r="BK895" s="192">
        <f>ROUND(I895*H895,2)</f>
        <v>0</v>
      </c>
      <c r="BL895" s="22" t="s">
        <v>415</v>
      </c>
      <c r="BM895" s="191" t="s">
        <v>1365</v>
      </c>
    </row>
    <row r="896" s="13" customFormat="1">
      <c r="A896" s="13"/>
      <c r="B896" s="198"/>
      <c r="C896" s="13"/>
      <c r="D896" s="199" t="s">
        <v>419</v>
      </c>
      <c r="E896" s="200" t="s">
        <v>3</v>
      </c>
      <c r="F896" s="201" t="s">
        <v>1275</v>
      </c>
      <c r="G896" s="13"/>
      <c r="H896" s="202">
        <v>46.299999999999997</v>
      </c>
      <c r="I896" s="203"/>
      <c r="J896" s="13"/>
      <c r="K896" s="13"/>
      <c r="L896" s="198"/>
      <c r="M896" s="204"/>
      <c r="N896" s="205"/>
      <c r="O896" s="205"/>
      <c r="P896" s="205"/>
      <c r="Q896" s="205"/>
      <c r="R896" s="205"/>
      <c r="S896" s="205"/>
      <c r="T896" s="20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00" t="s">
        <v>419</v>
      </c>
      <c r="AU896" s="200" t="s">
        <v>415</v>
      </c>
      <c r="AV896" s="13" t="s">
        <v>80</v>
      </c>
      <c r="AW896" s="13" t="s">
        <v>33</v>
      </c>
      <c r="AX896" s="13" t="s">
        <v>72</v>
      </c>
      <c r="AY896" s="200" t="s">
        <v>408</v>
      </c>
    </row>
    <row r="897" s="13" customFormat="1">
      <c r="A897" s="13"/>
      <c r="B897" s="198"/>
      <c r="C897" s="13"/>
      <c r="D897" s="199" t="s">
        <v>419</v>
      </c>
      <c r="E897" s="200" t="s">
        <v>3</v>
      </c>
      <c r="F897" s="201" t="s">
        <v>1366</v>
      </c>
      <c r="G897" s="13"/>
      <c r="H897" s="202">
        <v>25.018999999999998</v>
      </c>
      <c r="I897" s="203"/>
      <c r="J897" s="13"/>
      <c r="K897" s="13"/>
      <c r="L897" s="198"/>
      <c r="M897" s="204"/>
      <c r="N897" s="205"/>
      <c r="O897" s="205"/>
      <c r="P897" s="205"/>
      <c r="Q897" s="205"/>
      <c r="R897" s="205"/>
      <c r="S897" s="205"/>
      <c r="T897" s="206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00" t="s">
        <v>419</v>
      </c>
      <c r="AU897" s="200" t="s">
        <v>415</v>
      </c>
      <c r="AV897" s="13" t="s">
        <v>80</v>
      </c>
      <c r="AW897" s="13" t="s">
        <v>33</v>
      </c>
      <c r="AX897" s="13" t="s">
        <v>72</v>
      </c>
      <c r="AY897" s="200" t="s">
        <v>408</v>
      </c>
    </row>
    <row r="898" s="15" customFormat="1">
      <c r="A898" s="15"/>
      <c r="B898" s="215"/>
      <c r="C898" s="15"/>
      <c r="D898" s="199" t="s">
        <v>419</v>
      </c>
      <c r="E898" s="216" t="s">
        <v>3</v>
      </c>
      <c r="F898" s="217" t="s">
        <v>451</v>
      </c>
      <c r="G898" s="15"/>
      <c r="H898" s="218">
        <v>71.319000000000003</v>
      </c>
      <c r="I898" s="219"/>
      <c r="J898" s="15"/>
      <c r="K898" s="15"/>
      <c r="L898" s="215"/>
      <c r="M898" s="220"/>
      <c r="N898" s="221"/>
      <c r="O898" s="221"/>
      <c r="P898" s="221"/>
      <c r="Q898" s="221"/>
      <c r="R898" s="221"/>
      <c r="S898" s="221"/>
      <c r="T898" s="222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T898" s="216" t="s">
        <v>419</v>
      </c>
      <c r="AU898" s="216" t="s">
        <v>415</v>
      </c>
      <c r="AV898" s="15" t="s">
        <v>415</v>
      </c>
      <c r="AW898" s="15" t="s">
        <v>33</v>
      </c>
      <c r="AX898" s="15" t="s">
        <v>76</v>
      </c>
      <c r="AY898" s="216" t="s">
        <v>408</v>
      </c>
    </row>
    <row r="899" s="13" customFormat="1">
      <c r="A899" s="13"/>
      <c r="B899" s="198"/>
      <c r="C899" s="13"/>
      <c r="D899" s="199" t="s">
        <v>419</v>
      </c>
      <c r="E899" s="13"/>
      <c r="F899" s="201" t="s">
        <v>1367</v>
      </c>
      <c r="G899" s="13"/>
      <c r="H899" s="202">
        <v>78.450999999999993</v>
      </c>
      <c r="I899" s="203"/>
      <c r="J899" s="13"/>
      <c r="K899" s="13"/>
      <c r="L899" s="198"/>
      <c r="M899" s="204"/>
      <c r="N899" s="205"/>
      <c r="O899" s="205"/>
      <c r="P899" s="205"/>
      <c r="Q899" s="205"/>
      <c r="R899" s="205"/>
      <c r="S899" s="205"/>
      <c r="T899" s="206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00" t="s">
        <v>419</v>
      </c>
      <c r="AU899" s="200" t="s">
        <v>415</v>
      </c>
      <c r="AV899" s="13" t="s">
        <v>80</v>
      </c>
      <c r="AW899" s="13" t="s">
        <v>4</v>
      </c>
      <c r="AX899" s="13" t="s">
        <v>76</v>
      </c>
      <c r="AY899" s="200" t="s">
        <v>408</v>
      </c>
    </row>
    <row r="900" s="2" customFormat="1" ht="24.15" customHeight="1">
      <c r="A900" s="41"/>
      <c r="B900" s="179"/>
      <c r="C900" s="223" t="s">
        <v>1368</v>
      </c>
      <c r="D900" s="223" t="s">
        <v>513</v>
      </c>
      <c r="E900" s="224" t="s">
        <v>1369</v>
      </c>
      <c r="F900" s="225" t="s">
        <v>1370</v>
      </c>
      <c r="G900" s="226" t="s">
        <v>650</v>
      </c>
      <c r="H900" s="227">
        <v>34.707999999999998</v>
      </c>
      <c r="I900" s="228"/>
      <c r="J900" s="229">
        <f>ROUND(I900*H900,2)</f>
        <v>0</v>
      </c>
      <c r="K900" s="225" t="s">
        <v>414</v>
      </c>
      <c r="L900" s="230"/>
      <c r="M900" s="231" t="s">
        <v>3</v>
      </c>
      <c r="N900" s="232" t="s">
        <v>43</v>
      </c>
      <c r="O900" s="75"/>
      <c r="P900" s="189">
        <f>O900*H900</f>
        <v>0</v>
      </c>
      <c r="Q900" s="189">
        <v>0.00029999999999999997</v>
      </c>
      <c r="R900" s="189">
        <f>Q900*H900</f>
        <v>0.010412399999999999</v>
      </c>
      <c r="S900" s="189">
        <v>0</v>
      </c>
      <c r="T900" s="190">
        <f>S900*H900</f>
        <v>0</v>
      </c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R900" s="191" t="s">
        <v>470</v>
      </c>
      <c r="AT900" s="191" t="s">
        <v>513</v>
      </c>
      <c r="AU900" s="191" t="s">
        <v>415</v>
      </c>
      <c r="AY900" s="22" t="s">
        <v>408</v>
      </c>
      <c r="BE900" s="192">
        <f>IF(N900="základní",J900,0)</f>
        <v>0</v>
      </c>
      <c r="BF900" s="192">
        <f>IF(N900="snížená",J900,0)</f>
        <v>0</v>
      </c>
      <c r="BG900" s="192">
        <f>IF(N900="zákl. přenesená",J900,0)</f>
        <v>0</v>
      </c>
      <c r="BH900" s="192">
        <f>IF(N900="sníž. přenesená",J900,0)</f>
        <v>0</v>
      </c>
      <c r="BI900" s="192">
        <f>IF(N900="nulová",J900,0)</f>
        <v>0</v>
      </c>
      <c r="BJ900" s="22" t="s">
        <v>76</v>
      </c>
      <c r="BK900" s="192">
        <f>ROUND(I900*H900,2)</f>
        <v>0</v>
      </c>
      <c r="BL900" s="22" t="s">
        <v>415</v>
      </c>
      <c r="BM900" s="191" t="s">
        <v>1371</v>
      </c>
    </row>
    <row r="901" s="13" customFormat="1">
      <c r="A901" s="13"/>
      <c r="B901" s="198"/>
      <c r="C901" s="13"/>
      <c r="D901" s="199" t="s">
        <v>419</v>
      </c>
      <c r="E901" s="200" t="s">
        <v>3</v>
      </c>
      <c r="F901" s="201" t="s">
        <v>1372</v>
      </c>
      <c r="G901" s="13"/>
      <c r="H901" s="202">
        <v>7.8890000000000002</v>
      </c>
      <c r="I901" s="203"/>
      <c r="J901" s="13"/>
      <c r="K901" s="13"/>
      <c r="L901" s="198"/>
      <c r="M901" s="204"/>
      <c r="N901" s="205"/>
      <c r="O901" s="205"/>
      <c r="P901" s="205"/>
      <c r="Q901" s="205"/>
      <c r="R901" s="205"/>
      <c r="S901" s="205"/>
      <c r="T901" s="20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00" t="s">
        <v>419</v>
      </c>
      <c r="AU901" s="200" t="s">
        <v>415</v>
      </c>
      <c r="AV901" s="13" t="s">
        <v>80</v>
      </c>
      <c r="AW901" s="13" t="s">
        <v>33</v>
      </c>
      <c r="AX901" s="13" t="s">
        <v>72</v>
      </c>
      <c r="AY901" s="200" t="s">
        <v>408</v>
      </c>
    </row>
    <row r="902" s="13" customFormat="1">
      <c r="A902" s="13"/>
      <c r="B902" s="198"/>
      <c r="C902" s="13"/>
      <c r="D902" s="199" t="s">
        <v>419</v>
      </c>
      <c r="E902" s="200" t="s">
        <v>3</v>
      </c>
      <c r="F902" s="201" t="s">
        <v>1276</v>
      </c>
      <c r="G902" s="13"/>
      <c r="H902" s="202">
        <v>23.664000000000001</v>
      </c>
      <c r="I902" s="203"/>
      <c r="J902" s="13"/>
      <c r="K902" s="13"/>
      <c r="L902" s="198"/>
      <c r="M902" s="204"/>
      <c r="N902" s="205"/>
      <c r="O902" s="205"/>
      <c r="P902" s="205"/>
      <c r="Q902" s="205"/>
      <c r="R902" s="205"/>
      <c r="S902" s="205"/>
      <c r="T902" s="20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00" t="s">
        <v>419</v>
      </c>
      <c r="AU902" s="200" t="s">
        <v>415</v>
      </c>
      <c r="AV902" s="13" t="s">
        <v>80</v>
      </c>
      <c r="AW902" s="13" t="s">
        <v>33</v>
      </c>
      <c r="AX902" s="13" t="s">
        <v>72</v>
      </c>
      <c r="AY902" s="200" t="s">
        <v>408</v>
      </c>
    </row>
    <row r="903" s="15" customFormat="1">
      <c r="A903" s="15"/>
      <c r="B903" s="215"/>
      <c r="C903" s="15"/>
      <c r="D903" s="199" t="s">
        <v>419</v>
      </c>
      <c r="E903" s="216" t="s">
        <v>3</v>
      </c>
      <c r="F903" s="217" t="s">
        <v>451</v>
      </c>
      <c r="G903" s="15"/>
      <c r="H903" s="218">
        <v>31.553000000000001</v>
      </c>
      <c r="I903" s="219"/>
      <c r="J903" s="15"/>
      <c r="K903" s="15"/>
      <c r="L903" s="215"/>
      <c r="M903" s="220"/>
      <c r="N903" s="221"/>
      <c r="O903" s="221"/>
      <c r="P903" s="221"/>
      <c r="Q903" s="221"/>
      <c r="R903" s="221"/>
      <c r="S903" s="221"/>
      <c r="T903" s="222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T903" s="216" t="s">
        <v>419</v>
      </c>
      <c r="AU903" s="216" t="s">
        <v>415</v>
      </c>
      <c r="AV903" s="15" t="s">
        <v>415</v>
      </c>
      <c r="AW903" s="15" t="s">
        <v>33</v>
      </c>
      <c r="AX903" s="15" t="s">
        <v>76</v>
      </c>
      <c r="AY903" s="216" t="s">
        <v>408</v>
      </c>
    </row>
    <row r="904" s="13" customFormat="1">
      <c r="A904" s="13"/>
      <c r="B904" s="198"/>
      <c r="C904" s="13"/>
      <c r="D904" s="199" t="s">
        <v>419</v>
      </c>
      <c r="E904" s="13"/>
      <c r="F904" s="201" t="s">
        <v>1373</v>
      </c>
      <c r="G904" s="13"/>
      <c r="H904" s="202">
        <v>34.707999999999998</v>
      </c>
      <c r="I904" s="203"/>
      <c r="J904" s="13"/>
      <c r="K904" s="13"/>
      <c r="L904" s="198"/>
      <c r="M904" s="204"/>
      <c r="N904" s="205"/>
      <c r="O904" s="205"/>
      <c r="P904" s="205"/>
      <c r="Q904" s="205"/>
      <c r="R904" s="205"/>
      <c r="S904" s="205"/>
      <c r="T904" s="20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00" t="s">
        <v>419</v>
      </c>
      <c r="AU904" s="200" t="s">
        <v>415</v>
      </c>
      <c r="AV904" s="13" t="s">
        <v>80</v>
      </c>
      <c r="AW904" s="13" t="s">
        <v>4</v>
      </c>
      <c r="AX904" s="13" t="s">
        <v>76</v>
      </c>
      <c r="AY904" s="200" t="s">
        <v>408</v>
      </c>
    </row>
    <row r="905" s="2" customFormat="1" ht="24.15" customHeight="1">
      <c r="A905" s="41"/>
      <c r="B905" s="179"/>
      <c r="C905" s="223" t="s">
        <v>1374</v>
      </c>
      <c r="D905" s="223" t="s">
        <v>513</v>
      </c>
      <c r="E905" s="224" t="s">
        <v>1375</v>
      </c>
      <c r="F905" s="225" t="s">
        <v>1376</v>
      </c>
      <c r="G905" s="226" t="s">
        <v>650</v>
      </c>
      <c r="H905" s="227">
        <v>19.800000000000001</v>
      </c>
      <c r="I905" s="228"/>
      <c r="J905" s="229">
        <f>ROUND(I905*H905,2)</f>
        <v>0</v>
      </c>
      <c r="K905" s="225" t="s">
        <v>414</v>
      </c>
      <c r="L905" s="230"/>
      <c r="M905" s="231" t="s">
        <v>3</v>
      </c>
      <c r="N905" s="232" t="s">
        <v>43</v>
      </c>
      <c r="O905" s="75"/>
      <c r="P905" s="189">
        <f>O905*H905</f>
        <v>0</v>
      </c>
      <c r="Q905" s="189">
        <v>0.00020000000000000001</v>
      </c>
      <c r="R905" s="189">
        <f>Q905*H905</f>
        <v>0.00396</v>
      </c>
      <c r="S905" s="189">
        <v>0</v>
      </c>
      <c r="T905" s="190">
        <f>S905*H905</f>
        <v>0</v>
      </c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R905" s="191" t="s">
        <v>470</v>
      </c>
      <c r="AT905" s="191" t="s">
        <v>513</v>
      </c>
      <c r="AU905" s="191" t="s">
        <v>415</v>
      </c>
      <c r="AY905" s="22" t="s">
        <v>408</v>
      </c>
      <c r="BE905" s="192">
        <f>IF(N905="základní",J905,0)</f>
        <v>0</v>
      </c>
      <c r="BF905" s="192">
        <f>IF(N905="snížená",J905,0)</f>
        <v>0</v>
      </c>
      <c r="BG905" s="192">
        <f>IF(N905="zákl. přenesená",J905,0)</f>
        <v>0</v>
      </c>
      <c r="BH905" s="192">
        <f>IF(N905="sníž. přenesená",J905,0)</f>
        <v>0</v>
      </c>
      <c r="BI905" s="192">
        <f>IF(N905="nulová",J905,0)</f>
        <v>0</v>
      </c>
      <c r="BJ905" s="22" t="s">
        <v>76</v>
      </c>
      <c r="BK905" s="192">
        <f>ROUND(I905*H905,2)</f>
        <v>0</v>
      </c>
      <c r="BL905" s="22" t="s">
        <v>415</v>
      </c>
      <c r="BM905" s="191" t="s">
        <v>1377</v>
      </c>
    </row>
    <row r="906" s="13" customFormat="1">
      <c r="A906" s="13"/>
      <c r="B906" s="198"/>
      <c r="C906" s="13"/>
      <c r="D906" s="199" t="s">
        <v>419</v>
      </c>
      <c r="E906" s="200" t="s">
        <v>3</v>
      </c>
      <c r="F906" s="201" t="s">
        <v>1378</v>
      </c>
      <c r="G906" s="13"/>
      <c r="H906" s="202">
        <v>18</v>
      </c>
      <c r="I906" s="203"/>
      <c r="J906" s="13"/>
      <c r="K906" s="13"/>
      <c r="L906" s="198"/>
      <c r="M906" s="204"/>
      <c r="N906" s="205"/>
      <c r="O906" s="205"/>
      <c r="P906" s="205"/>
      <c r="Q906" s="205"/>
      <c r="R906" s="205"/>
      <c r="S906" s="205"/>
      <c r="T906" s="20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00" t="s">
        <v>419</v>
      </c>
      <c r="AU906" s="200" t="s">
        <v>415</v>
      </c>
      <c r="AV906" s="13" t="s">
        <v>80</v>
      </c>
      <c r="AW906" s="13" t="s">
        <v>33</v>
      </c>
      <c r="AX906" s="13" t="s">
        <v>76</v>
      </c>
      <c r="AY906" s="200" t="s">
        <v>408</v>
      </c>
    </row>
    <row r="907" s="13" customFormat="1">
      <c r="A907" s="13"/>
      <c r="B907" s="198"/>
      <c r="C907" s="13"/>
      <c r="D907" s="199" t="s">
        <v>419</v>
      </c>
      <c r="E907" s="13"/>
      <c r="F907" s="201" t="s">
        <v>1379</v>
      </c>
      <c r="G907" s="13"/>
      <c r="H907" s="202">
        <v>19.800000000000001</v>
      </c>
      <c r="I907" s="203"/>
      <c r="J907" s="13"/>
      <c r="K907" s="13"/>
      <c r="L907" s="198"/>
      <c r="M907" s="204"/>
      <c r="N907" s="205"/>
      <c r="O907" s="205"/>
      <c r="P907" s="205"/>
      <c r="Q907" s="205"/>
      <c r="R907" s="205"/>
      <c r="S907" s="205"/>
      <c r="T907" s="20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00" t="s">
        <v>419</v>
      </c>
      <c r="AU907" s="200" t="s">
        <v>415</v>
      </c>
      <c r="AV907" s="13" t="s">
        <v>80</v>
      </c>
      <c r="AW907" s="13" t="s">
        <v>4</v>
      </c>
      <c r="AX907" s="13" t="s">
        <v>76</v>
      </c>
      <c r="AY907" s="200" t="s">
        <v>408</v>
      </c>
    </row>
    <row r="908" s="17" customFormat="1" ht="20.88" customHeight="1">
      <c r="A908" s="17"/>
      <c r="B908" s="241"/>
      <c r="C908" s="17"/>
      <c r="D908" s="242" t="s">
        <v>71</v>
      </c>
      <c r="E908" s="242" t="s">
        <v>1380</v>
      </c>
      <c r="F908" s="242" t="s">
        <v>1381</v>
      </c>
      <c r="G908" s="17"/>
      <c r="H908" s="17"/>
      <c r="I908" s="243"/>
      <c r="J908" s="244">
        <f>BK908</f>
        <v>0</v>
      </c>
      <c r="K908" s="17"/>
      <c r="L908" s="241"/>
      <c r="M908" s="245"/>
      <c r="N908" s="246"/>
      <c r="O908" s="246"/>
      <c r="P908" s="247">
        <f>SUM(P909:P934)</f>
        <v>0</v>
      </c>
      <c r="Q908" s="246"/>
      <c r="R908" s="247">
        <f>SUM(R909:R934)</f>
        <v>4.1626035343000005</v>
      </c>
      <c r="S908" s="246"/>
      <c r="T908" s="248">
        <f>SUM(T909:T934)</f>
        <v>0</v>
      </c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R908" s="242" t="s">
        <v>76</v>
      </c>
      <c r="AT908" s="249" t="s">
        <v>71</v>
      </c>
      <c r="AU908" s="249" t="s">
        <v>114</v>
      </c>
      <c r="AY908" s="242" t="s">
        <v>408</v>
      </c>
      <c r="BK908" s="250">
        <f>SUM(BK909:BK934)</f>
        <v>0</v>
      </c>
    </row>
    <row r="909" s="2" customFormat="1" ht="66.75" customHeight="1">
      <c r="A909" s="41"/>
      <c r="B909" s="179"/>
      <c r="C909" s="180" t="s">
        <v>1382</v>
      </c>
      <c r="D909" s="180" t="s">
        <v>411</v>
      </c>
      <c r="E909" s="181" t="s">
        <v>1383</v>
      </c>
      <c r="F909" s="182" t="s">
        <v>1384</v>
      </c>
      <c r="G909" s="183" t="s">
        <v>117</v>
      </c>
      <c r="H909" s="184">
        <v>13.452999999999999</v>
      </c>
      <c r="I909" s="185"/>
      <c r="J909" s="186">
        <f>ROUND(I909*H909,2)</f>
        <v>0</v>
      </c>
      <c r="K909" s="182" t="s">
        <v>414</v>
      </c>
      <c r="L909" s="42"/>
      <c r="M909" s="187" t="s">
        <v>3</v>
      </c>
      <c r="N909" s="188" t="s">
        <v>43</v>
      </c>
      <c r="O909" s="75"/>
      <c r="P909" s="189">
        <f>O909*H909</f>
        <v>0</v>
      </c>
      <c r="Q909" s="189">
        <v>0.0083937000000000005</v>
      </c>
      <c r="R909" s="189">
        <f>Q909*H909</f>
        <v>0.1129204461</v>
      </c>
      <c r="S909" s="189">
        <v>0</v>
      </c>
      <c r="T909" s="190">
        <f>S909*H909</f>
        <v>0</v>
      </c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R909" s="191" t="s">
        <v>415</v>
      </c>
      <c r="AT909" s="191" t="s">
        <v>411</v>
      </c>
      <c r="AU909" s="191" t="s">
        <v>415</v>
      </c>
      <c r="AY909" s="22" t="s">
        <v>408</v>
      </c>
      <c r="BE909" s="192">
        <f>IF(N909="základní",J909,0)</f>
        <v>0</v>
      </c>
      <c r="BF909" s="192">
        <f>IF(N909="snížená",J909,0)</f>
        <v>0</v>
      </c>
      <c r="BG909" s="192">
        <f>IF(N909="zákl. přenesená",J909,0)</f>
        <v>0</v>
      </c>
      <c r="BH909" s="192">
        <f>IF(N909="sníž. přenesená",J909,0)</f>
        <v>0</v>
      </c>
      <c r="BI909" s="192">
        <f>IF(N909="nulová",J909,0)</f>
        <v>0</v>
      </c>
      <c r="BJ909" s="22" t="s">
        <v>76</v>
      </c>
      <c r="BK909" s="192">
        <f>ROUND(I909*H909,2)</f>
        <v>0</v>
      </c>
      <c r="BL909" s="22" t="s">
        <v>415</v>
      </c>
      <c r="BM909" s="191" t="s">
        <v>1385</v>
      </c>
    </row>
    <row r="910" s="2" customFormat="1">
      <c r="A910" s="41"/>
      <c r="B910" s="42"/>
      <c r="C910" s="41"/>
      <c r="D910" s="193" t="s">
        <v>417</v>
      </c>
      <c r="E910" s="41"/>
      <c r="F910" s="194" t="s">
        <v>1386</v>
      </c>
      <c r="G910" s="41"/>
      <c r="H910" s="41"/>
      <c r="I910" s="195"/>
      <c r="J910" s="41"/>
      <c r="K910" s="41"/>
      <c r="L910" s="42"/>
      <c r="M910" s="196"/>
      <c r="N910" s="197"/>
      <c r="O910" s="75"/>
      <c r="P910" s="75"/>
      <c r="Q910" s="75"/>
      <c r="R910" s="75"/>
      <c r="S910" s="75"/>
      <c r="T910" s="76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T910" s="22" t="s">
        <v>417</v>
      </c>
      <c r="AU910" s="22" t="s">
        <v>415</v>
      </c>
    </row>
    <row r="911" s="13" customFormat="1">
      <c r="A911" s="13"/>
      <c r="B911" s="198"/>
      <c r="C911" s="13"/>
      <c r="D911" s="199" t="s">
        <v>419</v>
      </c>
      <c r="E911" s="200" t="s">
        <v>3</v>
      </c>
      <c r="F911" s="201" t="s">
        <v>188</v>
      </c>
      <c r="G911" s="13"/>
      <c r="H911" s="202">
        <v>13.452999999999999</v>
      </c>
      <c r="I911" s="203"/>
      <c r="J911" s="13"/>
      <c r="K911" s="13"/>
      <c r="L911" s="198"/>
      <c r="M911" s="204"/>
      <c r="N911" s="205"/>
      <c r="O911" s="205"/>
      <c r="P911" s="205"/>
      <c r="Q911" s="205"/>
      <c r="R911" s="205"/>
      <c r="S911" s="205"/>
      <c r="T911" s="20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00" t="s">
        <v>419</v>
      </c>
      <c r="AU911" s="200" t="s">
        <v>415</v>
      </c>
      <c r="AV911" s="13" t="s">
        <v>80</v>
      </c>
      <c r="AW911" s="13" t="s">
        <v>33</v>
      </c>
      <c r="AX911" s="13" t="s">
        <v>76</v>
      </c>
      <c r="AY911" s="200" t="s">
        <v>408</v>
      </c>
    </row>
    <row r="912" s="2" customFormat="1" ht="16.5" customHeight="1">
      <c r="A912" s="41"/>
      <c r="B912" s="179"/>
      <c r="C912" s="223" t="s">
        <v>1387</v>
      </c>
      <c r="D912" s="223" t="s">
        <v>513</v>
      </c>
      <c r="E912" s="224" t="s">
        <v>1388</v>
      </c>
      <c r="F912" s="225" t="s">
        <v>1389</v>
      </c>
      <c r="G912" s="226" t="s">
        <v>117</v>
      </c>
      <c r="H912" s="227">
        <v>14.125999999999999</v>
      </c>
      <c r="I912" s="228"/>
      <c r="J912" s="229">
        <f>ROUND(I912*H912,2)</f>
        <v>0</v>
      </c>
      <c r="K912" s="225" t="s">
        <v>414</v>
      </c>
      <c r="L912" s="230"/>
      <c r="M912" s="231" t="s">
        <v>3</v>
      </c>
      <c r="N912" s="232" t="s">
        <v>43</v>
      </c>
      <c r="O912" s="75"/>
      <c r="P912" s="189">
        <f>O912*H912</f>
        <v>0</v>
      </c>
      <c r="Q912" s="189">
        <v>0.00055999999999999995</v>
      </c>
      <c r="R912" s="189">
        <f>Q912*H912</f>
        <v>0.0079105599999999988</v>
      </c>
      <c r="S912" s="189">
        <v>0</v>
      </c>
      <c r="T912" s="190">
        <f>S912*H912</f>
        <v>0</v>
      </c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R912" s="191" t="s">
        <v>470</v>
      </c>
      <c r="AT912" s="191" t="s">
        <v>513</v>
      </c>
      <c r="AU912" s="191" t="s">
        <v>415</v>
      </c>
      <c r="AY912" s="22" t="s">
        <v>408</v>
      </c>
      <c r="BE912" s="192">
        <f>IF(N912="základní",J912,0)</f>
        <v>0</v>
      </c>
      <c r="BF912" s="192">
        <f>IF(N912="snížená",J912,0)</f>
        <v>0</v>
      </c>
      <c r="BG912" s="192">
        <f>IF(N912="zákl. přenesená",J912,0)</f>
        <v>0</v>
      </c>
      <c r="BH912" s="192">
        <f>IF(N912="sníž. přenesená",J912,0)</f>
        <v>0</v>
      </c>
      <c r="BI912" s="192">
        <f>IF(N912="nulová",J912,0)</f>
        <v>0</v>
      </c>
      <c r="BJ912" s="22" t="s">
        <v>76</v>
      </c>
      <c r="BK912" s="192">
        <f>ROUND(I912*H912,2)</f>
        <v>0</v>
      </c>
      <c r="BL912" s="22" t="s">
        <v>415</v>
      </c>
      <c r="BM912" s="191" t="s">
        <v>1390</v>
      </c>
    </row>
    <row r="913" s="13" customFormat="1">
      <c r="A913" s="13"/>
      <c r="B913" s="198"/>
      <c r="C913" s="13"/>
      <c r="D913" s="199" t="s">
        <v>419</v>
      </c>
      <c r="E913" s="13"/>
      <c r="F913" s="201" t="s">
        <v>1391</v>
      </c>
      <c r="G913" s="13"/>
      <c r="H913" s="202">
        <v>14.125999999999999</v>
      </c>
      <c r="I913" s="203"/>
      <c r="J913" s="13"/>
      <c r="K913" s="13"/>
      <c r="L913" s="198"/>
      <c r="M913" s="204"/>
      <c r="N913" s="205"/>
      <c r="O913" s="205"/>
      <c r="P913" s="205"/>
      <c r="Q913" s="205"/>
      <c r="R913" s="205"/>
      <c r="S913" s="205"/>
      <c r="T913" s="20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00" t="s">
        <v>419</v>
      </c>
      <c r="AU913" s="200" t="s">
        <v>415</v>
      </c>
      <c r="AV913" s="13" t="s">
        <v>80</v>
      </c>
      <c r="AW913" s="13" t="s">
        <v>4</v>
      </c>
      <c r="AX913" s="13" t="s">
        <v>76</v>
      </c>
      <c r="AY913" s="200" t="s">
        <v>408</v>
      </c>
    </row>
    <row r="914" s="2" customFormat="1" ht="66.75" customHeight="1">
      <c r="A914" s="41"/>
      <c r="B914" s="179"/>
      <c r="C914" s="180" t="s">
        <v>1392</v>
      </c>
      <c r="D914" s="180" t="s">
        <v>411</v>
      </c>
      <c r="E914" s="181" t="s">
        <v>1393</v>
      </c>
      <c r="F914" s="182" t="s">
        <v>1394</v>
      </c>
      <c r="G914" s="183" t="s">
        <v>117</v>
      </c>
      <c r="H914" s="184">
        <v>297.31599999999997</v>
      </c>
      <c r="I914" s="185"/>
      <c r="J914" s="186">
        <f>ROUND(I914*H914,2)</f>
        <v>0</v>
      </c>
      <c r="K914" s="182" t="s">
        <v>414</v>
      </c>
      <c r="L914" s="42"/>
      <c r="M914" s="187" t="s">
        <v>3</v>
      </c>
      <c r="N914" s="188" t="s">
        <v>43</v>
      </c>
      <c r="O914" s="75"/>
      <c r="P914" s="189">
        <f>O914*H914</f>
        <v>0</v>
      </c>
      <c r="Q914" s="189">
        <v>0.0086761600000000005</v>
      </c>
      <c r="R914" s="189">
        <f>Q914*H914</f>
        <v>2.5795611865599999</v>
      </c>
      <c r="S914" s="189">
        <v>0</v>
      </c>
      <c r="T914" s="190">
        <f>S914*H914</f>
        <v>0</v>
      </c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R914" s="191" t="s">
        <v>415</v>
      </c>
      <c r="AT914" s="191" t="s">
        <v>411</v>
      </c>
      <c r="AU914" s="191" t="s">
        <v>415</v>
      </c>
      <c r="AY914" s="22" t="s">
        <v>408</v>
      </c>
      <c r="BE914" s="192">
        <f>IF(N914="základní",J914,0)</f>
        <v>0</v>
      </c>
      <c r="BF914" s="192">
        <f>IF(N914="snížená",J914,0)</f>
        <v>0</v>
      </c>
      <c r="BG914" s="192">
        <f>IF(N914="zákl. přenesená",J914,0)</f>
        <v>0</v>
      </c>
      <c r="BH914" s="192">
        <f>IF(N914="sníž. přenesená",J914,0)</f>
        <v>0</v>
      </c>
      <c r="BI914" s="192">
        <f>IF(N914="nulová",J914,0)</f>
        <v>0</v>
      </c>
      <c r="BJ914" s="22" t="s">
        <v>76</v>
      </c>
      <c r="BK914" s="192">
        <f>ROUND(I914*H914,2)</f>
        <v>0</v>
      </c>
      <c r="BL914" s="22" t="s">
        <v>415</v>
      </c>
      <c r="BM914" s="191" t="s">
        <v>1395</v>
      </c>
    </row>
    <row r="915" s="2" customFormat="1">
      <c r="A915" s="41"/>
      <c r="B915" s="42"/>
      <c r="C915" s="41"/>
      <c r="D915" s="193" t="s">
        <v>417</v>
      </c>
      <c r="E915" s="41"/>
      <c r="F915" s="194" t="s">
        <v>1396</v>
      </c>
      <c r="G915" s="41"/>
      <c r="H915" s="41"/>
      <c r="I915" s="195"/>
      <c r="J915" s="41"/>
      <c r="K915" s="41"/>
      <c r="L915" s="42"/>
      <c r="M915" s="196"/>
      <c r="N915" s="197"/>
      <c r="O915" s="75"/>
      <c r="P915" s="75"/>
      <c r="Q915" s="75"/>
      <c r="R915" s="75"/>
      <c r="S915" s="75"/>
      <c r="T915" s="76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T915" s="22" t="s">
        <v>417</v>
      </c>
      <c r="AU915" s="22" t="s">
        <v>415</v>
      </c>
    </row>
    <row r="916" s="13" customFormat="1">
      <c r="A916" s="13"/>
      <c r="B916" s="198"/>
      <c r="C916" s="13"/>
      <c r="D916" s="199" t="s">
        <v>419</v>
      </c>
      <c r="E916" s="200" t="s">
        <v>3</v>
      </c>
      <c r="F916" s="201" t="s">
        <v>185</v>
      </c>
      <c r="G916" s="13"/>
      <c r="H916" s="202">
        <v>297.31599999999997</v>
      </c>
      <c r="I916" s="203"/>
      <c r="J916" s="13"/>
      <c r="K916" s="13"/>
      <c r="L916" s="198"/>
      <c r="M916" s="204"/>
      <c r="N916" s="205"/>
      <c r="O916" s="205"/>
      <c r="P916" s="205"/>
      <c r="Q916" s="205"/>
      <c r="R916" s="205"/>
      <c r="S916" s="205"/>
      <c r="T916" s="20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00" t="s">
        <v>419</v>
      </c>
      <c r="AU916" s="200" t="s">
        <v>415</v>
      </c>
      <c r="AV916" s="13" t="s">
        <v>80</v>
      </c>
      <c r="AW916" s="13" t="s">
        <v>33</v>
      </c>
      <c r="AX916" s="13" t="s">
        <v>76</v>
      </c>
      <c r="AY916" s="200" t="s">
        <v>408</v>
      </c>
    </row>
    <row r="917" s="2" customFormat="1" ht="16.5" customHeight="1">
      <c r="A917" s="41"/>
      <c r="B917" s="179"/>
      <c r="C917" s="223" t="s">
        <v>1397</v>
      </c>
      <c r="D917" s="223" t="s">
        <v>513</v>
      </c>
      <c r="E917" s="224" t="s">
        <v>1398</v>
      </c>
      <c r="F917" s="225" t="s">
        <v>1399</v>
      </c>
      <c r="G917" s="226" t="s">
        <v>117</v>
      </c>
      <c r="H917" s="227">
        <v>312.18200000000002</v>
      </c>
      <c r="I917" s="228"/>
      <c r="J917" s="229">
        <f>ROUND(I917*H917,2)</f>
        <v>0</v>
      </c>
      <c r="K917" s="225" t="s">
        <v>414</v>
      </c>
      <c r="L917" s="230"/>
      <c r="M917" s="231" t="s">
        <v>3</v>
      </c>
      <c r="N917" s="232" t="s">
        <v>43</v>
      </c>
      <c r="O917" s="75"/>
      <c r="P917" s="189">
        <f>O917*H917</f>
        <v>0</v>
      </c>
      <c r="Q917" s="189">
        <v>0.0041399999999999996</v>
      </c>
      <c r="R917" s="189">
        <f>Q917*H917</f>
        <v>1.2924334799999999</v>
      </c>
      <c r="S917" s="189">
        <v>0</v>
      </c>
      <c r="T917" s="190">
        <f>S917*H917</f>
        <v>0</v>
      </c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R917" s="191" t="s">
        <v>470</v>
      </c>
      <c r="AT917" s="191" t="s">
        <v>513</v>
      </c>
      <c r="AU917" s="191" t="s">
        <v>415</v>
      </c>
      <c r="AY917" s="22" t="s">
        <v>408</v>
      </c>
      <c r="BE917" s="192">
        <f>IF(N917="základní",J917,0)</f>
        <v>0</v>
      </c>
      <c r="BF917" s="192">
        <f>IF(N917="snížená",J917,0)</f>
        <v>0</v>
      </c>
      <c r="BG917" s="192">
        <f>IF(N917="zákl. přenesená",J917,0)</f>
        <v>0</v>
      </c>
      <c r="BH917" s="192">
        <f>IF(N917="sníž. přenesená",J917,0)</f>
        <v>0</v>
      </c>
      <c r="BI917" s="192">
        <f>IF(N917="nulová",J917,0)</f>
        <v>0</v>
      </c>
      <c r="BJ917" s="22" t="s">
        <v>76</v>
      </c>
      <c r="BK917" s="192">
        <f>ROUND(I917*H917,2)</f>
        <v>0</v>
      </c>
      <c r="BL917" s="22" t="s">
        <v>415</v>
      </c>
      <c r="BM917" s="191" t="s">
        <v>1400</v>
      </c>
    </row>
    <row r="918" s="13" customFormat="1">
      <c r="A918" s="13"/>
      <c r="B918" s="198"/>
      <c r="C918" s="13"/>
      <c r="D918" s="199" t="s">
        <v>419</v>
      </c>
      <c r="E918" s="13"/>
      <c r="F918" s="201" t="s">
        <v>1401</v>
      </c>
      <c r="G918" s="13"/>
      <c r="H918" s="202">
        <v>312.18200000000002</v>
      </c>
      <c r="I918" s="203"/>
      <c r="J918" s="13"/>
      <c r="K918" s="13"/>
      <c r="L918" s="198"/>
      <c r="M918" s="204"/>
      <c r="N918" s="205"/>
      <c r="O918" s="205"/>
      <c r="P918" s="205"/>
      <c r="Q918" s="205"/>
      <c r="R918" s="205"/>
      <c r="S918" s="205"/>
      <c r="T918" s="206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00" t="s">
        <v>419</v>
      </c>
      <c r="AU918" s="200" t="s">
        <v>415</v>
      </c>
      <c r="AV918" s="13" t="s">
        <v>80</v>
      </c>
      <c r="AW918" s="13" t="s">
        <v>4</v>
      </c>
      <c r="AX918" s="13" t="s">
        <v>76</v>
      </c>
      <c r="AY918" s="200" t="s">
        <v>408</v>
      </c>
    </row>
    <row r="919" s="2" customFormat="1" ht="55.5" customHeight="1">
      <c r="A919" s="41"/>
      <c r="B919" s="179"/>
      <c r="C919" s="180" t="s">
        <v>1402</v>
      </c>
      <c r="D919" s="180" t="s">
        <v>411</v>
      </c>
      <c r="E919" s="181" t="s">
        <v>1403</v>
      </c>
      <c r="F919" s="182" t="s">
        <v>1404</v>
      </c>
      <c r="G919" s="183" t="s">
        <v>117</v>
      </c>
      <c r="H919" s="184">
        <v>297.31599999999997</v>
      </c>
      <c r="I919" s="185"/>
      <c r="J919" s="186">
        <f>ROUND(I919*H919,2)</f>
        <v>0</v>
      </c>
      <c r="K919" s="182" t="s">
        <v>414</v>
      </c>
      <c r="L919" s="42"/>
      <c r="M919" s="187" t="s">
        <v>3</v>
      </c>
      <c r="N919" s="188" t="s">
        <v>43</v>
      </c>
      <c r="O919" s="75"/>
      <c r="P919" s="189">
        <f>O919*H919</f>
        <v>0</v>
      </c>
      <c r="Q919" s="189">
        <v>8.0599999999999994E-05</v>
      </c>
      <c r="R919" s="189">
        <f>Q919*H919</f>
        <v>0.023963669599999998</v>
      </c>
      <c r="S919" s="189">
        <v>0</v>
      </c>
      <c r="T919" s="190">
        <f>S919*H919</f>
        <v>0</v>
      </c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R919" s="191" t="s">
        <v>415</v>
      </c>
      <c r="AT919" s="191" t="s">
        <v>411</v>
      </c>
      <c r="AU919" s="191" t="s">
        <v>415</v>
      </c>
      <c r="AY919" s="22" t="s">
        <v>408</v>
      </c>
      <c r="BE919" s="192">
        <f>IF(N919="základní",J919,0)</f>
        <v>0</v>
      </c>
      <c r="BF919" s="192">
        <f>IF(N919="snížená",J919,0)</f>
        <v>0</v>
      </c>
      <c r="BG919" s="192">
        <f>IF(N919="zákl. přenesená",J919,0)</f>
        <v>0</v>
      </c>
      <c r="BH919" s="192">
        <f>IF(N919="sníž. přenesená",J919,0)</f>
        <v>0</v>
      </c>
      <c r="BI919" s="192">
        <f>IF(N919="nulová",J919,0)</f>
        <v>0</v>
      </c>
      <c r="BJ919" s="22" t="s">
        <v>76</v>
      </c>
      <c r="BK919" s="192">
        <f>ROUND(I919*H919,2)</f>
        <v>0</v>
      </c>
      <c r="BL919" s="22" t="s">
        <v>415</v>
      </c>
      <c r="BM919" s="191" t="s">
        <v>1405</v>
      </c>
    </row>
    <row r="920" s="2" customFormat="1">
      <c r="A920" s="41"/>
      <c r="B920" s="42"/>
      <c r="C920" s="41"/>
      <c r="D920" s="193" t="s">
        <v>417</v>
      </c>
      <c r="E920" s="41"/>
      <c r="F920" s="194" t="s">
        <v>1406</v>
      </c>
      <c r="G920" s="41"/>
      <c r="H920" s="41"/>
      <c r="I920" s="195"/>
      <c r="J920" s="41"/>
      <c r="K920" s="41"/>
      <c r="L920" s="42"/>
      <c r="M920" s="196"/>
      <c r="N920" s="197"/>
      <c r="O920" s="75"/>
      <c r="P920" s="75"/>
      <c r="Q920" s="75"/>
      <c r="R920" s="75"/>
      <c r="S920" s="75"/>
      <c r="T920" s="76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T920" s="22" t="s">
        <v>417</v>
      </c>
      <c r="AU920" s="22" t="s">
        <v>415</v>
      </c>
    </row>
    <row r="921" s="13" customFormat="1">
      <c r="A921" s="13"/>
      <c r="B921" s="198"/>
      <c r="C921" s="13"/>
      <c r="D921" s="199" t="s">
        <v>419</v>
      </c>
      <c r="E921" s="200" t="s">
        <v>3</v>
      </c>
      <c r="F921" s="201" t="s">
        <v>185</v>
      </c>
      <c r="G921" s="13"/>
      <c r="H921" s="202">
        <v>297.31599999999997</v>
      </c>
      <c r="I921" s="203"/>
      <c r="J921" s="13"/>
      <c r="K921" s="13"/>
      <c r="L921" s="198"/>
      <c r="M921" s="204"/>
      <c r="N921" s="205"/>
      <c r="O921" s="205"/>
      <c r="P921" s="205"/>
      <c r="Q921" s="205"/>
      <c r="R921" s="205"/>
      <c r="S921" s="205"/>
      <c r="T921" s="206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200" t="s">
        <v>419</v>
      </c>
      <c r="AU921" s="200" t="s">
        <v>415</v>
      </c>
      <c r="AV921" s="13" t="s">
        <v>80</v>
      </c>
      <c r="AW921" s="13" t="s">
        <v>33</v>
      </c>
      <c r="AX921" s="13" t="s">
        <v>76</v>
      </c>
      <c r="AY921" s="200" t="s">
        <v>408</v>
      </c>
    </row>
    <row r="922" s="2" customFormat="1" ht="37.8" customHeight="1">
      <c r="A922" s="41"/>
      <c r="B922" s="179"/>
      <c r="C922" s="180" t="s">
        <v>1407</v>
      </c>
      <c r="D922" s="180" t="s">
        <v>411</v>
      </c>
      <c r="E922" s="181" t="s">
        <v>1408</v>
      </c>
      <c r="F922" s="182" t="s">
        <v>1409</v>
      </c>
      <c r="G922" s="183" t="s">
        <v>561</v>
      </c>
      <c r="H922" s="184">
        <v>1281.0119999999999</v>
      </c>
      <c r="I922" s="185"/>
      <c r="J922" s="186">
        <f>ROUND(I922*H922,2)</f>
        <v>0</v>
      </c>
      <c r="K922" s="182" t="s">
        <v>414</v>
      </c>
      <c r="L922" s="42"/>
      <c r="M922" s="187" t="s">
        <v>3</v>
      </c>
      <c r="N922" s="188" t="s">
        <v>43</v>
      </c>
      <c r="O922" s="75"/>
      <c r="P922" s="189">
        <f>O922*H922</f>
        <v>0</v>
      </c>
      <c r="Q922" s="189">
        <v>1.6999999999999999E-07</v>
      </c>
      <c r="R922" s="189">
        <f>Q922*H922</f>
        <v>0.00021777203999999998</v>
      </c>
      <c r="S922" s="189">
        <v>0</v>
      </c>
      <c r="T922" s="190">
        <f>S922*H922</f>
        <v>0</v>
      </c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R922" s="191" t="s">
        <v>415</v>
      </c>
      <c r="AT922" s="191" t="s">
        <v>411</v>
      </c>
      <c r="AU922" s="191" t="s">
        <v>415</v>
      </c>
      <c r="AY922" s="22" t="s">
        <v>408</v>
      </c>
      <c r="BE922" s="192">
        <f>IF(N922="základní",J922,0)</f>
        <v>0</v>
      </c>
      <c r="BF922" s="192">
        <f>IF(N922="snížená",J922,0)</f>
        <v>0</v>
      </c>
      <c r="BG922" s="192">
        <f>IF(N922="zákl. přenesená",J922,0)</f>
        <v>0</v>
      </c>
      <c r="BH922" s="192">
        <f>IF(N922="sníž. přenesená",J922,0)</f>
        <v>0</v>
      </c>
      <c r="BI922" s="192">
        <f>IF(N922="nulová",J922,0)</f>
        <v>0</v>
      </c>
      <c r="BJ922" s="22" t="s">
        <v>76</v>
      </c>
      <c r="BK922" s="192">
        <f>ROUND(I922*H922,2)</f>
        <v>0</v>
      </c>
      <c r="BL922" s="22" t="s">
        <v>415</v>
      </c>
      <c r="BM922" s="191" t="s">
        <v>1410</v>
      </c>
    </row>
    <row r="923" s="2" customFormat="1">
      <c r="A923" s="41"/>
      <c r="B923" s="42"/>
      <c r="C923" s="41"/>
      <c r="D923" s="193" t="s">
        <v>417</v>
      </c>
      <c r="E923" s="41"/>
      <c r="F923" s="194" t="s">
        <v>1411</v>
      </c>
      <c r="G923" s="41"/>
      <c r="H923" s="41"/>
      <c r="I923" s="195"/>
      <c r="J923" s="41"/>
      <c r="K923" s="41"/>
      <c r="L923" s="42"/>
      <c r="M923" s="196"/>
      <c r="N923" s="197"/>
      <c r="O923" s="75"/>
      <c r="P923" s="75"/>
      <c r="Q923" s="75"/>
      <c r="R923" s="75"/>
      <c r="S923" s="75"/>
      <c r="T923" s="76"/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T923" s="22" t="s">
        <v>417</v>
      </c>
      <c r="AU923" s="22" t="s">
        <v>415</v>
      </c>
    </row>
    <row r="924" s="14" customFormat="1">
      <c r="A924" s="14"/>
      <c r="B924" s="208"/>
      <c r="C924" s="14"/>
      <c r="D924" s="199" t="s">
        <v>419</v>
      </c>
      <c r="E924" s="209" t="s">
        <v>3</v>
      </c>
      <c r="F924" s="210" t="s">
        <v>1412</v>
      </c>
      <c r="G924" s="14"/>
      <c r="H924" s="209" t="s">
        <v>3</v>
      </c>
      <c r="I924" s="211"/>
      <c r="J924" s="14"/>
      <c r="K924" s="14"/>
      <c r="L924" s="208"/>
      <c r="M924" s="212"/>
      <c r="N924" s="213"/>
      <c r="O924" s="213"/>
      <c r="P924" s="213"/>
      <c r="Q924" s="213"/>
      <c r="R924" s="213"/>
      <c r="S924" s="213"/>
      <c r="T924" s="2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T924" s="209" t="s">
        <v>419</v>
      </c>
      <c r="AU924" s="209" t="s">
        <v>415</v>
      </c>
      <c r="AV924" s="14" t="s">
        <v>76</v>
      </c>
      <c r="AW924" s="14" t="s">
        <v>33</v>
      </c>
      <c r="AX924" s="14" t="s">
        <v>72</v>
      </c>
      <c r="AY924" s="209" t="s">
        <v>408</v>
      </c>
    </row>
    <row r="925" s="13" customFormat="1">
      <c r="A925" s="13"/>
      <c r="B925" s="198"/>
      <c r="C925" s="13"/>
      <c r="D925" s="199" t="s">
        <v>419</v>
      </c>
      <c r="E925" s="200" t="s">
        <v>3</v>
      </c>
      <c r="F925" s="201" t="s">
        <v>1413</v>
      </c>
      <c r="G925" s="13"/>
      <c r="H925" s="202">
        <v>1281.0119999999999</v>
      </c>
      <c r="I925" s="203"/>
      <c r="J925" s="13"/>
      <c r="K925" s="13"/>
      <c r="L925" s="198"/>
      <c r="M925" s="204"/>
      <c r="N925" s="205"/>
      <c r="O925" s="205"/>
      <c r="P925" s="205"/>
      <c r="Q925" s="205"/>
      <c r="R925" s="205"/>
      <c r="S925" s="205"/>
      <c r="T925" s="20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00" t="s">
        <v>419</v>
      </c>
      <c r="AU925" s="200" t="s">
        <v>415</v>
      </c>
      <c r="AV925" s="13" t="s">
        <v>80</v>
      </c>
      <c r="AW925" s="13" t="s">
        <v>33</v>
      </c>
      <c r="AX925" s="13" t="s">
        <v>76</v>
      </c>
      <c r="AY925" s="200" t="s">
        <v>408</v>
      </c>
    </row>
    <row r="926" s="2" customFormat="1" ht="24.15" customHeight="1">
      <c r="A926" s="41"/>
      <c r="B926" s="179"/>
      <c r="C926" s="223" t="s">
        <v>1414</v>
      </c>
      <c r="D926" s="223" t="s">
        <v>513</v>
      </c>
      <c r="E926" s="224" t="s">
        <v>1415</v>
      </c>
      <c r="F926" s="225" t="s">
        <v>1416</v>
      </c>
      <c r="G926" s="226" t="s">
        <v>561</v>
      </c>
      <c r="H926" s="227">
        <v>1281.0119999999999</v>
      </c>
      <c r="I926" s="228"/>
      <c r="J926" s="229">
        <f>ROUND(I926*H926,2)</f>
        <v>0</v>
      </c>
      <c r="K926" s="225" t="s">
        <v>414</v>
      </c>
      <c r="L926" s="230"/>
      <c r="M926" s="231" t="s">
        <v>3</v>
      </c>
      <c r="N926" s="232" t="s">
        <v>43</v>
      </c>
      <c r="O926" s="75"/>
      <c r="P926" s="189">
        <f>O926*H926</f>
        <v>0</v>
      </c>
      <c r="Q926" s="189">
        <v>6.0000000000000002E-05</v>
      </c>
      <c r="R926" s="189">
        <f>Q926*H926</f>
        <v>0.076860719999999993</v>
      </c>
      <c r="S926" s="189">
        <v>0</v>
      </c>
      <c r="T926" s="190">
        <f>S926*H926</f>
        <v>0</v>
      </c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R926" s="191" t="s">
        <v>470</v>
      </c>
      <c r="AT926" s="191" t="s">
        <v>513</v>
      </c>
      <c r="AU926" s="191" t="s">
        <v>415</v>
      </c>
      <c r="AY926" s="22" t="s">
        <v>408</v>
      </c>
      <c r="BE926" s="192">
        <f>IF(N926="základní",J926,0)</f>
        <v>0</v>
      </c>
      <c r="BF926" s="192">
        <f>IF(N926="snížená",J926,0)</f>
        <v>0</v>
      </c>
      <c r="BG926" s="192">
        <f>IF(N926="zákl. přenesená",J926,0)</f>
        <v>0</v>
      </c>
      <c r="BH926" s="192">
        <f>IF(N926="sníž. přenesená",J926,0)</f>
        <v>0</v>
      </c>
      <c r="BI926" s="192">
        <f>IF(N926="nulová",J926,0)</f>
        <v>0</v>
      </c>
      <c r="BJ926" s="22" t="s">
        <v>76</v>
      </c>
      <c r="BK926" s="192">
        <f>ROUND(I926*H926,2)</f>
        <v>0</v>
      </c>
      <c r="BL926" s="22" t="s">
        <v>415</v>
      </c>
      <c r="BM926" s="191" t="s">
        <v>1417</v>
      </c>
    </row>
    <row r="927" s="2" customFormat="1" ht="55.5" customHeight="1">
      <c r="A927" s="41"/>
      <c r="B927" s="179"/>
      <c r="C927" s="180" t="s">
        <v>1418</v>
      </c>
      <c r="D927" s="180" t="s">
        <v>411</v>
      </c>
      <c r="E927" s="181" t="s">
        <v>1419</v>
      </c>
      <c r="F927" s="182" t="s">
        <v>1420</v>
      </c>
      <c r="G927" s="183" t="s">
        <v>117</v>
      </c>
      <c r="H927" s="184">
        <v>381.86500000000001</v>
      </c>
      <c r="I927" s="185"/>
      <c r="J927" s="186">
        <f>ROUND(I927*H927,2)</f>
        <v>0</v>
      </c>
      <c r="K927" s="182" t="s">
        <v>414</v>
      </c>
      <c r="L927" s="42"/>
      <c r="M927" s="187" t="s">
        <v>3</v>
      </c>
      <c r="N927" s="188" t="s">
        <v>43</v>
      </c>
      <c r="O927" s="75"/>
      <c r="P927" s="189">
        <f>O927*H927</f>
        <v>0</v>
      </c>
      <c r="Q927" s="189">
        <v>0.00018000000000000001</v>
      </c>
      <c r="R927" s="189">
        <f>Q927*H927</f>
        <v>0.068735700000000011</v>
      </c>
      <c r="S927" s="189">
        <v>0</v>
      </c>
      <c r="T927" s="190">
        <f>S927*H927</f>
        <v>0</v>
      </c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R927" s="191" t="s">
        <v>415</v>
      </c>
      <c r="AT927" s="191" t="s">
        <v>411</v>
      </c>
      <c r="AU927" s="191" t="s">
        <v>415</v>
      </c>
      <c r="AY927" s="22" t="s">
        <v>408</v>
      </c>
      <c r="BE927" s="192">
        <f>IF(N927="základní",J927,0)</f>
        <v>0</v>
      </c>
      <c r="BF927" s="192">
        <f>IF(N927="snížená",J927,0)</f>
        <v>0</v>
      </c>
      <c r="BG927" s="192">
        <f>IF(N927="zákl. přenesená",J927,0)</f>
        <v>0</v>
      </c>
      <c r="BH927" s="192">
        <f>IF(N927="sníž. přenesená",J927,0)</f>
        <v>0</v>
      </c>
      <c r="BI927" s="192">
        <f>IF(N927="nulová",J927,0)</f>
        <v>0</v>
      </c>
      <c r="BJ927" s="22" t="s">
        <v>76</v>
      </c>
      <c r="BK927" s="192">
        <f>ROUND(I927*H927,2)</f>
        <v>0</v>
      </c>
      <c r="BL927" s="22" t="s">
        <v>415</v>
      </c>
      <c r="BM927" s="191" t="s">
        <v>1421</v>
      </c>
    </row>
    <row r="928" s="2" customFormat="1">
      <c r="A928" s="41"/>
      <c r="B928" s="42"/>
      <c r="C928" s="41"/>
      <c r="D928" s="193" t="s">
        <v>417</v>
      </c>
      <c r="E928" s="41"/>
      <c r="F928" s="194" t="s">
        <v>1422</v>
      </c>
      <c r="G928" s="41"/>
      <c r="H928" s="41"/>
      <c r="I928" s="195"/>
      <c r="J928" s="41"/>
      <c r="K928" s="41"/>
      <c r="L928" s="42"/>
      <c r="M928" s="196"/>
      <c r="N928" s="197"/>
      <c r="O928" s="75"/>
      <c r="P928" s="75"/>
      <c r="Q928" s="75"/>
      <c r="R928" s="75"/>
      <c r="S928" s="75"/>
      <c r="T928" s="76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T928" s="22" t="s">
        <v>417</v>
      </c>
      <c r="AU928" s="22" t="s">
        <v>415</v>
      </c>
    </row>
    <row r="929" s="13" customFormat="1">
      <c r="A929" s="13"/>
      <c r="B929" s="198"/>
      <c r="C929" s="13"/>
      <c r="D929" s="199" t="s">
        <v>419</v>
      </c>
      <c r="E929" s="200" t="s">
        <v>3</v>
      </c>
      <c r="F929" s="201" t="s">
        <v>185</v>
      </c>
      <c r="G929" s="13"/>
      <c r="H929" s="202">
        <v>297.31599999999997</v>
      </c>
      <c r="I929" s="203"/>
      <c r="J929" s="13"/>
      <c r="K929" s="13"/>
      <c r="L929" s="198"/>
      <c r="M929" s="204"/>
      <c r="N929" s="205"/>
      <c r="O929" s="205"/>
      <c r="P929" s="205"/>
      <c r="Q929" s="205"/>
      <c r="R929" s="205"/>
      <c r="S929" s="205"/>
      <c r="T929" s="20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00" t="s">
        <v>419</v>
      </c>
      <c r="AU929" s="200" t="s">
        <v>415</v>
      </c>
      <c r="AV929" s="13" t="s">
        <v>80</v>
      </c>
      <c r="AW929" s="13" t="s">
        <v>33</v>
      </c>
      <c r="AX929" s="13" t="s">
        <v>72</v>
      </c>
      <c r="AY929" s="200" t="s">
        <v>408</v>
      </c>
    </row>
    <row r="930" s="13" customFormat="1">
      <c r="A930" s="13"/>
      <c r="B930" s="198"/>
      <c r="C930" s="13"/>
      <c r="D930" s="199" t="s">
        <v>419</v>
      </c>
      <c r="E930" s="200" t="s">
        <v>3</v>
      </c>
      <c r="F930" s="201" t="s">
        <v>191</v>
      </c>
      <c r="G930" s="13"/>
      <c r="H930" s="202">
        <v>17.082999999999998</v>
      </c>
      <c r="I930" s="203"/>
      <c r="J930" s="13"/>
      <c r="K930" s="13"/>
      <c r="L930" s="198"/>
      <c r="M930" s="204"/>
      <c r="N930" s="205"/>
      <c r="O930" s="205"/>
      <c r="P930" s="205"/>
      <c r="Q930" s="205"/>
      <c r="R930" s="205"/>
      <c r="S930" s="205"/>
      <c r="T930" s="20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00" t="s">
        <v>419</v>
      </c>
      <c r="AU930" s="200" t="s">
        <v>415</v>
      </c>
      <c r="AV930" s="13" t="s">
        <v>80</v>
      </c>
      <c r="AW930" s="13" t="s">
        <v>33</v>
      </c>
      <c r="AX930" s="13" t="s">
        <v>72</v>
      </c>
      <c r="AY930" s="200" t="s">
        <v>408</v>
      </c>
    </row>
    <row r="931" s="13" customFormat="1">
      <c r="A931" s="13"/>
      <c r="B931" s="198"/>
      <c r="C931" s="13"/>
      <c r="D931" s="199" t="s">
        <v>419</v>
      </c>
      <c r="E931" s="200" t="s">
        <v>3</v>
      </c>
      <c r="F931" s="201" t="s">
        <v>304</v>
      </c>
      <c r="G931" s="13"/>
      <c r="H931" s="202">
        <v>40.020000000000003</v>
      </c>
      <c r="I931" s="203"/>
      <c r="J931" s="13"/>
      <c r="K931" s="13"/>
      <c r="L931" s="198"/>
      <c r="M931" s="204"/>
      <c r="N931" s="205"/>
      <c r="O931" s="205"/>
      <c r="P931" s="205"/>
      <c r="Q931" s="205"/>
      <c r="R931" s="205"/>
      <c r="S931" s="205"/>
      <c r="T931" s="20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00" t="s">
        <v>419</v>
      </c>
      <c r="AU931" s="200" t="s">
        <v>415</v>
      </c>
      <c r="AV931" s="13" t="s">
        <v>80</v>
      </c>
      <c r="AW931" s="13" t="s">
        <v>33</v>
      </c>
      <c r="AX931" s="13" t="s">
        <v>72</v>
      </c>
      <c r="AY931" s="200" t="s">
        <v>408</v>
      </c>
    </row>
    <row r="932" s="13" customFormat="1">
      <c r="A932" s="13"/>
      <c r="B932" s="198"/>
      <c r="C932" s="13"/>
      <c r="D932" s="199" t="s">
        <v>419</v>
      </c>
      <c r="E932" s="200" t="s">
        <v>3</v>
      </c>
      <c r="F932" s="201" t="s">
        <v>188</v>
      </c>
      <c r="G932" s="13"/>
      <c r="H932" s="202">
        <v>13.452999999999999</v>
      </c>
      <c r="I932" s="203"/>
      <c r="J932" s="13"/>
      <c r="K932" s="13"/>
      <c r="L932" s="198"/>
      <c r="M932" s="204"/>
      <c r="N932" s="205"/>
      <c r="O932" s="205"/>
      <c r="P932" s="205"/>
      <c r="Q932" s="205"/>
      <c r="R932" s="205"/>
      <c r="S932" s="205"/>
      <c r="T932" s="206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00" t="s">
        <v>419</v>
      </c>
      <c r="AU932" s="200" t="s">
        <v>415</v>
      </c>
      <c r="AV932" s="13" t="s">
        <v>80</v>
      </c>
      <c r="AW932" s="13" t="s">
        <v>33</v>
      </c>
      <c r="AX932" s="13" t="s">
        <v>72</v>
      </c>
      <c r="AY932" s="200" t="s">
        <v>408</v>
      </c>
    </row>
    <row r="933" s="13" customFormat="1">
      <c r="A933" s="13"/>
      <c r="B933" s="198"/>
      <c r="C933" s="13"/>
      <c r="D933" s="199" t="s">
        <v>419</v>
      </c>
      <c r="E933" s="200" t="s">
        <v>3</v>
      </c>
      <c r="F933" s="201" t="s">
        <v>1423</v>
      </c>
      <c r="G933" s="13"/>
      <c r="H933" s="202">
        <v>13.993</v>
      </c>
      <c r="I933" s="203"/>
      <c r="J933" s="13"/>
      <c r="K933" s="13"/>
      <c r="L933" s="198"/>
      <c r="M933" s="204"/>
      <c r="N933" s="205"/>
      <c r="O933" s="205"/>
      <c r="P933" s="205"/>
      <c r="Q933" s="205"/>
      <c r="R933" s="205"/>
      <c r="S933" s="205"/>
      <c r="T933" s="206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T933" s="200" t="s">
        <v>419</v>
      </c>
      <c r="AU933" s="200" t="s">
        <v>415</v>
      </c>
      <c r="AV933" s="13" t="s">
        <v>80</v>
      </c>
      <c r="AW933" s="13" t="s">
        <v>33</v>
      </c>
      <c r="AX933" s="13" t="s">
        <v>72</v>
      </c>
      <c r="AY933" s="200" t="s">
        <v>408</v>
      </c>
    </row>
    <row r="934" s="15" customFormat="1">
      <c r="A934" s="15"/>
      <c r="B934" s="215"/>
      <c r="C934" s="15"/>
      <c r="D934" s="199" t="s">
        <v>419</v>
      </c>
      <c r="E934" s="216" t="s">
        <v>3</v>
      </c>
      <c r="F934" s="217" t="s">
        <v>451</v>
      </c>
      <c r="G934" s="15"/>
      <c r="H934" s="218">
        <v>381.86500000000001</v>
      </c>
      <c r="I934" s="219"/>
      <c r="J934" s="15"/>
      <c r="K934" s="15"/>
      <c r="L934" s="215"/>
      <c r="M934" s="220"/>
      <c r="N934" s="221"/>
      <c r="O934" s="221"/>
      <c r="P934" s="221"/>
      <c r="Q934" s="221"/>
      <c r="R934" s="221"/>
      <c r="S934" s="221"/>
      <c r="T934" s="222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T934" s="216" t="s">
        <v>419</v>
      </c>
      <c r="AU934" s="216" t="s">
        <v>415</v>
      </c>
      <c r="AV934" s="15" t="s">
        <v>415</v>
      </c>
      <c r="AW934" s="15" t="s">
        <v>33</v>
      </c>
      <c r="AX934" s="15" t="s">
        <v>76</v>
      </c>
      <c r="AY934" s="216" t="s">
        <v>408</v>
      </c>
    </row>
    <row r="935" s="17" customFormat="1" ht="20.88" customHeight="1">
      <c r="A935" s="17"/>
      <c r="B935" s="241"/>
      <c r="C935" s="17"/>
      <c r="D935" s="242" t="s">
        <v>71</v>
      </c>
      <c r="E935" s="242" t="s">
        <v>1424</v>
      </c>
      <c r="F935" s="242" t="s">
        <v>1425</v>
      </c>
      <c r="G935" s="17"/>
      <c r="H935" s="17"/>
      <c r="I935" s="243"/>
      <c r="J935" s="244">
        <f>BK935</f>
        <v>0</v>
      </c>
      <c r="K935" s="17"/>
      <c r="L935" s="241"/>
      <c r="M935" s="245"/>
      <c r="N935" s="246"/>
      <c r="O935" s="246"/>
      <c r="P935" s="247">
        <f>SUM(P936:P956)</f>
        <v>0</v>
      </c>
      <c r="Q935" s="246"/>
      <c r="R935" s="247">
        <f>SUM(R936:R956)</f>
        <v>0.24476992800000003</v>
      </c>
      <c r="S935" s="246"/>
      <c r="T935" s="248">
        <f>SUM(T936:T956)</f>
        <v>0</v>
      </c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R935" s="242" t="s">
        <v>76</v>
      </c>
      <c r="AT935" s="249" t="s">
        <v>71</v>
      </c>
      <c r="AU935" s="249" t="s">
        <v>114</v>
      </c>
      <c r="AY935" s="242" t="s">
        <v>408</v>
      </c>
      <c r="BK935" s="250">
        <f>SUM(BK936:BK956)</f>
        <v>0</v>
      </c>
    </row>
    <row r="936" s="2" customFormat="1" ht="55.5" customHeight="1">
      <c r="A936" s="41"/>
      <c r="B936" s="179"/>
      <c r="C936" s="180" t="s">
        <v>1426</v>
      </c>
      <c r="D936" s="180" t="s">
        <v>411</v>
      </c>
      <c r="E936" s="181" t="s">
        <v>1427</v>
      </c>
      <c r="F936" s="182" t="s">
        <v>1428</v>
      </c>
      <c r="G936" s="183" t="s">
        <v>650</v>
      </c>
      <c r="H936" s="184">
        <v>13.73</v>
      </c>
      <c r="I936" s="185"/>
      <c r="J936" s="186">
        <f>ROUND(I936*H936,2)</f>
        <v>0</v>
      </c>
      <c r="K936" s="182" t="s">
        <v>414</v>
      </c>
      <c r="L936" s="42"/>
      <c r="M936" s="187" t="s">
        <v>3</v>
      </c>
      <c r="N936" s="188" t="s">
        <v>43</v>
      </c>
      <c r="O936" s="75"/>
      <c r="P936" s="189">
        <f>O936*H936</f>
        <v>0</v>
      </c>
      <c r="Q936" s="189">
        <v>0.0017600000000000001</v>
      </c>
      <c r="R936" s="189">
        <f>Q936*H936</f>
        <v>0.0241648</v>
      </c>
      <c r="S936" s="189">
        <v>0</v>
      </c>
      <c r="T936" s="190">
        <f>S936*H936</f>
        <v>0</v>
      </c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R936" s="191" t="s">
        <v>415</v>
      </c>
      <c r="AT936" s="191" t="s">
        <v>411</v>
      </c>
      <c r="AU936" s="191" t="s">
        <v>415</v>
      </c>
      <c r="AY936" s="22" t="s">
        <v>408</v>
      </c>
      <c r="BE936" s="192">
        <f>IF(N936="základní",J936,0)</f>
        <v>0</v>
      </c>
      <c r="BF936" s="192">
        <f>IF(N936="snížená",J936,0)</f>
        <v>0</v>
      </c>
      <c r="BG936" s="192">
        <f>IF(N936="zákl. přenesená",J936,0)</f>
        <v>0</v>
      </c>
      <c r="BH936" s="192">
        <f>IF(N936="sníž. přenesená",J936,0)</f>
        <v>0</v>
      </c>
      <c r="BI936" s="192">
        <f>IF(N936="nulová",J936,0)</f>
        <v>0</v>
      </c>
      <c r="BJ936" s="22" t="s">
        <v>76</v>
      </c>
      <c r="BK936" s="192">
        <f>ROUND(I936*H936,2)</f>
        <v>0</v>
      </c>
      <c r="BL936" s="22" t="s">
        <v>415</v>
      </c>
      <c r="BM936" s="191" t="s">
        <v>1429</v>
      </c>
    </row>
    <row r="937" s="2" customFormat="1">
      <c r="A937" s="41"/>
      <c r="B937" s="42"/>
      <c r="C937" s="41"/>
      <c r="D937" s="193" t="s">
        <v>417</v>
      </c>
      <c r="E937" s="41"/>
      <c r="F937" s="194" t="s">
        <v>1430</v>
      </c>
      <c r="G937" s="41"/>
      <c r="H937" s="41"/>
      <c r="I937" s="195"/>
      <c r="J937" s="41"/>
      <c r="K937" s="41"/>
      <c r="L937" s="42"/>
      <c r="M937" s="196"/>
      <c r="N937" s="197"/>
      <c r="O937" s="75"/>
      <c r="P937" s="75"/>
      <c r="Q937" s="75"/>
      <c r="R937" s="75"/>
      <c r="S937" s="75"/>
      <c r="T937" s="76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T937" s="22" t="s">
        <v>417</v>
      </c>
      <c r="AU937" s="22" t="s">
        <v>415</v>
      </c>
    </row>
    <row r="938" s="14" customFormat="1">
      <c r="A938" s="14"/>
      <c r="B938" s="208"/>
      <c r="C938" s="14"/>
      <c r="D938" s="199" t="s">
        <v>419</v>
      </c>
      <c r="E938" s="209" t="s">
        <v>3</v>
      </c>
      <c r="F938" s="210" t="s">
        <v>1431</v>
      </c>
      <c r="G938" s="14"/>
      <c r="H938" s="209" t="s">
        <v>3</v>
      </c>
      <c r="I938" s="211"/>
      <c r="J938" s="14"/>
      <c r="K938" s="14"/>
      <c r="L938" s="208"/>
      <c r="M938" s="212"/>
      <c r="N938" s="213"/>
      <c r="O938" s="213"/>
      <c r="P938" s="213"/>
      <c r="Q938" s="213"/>
      <c r="R938" s="213"/>
      <c r="S938" s="213"/>
      <c r="T938" s="2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T938" s="209" t="s">
        <v>419</v>
      </c>
      <c r="AU938" s="209" t="s">
        <v>415</v>
      </c>
      <c r="AV938" s="14" t="s">
        <v>76</v>
      </c>
      <c r="AW938" s="14" t="s">
        <v>33</v>
      </c>
      <c r="AX938" s="14" t="s">
        <v>72</v>
      </c>
      <c r="AY938" s="209" t="s">
        <v>408</v>
      </c>
    </row>
    <row r="939" s="13" customFormat="1">
      <c r="A939" s="13"/>
      <c r="B939" s="198"/>
      <c r="C939" s="13"/>
      <c r="D939" s="199" t="s">
        <v>419</v>
      </c>
      <c r="E939" s="200" t="s">
        <v>3</v>
      </c>
      <c r="F939" s="201" t="s">
        <v>1432</v>
      </c>
      <c r="G939" s="13"/>
      <c r="H939" s="202">
        <v>4.4299999999999997</v>
      </c>
      <c r="I939" s="203"/>
      <c r="J939" s="13"/>
      <c r="K939" s="13"/>
      <c r="L939" s="198"/>
      <c r="M939" s="204"/>
      <c r="N939" s="205"/>
      <c r="O939" s="205"/>
      <c r="P939" s="205"/>
      <c r="Q939" s="205"/>
      <c r="R939" s="205"/>
      <c r="S939" s="205"/>
      <c r="T939" s="206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00" t="s">
        <v>419</v>
      </c>
      <c r="AU939" s="200" t="s">
        <v>415</v>
      </c>
      <c r="AV939" s="13" t="s">
        <v>80</v>
      </c>
      <c r="AW939" s="13" t="s">
        <v>33</v>
      </c>
      <c r="AX939" s="13" t="s">
        <v>72</v>
      </c>
      <c r="AY939" s="200" t="s">
        <v>408</v>
      </c>
    </row>
    <row r="940" s="13" customFormat="1">
      <c r="A940" s="13"/>
      <c r="B940" s="198"/>
      <c r="C940" s="13"/>
      <c r="D940" s="199" t="s">
        <v>419</v>
      </c>
      <c r="E940" s="200" t="s">
        <v>3</v>
      </c>
      <c r="F940" s="201" t="s">
        <v>1433</v>
      </c>
      <c r="G940" s="13"/>
      <c r="H940" s="202">
        <v>9.3000000000000007</v>
      </c>
      <c r="I940" s="203"/>
      <c r="J940" s="13"/>
      <c r="K940" s="13"/>
      <c r="L940" s="198"/>
      <c r="M940" s="204"/>
      <c r="N940" s="205"/>
      <c r="O940" s="205"/>
      <c r="P940" s="205"/>
      <c r="Q940" s="205"/>
      <c r="R940" s="205"/>
      <c r="S940" s="205"/>
      <c r="T940" s="206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00" t="s">
        <v>419</v>
      </c>
      <c r="AU940" s="200" t="s">
        <v>415</v>
      </c>
      <c r="AV940" s="13" t="s">
        <v>80</v>
      </c>
      <c r="AW940" s="13" t="s">
        <v>33</v>
      </c>
      <c r="AX940" s="13" t="s">
        <v>72</v>
      </c>
      <c r="AY940" s="200" t="s">
        <v>408</v>
      </c>
    </row>
    <row r="941" s="15" customFormat="1">
      <c r="A941" s="15"/>
      <c r="B941" s="215"/>
      <c r="C941" s="15"/>
      <c r="D941" s="199" t="s">
        <v>419</v>
      </c>
      <c r="E941" s="216" t="s">
        <v>3</v>
      </c>
      <c r="F941" s="217" t="s">
        <v>451</v>
      </c>
      <c r="G941" s="15"/>
      <c r="H941" s="218">
        <v>13.73</v>
      </c>
      <c r="I941" s="219"/>
      <c r="J941" s="15"/>
      <c r="K941" s="15"/>
      <c r="L941" s="215"/>
      <c r="M941" s="220"/>
      <c r="N941" s="221"/>
      <c r="O941" s="221"/>
      <c r="P941" s="221"/>
      <c r="Q941" s="221"/>
      <c r="R941" s="221"/>
      <c r="S941" s="221"/>
      <c r="T941" s="222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T941" s="216" t="s">
        <v>419</v>
      </c>
      <c r="AU941" s="216" t="s">
        <v>415</v>
      </c>
      <c r="AV941" s="15" t="s">
        <v>415</v>
      </c>
      <c r="AW941" s="15" t="s">
        <v>33</v>
      </c>
      <c r="AX941" s="15" t="s">
        <v>76</v>
      </c>
      <c r="AY941" s="216" t="s">
        <v>408</v>
      </c>
    </row>
    <row r="942" s="2" customFormat="1" ht="24.15" customHeight="1">
      <c r="A942" s="41"/>
      <c r="B942" s="179"/>
      <c r="C942" s="223" t="s">
        <v>1434</v>
      </c>
      <c r="D942" s="223" t="s">
        <v>513</v>
      </c>
      <c r="E942" s="224" t="s">
        <v>1435</v>
      </c>
      <c r="F942" s="225" t="s">
        <v>1436</v>
      </c>
      <c r="G942" s="226" t="s">
        <v>117</v>
      </c>
      <c r="H942" s="227">
        <v>5.492</v>
      </c>
      <c r="I942" s="228"/>
      <c r="J942" s="229">
        <f>ROUND(I942*H942,2)</f>
        <v>0</v>
      </c>
      <c r="K942" s="225" t="s">
        <v>414</v>
      </c>
      <c r="L942" s="230"/>
      <c r="M942" s="231" t="s">
        <v>3</v>
      </c>
      <c r="N942" s="232" t="s">
        <v>43</v>
      </c>
      <c r="O942" s="75"/>
      <c r="P942" s="189">
        <f>O942*H942</f>
        <v>0</v>
      </c>
      <c r="Q942" s="189">
        <v>0.0011999999999999999</v>
      </c>
      <c r="R942" s="189">
        <f>Q942*H942</f>
        <v>0.0065903999999999997</v>
      </c>
      <c r="S942" s="189">
        <v>0</v>
      </c>
      <c r="T942" s="190">
        <f>S942*H942</f>
        <v>0</v>
      </c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R942" s="191" t="s">
        <v>470</v>
      </c>
      <c r="AT942" s="191" t="s">
        <v>513</v>
      </c>
      <c r="AU942" s="191" t="s">
        <v>415</v>
      </c>
      <c r="AY942" s="22" t="s">
        <v>408</v>
      </c>
      <c r="BE942" s="192">
        <f>IF(N942="základní",J942,0)</f>
        <v>0</v>
      </c>
      <c r="BF942" s="192">
        <f>IF(N942="snížená",J942,0)</f>
        <v>0</v>
      </c>
      <c r="BG942" s="192">
        <f>IF(N942="zákl. přenesená",J942,0)</f>
        <v>0</v>
      </c>
      <c r="BH942" s="192">
        <f>IF(N942="sníž. přenesená",J942,0)</f>
        <v>0</v>
      </c>
      <c r="BI942" s="192">
        <f>IF(N942="nulová",J942,0)</f>
        <v>0</v>
      </c>
      <c r="BJ942" s="22" t="s">
        <v>76</v>
      </c>
      <c r="BK942" s="192">
        <f>ROUND(I942*H942,2)</f>
        <v>0</v>
      </c>
      <c r="BL942" s="22" t="s">
        <v>415</v>
      </c>
      <c r="BM942" s="191" t="s">
        <v>1437</v>
      </c>
    </row>
    <row r="943" s="13" customFormat="1">
      <c r="A943" s="13"/>
      <c r="B943" s="198"/>
      <c r="C943" s="13"/>
      <c r="D943" s="199" t="s">
        <v>419</v>
      </c>
      <c r="E943" s="13"/>
      <c r="F943" s="201" t="s">
        <v>1438</v>
      </c>
      <c r="G943" s="13"/>
      <c r="H943" s="202">
        <v>5.492</v>
      </c>
      <c r="I943" s="203"/>
      <c r="J943" s="13"/>
      <c r="K943" s="13"/>
      <c r="L943" s="198"/>
      <c r="M943" s="204"/>
      <c r="N943" s="205"/>
      <c r="O943" s="205"/>
      <c r="P943" s="205"/>
      <c r="Q943" s="205"/>
      <c r="R943" s="205"/>
      <c r="S943" s="205"/>
      <c r="T943" s="20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00" t="s">
        <v>419</v>
      </c>
      <c r="AU943" s="200" t="s">
        <v>415</v>
      </c>
      <c r="AV943" s="13" t="s">
        <v>80</v>
      </c>
      <c r="AW943" s="13" t="s">
        <v>4</v>
      </c>
      <c r="AX943" s="13" t="s">
        <v>76</v>
      </c>
      <c r="AY943" s="200" t="s">
        <v>408</v>
      </c>
    </row>
    <row r="944" s="2" customFormat="1" ht="55.5" customHeight="1">
      <c r="A944" s="41"/>
      <c r="B944" s="179"/>
      <c r="C944" s="180" t="s">
        <v>1439</v>
      </c>
      <c r="D944" s="180" t="s">
        <v>411</v>
      </c>
      <c r="E944" s="181" t="s">
        <v>1427</v>
      </c>
      <c r="F944" s="182" t="s">
        <v>1428</v>
      </c>
      <c r="G944" s="183" t="s">
        <v>650</v>
      </c>
      <c r="H944" s="184">
        <v>69.963999999999999</v>
      </c>
      <c r="I944" s="185"/>
      <c r="J944" s="186">
        <f>ROUND(I944*H944,2)</f>
        <v>0</v>
      </c>
      <c r="K944" s="182" t="s">
        <v>414</v>
      </c>
      <c r="L944" s="42"/>
      <c r="M944" s="187" t="s">
        <v>3</v>
      </c>
      <c r="N944" s="188" t="s">
        <v>43</v>
      </c>
      <c r="O944" s="75"/>
      <c r="P944" s="189">
        <f>O944*H944</f>
        <v>0</v>
      </c>
      <c r="Q944" s="189">
        <v>0.001758</v>
      </c>
      <c r="R944" s="189">
        <f>Q944*H944</f>
        <v>0.12299671199999999</v>
      </c>
      <c r="S944" s="189">
        <v>0</v>
      </c>
      <c r="T944" s="190">
        <f>S944*H944</f>
        <v>0</v>
      </c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R944" s="191" t="s">
        <v>415</v>
      </c>
      <c r="AT944" s="191" t="s">
        <v>411</v>
      </c>
      <c r="AU944" s="191" t="s">
        <v>415</v>
      </c>
      <c r="AY944" s="22" t="s">
        <v>408</v>
      </c>
      <c r="BE944" s="192">
        <f>IF(N944="základní",J944,0)</f>
        <v>0</v>
      </c>
      <c r="BF944" s="192">
        <f>IF(N944="snížená",J944,0)</f>
        <v>0</v>
      </c>
      <c r="BG944" s="192">
        <f>IF(N944="zákl. přenesená",J944,0)</f>
        <v>0</v>
      </c>
      <c r="BH944" s="192">
        <f>IF(N944="sníž. přenesená",J944,0)</f>
        <v>0</v>
      </c>
      <c r="BI944" s="192">
        <f>IF(N944="nulová",J944,0)</f>
        <v>0</v>
      </c>
      <c r="BJ944" s="22" t="s">
        <v>76</v>
      </c>
      <c r="BK944" s="192">
        <f>ROUND(I944*H944,2)</f>
        <v>0</v>
      </c>
      <c r="BL944" s="22" t="s">
        <v>415</v>
      </c>
      <c r="BM944" s="191" t="s">
        <v>1440</v>
      </c>
    </row>
    <row r="945" s="2" customFormat="1">
      <c r="A945" s="41"/>
      <c r="B945" s="42"/>
      <c r="C945" s="41"/>
      <c r="D945" s="193" t="s">
        <v>417</v>
      </c>
      <c r="E945" s="41"/>
      <c r="F945" s="194" t="s">
        <v>1430</v>
      </c>
      <c r="G945" s="41"/>
      <c r="H945" s="41"/>
      <c r="I945" s="195"/>
      <c r="J945" s="41"/>
      <c r="K945" s="41"/>
      <c r="L945" s="42"/>
      <c r="M945" s="196"/>
      <c r="N945" s="197"/>
      <c r="O945" s="75"/>
      <c r="P945" s="75"/>
      <c r="Q945" s="75"/>
      <c r="R945" s="75"/>
      <c r="S945" s="75"/>
      <c r="T945" s="76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T945" s="22" t="s">
        <v>417</v>
      </c>
      <c r="AU945" s="22" t="s">
        <v>415</v>
      </c>
    </row>
    <row r="946" s="13" customFormat="1">
      <c r="A946" s="13"/>
      <c r="B946" s="198"/>
      <c r="C946" s="13"/>
      <c r="D946" s="199" t="s">
        <v>419</v>
      </c>
      <c r="E946" s="200" t="s">
        <v>3</v>
      </c>
      <c r="F946" s="201" t="s">
        <v>1441</v>
      </c>
      <c r="G946" s="13"/>
      <c r="H946" s="202">
        <v>69.963999999999999</v>
      </c>
      <c r="I946" s="203"/>
      <c r="J946" s="13"/>
      <c r="K946" s="13"/>
      <c r="L946" s="198"/>
      <c r="M946" s="204"/>
      <c r="N946" s="205"/>
      <c r="O946" s="205"/>
      <c r="P946" s="205"/>
      <c r="Q946" s="205"/>
      <c r="R946" s="205"/>
      <c r="S946" s="205"/>
      <c r="T946" s="206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00" t="s">
        <v>419</v>
      </c>
      <c r="AU946" s="200" t="s">
        <v>415</v>
      </c>
      <c r="AV946" s="13" t="s">
        <v>80</v>
      </c>
      <c r="AW946" s="13" t="s">
        <v>33</v>
      </c>
      <c r="AX946" s="13" t="s">
        <v>72</v>
      </c>
      <c r="AY946" s="200" t="s">
        <v>408</v>
      </c>
    </row>
    <row r="947" s="15" customFormat="1">
      <c r="A947" s="15"/>
      <c r="B947" s="215"/>
      <c r="C947" s="15"/>
      <c r="D947" s="199" t="s">
        <v>419</v>
      </c>
      <c r="E947" s="216" t="s">
        <v>3</v>
      </c>
      <c r="F947" s="217" t="s">
        <v>451</v>
      </c>
      <c r="G947" s="15"/>
      <c r="H947" s="218">
        <v>69.963999999999999</v>
      </c>
      <c r="I947" s="219"/>
      <c r="J947" s="15"/>
      <c r="K947" s="15"/>
      <c r="L947" s="215"/>
      <c r="M947" s="220"/>
      <c r="N947" s="221"/>
      <c r="O947" s="221"/>
      <c r="P947" s="221"/>
      <c r="Q947" s="221"/>
      <c r="R947" s="221"/>
      <c r="S947" s="221"/>
      <c r="T947" s="222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T947" s="216" t="s">
        <v>419</v>
      </c>
      <c r="AU947" s="216" t="s">
        <v>415</v>
      </c>
      <c r="AV947" s="15" t="s">
        <v>415</v>
      </c>
      <c r="AW947" s="15" t="s">
        <v>33</v>
      </c>
      <c r="AX947" s="15" t="s">
        <v>76</v>
      </c>
      <c r="AY947" s="216" t="s">
        <v>408</v>
      </c>
    </row>
    <row r="948" s="2" customFormat="1" ht="55.5" customHeight="1">
      <c r="A948" s="41"/>
      <c r="B948" s="179"/>
      <c r="C948" s="180" t="s">
        <v>1442</v>
      </c>
      <c r="D948" s="180" t="s">
        <v>411</v>
      </c>
      <c r="E948" s="181" t="s">
        <v>1427</v>
      </c>
      <c r="F948" s="182" t="s">
        <v>1428</v>
      </c>
      <c r="G948" s="183" t="s">
        <v>650</v>
      </c>
      <c r="H948" s="184">
        <v>18</v>
      </c>
      <c r="I948" s="185"/>
      <c r="J948" s="186">
        <f>ROUND(I948*H948,2)</f>
        <v>0</v>
      </c>
      <c r="K948" s="182" t="s">
        <v>414</v>
      </c>
      <c r="L948" s="42"/>
      <c r="M948" s="187" t="s">
        <v>3</v>
      </c>
      <c r="N948" s="188" t="s">
        <v>43</v>
      </c>
      <c r="O948" s="75"/>
      <c r="P948" s="189">
        <f>O948*H948</f>
        <v>0</v>
      </c>
      <c r="Q948" s="189">
        <v>0.001758</v>
      </c>
      <c r="R948" s="189">
        <f>Q948*H948</f>
        <v>0.031643999999999999</v>
      </c>
      <c r="S948" s="189">
        <v>0</v>
      </c>
      <c r="T948" s="190">
        <f>S948*H948</f>
        <v>0</v>
      </c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R948" s="191" t="s">
        <v>415</v>
      </c>
      <c r="AT948" s="191" t="s">
        <v>411</v>
      </c>
      <c r="AU948" s="191" t="s">
        <v>415</v>
      </c>
      <c r="AY948" s="22" t="s">
        <v>408</v>
      </c>
      <c r="BE948" s="192">
        <f>IF(N948="základní",J948,0)</f>
        <v>0</v>
      </c>
      <c r="BF948" s="192">
        <f>IF(N948="snížená",J948,0)</f>
        <v>0</v>
      </c>
      <c r="BG948" s="192">
        <f>IF(N948="zákl. přenesená",J948,0)</f>
        <v>0</v>
      </c>
      <c r="BH948" s="192">
        <f>IF(N948="sníž. přenesená",J948,0)</f>
        <v>0</v>
      </c>
      <c r="BI948" s="192">
        <f>IF(N948="nulová",J948,0)</f>
        <v>0</v>
      </c>
      <c r="BJ948" s="22" t="s">
        <v>76</v>
      </c>
      <c r="BK948" s="192">
        <f>ROUND(I948*H948,2)</f>
        <v>0</v>
      </c>
      <c r="BL948" s="22" t="s">
        <v>415</v>
      </c>
      <c r="BM948" s="191" t="s">
        <v>1443</v>
      </c>
    </row>
    <row r="949" s="2" customFormat="1">
      <c r="A949" s="41"/>
      <c r="B949" s="42"/>
      <c r="C949" s="41"/>
      <c r="D949" s="193" t="s">
        <v>417</v>
      </c>
      <c r="E949" s="41"/>
      <c r="F949" s="194" t="s">
        <v>1430</v>
      </c>
      <c r="G949" s="41"/>
      <c r="H949" s="41"/>
      <c r="I949" s="195"/>
      <c r="J949" s="41"/>
      <c r="K949" s="41"/>
      <c r="L949" s="42"/>
      <c r="M949" s="196"/>
      <c r="N949" s="197"/>
      <c r="O949" s="75"/>
      <c r="P949" s="75"/>
      <c r="Q949" s="75"/>
      <c r="R949" s="75"/>
      <c r="S949" s="75"/>
      <c r="T949" s="76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T949" s="22" t="s">
        <v>417</v>
      </c>
      <c r="AU949" s="22" t="s">
        <v>415</v>
      </c>
    </row>
    <row r="950" s="13" customFormat="1">
      <c r="A950" s="13"/>
      <c r="B950" s="198"/>
      <c r="C950" s="13"/>
      <c r="D950" s="199" t="s">
        <v>419</v>
      </c>
      <c r="E950" s="200" t="s">
        <v>3</v>
      </c>
      <c r="F950" s="201" t="s">
        <v>1378</v>
      </c>
      <c r="G950" s="13"/>
      <c r="H950" s="202">
        <v>18</v>
      </c>
      <c r="I950" s="203"/>
      <c r="J950" s="13"/>
      <c r="K950" s="13"/>
      <c r="L950" s="198"/>
      <c r="M950" s="204"/>
      <c r="N950" s="205"/>
      <c r="O950" s="205"/>
      <c r="P950" s="205"/>
      <c r="Q950" s="205"/>
      <c r="R950" s="205"/>
      <c r="S950" s="205"/>
      <c r="T950" s="206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T950" s="200" t="s">
        <v>419</v>
      </c>
      <c r="AU950" s="200" t="s">
        <v>415</v>
      </c>
      <c r="AV950" s="13" t="s">
        <v>80</v>
      </c>
      <c r="AW950" s="13" t="s">
        <v>33</v>
      </c>
      <c r="AX950" s="13" t="s">
        <v>76</v>
      </c>
      <c r="AY950" s="200" t="s">
        <v>408</v>
      </c>
    </row>
    <row r="951" s="2" customFormat="1" ht="24.15" customHeight="1">
      <c r="A951" s="41"/>
      <c r="B951" s="179"/>
      <c r="C951" s="223" t="s">
        <v>1444</v>
      </c>
      <c r="D951" s="223" t="s">
        <v>513</v>
      </c>
      <c r="E951" s="224" t="s">
        <v>1445</v>
      </c>
      <c r="F951" s="225" t="s">
        <v>1446</v>
      </c>
      <c r="G951" s="226" t="s">
        <v>117</v>
      </c>
      <c r="H951" s="227">
        <v>3.6000000000000001</v>
      </c>
      <c r="I951" s="228"/>
      <c r="J951" s="229">
        <f>ROUND(I951*H951,2)</f>
        <v>0</v>
      </c>
      <c r="K951" s="225" t="s">
        <v>414</v>
      </c>
      <c r="L951" s="230"/>
      <c r="M951" s="231" t="s">
        <v>3</v>
      </c>
      <c r="N951" s="232" t="s">
        <v>43</v>
      </c>
      <c r="O951" s="75"/>
      <c r="P951" s="189">
        <f>O951*H951</f>
        <v>0</v>
      </c>
      <c r="Q951" s="189">
        <v>0.00089999999999999998</v>
      </c>
      <c r="R951" s="189">
        <f>Q951*H951</f>
        <v>0.0032399999999999998</v>
      </c>
      <c r="S951" s="189">
        <v>0</v>
      </c>
      <c r="T951" s="190">
        <f>S951*H951</f>
        <v>0</v>
      </c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R951" s="191" t="s">
        <v>470</v>
      </c>
      <c r="AT951" s="191" t="s">
        <v>513</v>
      </c>
      <c r="AU951" s="191" t="s">
        <v>415</v>
      </c>
      <c r="AY951" s="22" t="s">
        <v>408</v>
      </c>
      <c r="BE951" s="192">
        <f>IF(N951="základní",J951,0)</f>
        <v>0</v>
      </c>
      <c r="BF951" s="192">
        <f>IF(N951="snížená",J951,0)</f>
        <v>0</v>
      </c>
      <c r="BG951" s="192">
        <f>IF(N951="zákl. přenesená",J951,0)</f>
        <v>0</v>
      </c>
      <c r="BH951" s="192">
        <f>IF(N951="sníž. přenesená",J951,0)</f>
        <v>0</v>
      </c>
      <c r="BI951" s="192">
        <f>IF(N951="nulová",J951,0)</f>
        <v>0</v>
      </c>
      <c r="BJ951" s="22" t="s">
        <v>76</v>
      </c>
      <c r="BK951" s="192">
        <f>ROUND(I951*H951,2)</f>
        <v>0</v>
      </c>
      <c r="BL951" s="22" t="s">
        <v>415</v>
      </c>
      <c r="BM951" s="191" t="s">
        <v>1447</v>
      </c>
    </row>
    <row r="952" s="13" customFormat="1">
      <c r="A952" s="13"/>
      <c r="B952" s="198"/>
      <c r="C952" s="13"/>
      <c r="D952" s="199" t="s">
        <v>419</v>
      </c>
      <c r="E952" s="13"/>
      <c r="F952" s="201" t="s">
        <v>1448</v>
      </c>
      <c r="G952" s="13"/>
      <c r="H952" s="202">
        <v>3.6000000000000001</v>
      </c>
      <c r="I952" s="203"/>
      <c r="J952" s="13"/>
      <c r="K952" s="13"/>
      <c r="L952" s="198"/>
      <c r="M952" s="204"/>
      <c r="N952" s="205"/>
      <c r="O952" s="205"/>
      <c r="P952" s="205"/>
      <c r="Q952" s="205"/>
      <c r="R952" s="205"/>
      <c r="S952" s="205"/>
      <c r="T952" s="206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00" t="s">
        <v>419</v>
      </c>
      <c r="AU952" s="200" t="s">
        <v>415</v>
      </c>
      <c r="AV952" s="13" t="s">
        <v>80</v>
      </c>
      <c r="AW952" s="13" t="s">
        <v>4</v>
      </c>
      <c r="AX952" s="13" t="s">
        <v>76</v>
      </c>
      <c r="AY952" s="200" t="s">
        <v>408</v>
      </c>
    </row>
    <row r="953" s="2" customFormat="1" ht="44.25" customHeight="1">
      <c r="A953" s="41"/>
      <c r="B953" s="179"/>
      <c r="C953" s="180" t="s">
        <v>1449</v>
      </c>
      <c r="D953" s="180" t="s">
        <v>411</v>
      </c>
      <c r="E953" s="181" t="s">
        <v>1450</v>
      </c>
      <c r="F953" s="182" t="s">
        <v>1451</v>
      </c>
      <c r="G953" s="183" t="s">
        <v>117</v>
      </c>
      <c r="H953" s="184">
        <v>14.866</v>
      </c>
      <c r="I953" s="185"/>
      <c r="J953" s="186">
        <f>ROUND(I953*H953,2)</f>
        <v>0</v>
      </c>
      <c r="K953" s="182" t="s">
        <v>414</v>
      </c>
      <c r="L953" s="42"/>
      <c r="M953" s="187" t="s">
        <v>3</v>
      </c>
      <c r="N953" s="188" t="s">
        <v>43</v>
      </c>
      <c r="O953" s="75"/>
      <c r="P953" s="189">
        <f>O953*H953</f>
        <v>0</v>
      </c>
      <c r="Q953" s="189">
        <v>0.0037759999999999998</v>
      </c>
      <c r="R953" s="189">
        <f>Q953*H953</f>
        <v>0.056134015999999995</v>
      </c>
      <c r="S953" s="189">
        <v>0</v>
      </c>
      <c r="T953" s="190">
        <f>S953*H953</f>
        <v>0</v>
      </c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R953" s="191" t="s">
        <v>415</v>
      </c>
      <c r="AT953" s="191" t="s">
        <v>411</v>
      </c>
      <c r="AU953" s="191" t="s">
        <v>415</v>
      </c>
      <c r="AY953" s="22" t="s">
        <v>408</v>
      </c>
      <c r="BE953" s="192">
        <f>IF(N953="základní",J953,0)</f>
        <v>0</v>
      </c>
      <c r="BF953" s="192">
        <f>IF(N953="snížená",J953,0)</f>
        <v>0</v>
      </c>
      <c r="BG953" s="192">
        <f>IF(N953="zákl. přenesená",J953,0)</f>
        <v>0</v>
      </c>
      <c r="BH953" s="192">
        <f>IF(N953="sníž. přenesená",J953,0)</f>
        <v>0</v>
      </c>
      <c r="BI953" s="192">
        <f>IF(N953="nulová",J953,0)</f>
        <v>0</v>
      </c>
      <c r="BJ953" s="22" t="s">
        <v>76</v>
      </c>
      <c r="BK953" s="192">
        <f>ROUND(I953*H953,2)</f>
        <v>0</v>
      </c>
      <c r="BL953" s="22" t="s">
        <v>415</v>
      </c>
      <c r="BM953" s="191" t="s">
        <v>1452</v>
      </c>
    </row>
    <row r="954" s="2" customFormat="1">
      <c r="A954" s="41"/>
      <c r="B954" s="42"/>
      <c r="C954" s="41"/>
      <c r="D954" s="193" t="s">
        <v>417</v>
      </c>
      <c r="E954" s="41"/>
      <c r="F954" s="194" t="s">
        <v>1453</v>
      </c>
      <c r="G954" s="41"/>
      <c r="H954" s="41"/>
      <c r="I954" s="195"/>
      <c r="J954" s="41"/>
      <c r="K954" s="41"/>
      <c r="L954" s="42"/>
      <c r="M954" s="196"/>
      <c r="N954" s="197"/>
      <c r="O954" s="75"/>
      <c r="P954" s="75"/>
      <c r="Q954" s="75"/>
      <c r="R954" s="75"/>
      <c r="S954" s="75"/>
      <c r="T954" s="76"/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T954" s="22" t="s">
        <v>417</v>
      </c>
      <c r="AU954" s="22" t="s">
        <v>415</v>
      </c>
    </row>
    <row r="955" s="14" customFormat="1">
      <c r="A955" s="14"/>
      <c r="B955" s="208"/>
      <c r="C955" s="14"/>
      <c r="D955" s="199" t="s">
        <v>419</v>
      </c>
      <c r="E955" s="209" t="s">
        <v>3</v>
      </c>
      <c r="F955" s="210" t="s">
        <v>1454</v>
      </c>
      <c r="G955" s="14"/>
      <c r="H955" s="209" t="s">
        <v>3</v>
      </c>
      <c r="I955" s="211"/>
      <c r="J955" s="14"/>
      <c r="K955" s="14"/>
      <c r="L955" s="208"/>
      <c r="M955" s="212"/>
      <c r="N955" s="213"/>
      <c r="O955" s="213"/>
      <c r="P955" s="213"/>
      <c r="Q955" s="213"/>
      <c r="R955" s="213"/>
      <c r="S955" s="213"/>
      <c r="T955" s="2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09" t="s">
        <v>419</v>
      </c>
      <c r="AU955" s="209" t="s">
        <v>415</v>
      </c>
      <c r="AV955" s="14" t="s">
        <v>76</v>
      </c>
      <c r="AW955" s="14" t="s">
        <v>33</v>
      </c>
      <c r="AX955" s="14" t="s">
        <v>72</v>
      </c>
      <c r="AY955" s="209" t="s">
        <v>408</v>
      </c>
    </row>
    <row r="956" s="13" customFormat="1">
      <c r="A956" s="13"/>
      <c r="B956" s="198"/>
      <c r="C956" s="13"/>
      <c r="D956" s="199" t="s">
        <v>419</v>
      </c>
      <c r="E956" s="200" t="s">
        <v>3</v>
      </c>
      <c r="F956" s="201" t="s">
        <v>1455</v>
      </c>
      <c r="G956" s="13"/>
      <c r="H956" s="202">
        <v>14.866</v>
      </c>
      <c r="I956" s="203"/>
      <c r="J956" s="13"/>
      <c r="K956" s="13"/>
      <c r="L956" s="198"/>
      <c r="M956" s="204"/>
      <c r="N956" s="205"/>
      <c r="O956" s="205"/>
      <c r="P956" s="205"/>
      <c r="Q956" s="205"/>
      <c r="R956" s="205"/>
      <c r="S956" s="205"/>
      <c r="T956" s="206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T956" s="200" t="s">
        <v>419</v>
      </c>
      <c r="AU956" s="200" t="s">
        <v>415</v>
      </c>
      <c r="AV956" s="13" t="s">
        <v>80</v>
      </c>
      <c r="AW956" s="13" t="s">
        <v>33</v>
      </c>
      <c r="AX956" s="13" t="s">
        <v>76</v>
      </c>
      <c r="AY956" s="200" t="s">
        <v>408</v>
      </c>
    </row>
    <row r="957" s="17" customFormat="1" ht="20.88" customHeight="1">
      <c r="A957" s="17"/>
      <c r="B957" s="241"/>
      <c r="C957" s="17"/>
      <c r="D957" s="242" t="s">
        <v>71</v>
      </c>
      <c r="E957" s="242" t="s">
        <v>1456</v>
      </c>
      <c r="F957" s="242" t="s">
        <v>1457</v>
      </c>
      <c r="G957" s="17"/>
      <c r="H957" s="17"/>
      <c r="I957" s="243"/>
      <c r="J957" s="244">
        <f>BK957</f>
        <v>0</v>
      </c>
      <c r="K957" s="17"/>
      <c r="L957" s="241"/>
      <c r="M957" s="245"/>
      <c r="N957" s="246"/>
      <c r="O957" s="246"/>
      <c r="P957" s="247">
        <f>SUM(P958:P989)</f>
        <v>0</v>
      </c>
      <c r="Q957" s="246"/>
      <c r="R957" s="247">
        <f>SUM(R958:R989)</f>
        <v>2.7830415039999998</v>
      </c>
      <c r="S957" s="246"/>
      <c r="T957" s="248">
        <f>SUM(T958:T989)</f>
        <v>0</v>
      </c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R957" s="242" t="s">
        <v>76</v>
      </c>
      <c r="AT957" s="249" t="s">
        <v>71</v>
      </c>
      <c r="AU957" s="249" t="s">
        <v>114</v>
      </c>
      <c r="AY957" s="242" t="s">
        <v>408</v>
      </c>
      <c r="BK957" s="250">
        <f>SUM(BK958:BK989)</f>
        <v>0</v>
      </c>
    </row>
    <row r="958" s="2" customFormat="1" ht="33" customHeight="1">
      <c r="A958" s="41"/>
      <c r="B958" s="179"/>
      <c r="C958" s="180" t="s">
        <v>1458</v>
      </c>
      <c r="D958" s="180" t="s">
        <v>411</v>
      </c>
      <c r="E958" s="181" t="s">
        <v>1459</v>
      </c>
      <c r="F958" s="182" t="s">
        <v>1460</v>
      </c>
      <c r="G958" s="183" t="s">
        <v>117</v>
      </c>
      <c r="H958" s="184">
        <v>13.452999999999999</v>
      </c>
      <c r="I958" s="185"/>
      <c r="J958" s="186">
        <f>ROUND(I958*H958,2)</f>
        <v>0</v>
      </c>
      <c r="K958" s="182" t="s">
        <v>414</v>
      </c>
      <c r="L958" s="42"/>
      <c r="M958" s="187" t="s">
        <v>3</v>
      </c>
      <c r="N958" s="188" t="s">
        <v>43</v>
      </c>
      <c r="O958" s="75"/>
      <c r="P958" s="189">
        <f>O958*H958</f>
        <v>0</v>
      </c>
      <c r="Q958" s="189">
        <v>0.0043839999999999999</v>
      </c>
      <c r="R958" s="189">
        <f>Q958*H958</f>
        <v>0.058977951999999993</v>
      </c>
      <c r="S958" s="189">
        <v>0</v>
      </c>
      <c r="T958" s="190">
        <f>S958*H958</f>
        <v>0</v>
      </c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R958" s="191" t="s">
        <v>415</v>
      </c>
      <c r="AT958" s="191" t="s">
        <v>411</v>
      </c>
      <c r="AU958" s="191" t="s">
        <v>415</v>
      </c>
      <c r="AY958" s="22" t="s">
        <v>408</v>
      </c>
      <c r="BE958" s="192">
        <f>IF(N958="základní",J958,0)</f>
        <v>0</v>
      </c>
      <c r="BF958" s="192">
        <f>IF(N958="snížená",J958,0)</f>
        <v>0</v>
      </c>
      <c r="BG958" s="192">
        <f>IF(N958="zákl. přenesená",J958,0)</f>
        <v>0</v>
      </c>
      <c r="BH958" s="192">
        <f>IF(N958="sníž. přenesená",J958,0)</f>
        <v>0</v>
      </c>
      <c r="BI958" s="192">
        <f>IF(N958="nulová",J958,0)</f>
        <v>0</v>
      </c>
      <c r="BJ958" s="22" t="s">
        <v>76</v>
      </c>
      <c r="BK958" s="192">
        <f>ROUND(I958*H958,2)</f>
        <v>0</v>
      </c>
      <c r="BL958" s="22" t="s">
        <v>415</v>
      </c>
      <c r="BM958" s="191" t="s">
        <v>1461</v>
      </c>
    </row>
    <row r="959" s="2" customFormat="1">
      <c r="A959" s="41"/>
      <c r="B959" s="42"/>
      <c r="C959" s="41"/>
      <c r="D959" s="193" t="s">
        <v>417</v>
      </c>
      <c r="E959" s="41"/>
      <c r="F959" s="194" t="s">
        <v>1462</v>
      </c>
      <c r="G959" s="41"/>
      <c r="H959" s="41"/>
      <c r="I959" s="195"/>
      <c r="J959" s="41"/>
      <c r="K959" s="41"/>
      <c r="L959" s="42"/>
      <c r="M959" s="196"/>
      <c r="N959" s="197"/>
      <c r="O959" s="75"/>
      <c r="P959" s="75"/>
      <c r="Q959" s="75"/>
      <c r="R959" s="75"/>
      <c r="S959" s="75"/>
      <c r="T959" s="76"/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T959" s="22" t="s">
        <v>417</v>
      </c>
      <c r="AU959" s="22" t="s">
        <v>415</v>
      </c>
    </row>
    <row r="960" s="13" customFormat="1">
      <c r="A960" s="13"/>
      <c r="B960" s="198"/>
      <c r="C960" s="13"/>
      <c r="D960" s="199" t="s">
        <v>419</v>
      </c>
      <c r="E960" s="200" t="s">
        <v>3</v>
      </c>
      <c r="F960" s="201" t="s">
        <v>188</v>
      </c>
      <c r="G960" s="13"/>
      <c r="H960" s="202">
        <v>13.452999999999999</v>
      </c>
      <c r="I960" s="203"/>
      <c r="J960" s="13"/>
      <c r="K960" s="13"/>
      <c r="L960" s="198"/>
      <c r="M960" s="204"/>
      <c r="N960" s="205"/>
      <c r="O960" s="205"/>
      <c r="P960" s="205"/>
      <c r="Q960" s="205"/>
      <c r="R960" s="205"/>
      <c r="S960" s="205"/>
      <c r="T960" s="20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00" t="s">
        <v>419</v>
      </c>
      <c r="AU960" s="200" t="s">
        <v>415</v>
      </c>
      <c r="AV960" s="13" t="s">
        <v>80</v>
      </c>
      <c r="AW960" s="13" t="s">
        <v>33</v>
      </c>
      <c r="AX960" s="13" t="s">
        <v>76</v>
      </c>
      <c r="AY960" s="200" t="s">
        <v>408</v>
      </c>
    </row>
    <row r="961" s="2" customFormat="1" ht="33" customHeight="1">
      <c r="A961" s="41"/>
      <c r="B961" s="179"/>
      <c r="C961" s="180" t="s">
        <v>1463</v>
      </c>
      <c r="D961" s="180" t="s">
        <v>411</v>
      </c>
      <c r="E961" s="181" t="s">
        <v>1464</v>
      </c>
      <c r="F961" s="182" t="s">
        <v>1465</v>
      </c>
      <c r="G961" s="183" t="s">
        <v>117</v>
      </c>
      <c r="H961" s="184">
        <v>320.25299999999999</v>
      </c>
      <c r="I961" s="185"/>
      <c r="J961" s="186">
        <f>ROUND(I961*H961,2)</f>
        <v>0</v>
      </c>
      <c r="K961" s="182" t="s">
        <v>414</v>
      </c>
      <c r="L961" s="42"/>
      <c r="M961" s="187" t="s">
        <v>3</v>
      </c>
      <c r="N961" s="188" t="s">
        <v>43</v>
      </c>
      <c r="O961" s="75"/>
      <c r="P961" s="189">
        <f>O961*H961</f>
        <v>0</v>
      </c>
      <c r="Q961" s="189">
        <v>0.0043839999999999999</v>
      </c>
      <c r="R961" s="189">
        <f>Q961*H961</f>
        <v>1.4039891519999999</v>
      </c>
      <c r="S961" s="189">
        <v>0</v>
      </c>
      <c r="T961" s="190">
        <f>S961*H961</f>
        <v>0</v>
      </c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R961" s="191" t="s">
        <v>415</v>
      </c>
      <c r="AT961" s="191" t="s">
        <v>411</v>
      </c>
      <c r="AU961" s="191" t="s">
        <v>415</v>
      </c>
      <c r="AY961" s="22" t="s">
        <v>408</v>
      </c>
      <c r="BE961" s="192">
        <f>IF(N961="základní",J961,0)</f>
        <v>0</v>
      </c>
      <c r="BF961" s="192">
        <f>IF(N961="snížená",J961,0)</f>
        <v>0</v>
      </c>
      <c r="BG961" s="192">
        <f>IF(N961="zákl. přenesená",J961,0)</f>
        <v>0</v>
      </c>
      <c r="BH961" s="192">
        <f>IF(N961="sníž. přenesená",J961,0)</f>
        <v>0</v>
      </c>
      <c r="BI961" s="192">
        <f>IF(N961="nulová",J961,0)</f>
        <v>0</v>
      </c>
      <c r="BJ961" s="22" t="s">
        <v>76</v>
      </c>
      <c r="BK961" s="192">
        <f>ROUND(I961*H961,2)</f>
        <v>0</v>
      </c>
      <c r="BL961" s="22" t="s">
        <v>415</v>
      </c>
      <c r="BM961" s="191" t="s">
        <v>1466</v>
      </c>
    </row>
    <row r="962" s="2" customFormat="1">
      <c r="A962" s="41"/>
      <c r="B962" s="42"/>
      <c r="C962" s="41"/>
      <c r="D962" s="193" t="s">
        <v>417</v>
      </c>
      <c r="E962" s="41"/>
      <c r="F962" s="194" t="s">
        <v>1467</v>
      </c>
      <c r="G962" s="41"/>
      <c r="H962" s="41"/>
      <c r="I962" s="195"/>
      <c r="J962" s="41"/>
      <c r="K962" s="41"/>
      <c r="L962" s="42"/>
      <c r="M962" s="196"/>
      <c r="N962" s="197"/>
      <c r="O962" s="75"/>
      <c r="P962" s="75"/>
      <c r="Q962" s="75"/>
      <c r="R962" s="75"/>
      <c r="S962" s="75"/>
      <c r="T962" s="76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T962" s="22" t="s">
        <v>417</v>
      </c>
      <c r="AU962" s="22" t="s">
        <v>415</v>
      </c>
    </row>
    <row r="963" s="13" customFormat="1">
      <c r="A963" s="13"/>
      <c r="B963" s="198"/>
      <c r="C963" s="13"/>
      <c r="D963" s="199" t="s">
        <v>419</v>
      </c>
      <c r="E963" s="200" t="s">
        <v>3</v>
      </c>
      <c r="F963" s="201" t="s">
        <v>1468</v>
      </c>
      <c r="G963" s="13"/>
      <c r="H963" s="202">
        <v>40.020000000000003</v>
      </c>
      <c r="I963" s="203"/>
      <c r="J963" s="13"/>
      <c r="K963" s="13"/>
      <c r="L963" s="198"/>
      <c r="M963" s="204"/>
      <c r="N963" s="205"/>
      <c r="O963" s="205"/>
      <c r="P963" s="205"/>
      <c r="Q963" s="205"/>
      <c r="R963" s="205"/>
      <c r="S963" s="205"/>
      <c r="T963" s="20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00" t="s">
        <v>419</v>
      </c>
      <c r="AU963" s="200" t="s">
        <v>415</v>
      </c>
      <c r="AV963" s="13" t="s">
        <v>80</v>
      </c>
      <c r="AW963" s="13" t="s">
        <v>33</v>
      </c>
      <c r="AX963" s="13" t="s">
        <v>72</v>
      </c>
      <c r="AY963" s="200" t="s">
        <v>408</v>
      </c>
    </row>
    <row r="964" s="14" customFormat="1">
      <c r="A964" s="14"/>
      <c r="B964" s="208"/>
      <c r="C964" s="14"/>
      <c r="D964" s="199" t="s">
        <v>419</v>
      </c>
      <c r="E964" s="209" t="s">
        <v>3</v>
      </c>
      <c r="F964" s="210" t="s">
        <v>1469</v>
      </c>
      <c r="G964" s="14"/>
      <c r="H964" s="209" t="s">
        <v>3</v>
      </c>
      <c r="I964" s="211"/>
      <c r="J964" s="14"/>
      <c r="K964" s="14"/>
      <c r="L964" s="208"/>
      <c r="M964" s="212"/>
      <c r="N964" s="213"/>
      <c r="O964" s="213"/>
      <c r="P964" s="213"/>
      <c r="Q964" s="213"/>
      <c r="R964" s="213"/>
      <c r="S964" s="213"/>
      <c r="T964" s="2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T964" s="209" t="s">
        <v>419</v>
      </c>
      <c r="AU964" s="209" t="s">
        <v>415</v>
      </c>
      <c r="AV964" s="14" t="s">
        <v>76</v>
      </c>
      <c r="AW964" s="14" t="s">
        <v>33</v>
      </c>
      <c r="AX964" s="14" t="s">
        <v>72</v>
      </c>
      <c r="AY964" s="209" t="s">
        <v>408</v>
      </c>
    </row>
    <row r="965" s="13" customFormat="1">
      <c r="A965" s="13"/>
      <c r="B965" s="198"/>
      <c r="C965" s="13"/>
      <c r="D965" s="199" t="s">
        <v>419</v>
      </c>
      <c r="E965" s="200" t="s">
        <v>3</v>
      </c>
      <c r="F965" s="201" t="s">
        <v>1470</v>
      </c>
      <c r="G965" s="13"/>
      <c r="H965" s="202">
        <v>280.233</v>
      </c>
      <c r="I965" s="203"/>
      <c r="J965" s="13"/>
      <c r="K965" s="13"/>
      <c r="L965" s="198"/>
      <c r="M965" s="204"/>
      <c r="N965" s="205"/>
      <c r="O965" s="205"/>
      <c r="P965" s="205"/>
      <c r="Q965" s="205"/>
      <c r="R965" s="205"/>
      <c r="S965" s="205"/>
      <c r="T965" s="206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T965" s="200" t="s">
        <v>419</v>
      </c>
      <c r="AU965" s="200" t="s">
        <v>415</v>
      </c>
      <c r="AV965" s="13" t="s">
        <v>80</v>
      </c>
      <c r="AW965" s="13" t="s">
        <v>33</v>
      </c>
      <c r="AX965" s="13" t="s">
        <v>72</v>
      </c>
      <c r="AY965" s="200" t="s">
        <v>408</v>
      </c>
    </row>
    <row r="966" s="15" customFormat="1">
      <c r="A966" s="15"/>
      <c r="B966" s="215"/>
      <c r="C966" s="15"/>
      <c r="D966" s="199" t="s">
        <v>419</v>
      </c>
      <c r="E966" s="216" t="s">
        <v>3</v>
      </c>
      <c r="F966" s="217" t="s">
        <v>451</v>
      </c>
      <c r="G966" s="15"/>
      <c r="H966" s="218">
        <v>320.25299999999999</v>
      </c>
      <c r="I966" s="219"/>
      <c r="J966" s="15"/>
      <c r="K966" s="15"/>
      <c r="L966" s="215"/>
      <c r="M966" s="220"/>
      <c r="N966" s="221"/>
      <c r="O966" s="221"/>
      <c r="P966" s="221"/>
      <c r="Q966" s="221"/>
      <c r="R966" s="221"/>
      <c r="S966" s="221"/>
      <c r="T966" s="222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T966" s="216" t="s">
        <v>419</v>
      </c>
      <c r="AU966" s="216" t="s">
        <v>415</v>
      </c>
      <c r="AV966" s="15" t="s">
        <v>415</v>
      </c>
      <c r="AW966" s="15" t="s">
        <v>33</v>
      </c>
      <c r="AX966" s="15" t="s">
        <v>76</v>
      </c>
      <c r="AY966" s="216" t="s">
        <v>408</v>
      </c>
    </row>
    <row r="967" s="2" customFormat="1" ht="44.25" customHeight="1">
      <c r="A967" s="41"/>
      <c r="B967" s="179"/>
      <c r="C967" s="180" t="s">
        <v>1471</v>
      </c>
      <c r="D967" s="180" t="s">
        <v>411</v>
      </c>
      <c r="E967" s="181" t="s">
        <v>1472</v>
      </c>
      <c r="F967" s="182" t="s">
        <v>1473</v>
      </c>
      <c r="G967" s="183" t="s">
        <v>117</v>
      </c>
      <c r="H967" s="184">
        <v>159.24700000000001</v>
      </c>
      <c r="I967" s="185"/>
      <c r="J967" s="186">
        <f>ROUND(I967*H967,2)</f>
        <v>0</v>
      </c>
      <c r="K967" s="182" t="s">
        <v>414</v>
      </c>
      <c r="L967" s="42"/>
      <c r="M967" s="187" t="s">
        <v>3</v>
      </c>
      <c r="N967" s="188" t="s">
        <v>43</v>
      </c>
      <c r="O967" s="75"/>
      <c r="P967" s="189">
        <f>O967*H967</f>
        <v>0</v>
      </c>
      <c r="Q967" s="189">
        <v>0.0030000000000000001</v>
      </c>
      <c r="R967" s="189">
        <f>Q967*H967</f>
        <v>0.47774100000000003</v>
      </c>
      <c r="S967" s="189">
        <v>0</v>
      </c>
      <c r="T967" s="190">
        <f>S967*H967</f>
        <v>0</v>
      </c>
      <c r="U967" s="41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R967" s="191" t="s">
        <v>415</v>
      </c>
      <c r="AT967" s="191" t="s">
        <v>411</v>
      </c>
      <c r="AU967" s="191" t="s">
        <v>415</v>
      </c>
      <c r="AY967" s="22" t="s">
        <v>408</v>
      </c>
      <c r="BE967" s="192">
        <f>IF(N967="základní",J967,0)</f>
        <v>0</v>
      </c>
      <c r="BF967" s="192">
        <f>IF(N967="snížená",J967,0)</f>
        <v>0</v>
      </c>
      <c r="BG967" s="192">
        <f>IF(N967="zákl. přenesená",J967,0)</f>
        <v>0</v>
      </c>
      <c r="BH967" s="192">
        <f>IF(N967="sníž. přenesená",J967,0)</f>
        <v>0</v>
      </c>
      <c r="BI967" s="192">
        <f>IF(N967="nulová",J967,0)</f>
        <v>0</v>
      </c>
      <c r="BJ967" s="22" t="s">
        <v>76</v>
      </c>
      <c r="BK967" s="192">
        <f>ROUND(I967*H967,2)</f>
        <v>0</v>
      </c>
      <c r="BL967" s="22" t="s">
        <v>415</v>
      </c>
      <c r="BM967" s="191" t="s">
        <v>1474</v>
      </c>
    </row>
    <row r="968" s="2" customFormat="1">
      <c r="A968" s="41"/>
      <c r="B968" s="42"/>
      <c r="C968" s="41"/>
      <c r="D968" s="193" t="s">
        <v>417</v>
      </c>
      <c r="E968" s="41"/>
      <c r="F968" s="194" t="s">
        <v>1475</v>
      </c>
      <c r="G968" s="41"/>
      <c r="H968" s="41"/>
      <c r="I968" s="195"/>
      <c r="J968" s="41"/>
      <c r="K968" s="41"/>
      <c r="L968" s="42"/>
      <c r="M968" s="196"/>
      <c r="N968" s="197"/>
      <c r="O968" s="75"/>
      <c r="P968" s="75"/>
      <c r="Q968" s="75"/>
      <c r="R968" s="75"/>
      <c r="S968" s="75"/>
      <c r="T968" s="76"/>
      <c r="U968" s="41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T968" s="22" t="s">
        <v>417</v>
      </c>
      <c r="AU968" s="22" t="s">
        <v>415</v>
      </c>
    </row>
    <row r="969" s="2" customFormat="1" ht="24.15" customHeight="1">
      <c r="A969" s="41"/>
      <c r="B969" s="179"/>
      <c r="C969" s="223" t="s">
        <v>1476</v>
      </c>
      <c r="D969" s="223" t="s">
        <v>513</v>
      </c>
      <c r="E969" s="224" t="s">
        <v>1477</v>
      </c>
      <c r="F969" s="225" t="s">
        <v>1478</v>
      </c>
      <c r="G969" s="226" t="s">
        <v>117</v>
      </c>
      <c r="H969" s="227">
        <v>133.54499999999999</v>
      </c>
      <c r="I969" s="228"/>
      <c r="J969" s="229">
        <f>ROUND(I969*H969,2)</f>
        <v>0</v>
      </c>
      <c r="K969" s="225" t="s">
        <v>414</v>
      </c>
      <c r="L969" s="230"/>
      <c r="M969" s="231" t="s">
        <v>3</v>
      </c>
      <c r="N969" s="232" t="s">
        <v>43</v>
      </c>
      <c r="O969" s="75"/>
      <c r="P969" s="189">
        <f>O969*H969</f>
        <v>0</v>
      </c>
      <c r="Q969" s="189">
        <v>0.0054000000000000003</v>
      </c>
      <c r="R969" s="189">
        <f>Q969*H969</f>
        <v>0.72114299999999998</v>
      </c>
      <c r="S969" s="189">
        <v>0</v>
      </c>
      <c r="T969" s="190">
        <f>S969*H969</f>
        <v>0</v>
      </c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R969" s="191" t="s">
        <v>470</v>
      </c>
      <c r="AT969" s="191" t="s">
        <v>513</v>
      </c>
      <c r="AU969" s="191" t="s">
        <v>415</v>
      </c>
      <c r="AY969" s="22" t="s">
        <v>408</v>
      </c>
      <c r="BE969" s="192">
        <f>IF(N969="základní",J969,0)</f>
        <v>0</v>
      </c>
      <c r="BF969" s="192">
        <f>IF(N969="snížená",J969,0)</f>
        <v>0</v>
      </c>
      <c r="BG969" s="192">
        <f>IF(N969="zákl. přenesená",J969,0)</f>
        <v>0</v>
      </c>
      <c r="BH969" s="192">
        <f>IF(N969="sníž. přenesená",J969,0)</f>
        <v>0</v>
      </c>
      <c r="BI969" s="192">
        <f>IF(N969="nulová",J969,0)</f>
        <v>0</v>
      </c>
      <c r="BJ969" s="22" t="s">
        <v>76</v>
      </c>
      <c r="BK969" s="192">
        <f>ROUND(I969*H969,2)</f>
        <v>0</v>
      </c>
      <c r="BL969" s="22" t="s">
        <v>415</v>
      </c>
      <c r="BM969" s="191" t="s">
        <v>1479</v>
      </c>
    </row>
    <row r="970" s="13" customFormat="1">
      <c r="A970" s="13"/>
      <c r="B970" s="198"/>
      <c r="C970" s="13"/>
      <c r="D970" s="199" t="s">
        <v>419</v>
      </c>
      <c r="E970" s="200" t="s">
        <v>3</v>
      </c>
      <c r="F970" s="201" t="s">
        <v>304</v>
      </c>
      <c r="G970" s="13"/>
      <c r="H970" s="202">
        <v>40.020000000000003</v>
      </c>
      <c r="I970" s="203"/>
      <c r="J970" s="13"/>
      <c r="K970" s="13"/>
      <c r="L970" s="198"/>
      <c r="M970" s="204"/>
      <c r="N970" s="205"/>
      <c r="O970" s="205"/>
      <c r="P970" s="205"/>
      <c r="Q970" s="205"/>
      <c r="R970" s="205"/>
      <c r="S970" s="205"/>
      <c r="T970" s="20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00" t="s">
        <v>419</v>
      </c>
      <c r="AU970" s="200" t="s">
        <v>415</v>
      </c>
      <c r="AV970" s="13" t="s">
        <v>80</v>
      </c>
      <c r="AW970" s="13" t="s">
        <v>33</v>
      </c>
      <c r="AX970" s="13" t="s">
        <v>72</v>
      </c>
      <c r="AY970" s="200" t="s">
        <v>408</v>
      </c>
    </row>
    <row r="971" s="14" customFormat="1">
      <c r="A971" s="14"/>
      <c r="B971" s="208"/>
      <c r="C971" s="14"/>
      <c r="D971" s="199" t="s">
        <v>419</v>
      </c>
      <c r="E971" s="209" t="s">
        <v>3</v>
      </c>
      <c r="F971" s="210" t="s">
        <v>1480</v>
      </c>
      <c r="G971" s="14"/>
      <c r="H971" s="209" t="s">
        <v>3</v>
      </c>
      <c r="I971" s="211"/>
      <c r="J971" s="14"/>
      <c r="K971" s="14"/>
      <c r="L971" s="208"/>
      <c r="M971" s="212"/>
      <c r="N971" s="213"/>
      <c r="O971" s="213"/>
      <c r="P971" s="213"/>
      <c r="Q971" s="213"/>
      <c r="R971" s="213"/>
      <c r="S971" s="213"/>
      <c r="T971" s="2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T971" s="209" t="s">
        <v>419</v>
      </c>
      <c r="AU971" s="209" t="s">
        <v>415</v>
      </c>
      <c r="AV971" s="14" t="s">
        <v>76</v>
      </c>
      <c r="AW971" s="14" t="s">
        <v>33</v>
      </c>
      <c r="AX971" s="14" t="s">
        <v>72</v>
      </c>
      <c r="AY971" s="209" t="s">
        <v>408</v>
      </c>
    </row>
    <row r="972" s="13" customFormat="1">
      <c r="A972" s="13"/>
      <c r="B972" s="198"/>
      <c r="C972" s="13"/>
      <c r="D972" s="199" t="s">
        <v>419</v>
      </c>
      <c r="E972" s="200" t="s">
        <v>3</v>
      </c>
      <c r="F972" s="201" t="s">
        <v>1481</v>
      </c>
      <c r="G972" s="13"/>
      <c r="H972" s="202">
        <v>66.695999999999998</v>
      </c>
      <c r="I972" s="203"/>
      <c r="J972" s="13"/>
      <c r="K972" s="13"/>
      <c r="L972" s="198"/>
      <c r="M972" s="204"/>
      <c r="N972" s="205"/>
      <c r="O972" s="205"/>
      <c r="P972" s="205"/>
      <c r="Q972" s="205"/>
      <c r="R972" s="205"/>
      <c r="S972" s="205"/>
      <c r="T972" s="20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00" t="s">
        <v>419</v>
      </c>
      <c r="AU972" s="200" t="s">
        <v>415</v>
      </c>
      <c r="AV972" s="13" t="s">
        <v>80</v>
      </c>
      <c r="AW972" s="13" t="s">
        <v>33</v>
      </c>
      <c r="AX972" s="13" t="s">
        <v>72</v>
      </c>
      <c r="AY972" s="200" t="s">
        <v>408</v>
      </c>
    </row>
    <row r="973" s="13" customFormat="1">
      <c r="A973" s="13"/>
      <c r="B973" s="198"/>
      <c r="C973" s="13"/>
      <c r="D973" s="199" t="s">
        <v>419</v>
      </c>
      <c r="E973" s="200" t="s">
        <v>3</v>
      </c>
      <c r="F973" s="201" t="s">
        <v>1482</v>
      </c>
      <c r="G973" s="13"/>
      <c r="H973" s="202">
        <v>3.5750000000000002</v>
      </c>
      <c r="I973" s="203"/>
      <c r="J973" s="13"/>
      <c r="K973" s="13"/>
      <c r="L973" s="198"/>
      <c r="M973" s="204"/>
      <c r="N973" s="205"/>
      <c r="O973" s="205"/>
      <c r="P973" s="205"/>
      <c r="Q973" s="205"/>
      <c r="R973" s="205"/>
      <c r="S973" s="205"/>
      <c r="T973" s="20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00" t="s">
        <v>419</v>
      </c>
      <c r="AU973" s="200" t="s">
        <v>415</v>
      </c>
      <c r="AV973" s="13" t="s">
        <v>80</v>
      </c>
      <c r="AW973" s="13" t="s">
        <v>33</v>
      </c>
      <c r="AX973" s="13" t="s">
        <v>72</v>
      </c>
      <c r="AY973" s="200" t="s">
        <v>408</v>
      </c>
    </row>
    <row r="974" s="13" customFormat="1">
      <c r="A974" s="13"/>
      <c r="B974" s="198"/>
      <c r="C974" s="13"/>
      <c r="D974" s="199" t="s">
        <v>419</v>
      </c>
      <c r="E974" s="200" t="s">
        <v>3</v>
      </c>
      <c r="F974" s="201" t="s">
        <v>1483</v>
      </c>
      <c r="G974" s="13"/>
      <c r="H974" s="202">
        <v>-7.7999999999999998</v>
      </c>
      <c r="I974" s="203"/>
      <c r="J974" s="13"/>
      <c r="K974" s="13"/>
      <c r="L974" s="198"/>
      <c r="M974" s="204"/>
      <c r="N974" s="205"/>
      <c r="O974" s="205"/>
      <c r="P974" s="205"/>
      <c r="Q974" s="205"/>
      <c r="R974" s="205"/>
      <c r="S974" s="205"/>
      <c r="T974" s="20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00" t="s">
        <v>419</v>
      </c>
      <c r="AU974" s="200" t="s">
        <v>415</v>
      </c>
      <c r="AV974" s="13" t="s">
        <v>80</v>
      </c>
      <c r="AW974" s="13" t="s">
        <v>33</v>
      </c>
      <c r="AX974" s="13" t="s">
        <v>72</v>
      </c>
      <c r="AY974" s="200" t="s">
        <v>408</v>
      </c>
    </row>
    <row r="975" s="14" customFormat="1">
      <c r="A975" s="14"/>
      <c r="B975" s="208"/>
      <c r="C975" s="14"/>
      <c r="D975" s="199" t="s">
        <v>419</v>
      </c>
      <c r="E975" s="209" t="s">
        <v>3</v>
      </c>
      <c r="F975" s="210" t="s">
        <v>1484</v>
      </c>
      <c r="G975" s="14"/>
      <c r="H975" s="209" t="s">
        <v>3</v>
      </c>
      <c r="I975" s="211"/>
      <c r="J975" s="14"/>
      <c r="K975" s="14"/>
      <c r="L975" s="208"/>
      <c r="M975" s="212"/>
      <c r="N975" s="213"/>
      <c r="O975" s="213"/>
      <c r="P975" s="213"/>
      <c r="Q975" s="213"/>
      <c r="R975" s="213"/>
      <c r="S975" s="213"/>
      <c r="T975" s="2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09" t="s">
        <v>419</v>
      </c>
      <c r="AU975" s="209" t="s">
        <v>415</v>
      </c>
      <c r="AV975" s="14" t="s">
        <v>76</v>
      </c>
      <c r="AW975" s="14" t="s">
        <v>33</v>
      </c>
      <c r="AX975" s="14" t="s">
        <v>72</v>
      </c>
      <c r="AY975" s="209" t="s">
        <v>408</v>
      </c>
    </row>
    <row r="976" s="13" customFormat="1">
      <c r="A976" s="13"/>
      <c r="B976" s="198"/>
      <c r="C976" s="13"/>
      <c r="D976" s="199" t="s">
        <v>419</v>
      </c>
      <c r="E976" s="200" t="s">
        <v>3</v>
      </c>
      <c r="F976" s="201" t="s">
        <v>1485</v>
      </c>
      <c r="G976" s="13"/>
      <c r="H976" s="202">
        <v>21</v>
      </c>
      <c r="I976" s="203"/>
      <c r="J976" s="13"/>
      <c r="K976" s="13"/>
      <c r="L976" s="198"/>
      <c r="M976" s="204"/>
      <c r="N976" s="205"/>
      <c r="O976" s="205"/>
      <c r="P976" s="205"/>
      <c r="Q976" s="205"/>
      <c r="R976" s="205"/>
      <c r="S976" s="205"/>
      <c r="T976" s="20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00" t="s">
        <v>419</v>
      </c>
      <c r="AU976" s="200" t="s">
        <v>415</v>
      </c>
      <c r="AV976" s="13" t="s">
        <v>80</v>
      </c>
      <c r="AW976" s="13" t="s">
        <v>33</v>
      </c>
      <c r="AX976" s="13" t="s">
        <v>72</v>
      </c>
      <c r="AY976" s="200" t="s">
        <v>408</v>
      </c>
    </row>
    <row r="977" s="13" customFormat="1">
      <c r="A977" s="13"/>
      <c r="B977" s="198"/>
      <c r="C977" s="13"/>
      <c r="D977" s="199" t="s">
        <v>419</v>
      </c>
      <c r="E977" s="200" t="s">
        <v>3</v>
      </c>
      <c r="F977" s="201" t="s">
        <v>1486</v>
      </c>
      <c r="G977" s="13"/>
      <c r="H977" s="202">
        <v>-5.04</v>
      </c>
      <c r="I977" s="203"/>
      <c r="J977" s="13"/>
      <c r="K977" s="13"/>
      <c r="L977" s="198"/>
      <c r="M977" s="204"/>
      <c r="N977" s="205"/>
      <c r="O977" s="205"/>
      <c r="P977" s="205"/>
      <c r="Q977" s="205"/>
      <c r="R977" s="205"/>
      <c r="S977" s="205"/>
      <c r="T977" s="20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00" t="s">
        <v>419</v>
      </c>
      <c r="AU977" s="200" t="s">
        <v>415</v>
      </c>
      <c r="AV977" s="13" t="s">
        <v>80</v>
      </c>
      <c r="AW977" s="13" t="s">
        <v>33</v>
      </c>
      <c r="AX977" s="13" t="s">
        <v>72</v>
      </c>
      <c r="AY977" s="200" t="s">
        <v>408</v>
      </c>
    </row>
    <row r="978" s="13" customFormat="1">
      <c r="A978" s="13"/>
      <c r="B978" s="198"/>
      <c r="C978" s="13"/>
      <c r="D978" s="199" t="s">
        <v>419</v>
      </c>
      <c r="E978" s="200" t="s">
        <v>3</v>
      </c>
      <c r="F978" s="201" t="s">
        <v>1482</v>
      </c>
      <c r="G978" s="13"/>
      <c r="H978" s="202">
        <v>3.5750000000000002</v>
      </c>
      <c r="I978" s="203"/>
      <c r="J978" s="13"/>
      <c r="K978" s="13"/>
      <c r="L978" s="198"/>
      <c r="M978" s="204"/>
      <c r="N978" s="205"/>
      <c r="O978" s="205"/>
      <c r="P978" s="205"/>
      <c r="Q978" s="205"/>
      <c r="R978" s="205"/>
      <c r="S978" s="205"/>
      <c r="T978" s="20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00" t="s">
        <v>419</v>
      </c>
      <c r="AU978" s="200" t="s">
        <v>415</v>
      </c>
      <c r="AV978" s="13" t="s">
        <v>80</v>
      </c>
      <c r="AW978" s="13" t="s">
        <v>33</v>
      </c>
      <c r="AX978" s="13" t="s">
        <v>72</v>
      </c>
      <c r="AY978" s="200" t="s">
        <v>408</v>
      </c>
    </row>
    <row r="979" s="14" customFormat="1">
      <c r="A979" s="14"/>
      <c r="B979" s="208"/>
      <c r="C979" s="14"/>
      <c r="D979" s="199" t="s">
        <v>419</v>
      </c>
      <c r="E979" s="209" t="s">
        <v>3</v>
      </c>
      <c r="F979" s="210" t="s">
        <v>1487</v>
      </c>
      <c r="G979" s="14"/>
      <c r="H979" s="209" t="s">
        <v>3</v>
      </c>
      <c r="I979" s="211"/>
      <c r="J979" s="14"/>
      <c r="K979" s="14"/>
      <c r="L979" s="208"/>
      <c r="M979" s="212"/>
      <c r="N979" s="213"/>
      <c r="O979" s="213"/>
      <c r="P979" s="213"/>
      <c r="Q979" s="213"/>
      <c r="R979" s="213"/>
      <c r="S979" s="213"/>
      <c r="T979" s="2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T979" s="209" t="s">
        <v>419</v>
      </c>
      <c r="AU979" s="209" t="s">
        <v>415</v>
      </c>
      <c r="AV979" s="14" t="s">
        <v>76</v>
      </c>
      <c r="AW979" s="14" t="s">
        <v>33</v>
      </c>
      <c r="AX979" s="14" t="s">
        <v>72</v>
      </c>
      <c r="AY979" s="209" t="s">
        <v>408</v>
      </c>
    </row>
    <row r="980" s="13" customFormat="1">
      <c r="A980" s="13"/>
      <c r="B980" s="198"/>
      <c r="C980" s="13"/>
      <c r="D980" s="199" t="s">
        <v>419</v>
      </c>
      <c r="E980" s="200" t="s">
        <v>3</v>
      </c>
      <c r="F980" s="201" t="s">
        <v>1488</v>
      </c>
      <c r="G980" s="13"/>
      <c r="H980" s="202">
        <v>2.5800000000000001</v>
      </c>
      <c r="I980" s="203"/>
      <c r="J980" s="13"/>
      <c r="K980" s="13"/>
      <c r="L980" s="198"/>
      <c r="M980" s="204"/>
      <c r="N980" s="205"/>
      <c r="O980" s="205"/>
      <c r="P980" s="205"/>
      <c r="Q980" s="205"/>
      <c r="R980" s="205"/>
      <c r="S980" s="205"/>
      <c r="T980" s="206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00" t="s">
        <v>419</v>
      </c>
      <c r="AU980" s="200" t="s">
        <v>415</v>
      </c>
      <c r="AV980" s="13" t="s">
        <v>80</v>
      </c>
      <c r="AW980" s="13" t="s">
        <v>33</v>
      </c>
      <c r="AX980" s="13" t="s">
        <v>72</v>
      </c>
      <c r="AY980" s="200" t="s">
        <v>408</v>
      </c>
    </row>
    <row r="981" s="14" customFormat="1">
      <c r="A981" s="14"/>
      <c r="B981" s="208"/>
      <c r="C981" s="14"/>
      <c r="D981" s="199" t="s">
        <v>419</v>
      </c>
      <c r="E981" s="209" t="s">
        <v>3</v>
      </c>
      <c r="F981" s="210" t="s">
        <v>1489</v>
      </c>
      <c r="G981" s="14"/>
      <c r="H981" s="209" t="s">
        <v>3</v>
      </c>
      <c r="I981" s="211"/>
      <c r="J981" s="14"/>
      <c r="K981" s="14"/>
      <c r="L981" s="208"/>
      <c r="M981" s="212"/>
      <c r="N981" s="213"/>
      <c r="O981" s="213"/>
      <c r="P981" s="213"/>
      <c r="Q981" s="213"/>
      <c r="R981" s="213"/>
      <c r="S981" s="213"/>
      <c r="T981" s="2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T981" s="209" t="s">
        <v>419</v>
      </c>
      <c r="AU981" s="209" t="s">
        <v>415</v>
      </c>
      <c r="AV981" s="14" t="s">
        <v>76</v>
      </c>
      <c r="AW981" s="14" t="s">
        <v>33</v>
      </c>
      <c r="AX981" s="14" t="s">
        <v>72</v>
      </c>
      <c r="AY981" s="209" t="s">
        <v>408</v>
      </c>
    </row>
    <row r="982" s="13" customFormat="1">
      <c r="A982" s="13"/>
      <c r="B982" s="198"/>
      <c r="C982" s="13"/>
      <c r="D982" s="199" t="s">
        <v>419</v>
      </c>
      <c r="E982" s="200" t="s">
        <v>3</v>
      </c>
      <c r="F982" s="201" t="s">
        <v>1488</v>
      </c>
      <c r="G982" s="13"/>
      <c r="H982" s="202">
        <v>2.5800000000000001</v>
      </c>
      <c r="I982" s="203"/>
      <c r="J982" s="13"/>
      <c r="K982" s="13"/>
      <c r="L982" s="198"/>
      <c r="M982" s="204"/>
      <c r="N982" s="205"/>
      <c r="O982" s="205"/>
      <c r="P982" s="205"/>
      <c r="Q982" s="205"/>
      <c r="R982" s="205"/>
      <c r="S982" s="205"/>
      <c r="T982" s="206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00" t="s">
        <v>419</v>
      </c>
      <c r="AU982" s="200" t="s">
        <v>415</v>
      </c>
      <c r="AV982" s="13" t="s">
        <v>80</v>
      </c>
      <c r="AW982" s="13" t="s">
        <v>33</v>
      </c>
      <c r="AX982" s="13" t="s">
        <v>72</v>
      </c>
      <c r="AY982" s="200" t="s">
        <v>408</v>
      </c>
    </row>
    <row r="983" s="15" customFormat="1">
      <c r="A983" s="15"/>
      <c r="B983" s="215"/>
      <c r="C983" s="15"/>
      <c r="D983" s="199" t="s">
        <v>419</v>
      </c>
      <c r="E983" s="216" t="s">
        <v>3</v>
      </c>
      <c r="F983" s="217" t="s">
        <v>451</v>
      </c>
      <c r="G983" s="15"/>
      <c r="H983" s="218">
        <v>127.18600000000001</v>
      </c>
      <c r="I983" s="219"/>
      <c r="J983" s="15"/>
      <c r="K983" s="15"/>
      <c r="L983" s="215"/>
      <c r="M983" s="220"/>
      <c r="N983" s="221"/>
      <c r="O983" s="221"/>
      <c r="P983" s="221"/>
      <c r="Q983" s="221"/>
      <c r="R983" s="221"/>
      <c r="S983" s="221"/>
      <c r="T983" s="222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T983" s="216" t="s">
        <v>419</v>
      </c>
      <c r="AU983" s="216" t="s">
        <v>415</v>
      </c>
      <c r="AV983" s="15" t="s">
        <v>415</v>
      </c>
      <c r="AW983" s="15" t="s">
        <v>33</v>
      </c>
      <c r="AX983" s="15" t="s">
        <v>76</v>
      </c>
      <c r="AY983" s="216" t="s">
        <v>408</v>
      </c>
    </row>
    <row r="984" s="13" customFormat="1">
      <c r="A984" s="13"/>
      <c r="B984" s="198"/>
      <c r="C984" s="13"/>
      <c r="D984" s="199" t="s">
        <v>419</v>
      </c>
      <c r="E984" s="13"/>
      <c r="F984" s="201" t="s">
        <v>1490</v>
      </c>
      <c r="G984" s="13"/>
      <c r="H984" s="202">
        <v>133.54499999999999</v>
      </c>
      <c r="I984" s="203"/>
      <c r="J984" s="13"/>
      <c r="K984" s="13"/>
      <c r="L984" s="198"/>
      <c r="M984" s="204"/>
      <c r="N984" s="205"/>
      <c r="O984" s="205"/>
      <c r="P984" s="205"/>
      <c r="Q984" s="205"/>
      <c r="R984" s="205"/>
      <c r="S984" s="205"/>
      <c r="T984" s="206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T984" s="200" t="s">
        <v>419</v>
      </c>
      <c r="AU984" s="200" t="s">
        <v>415</v>
      </c>
      <c r="AV984" s="13" t="s">
        <v>80</v>
      </c>
      <c r="AW984" s="13" t="s">
        <v>4</v>
      </c>
      <c r="AX984" s="13" t="s">
        <v>76</v>
      </c>
      <c r="AY984" s="200" t="s">
        <v>408</v>
      </c>
    </row>
    <row r="985" s="2" customFormat="1" ht="24.15" customHeight="1">
      <c r="A985" s="41"/>
      <c r="B985" s="179"/>
      <c r="C985" s="223" t="s">
        <v>1491</v>
      </c>
      <c r="D985" s="223" t="s">
        <v>513</v>
      </c>
      <c r="E985" s="224" t="s">
        <v>1492</v>
      </c>
      <c r="F985" s="225" t="s">
        <v>1493</v>
      </c>
      <c r="G985" s="226" t="s">
        <v>117</v>
      </c>
      <c r="H985" s="227">
        <v>33.664000000000001</v>
      </c>
      <c r="I985" s="228"/>
      <c r="J985" s="229">
        <f>ROUND(I985*H985,2)</f>
        <v>0</v>
      </c>
      <c r="K985" s="225" t="s">
        <v>414</v>
      </c>
      <c r="L985" s="230"/>
      <c r="M985" s="231" t="s">
        <v>3</v>
      </c>
      <c r="N985" s="232" t="s">
        <v>43</v>
      </c>
      <c r="O985" s="75"/>
      <c r="P985" s="189">
        <f>O985*H985</f>
        <v>0</v>
      </c>
      <c r="Q985" s="189">
        <v>0.0035999999999999999</v>
      </c>
      <c r="R985" s="189">
        <f>Q985*H985</f>
        <v>0.1211904</v>
      </c>
      <c r="S985" s="189">
        <v>0</v>
      </c>
      <c r="T985" s="190">
        <f>S985*H985</f>
        <v>0</v>
      </c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R985" s="191" t="s">
        <v>470</v>
      </c>
      <c r="AT985" s="191" t="s">
        <v>513</v>
      </c>
      <c r="AU985" s="191" t="s">
        <v>415</v>
      </c>
      <c r="AY985" s="22" t="s">
        <v>408</v>
      </c>
      <c r="BE985" s="192">
        <f>IF(N985="základní",J985,0)</f>
        <v>0</v>
      </c>
      <c r="BF985" s="192">
        <f>IF(N985="snížená",J985,0)</f>
        <v>0</v>
      </c>
      <c r="BG985" s="192">
        <f>IF(N985="zákl. přenesená",J985,0)</f>
        <v>0</v>
      </c>
      <c r="BH985" s="192">
        <f>IF(N985="sníž. přenesená",J985,0)</f>
        <v>0</v>
      </c>
      <c r="BI985" s="192">
        <f>IF(N985="nulová",J985,0)</f>
        <v>0</v>
      </c>
      <c r="BJ985" s="22" t="s">
        <v>76</v>
      </c>
      <c r="BK985" s="192">
        <f>ROUND(I985*H985,2)</f>
        <v>0</v>
      </c>
      <c r="BL985" s="22" t="s">
        <v>415</v>
      </c>
      <c r="BM985" s="191" t="s">
        <v>1494</v>
      </c>
    </row>
    <row r="986" s="14" customFormat="1">
      <c r="A986" s="14"/>
      <c r="B986" s="208"/>
      <c r="C986" s="14"/>
      <c r="D986" s="199" t="s">
        <v>419</v>
      </c>
      <c r="E986" s="209" t="s">
        <v>3</v>
      </c>
      <c r="F986" s="210" t="s">
        <v>1495</v>
      </c>
      <c r="G986" s="14"/>
      <c r="H986" s="209" t="s">
        <v>3</v>
      </c>
      <c r="I986" s="211"/>
      <c r="J986" s="14"/>
      <c r="K986" s="14"/>
      <c r="L986" s="208"/>
      <c r="M986" s="212"/>
      <c r="N986" s="213"/>
      <c r="O986" s="213"/>
      <c r="P986" s="213"/>
      <c r="Q986" s="213"/>
      <c r="R986" s="213"/>
      <c r="S986" s="213"/>
      <c r="T986" s="2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09" t="s">
        <v>419</v>
      </c>
      <c r="AU986" s="209" t="s">
        <v>415</v>
      </c>
      <c r="AV986" s="14" t="s">
        <v>76</v>
      </c>
      <c r="AW986" s="14" t="s">
        <v>33</v>
      </c>
      <c r="AX986" s="14" t="s">
        <v>72</v>
      </c>
      <c r="AY986" s="209" t="s">
        <v>408</v>
      </c>
    </row>
    <row r="987" s="13" customFormat="1">
      <c r="A987" s="13"/>
      <c r="B987" s="198"/>
      <c r="C987" s="13"/>
      <c r="D987" s="199" t="s">
        <v>419</v>
      </c>
      <c r="E987" s="200" t="s">
        <v>3</v>
      </c>
      <c r="F987" s="201" t="s">
        <v>1496</v>
      </c>
      <c r="G987" s="13"/>
      <c r="H987" s="202">
        <v>32.061</v>
      </c>
      <c r="I987" s="203"/>
      <c r="J987" s="13"/>
      <c r="K987" s="13"/>
      <c r="L987" s="198"/>
      <c r="M987" s="204"/>
      <c r="N987" s="205"/>
      <c r="O987" s="205"/>
      <c r="P987" s="205"/>
      <c r="Q987" s="205"/>
      <c r="R987" s="205"/>
      <c r="S987" s="205"/>
      <c r="T987" s="206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00" t="s">
        <v>419</v>
      </c>
      <c r="AU987" s="200" t="s">
        <v>415</v>
      </c>
      <c r="AV987" s="13" t="s">
        <v>80</v>
      </c>
      <c r="AW987" s="13" t="s">
        <v>33</v>
      </c>
      <c r="AX987" s="13" t="s">
        <v>72</v>
      </c>
      <c r="AY987" s="200" t="s">
        <v>408</v>
      </c>
    </row>
    <row r="988" s="15" customFormat="1">
      <c r="A988" s="15"/>
      <c r="B988" s="215"/>
      <c r="C988" s="15"/>
      <c r="D988" s="199" t="s">
        <v>419</v>
      </c>
      <c r="E988" s="216" t="s">
        <v>3</v>
      </c>
      <c r="F988" s="217" t="s">
        <v>451</v>
      </c>
      <c r="G988" s="15"/>
      <c r="H988" s="218">
        <v>32.061</v>
      </c>
      <c r="I988" s="219"/>
      <c r="J988" s="15"/>
      <c r="K988" s="15"/>
      <c r="L988" s="215"/>
      <c r="M988" s="220"/>
      <c r="N988" s="221"/>
      <c r="O988" s="221"/>
      <c r="P988" s="221"/>
      <c r="Q988" s="221"/>
      <c r="R988" s="221"/>
      <c r="S988" s="221"/>
      <c r="T988" s="222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T988" s="216" t="s">
        <v>419</v>
      </c>
      <c r="AU988" s="216" t="s">
        <v>415</v>
      </c>
      <c r="AV988" s="15" t="s">
        <v>415</v>
      </c>
      <c r="AW988" s="15" t="s">
        <v>33</v>
      </c>
      <c r="AX988" s="15" t="s">
        <v>76</v>
      </c>
      <c r="AY988" s="216" t="s">
        <v>408</v>
      </c>
    </row>
    <row r="989" s="13" customFormat="1">
      <c r="A989" s="13"/>
      <c r="B989" s="198"/>
      <c r="C989" s="13"/>
      <c r="D989" s="199" t="s">
        <v>419</v>
      </c>
      <c r="E989" s="13"/>
      <c r="F989" s="201" t="s">
        <v>1497</v>
      </c>
      <c r="G989" s="13"/>
      <c r="H989" s="202">
        <v>33.664000000000001</v>
      </c>
      <c r="I989" s="203"/>
      <c r="J989" s="13"/>
      <c r="K989" s="13"/>
      <c r="L989" s="198"/>
      <c r="M989" s="204"/>
      <c r="N989" s="205"/>
      <c r="O989" s="205"/>
      <c r="P989" s="205"/>
      <c r="Q989" s="205"/>
      <c r="R989" s="205"/>
      <c r="S989" s="205"/>
      <c r="T989" s="206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00" t="s">
        <v>419</v>
      </c>
      <c r="AU989" s="200" t="s">
        <v>415</v>
      </c>
      <c r="AV989" s="13" t="s">
        <v>80</v>
      </c>
      <c r="AW989" s="13" t="s">
        <v>4</v>
      </c>
      <c r="AX989" s="13" t="s">
        <v>76</v>
      </c>
      <c r="AY989" s="200" t="s">
        <v>408</v>
      </c>
    </row>
    <row r="990" s="17" customFormat="1" ht="20.88" customHeight="1">
      <c r="A990" s="17"/>
      <c r="B990" s="241"/>
      <c r="C990" s="17"/>
      <c r="D990" s="242" t="s">
        <v>71</v>
      </c>
      <c r="E990" s="242" t="s">
        <v>1498</v>
      </c>
      <c r="F990" s="242" t="s">
        <v>1499</v>
      </c>
      <c r="G990" s="17"/>
      <c r="H990" s="17"/>
      <c r="I990" s="243"/>
      <c r="J990" s="244">
        <f>BK990</f>
        <v>0</v>
      </c>
      <c r="K990" s="17"/>
      <c r="L990" s="241"/>
      <c r="M990" s="245"/>
      <c r="N990" s="246"/>
      <c r="O990" s="246"/>
      <c r="P990" s="247">
        <f>SUM(P991:P1000)</f>
        <v>0</v>
      </c>
      <c r="Q990" s="246"/>
      <c r="R990" s="247">
        <f>SUM(R991:R1000)</f>
        <v>0.093745519999999999</v>
      </c>
      <c r="S990" s="246"/>
      <c r="T990" s="248">
        <f>SUM(T991:T1000)</f>
        <v>0</v>
      </c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R990" s="242" t="s">
        <v>76</v>
      </c>
      <c r="AT990" s="249" t="s">
        <v>71</v>
      </c>
      <c r="AU990" s="249" t="s">
        <v>114</v>
      </c>
      <c r="AY990" s="242" t="s">
        <v>408</v>
      </c>
      <c r="BK990" s="250">
        <f>SUM(BK991:BK1000)</f>
        <v>0</v>
      </c>
    </row>
    <row r="991" s="2" customFormat="1" ht="24.15" customHeight="1">
      <c r="A991" s="41"/>
      <c r="B991" s="179"/>
      <c r="C991" s="180" t="s">
        <v>1500</v>
      </c>
      <c r="D991" s="180" t="s">
        <v>411</v>
      </c>
      <c r="E991" s="181" t="s">
        <v>1501</v>
      </c>
      <c r="F991" s="182" t="s">
        <v>1502</v>
      </c>
      <c r="G991" s="183" t="s">
        <v>117</v>
      </c>
      <c r="H991" s="184">
        <v>13.452999999999999</v>
      </c>
      <c r="I991" s="185"/>
      <c r="J991" s="186">
        <f>ROUND(I991*H991,2)</f>
        <v>0</v>
      </c>
      <c r="K991" s="182" t="s">
        <v>414</v>
      </c>
      <c r="L991" s="42"/>
      <c r="M991" s="187" t="s">
        <v>3</v>
      </c>
      <c r="N991" s="188" t="s">
        <v>43</v>
      </c>
      <c r="O991" s="75"/>
      <c r="P991" s="189">
        <f>O991*H991</f>
        <v>0</v>
      </c>
      <c r="Q991" s="189">
        <v>0.00022000000000000001</v>
      </c>
      <c r="R991" s="189">
        <f>Q991*H991</f>
        <v>0.0029596599999999998</v>
      </c>
      <c r="S991" s="189">
        <v>0</v>
      </c>
      <c r="T991" s="190">
        <f>S991*H991</f>
        <v>0</v>
      </c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R991" s="191" t="s">
        <v>415</v>
      </c>
      <c r="AT991" s="191" t="s">
        <v>411</v>
      </c>
      <c r="AU991" s="191" t="s">
        <v>415</v>
      </c>
      <c r="AY991" s="22" t="s">
        <v>408</v>
      </c>
      <c r="BE991" s="192">
        <f>IF(N991="základní",J991,0)</f>
        <v>0</v>
      </c>
      <c r="BF991" s="192">
        <f>IF(N991="snížená",J991,0)</f>
        <v>0</v>
      </c>
      <c r="BG991" s="192">
        <f>IF(N991="zákl. přenesená",J991,0)</f>
        <v>0</v>
      </c>
      <c r="BH991" s="192">
        <f>IF(N991="sníž. přenesená",J991,0)</f>
        <v>0</v>
      </c>
      <c r="BI991" s="192">
        <f>IF(N991="nulová",J991,0)</f>
        <v>0</v>
      </c>
      <c r="BJ991" s="22" t="s">
        <v>76</v>
      </c>
      <c r="BK991" s="192">
        <f>ROUND(I991*H991,2)</f>
        <v>0</v>
      </c>
      <c r="BL991" s="22" t="s">
        <v>415</v>
      </c>
      <c r="BM991" s="191" t="s">
        <v>1503</v>
      </c>
    </row>
    <row r="992" s="2" customFormat="1">
      <c r="A992" s="41"/>
      <c r="B992" s="42"/>
      <c r="C992" s="41"/>
      <c r="D992" s="193" t="s">
        <v>417</v>
      </c>
      <c r="E992" s="41"/>
      <c r="F992" s="194" t="s">
        <v>1504</v>
      </c>
      <c r="G992" s="41"/>
      <c r="H992" s="41"/>
      <c r="I992" s="195"/>
      <c r="J992" s="41"/>
      <c r="K992" s="41"/>
      <c r="L992" s="42"/>
      <c r="M992" s="196"/>
      <c r="N992" s="197"/>
      <c r="O992" s="75"/>
      <c r="P992" s="75"/>
      <c r="Q992" s="75"/>
      <c r="R992" s="75"/>
      <c r="S992" s="75"/>
      <c r="T992" s="76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T992" s="22" t="s">
        <v>417</v>
      </c>
      <c r="AU992" s="22" t="s">
        <v>415</v>
      </c>
    </row>
    <row r="993" s="13" customFormat="1">
      <c r="A993" s="13"/>
      <c r="B993" s="198"/>
      <c r="C993" s="13"/>
      <c r="D993" s="199" t="s">
        <v>419</v>
      </c>
      <c r="E993" s="200" t="s">
        <v>3</v>
      </c>
      <c r="F993" s="201" t="s">
        <v>188</v>
      </c>
      <c r="G993" s="13"/>
      <c r="H993" s="202">
        <v>13.452999999999999</v>
      </c>
      <c r="I993" s="203"/>
      <c r="J993" s="13"/>
      <c r="K993" s="13"/>
      <c r="L993" s="198"/>
      <c r="M993" s="204"/>
      <c r="N993" s="205"/>
      <c r="O993" s="205"/>
      <c r="P993" s="205"/>
      <c r="Q993" s="205"/>
      <c r="R993" s="205"/>
      <c r="S993" s="205"/>
      <c r="T993" s="206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00" t="s">
        <v>419</v>
      </c>
      <c r="AU993" s="200" t="s">
        <v>415</v>
      </c>
      <c r="AV993" s="13" t="s">
        <v>80</v>
      </c>
      <c r="AW993" s="13" t="s">
        <v>33</v>
      </c>
      <c r="AX993" s="13" t="s">
        <v>76</v>
      </c>
      <c r="AY993" s="200" t="s">
        <v>408</v>
      </c>
    </row>
    <row r="994" s="2" customFormat="1" ht="37.8" customHeight="1">
      <c r="A994" s="41"/>
      <c r="B994" s="179"/>
      <c r="C994" s="180" t="s">
        <v>1505</v>
      </c>
      <c r="D994" s="180" t="s">
        <v>411</v>
      </c>
      <c r="E994" s="181" t="s">
        <v>1506</v>
      </c>
      <c r="F994" s="182" t="s">
        <v>1507</v>
      </c>
      <c r="G994" s="183" t="s">
        <v>117</v>
      </c>
      <c r="H994" s="184">
        <v>13.452999999999999</v>
      </c>
      <c r="I994" s="185"/>
      <c r="J994" s="186">
        <f>ROUND(I994*H994,2)</f>
        <v>0</v>
      </c>
      <c r="K994" s="182" t="s">
        <v>414</v>
      </c>
      <c r="L994" s="42"/>
      <c r="M994" s="187" t="s">
        <v>3</v>
      </c>
      <c r="N994" s="188" t="s">
        <v>43</v>
      </c>
      <c r="O994" s="75"/>
      <c r="P994" s="189">
        <f>O994*H994</f>
        <v>0</v>
      </c>
      <c r="Q994" s="189">
        <v>0.0028500000000000001</v>
      </c>
      <c r="R994" s="189">
        <f>Q994*H994</f>
        <v>0.038341050000000002</v>
      </c>
      <c r="S994" s="189">
        <v>0</v>
      </c>
      <c r="T994" s="190">
        <f>S994*H994</f>
        <v>0</v>
      </c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R994" s="191" t="s">
        <v>415</v>
      </c>
      <c r="AT994" s="191" t="s">
        <v>411</v>
      </c>
      <c r="AU994" s="191" t="s">
        <v>415</v>
      </c>
      <c r="AY994" s="22" t="s">
        <v>408</v>
      </c>
      <c r="BE994" s="192">
        <f>IF(N994="základní",J994,0)</f>
        <v>0</v>
      </c>
      <c r="BF994" s="192">
        <f>IF(N994="snížená",J994,0)</f>
        <v>0</v>
      </c>
      <c r="BG994" s="192">
        <f>IF(N994="zákl. přenesená",J994,0)</f>
        <v>0</v>
      </c>
      <c r="BH994" s="192">
        <f>IF(N994="sníž. přenesená",J994,0)</f>
        <v>0</v>
      </c>
      <c r="BI994" s="192">
        <f>IF(N994="nulová",J994,0)</f>
        <v>0</v>
      </c>
      <c r="BJ994" s="22" t="s">
        <v>76</v>
      </c>
      <c r="BK994" s="192">
        <f>ROUND(I994*H994,2)</f>
        <v>0</v>
      </c>
      <c r="BL994" s="22" t="s">
        <v>415</v>
      </c>
      <c r="BM994" s="191" t="s">
        <v>1508</v>
      </c>
    </row>
    <row r="995" s="2" customFormat="1">
      <c r="A995" s="41"/>
      <c r="B995" s="42"/>
      <c r="C995" s="41"/>
      <c r="D995" s="193" t="s">
        <v>417</v>
      </c>
      <c r="E995" s="41"/>
      <c r="F995" s="194" t="s">
        <v>1509</v>
      </c>
      <c r="G995" s="41"/>
      <c r="H995" s="41"/>
      <c r="I995" s="195"/>
      <c r="J995" s="41"/>
      <c r="K995" s="41"/>
      <c r="L995" s="42"/>
      <c r="M995" s="196"/>
      <c r="N995" s="197"/>
      <c r="O995" s="75"/>
      <c r="P995" s="75"/>
      <c r="Q995" s="75"/>
      <c r="R995" s="75"/>
      <c r="S995" s="75"/>
      <c r="T995" s="76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T995" s="22" t="s">
        <v>417</v>
      </c>
      <c r="AU995" s="22" t="s">
        <v>415</v>
      </c>
    </row>
    <row r="996" s="2" customFormat="1" ht="24.15" customHeight="1">
      <c r="A996" s="41"/>
      <c r="B996" s="179"/>
      <c r="C996" s="180" t="s">
        <v>1510</v>
      </c>
      <c r="D996" s="180" t="s">
        <v>411</v>
      </c>
      <c r="E996" s="181" t="s">
        <v>1511</v>
      </c>
      <c r="F996" s="182" t="s">
        <v>1512</v>
      </c>
      <c r="G996" s="183" t="s">
        <v>117</v>
      </c>
      <c r="H996" s="184">
        <v>17.082999999999998</v>
      </c>
      <c r="I996" s="185"/>
      <c r="J996" s="186">
        <f>ROUND(I996*H996,2)</f>
        <v>0</v>
      </c>
      <c r="K996" s="182" t="s">
        <v>414</v>
      </c>
      <c r="L996" s="42"/>
      <c r="M996" s="187" t="s">
        <v>3</v>
      </c>
      <c r="N996" s="188" t="s">
        <v>43</v>
      </c>
      <c r="O996" s="75"/>
      <c r="P996" s="189">
        <f>O996*H996</f>
        <v>0</v>
      </c>
      <c r="Q996" s="189">
        <v>0.00022000000000000001</v>
      </c>
      <c r="R996" s="189">
        <f>Q996*H996</f>
        <v>0.0037582599999999998</v>
      </c>
      <c r="S996" s="189">
        <v>0</v>
      </c>
      <c r="T996" s="190">
        <f>S996*H996</f>
        <v>0</v>
      </c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R996" s="191" t="s">
        <v>415</v>
      </c>
      <c r="AT996" s="191" t="s">
        <v>411</v>
      </c>
      <c r="AU996" s="191" t="s">
        <v>415</v>
      </c>
      <c r="AY996" s="22" t="s">
        <v>408</v>
      </c>
      <c r="BE996" s="192">
        <f>IF(N996="základní",J996,0)</f>
        <v>0</v>
      </c>
      <c r="BF996" s="192">
        <f>IF(N996="snížená",J996,0)</f>
        <v>0</v>
      </c>
      <c r="BG996" s="192">
        <f>IF(N996="zákl. přenesená",J996,0)</f>
        <v>0</v>
      </c>
      <c r="BH996" s="192">
        <f>IF(N996="sníž. přenesená",J996,0)</f>
        <v>0</v>
      </c>
      <c r="BI996" s="192">
        <f>IF(N996="nulová",J996,0)</f>
        <v>0</v>
      </c>
      <c r="BJ996" s="22" t="s">
        <v>76</v>
      </c>
      <c r="BK996" s="192">
        <f>ROUND(I996*H996,2)</f>
        <v>0</v>
      </c>
      <c r="BL996" s="22" t="s">
        <v>415</v>
      </c>
      <c r="BM996" s="191" t="s">
        <v>1513</v>
      </c>
    </row>
    <row r="997" s="2" customFormat="1">
      <c r="A997" s="41"/>
      <c r="B997" s="42"/>
      <c r="C997" s="41"/>
      <c r="D997" s="193" t="s">
        <v>417</v>
      </c>
      <c r="E997" s="41"/>
      <c r="F997" s="194" t="s">
        <v>1514</v>
      </c>
      <c r="G997" s="41"/>
      <c r="H997" s="41"/>
      <c r="I997" s="195"/>
      <c r="J997" s="41"/>
      <c r="K997" s="41"/>
      <c r="L997" s="42"/>
      <c r="M997" s="196"/>
      <c r="N997" s="197"/>
      <c r="O997" s="75"/>
      <c r="P997" s="75"/>
      <c r="Q997" s="75"/>
      <c r="R997" s="75"/>
      <c r="S997" s="75"/>
      <c r="T997" s="76"/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T997" s="22" t="s">
        <v>417</v>
      </c>
      <c r="AU997" s="22" t="s">
        <v>415</v>
      </c>
    </row>
    <row r="998" s="13" customFormat="1">
      <c r="A998" s="13"/>
      <c r="B998" s="198"/>
      <c r="C998" s="13"/>
      <c r="D998" s="199" t="s">
        <v>419</v>
      </c>
      <c r="E998" s="200" t="s">
        <v>3</v>
      </c>
      <c r="F998" s="201" t="s">
        <v>191</v>
      </c>
      <c r="G998" s="13"/>
      <c r="H998" s="202">
        <v>17.082999999999998</v>
      </c>
      <c r="I998" s="203"/>
      <c r="J998" s="13"/>
      <c r="K998" s="13"/>
      <c r="L998" s="198"/>
      <c r="M998" s="204"/>
      <c r="N998" s="205"/>
      <c r="O998" s="205"/>
      <c r="P998" s="205"/>
      <c r="Q998" s="205"/>
      <c r="R998" s="205"/>
      <c r="S998" s="205"/>
      <c r="T998" s="20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00" t="s">
        <v>419</v>
      </c>
      <c r="AU998" s="200" t="s">
        <v>415</v>
      </c>
      <c r="AV998" s="13" t="s">
        <v>80</v>
      </c>
      <c r="AW998" s="13" t="s">
        <v>33</v>
      </c>
      <c r="AX998" s="13" t="s">
        <v>76</v>
      </c>
      <c r="AY998" s="200" t="s">
        <v>408</v>
      </c>
    </row>
    <row r="999" s="2" customFormat="1" ht="37.8" customHeight="1">
      <c r="A999" s="41"/>
      <c r="B999" s="179"/>
      <c r="C999" s="180" t="s">
        <v>1515</v>
      </c>
      <c r="D999" s="180" t="s">
        <v>411</v>
      </c>
      <c r="E999" s="181" t="s">
        <v>1516</v>
      </c>
      <c r="F999" s="182" t="s">
        <v>1517</v>
      </c>
      <c r="G999" s="183" t="s">
        <v>117</v>
      </c>
      <c r="H999" s="184">
        <v>17.082999999999998</v>
      </c>
      <c r="I999" s="185"/>
      <c r="J999" s="186">
        <f>ROUND(I999*H999,2)</f>
        <v>0</v>
      </c>
      <c r="K999" s="182" t="s">
        <v>414</v>
      </c>
      <c r="L999" s="42"/>
      <c r="M999" s="187" t="s">
        <v>3</v>
      </c>
      <c r="N999" s="188" t="s">
        <v>43</v>
      </c>
      <c r="O999" s="75"/>
      <c r="P999" s="189">
        <f>O999*H999</f>
        <v>0</v>
      </c>
      <c r="Q999" s="189">
        <v>0.0028500000000000001</v>
      </c>
      <c r="R999" s="189">
        <f>Q999*H999</f>
        <v>0.048686549999999995</v>
      </c>
      <c r="S999" s="189">
        <v>0</v>
      </c>
      <c r="T999" s="190">
        <f>S999*H999</f>
        <v>0</v>
      </c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R999" s="191" t="s">
        <v>415</v>
      </c>
      <c r="AT999" s="191" t="s">
        <v>411</v>
      </c>
      <c r="AU999" s="191" t="s">
        <v>415</v>
      </c>
      <c r="AY999" s="22" t="s">
        <v>408</v>
      </c>
      <c r="BE999" s="192">
        <f>IF(N999="základní",J999,0)</f>
        <v>0</v>
      </c>
      <c r="BF999" s="192">
        <f>IF(N999="snížená",J999,0)</f>
        <v>0</v>
      </c>
      <c r="BG999" s="192">
        <f>IF(N999="zákl. přenesená",J999,0)</f>
        <v>0</v>
      </c>
      <c r="BH999" s="192">
        <f>IF(N999="sníž. přenesená",J999,0)</f>
        <v>0</v>
      </c>
      <c r="BI999" s="192">
        <f>IF(N999="nulová",J999,0)</f>
        <v>0</v>
      </c>
      <c r="BJ999" s="22" t="s">
        <v>76</v>
      </c>
      <c r="BK999" s="192">
        <f>ROUND(I999*H999,2)</f>
        <v>0</v>
      </c>
      <c r="BL999" s="22" t="s">
        <v>415</v>
      </c>
      <c r="BM999" s="191" t="s">
        <v>1518</v>
      </c>
    </row>
    <row r="1000" s="2" customFormat="1">
      <c r="A1000" s="41"/>
      <c r="B1000" s="42"/>
      <c r="C1000" s="41"/>
      <c r="D1000" s="193" t="s">
        <v>417</v>
      </c>
      <c r="E1000" s="41"/>
      <c r="F1000" s="194" t="s">
        <v>1519</v>
      </c>
      <c r="G1000" s="41"/>
      <c r="H1000" s="41"/>
      <c r="I1000" s="195"/>
      <c r="J1000" s="41"/>
      <c r="K1000" s="41"/>
      <c r="L1000" s="42"/>
      <c r="M1000" s="196"/>
      <c r="N1000" s="197"/>
      <c r="O1000" s="75"/>
      <c r="P1000" s="75"/>
      <c r="Q1000" s="75"/>
      <c r="R1000" s="75"/>
      <c r="S1000" s="75"/>
      <c r="T1000" s="76"/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T1000" s="22" t="s">
        <v>417</v>
      </c>
      <c r="AU1000" s="22" t="s">
        <v>415</v>
      </c>
    </row>
    <row r="1001" s="12" customFormat="1" ht="20.88" customHeight="1">
      <c r="A1001" s="12"/>
      <c r="B1001" s="166"/>
      <c r="C1001" s="12"/>
      <c r="D1001" s="167" t="s">
        <v>71</v>
      </c>
      <c r="E1001" s="177" t="s">
        <v>827</v>
      </c>
      <c r="F1001" s="177" t="s">
        <v>1520</v>
      </c>
      <c r="G1001" s="12"/>
      <c r="H1001" s="12"/>
      <c r="I1001" s="169"/>
      <c r="J1001" s="178">
        <f>BK1001</f>
        <v>0</v>
      </c>
      <c r="K1001" s="12"/>
      <c r="L1001" s="166"/>
      <c r="M1001" s="171"/>
      <c r="N1001" s="172"/>
      <c r="O1001" s="172"/>
      <c r="P1001" s="173">
        <f>P1002+SUM(P1003:P1031)+P1043+P1054</f>
        <v>0</v>
      </c>
      <c r="Q1001" s="172"/>
      <c r="R1001" s="173">
        <f>R1002+SUM(R1003:R1031)+R1043+R1054</f>
        <v>77.534133930499991</v>
      </c>
      <c r="S1001" s="172"/>
      <c r="T1001" s="174">
        <f>T1002+SUM(T1003:T1031)+T1043+T1054</f>
        <v>0</v>
      </c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R1001" s="167" t="s">
        <v>76</v>
      </c>
      <c r="AT1001" s="175" t="s">
        <v>71</v>
      </c>
      <c r="AU1001" s="175" t="s">
        <v>80</v>
      </c>
      <c r="AY1001" s="167" t="s">
        <v>408</v>
      </c>
      <c r="BK1001" s="176">
        <f>BK1002+SUM(BK1003:BK1031)+BK1043+BK1054</f>
        <v>0</v>
      </c>
    </row>
    <row r="1002" s="2" customFormat="1" ht="24.15" customHeight="1">
      <c r="A1002" s="41"/>
      <c r="B1002" s="179"/>
      <c r="C1002" s="180" t="s">
        <v>1521</v>
      </c>
      <c r="D1002" s="180" t="s">
        <v>411</v>
      </c>
      <c r="E1002" s="181" t="s">
        <v>1522</v>
      </c>
      <c r="F1002" s="182" t="s">
        <v>1523</v>
      </c>
      <c r="G1002" s="183" t="s">
        <v>117</v>
      </c>
      <c r="H1002" s="184">
        <v>406.04000000000002</v>
      </c>
      <c r="I1002" s="185"/>
      <c r="J1002" s="186">
        <f>ROUND(I1002*H1002,2)</f>
        <v>0</v>
      </c>
      <c r="K1002" s="182" t="s">
        <v>414</v>
      </c>
      <c r="L1002" s="42"/>
      <c r="M1002" s="187" t="s">
        <v>3</v>
      </c>
      <c r="N1002" s="188" t="s">
        <v>43</v>
      </c>
      <c r="O1002" s="75"/>
      <c r="P1002" s="189">
        <f>O1002*H1002</f>
        <v>0</v>
      </c>
      <c r="Q1002" s="189">
        <v>0.00013200000000000001</v>
      </c>
      <c r="R1002" s="189">
        <f>Q1002*H1002</f>
        <v>0.053597280000000004</v>
      </c>
      <c r="S1002" s="189">
        <v>0</v>
      </c>
      <c r="T1002" s="190">
        <f>S1002*H1002</f>
        <v>0</v>
      </c>
      <c r="U1002" s="41"/>
      <c r="V1002" s="41"/>
      <c r="W1002" s="41"/>
      <c r="X1002" s="41"/>
      <c r="Y1002" s="41"/>
      <c r="Z1002" s="41"/>
      <c r="AA1002" s="41"/>
      <c r="AB1002" s="41"/>
      <c r="AC1002" s="41"/>
      <c r="AD1002" s="41"/>
      <c r="AE1002" s="41"/>
      <c r="AR1002" s="191" t="s">
        <v>415</v>
      </c>
      <c r="AT1002" s="191" t="s">
        <v>411</v>
      </c>
      <c r="AU1002" s="191" t="s">
        <v>114</v>
      </c>
      <c r="AY1002" s="22" t="s">
        <v>408</v>
      </c>
      <c r="BE1002" s="192">
        <f>IF(N1002="základní",J1002,0)</f>
        <v>0</v>
      </c>
      <c r="BF1002" s="192">
        <f>IF(N1002="snížená",J1002,0)</f>
        <v>0</v>
      </c>
      <c r="BG1002" s="192">
        <f>IF(N1002="zákl. přenesená",J1002,0)</f>
        <v>0</v>
      </c>
      <c r="BH1002" s="192">
        <f>IF(N1002="sníž. přenesená",J1002,0)</f>
        <v>0</v>
      </c>
      <c r="BI1002" s="192">
        <f>IF(N1002="nulová",J1002,0)</f>
        <v>0</v>
      </c>
      <c r="BJ1002" s="22" t="s">
        <v>76</v>
      </c>
      <c r="BK1002" s="192">
        <f>ROUND(I1002*H1002,2)</f>
        <v>0</v>
      </c>
      <c r="BL1002" s="22" t="s">
        <v>415</v>
      </c>
      <c r="BM1002" s="191" t="s">
        <v>1524</v>
      </c>
    </row>
    <row r="1003" s="2" customFormat="1">
      <c r="A1003" s="41"/>
      <c r="B1003" s="42"/>
      <c r="C1003" s="41"/>
      <c r="D1003" s="193" t="s">
        <v>417</v>
      </c>
      <c r="E1003" s="41"/>
      <c r="F1003" s="194" t="s">
        <v>1525</v>
      </c>
      <c r="G1003" s="41"/>
      <c r="H1003" s="41"/>
      <c r="I1003" s="195"/>
      <c r="J1003" s="41"/>
      <c r="K1003" s="41"/>
      <c r="L1003" s="42"/>
      <c r="M1003" s="196"/>
      <c r="N1003" s="197"/>
      <c r="O1003" s="75"/>
      <c r="P1003" s="75"/>
      <c r="Q1003" s="75"/>
      <c r="R1003" s="75"/>
      <c r="S1003" s="75"/>
      <c r="T1003" s="76"/>
      <c r="U1003" s="41"/>
      <c r="V1003" s="41"/>
      <c r="W1003" s="41"/>
      <c r="X1003" s="41"/>
      <c r="Y1003" s="41"/>
      <c r="Z1003" s="41"/>
      <c r="AA1003" s="41"/>
      <c r="AB1003" s="41"/>
      <c r="AC1003" s="41"/>
      <c r="AD1003" s="41"/>
      <c r="AE1003" s="41"/>
      <c r="AT1003" s="22" t="s">
        <v>417</v>
      </c>
      <c r="AU1003" s="22" t="s">
        <v>114</v>
      </c>
    </row>
    <row r="1004" s="14" customFormat="1">
      <c r="A1004" s="14"/>
      <c r="B1004" s="208"/>
      <c r="C1004" s="14"/>
      <c r="D1004" s="199" t="s">
        <v>419</v>
      </c>
      <c r="E1004" s="209" t="s">
        <v>3</v>
      </c>
      <c r="F1004" s="210" t="s">
        <v>1526</v>
      </c>
      <c r="G1004" s="14"/>
      <c r="H1004" s="209" t="s">
        <v>3</v>
      </c>
      <c r="I1004" s="211"/>
      <c r="J1004" s="14"/>
      <c r="K1004" s="14"/>
      <c r="L1004" s="208"/>
      <c r="M1004" s="212"/>
      <c r="N1004" s="213"/>
      <c r="O1004" s="213"/>
      <c r="P1004" s="213"/>
      <c r="Q1004" s="213"/>
      <c r="R1004" s="213"/>
      <c r="S1004" s="213"/>
      <c r="T1004" s="21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09" t="s">
        <v>419</v>
      </c>
      <c r="AU1004" s="209" t="s">
        <v>114</v>
      </c>
      <c r="AV1004" s="14" t="s">
        <v>76</v>
      </c>
      <c r="AW1004" s="14" t="s">
        <v>33</v>
      </c>
      <c r="AX1004" s="14" t="s">
        <v>72</v>
      </c>
      <c r="AY1004" s="209" t="s">
        <v>408</v>
      </c>
    </row>
    <row r="1005" s="13" customFormat="1">
      <c r="A1005" s="13"/>
      <c r="B1005" s="198"/>
      <c r="C1005" s="13"/>
      <c r="D1005" s="199" t="s">
        <v>419</v>
      </c>
      <c r="E1005" s="200" t="s">
        <v>3</v>
      </c>
      <c r="F1005" s="201" t="s">
        <v>152</v>
      </c>
      <c r="G1005" s="13"/>
      <c r="H1005" s="202">
        <v>124.39100000000001</v>
      </c>
      <c r="I1005" s="203"/>
      <c r="J1005" s="13"/>
      <c r="K1005" s="13"/>
      <c r="L1005" s="198"/>
      <c r="M1005" s="204"/>
      <c r="N1005" s="205"/>
      <c r="O1005" s="205"/>
      <c r="P1005" s="205"/>
      <c r="Q1005" s="205"/>
      <c r="R1005" s="205"/>
      <c r="S1005" s="205"/>
      <c r="T1005" s="206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T1005" s="200" t="s">
        <v>419</v>
      </c>
      <c r="AU1005" s="200" t="s">
        <v>114</v>
      </c>
      <c r="AV1005" s="13" t="s">
        <v>80</v>
      </c>
      <c r="AW1005" s="13" t="s">
        <v>33</v>
      </c>
      <c r="AX1005" s="13" t="s">
        <v>72</v>
      </c>
      <c r="AY1005" s="200" t="s">
        <v>408</v>
      </c>
    </row>
    <row r="1006" s="13" customFormat="1">
      <c r="A1006" s="13"/>
      <c r="B1006" s="198"/>
      <c r="C1006" s="13"/>
      <c r="D1006" s="199" t="s">
        <v>419</v>
      </c>
      <c r="E1006" s="200" t="s">
        <v>3</v>
      </c>
      <c r="F1006" s="201" t="s">
        <v>164</v>
      </c>
      <c r="G1006" s="13"/>
      <c r="H1006" s="202">
        <v>176.03999999999999</v>
      </c>
      <c r="I1006" s="203"/>
      <c r="J1006" s="13"/>
      <c r="K1006" s="13"/>
      <c r="L1006" s="198"/>
      <c r="M1006" s="204"/>
      <c r="N1006" s="205"/>
      <c r="O1006" s="205"/>
      <c r="P1006" s="205"/>
      <c r="Q1006" s="205"/>
      <c r="R1006" s="205"/>
      <c r="S1006" s="205"/>
      <c r="T1006" s="206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200" t="s">
        <v>419</v>
      </c>
      <c r="AU1006" s="200" t="s">
        <v>114</v>
      </c>
      <c r="AV1006" s="13" t="s">
        <v>80</v>
      </c>
      <c r="AW1006" s="13" t="s">
        <v>33</v>
      </c>
      <c r="AX1006" s="13" t="s">
        <v>72</v>
      </c>
      <c r="AY1006" s="200" t="s">
        <v>408</v>
      </c>
    </row>
    <row r="1007" s="13" customFormat="1">
      <c r="A1007" s="13"/>
      <c r="B1007" s="198"/>
      <c r="C1007" s="13"/>
      <c r="D1007" s="199" t="s">
        <v>419</v>
      </c>
      <c r="E1007" s="200" t="s">
        <v>3</v>
      </c>
      <c r="F1007" s="201" t="s">
        <v>176</v>
      </c>
      <c r="G1007" s="13"/>
      <c r="H1007" s="202">
        <v>105.609</v>
      </c>
      <c r="I1007" s="203"/>
      <c r="J1007" s="13"/>
      <c r="K1007" s="13"/>
      <c r="L1007" s="198"/>
      <c r="M1007" s="204"/>
      <c r="N1007" s="205"/>
      <c r="O1007" s="205"/>
      <c r="P1007" s="205"/>
      <c r="Q1007" s="205"/>
      <c r="R1007" s="205"/>
      <c r="S1007" s="205"/>
      <c r="T1007" s="20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00" t="s">
        <v>419</v>
      </c>
      <c r="AU1007" s="200" t="s">
        <v>114</v>
      </c>
      <c r="AV1007" s="13" t="s">
        <v>80</v>
      </c>
      <c r="AW1007" s="13" t="s">
        <v>33</v>
      </c>
      <c r="AX1007" s="13" t="s">
        <v>72</v>
      </c>
      <c r="AY1007" s="200" t="s">
        <v>408</v>
      </c>
    </row>
    <row r="1008" s="15" customFormat="1">
      <c r="A1008" s="15"/>
      <c r="B1008" s="215"/>
      <c r="C1008" s="15"/>
      <c r="D1008" s="199" t="s">
        <v>419</v>
      </c>
      <c r="E1008" s="216" t="s">
        <v>3</v>
      </c>
      <c r="F1008" s="217" t="s">
        <v>451</v>
      </c>
      <c r="G1008" s="15"/>
      <c r="H1008" s="218">
        <v>406.04000000000002</v>
      </c>
      <c r="I1008" s="219"/>
      <c r="J1008" s="15"/>
      <c r="K1008" s="15"/>
      <c r="L1008" s="215"/>
      <c r="M1008" s="220"/>
      <c r="N1008" s="221"/>
      <c r="O1008" s="221"/>
      <c r="P1008" s="221"/>
      <c r="Q1008" s="221"/>
      <c r="R1008" s="221"/>
      <c r="S1008" s="221"/>
      <c r="T1008" s="222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T1008" s="216" t="s">
        <v>419</v>
      </c>
      <c r="AU1008" s="216" t="s">
        <v>114</v>
      </c>
      <c r="AV1008" s="15" t="s">
        <v>415</v>
      </c>
      <c r="AW1008" s="15" t="s">
        <v>33</v>
      </c>
      <c r="AX1008" s="15" t="s">
        <v>76</v>
      </c>
      <c r="AY1008" s="216" t="s">
        <v>408</v>
      </c>
    </row>
    <row r="1009" s="2" customFormat="1" ht="37.8" customHeight="1">
      <c r="A1009" s="41"/>
      <c r="B1009" s="179"/>
      <c r="C1009" s="180" t="s">
        <v>1527</v>
      </c>
      <c r="D1009" s="180" t="s">
        <v>411</v>
      </c>
      <c r="E1009" s="181" t="s">
        <v>1528</v>
      </c>
      <c r="F1009" s="182" t="s">
        <v>1529</v>
      </c>
      <c r="G1009" s="183" t="s">
        <v>650</v>
      </c>
      <c r="H1009" s="184">
        <v>348.59800000000001</v>
      </c>
      <c r="I1009" s="185"/>
      <c r="J1009" s="186">
        <f>ROUND(I1009*H1009,2)</f>
        <v>0</v>
      </c>
      <c r="K1009" s="182" t="s">
        <v>414</v>
      </c>
      <c r="L1009" s="42"/>
      <c r="M1009" s="187" t="s">
        <v>3</v>
      </c>
      <c r="N1009" s="188" t="s">
        <v>43</v>
      </c>
      <c r="O1009" s="75"/>
      <c r="P1009" s="189">
        <f>O1009*H1009</f>
        <v>0</v>
      </c>
      <c r="Q1009" s="189">
        <v>2.0999999999999999E-05</v>
      </c>
      <c r="R1009" s="189">
        <f>Q1009*H1009</f>
        <v>0.0073205579999999996</v>
      </c>
      <c r="S1009" s="189">
        <v>0</v>
      </c>
      <c r="T1009" s="190">
        <f>S1009*H1009</f>
        <v>0</v>
      </c>
      <c r="U1009" s="41"/>
      <c r="V1009" s="41"/>
      <c r="W1009" s="41"/>
      <c r="X1009" s="41"/>
      <c r="Y1009" s="41"/>
      <c r="Z1009" s="41"/>
      <c r="AA1009" s="41"/>
      <c r="AB1009" s="41"/>
      <c r="AC1009" s="41"/>
      <c r="AD1009" s="41"/>
      <c r="AE1009" s="41"/>
      <c r="AR1009" s="191" t="s">
        <v>415</v>
      </c>
      <c r="AT1009" s="191" t="s">
        <v>411</v>
      </c>
      <c r="AU1009" s="191" t="s">
        <v>114</v>
      </c>
      <c r="AY1009" s="22" t="s">
        <v>408</v>
      </c>
      <c r="BE1009" s="192">
        <f>IF(N1009="základní",J1009,0)</f>
        <v>0</v>
      </c>
      <c r="BF1009" s="192">
        <f>IF(N1009="snížená",J1009,0)</f>
        <v>0</v>
      </c>
      <c r="BG1009" s="192">
        <f>IF(N1009="zákl. přenesená",J1009,0)</f>
        <v>0</v>
      </c>
      <c r="BH1009" s="192">
        <f>IF(N1009="sníž. přenesená",J1009,0)</f>
        <v>0</v>
      </c>
      <c r="BI1009" s="192">
        <f>IF(N1009="nulová",J1009,0)</f>
        <v>0</v>
      </c>
      <c r="BJ1009" s="22" t="s">
        <v>76</v>
      </c>
      <c r="BK1009" s="192">
        <f>ROUND(I1009*H1009,2)</f>
        <v>0</v>
      </c>
      <c r="BL1009" s="22" t="s">
        <v>415</v>
      </c>
      <c r="BM1009" s="191" t="s">
        <v>1530</v>
      </c>
    </row>
    <row r="1010" s="2" customFormat="1">
      <c r="A1010" s="41"/>
      <c r="B1010" s="42"/>
      <c r="C1010" s="41"/>
      <c r="D1010" s="193" t="s">
        <v>417</v>
      </c>
      <c r="E1010" s="41"/>
      <c r="F1010" s="194" t="s">
        <v>1531</v>
      </c>
      <c r="G1010" s="41"/>
      <c r="H1010" s="41"/>
      <c r="I1010" s="195"/>
      <c r="J1010" s="41"/>
      <c r="K1010" s="41"/>
      <c r="L1010" s="42"/>
      <c r="M1010" s="196"/>
      <c r="N1010" s="197"/>
      <c r="O1010" s="75"/>
      <c r="P1010" s="75"/>
      <c r="Q1010" s="75"/>
      <c r="R1010" s="75"/>
      <c r="S1010" s="75"/>
      <c r="T1010" s="76"/>
      <c r="U1010" s="41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T1010" s="22" t="s">
        <v>417</v>
      </c>
      <c r="AU1010" s="22" t="s">
        <v>114</v>
      </c>
    </row>
    <row r="1011" s="13" customFormat="1">
      <c r="A1011" s="13"/>
      <c r="B1011" s="198"/>
      <c r="C1011" s="13"/>
      <c r="D1011" s="199" t="s">
        <v>419</v>
      </c>
      <c r="E1011" s="200" t="s">
        <v>3</v>
      </c>
      <c r="F1011" s="201" t="s">
        <v>230</v>
      </c>
      <c r="G1011" s="13"/>
      <c r="H1011" s="202">
        <v>128.96000000000001</v>
      </c>
      <c r="I1011" s="203"/>
      <c r="J1011" s="13"/>
      <c r="K1011" s="13"/>
      <c r="L1011" s="198"/>
      <c r="M1011" s="204"/>
      <c r="N1011" s="205"/>
      <c r="O1011" s="205"/>
      <c r="P1011" s="205"/>
      <c r="Q1011" s="205"/>
      <c r="R1011" s="205"/>
      <c r="S1011" s="205"/>
      <c r="T1011" s="20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00" t="s">
        <v>419</v>
      </c>
      <c r="AU1011" s="200" t="s">
        <v>114</v>
      </c>
      <c r="AV1011" s="13" t="s">
        <v>80</v>
      </c>
      <c r="AW1011" s="13" t="s">
        <v>33</v>
      </c>
      <c r="AX1011" s="13" t="s">
        <v>72</v>
      </c>
      <c r="AY1011" s="200" t="s">
        <v>408</v>
      </c>
    </row>
    <row r="1012" s="13" customFormat="1">
      <c r="A1012" s="13"/>
      <c r="B1012" s="198"/>
      <c r="C1012" s="13"/>
      <c r="D1012" s="199" t="s">
        <v>419</v>
      </c>
      <c r="E1012" s="200" t="s">
        <v>3</v>
      </c>
      <c r="F1012" s="201" t="s">
        <v>236</v>
      </c>
      <c r="G1012" s="13"/>
      <c r="H1012" s="202">
        <v>144.37799999999999</v>
      </c>
      <c r="I1012" s="203"/>
      <c r="J1012" s="13"/>
      <c r="K1012" s="13"/>
      <c r="L1012" s="198"/>
      <c r="M1012" s="204"/>
      <c r="N1012" s="205"/>
      <c r="O1012" s="205"/>
      <c r="P1012" s="205"/>
      <c r="Q1012" s="205"/>
      <c r="R1012" s="205"/>
      <c r="S1012" s="205"/>
      <c r="T1012" s="206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00" t="s">
        <v>419</v>
      </c>
      <c r="AU1012" s="200" t="s">
        <v>114</v>
      </c>
      <c r="AV1012" s="13" t="s">
        <v>80</v>
      </c>
      <c r="AW1012" s="13" t="s">
        <v>33</v>
      </c>
      <c r="AX1012" s="13" t="s">
        <v>72</v>
      </c>
      <c r="AY1012" s="200" t="s">
        <v>408</v>
      </c>
    </row>
    <row r="1013" s="13" customFormat="1">
      <c r="A1013" s="13"/>
      <c r="B1013" s="198"/>
      <c r="C1013" s="13"/>
      <c r="D1013" s="199" t="s">
        <v>419</v>
      </c>
      <c r="E1013" s="200" t="s">
        <v>3</v>
      </c>
      <c r="F1013" s="201" t="s">
        <v>242</v>
      </c>
      <c r="G1013" s="13"/>
      <c r="H1013" s="202">
        <v>75.260000000000005</v>
      </c>
      <c r="I1013" s="203"/>
      <c r="J1013" s="13"/>
      <c r="K1013" s="13"/>
      <c r="L1013" s="198"/>
      <c r="M1013" s="204"/>
      <c r="N1013" s="205"/>
      <c r="O1013" s="205"/>
      <c r="P1013" s="205"/>
      <c r="Q1013" s="205"/>
      <c r="R1013" s="205"/>
      <c r="S1013" s="205"/>
      <c r="T1013" s="206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00" t="s">
        <v>419</v>
      </c>
      <c r="AU1013" s="200" t="s">
        <v>114</v>
      </c>
      <c r="AV1013" s="13" t="s">
        <v>80</v>
      </c>
      <c r="AW1013" s="13" t="s">
        <v>33</v>
      </c>
      <c r="AX1013" s="13" t="s">
        <v>72</v>
      </c>
      <c r="AY1013" s="200" t="s">
        <v>408</v>
      </c>
    </row>
    <row r="1014" s="15" customFormat="1">
      <c r="A1014" s="15"/>
      <c r="B1014" s="215"/>
      <c r="C1014" s="15"/>
      <c r="D1014" s="199" t="s">
        <v>419</v>
      </c>
      <c r="E1014" s="216" t="s">
        <v>3</v>
      </c>
      <c r="F1014" s="217" t="s">
        <v>451</v>
      </c>
      <c r="G1014" s="15"/>
      <c r="H1014" s="218">
        <v>348.59800000000001</v>
      </c>
      <c r="I1014" s="219"/>
      <c r="J1014" s="15"/>
      <c r="K1014" s="15"/>
      <c r="L1014" s="215"/>
      <c r="M1014" s="220"/>
      <c r="N1014" s="221"/>
      <c r="O1014" s="221"/>
      <c r="P1014" s="221"/>
      <c r="Q1014" s="221"/>
      <c r="R1014" s="221"/>
      <c r="S1014" s="221"/>
      <c r="T1014" s="222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T1014" s="216" t="s">
        <v>419</v>
      </c>
      <c r="AU1014" s="216" t="s">
        <v>114</v>
      </c>
      <c r="AV1014" s="15" t="s">
        <v>415</v>
      </c>
      <c r="AW1014" s="15" t="s">
        <v>33</v>
      </c>
      <c r="AX1014" s="15" t="s">
        <v>76</v>
      </c>
      <c r="AY1014" s="216" t="s">
        <v>408</v>
      </c>
    </row>
    <row r="1015" s="2" customFormat="1" ht="24.15" customHeight="1">
      <c r="A1015" s="41"/>
      <c r="B1015" s="179"/>
      <c r="C1015" s="180" t="s">
        <v>1532</v>
      </c>
      <c r="D1015" s="180" t="s">
        <v>411</v>
      </c>
      <c r="E1015" s="181" t="s">
        <v>1533</v>
      </c>
      <c r="F1015" s="182" t="s">
        <v>1534</v>
      </c>
      <c r="G1015" s="183" t="s">
        <v>650</v>
      </c>
      <c r="H1015" s="184">
        <v>37.505000000000003</v>
      </c>
      <c r="I1015" s="185"/>
      <c r="J1015" s="186">
        <f>ROUND(I1015*H1015,2)</f>
        <v>0</v>
      </c>
      <c r="K1015" s="182" t="s">
        <v>414</v>
      </c>
      <c r="L1015" s="42"/>
      <c r="M1015" s="187" t="s">
        <v>3</v>
      </c>
      <c r="N1015" s="188" t="s">
        <v>43</v>
      </c>
      <c r="O1015" s="75"/>
      <c r="P1015" s="189">
        <f>O1015*H1015</f>
        <v>0</v>
      </c>
      <c r="Q1015" s="189">
        <v>5.2500000000000002E-05</v>
      </c>
      <c r="R1015" s="189">
        <f>Q1015*H1015</f>
        <v>0.0019690125000000002</v>
      </c>
      <c r="S1015" s="189">
        <v>0</v>
      </c>
      <c r="T1015" s="190">
        <f>S1015*H1015</f>
        <v>0</v>
      </c>
      <c r="U1015" s="41"/>
      <c r="V1015" s="41"/>
      <c r="W1015" s="41"/>
      <c r="X1015" s="41"/>
      <c r="Y1015" s="41"/>
      <c r="Z1015" s="41"/>
      <c r="AA1015" s="41"/>
      <c r="AB1015" s="41"/>
      <c r="AC1015" s="41"/>
      <c r="AD1015" s="41"/>
      <c r="AE1015" s="41"/>
      <c r="AR1015" s="191" t="s">
        <v>415</v>
      </c>
      <c r="AT1015" s="191" t="s">
        <v>411</v>
      </c>
      <c r="AU1015" s="191" t="s">
        <v>114</v>
      </c>
      <c r="AY1015" s="22" t="s">
        <v>408</v>
      </c>
      <c r="BE1015" s="192">
        <f>IF(N1015="základní",J1015,0)</f>
        <v>0</v>
      </c>
      <c r="BF1015" s="192">
        <f>IF(N1015="snížená",J1015,0)</f>
        <v>0</v>
      </c>
      <c r="BG1015" s="192">
        <f>IF(N1015="zákl. přenesená",J1015,0)</f>
        <v>0</v>
      </c>
      <c r="BH1015" s="192">
        <f>IF(N1015="sníž. přenesená",J1015,0)</f>
        <v>0</v>
      </c>
      <c r="BI1015" s="192">
        <f>IF(N1015="nulová",J1015,0)</f>
        <v>0</v>
      </c>
      <c r="BJ1015" s="22" t="s">
        <v>76</v>
      </c>
      <c r="BK1015" s="192">
        <f>ROUND(I1015*H1015,2)</f>
        <v>0</v>
      </c>
      <c r="BL1015" s="22" t="s">
        <v>415</v>
      </c>
      <c r="BM1015" s="191" t="s">
        <v>1535</v>
      </c>
    </row>
    <row r="1016" s="2" customFormat="1">
      <c r="A1016" s="41"/>
      <c r="B1016" s="42"/>
      <c r="C1016" s="41"/>
      <c r="D1016" s="193" t="s">
        <v>417</v>
      </c>
      <c r="E1016" s="41"/>
      <c r="F1016" s="194" t="s">
        <v>1536</v>
      </c>
      <c r="G1016" s="41"/>
      <c r="H1016" s="41"/>
      <c r="I1016" s="195"/>
      <c r="J1016" s="41"/>
      <c r="K1016" s="41"/>
      <c r="L1016" s="42"/>
      <c r="M1016" s="196"/>
      <c r="N1016" s="197"/>
      <c r="O1016" s="75"/>
      <c r="P1016" s="75"/>
      <c r="Q1016" s="75"/>
      <c r="R1016" s="75"/>
      <c r="S1016" s="75"/>
      <c r="T1016" s="76"/>
      <c r="U1016" s="41"/>
      <c r="V1016" s="41"/>
      <c r="W1016" s="41"/>
      <c r="X1016" s="41"/>
      <c r="Y1016" s="41"/>
      <c r="Z1016" s="41"/>
      <c r="AA1016" s="41"/>
      <c r="AB1016" s="41"/>
      <c r="AC1016" s="41"/>
      <c r="AD1016" s="41"/>
      <c r="AE1016" s="41"/>
      <c r="AT1016" s="22" t="s">
        <v>417</v>
      </c>
      <c r="AU1016" s="22" t="s">
        <v>114</v>
      </c>
    </row>
    <row r="1017" s="14" customFormat="1">
      <c r="A1017" s="14"/>
      <c r="B1017" s="208"/>
      <c r="C1017" s="14"/>
      <c r="D1017" s="199" t="s">
        <v>419</v>
      </c>
      <c r="E1017" s="209" t="s">
        <v>3</v>
      </c>
      <c r="F1017" s="210" t="s">
        <v>1537</v>
      </c>
      <c r="G1017" s="14"/>
      <c r="H1017" s="209" t="s">
        <v>3</v>
      </c>
      <c r="I1017" s="211"/>
      <c r="J1017" s="14"/>
      <c r="K1017" s="14"/>
      <c r="L1017" s="208"/>
      <c r="M1017" s="212"/>
      <c r="N1017" s="213"/>
      <c r="O1017" s="213"/>
      <c r="P1017" s="213"/>
      <c r="Q1017" s="213"/>
      <c r="R1017" s="213"/>
      <c r="S1017" s="213"/>
      <c r="T1017" s="21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T1017" s="209" t="s">
        <v>419</v>
      </c>
      <c r="AU1017" s="209" t="s">
        <v>114</v>
      </c>
      <c r="AV1017" s="14" t="s">
        <v>76</v>
      </c>
      <c r="AW1017" s="14" t="s">
        <v>33</v>
      </c>
      <c r="AX1017" s="14" t="s">
        <v>72</v>
      </c>
      <c r="AY1017" s="209" t="s">
        <v>408</v>
      </c>
    </row>
    <row r="1018" s="13" customFormat="1">
      <c r="A1018" s="13"/>
      <c r="B1018" s="198"/>
      <c r="C1018" s="13"/>
      <c r="D1018" s="199" t="s">
        <v>419</v>
      </c>
      <c r="E1018" s="200" t="s">
        <v>3</v>
      </c>
      <c r="F1018" s="201" t="s">
        <v>1538</v>
      </c>
      <c r="G1018" s="13"/>
      <c r="H1018" s="202">
        <v>16.420000000000002</v>
      </c>
      <c r="I1018" s="203"/>
      <c r="J1018" s="13"/>
      <c r="K1018" s="13"/>
      <c r="L1018" s="198"/>
      <c r="M1018" s="204"/>
      <c r="N1018" s="205"/>
      <c r="O1018" s="205"/>
      <c r="P1018" s="205"/>
      <c r="Q1018" s="205"/>
      <c r="R1018" s="205"/>
      <c r="S1018" s="205"/>
      <c r="T1018" s="206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00" t="s">
        <v>419</v>
      </c>
      <c r="AU1018" s="200" t="s">
        <v>114</v>
      </c>
      <c r="AV1018" s="13" t="s">
        <v>80</v>
      </c>
      <c r="AW1018" s="13" t="s">
        <v>33</v>
      </c>
      <c r="AX1018" s="13" t="s">
        <v>72</v>
      </c>
      <c r="AY1018" s="200" t="s">
        <v>408</v>
      </c>
    </row>
    <row r="1019" s="13" customFormat="1">
      <c r="A1019" s="13"/>
      <c r="B1019" s="198"/>
      <c r="C1019" s="13"/>
      <c r="D1019" s="199" t="s">
        <v>419</v>
      </c>
      <c r="E1019" s="200" t="s">
        <v>3</v>
      </c>
      <c r="F1019" s="201" t="s">
        <v>1539</v>
      </c>
      <c r="G1019" s="13"/>
      <c r="H1019" s="202">
        <v>13.880000000000001</v>
      </c>
      <c r="I1019" s="203"/>
      <c r="J1019" s="13"/>
      <c r="K1019" s="13"/>
      <c r="L1019" s="198"/>
      <c r="M1019" s="204"/>
      <c r="N1019" s="205"/>
      <c r="O1019" s="205"/>
      <c r="P1019" s="205"/>
      <c r="Q1019" s="205"/>
      <c r="R1019" s="205"/>
      <c r="S1019" s="205"/>
      <c r="T1019" s="20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00" t="s">
        <v>419</v>
      </c>
      <c r="AU1019" s="200" t="s">
        <v>114</v>
      </c>
      <c r="AV1019" s="13" t="s">
        <v>80</v>
      </c>
      <c r="AW1019" s="13" t="s">
        <v>33</v>
      </c>
      <c r="AX1019" s="13" t="s">
        <v>72</v>
      </c>
      <c r="AY1019" s="200" t="s">
        <v>408</v>
      </c>
    </row>
    <row r="1020" s="13" customFormat="1">
      <c r="A1020" s="13"/>
      <c r="B1020" s="198"/>
      <c r="C1020" s="13"/>
      <c r="D1020" s="199" t="s">
        <v>419</v>
      </c>
      <c r="E1020" s="200" t="s">
        <v>3</v>
      </c>
      <c r="F1020" s="201" t="s">
        <v>1540</v>
      </c>
      <c r="G1020" s="13"/>
      <c r="H1020" s="202">
        <v>7.2050000000000001</v>
      </c>
      <c r="I1020" s="203"/>
      <c r="J1020" s="13"/>
      <c r="K1020" s="13"/>
      <c r="L1020" s="198"/>
      <c r="M1020" s="204"/>
      <c r="N1020" s="205"/>
      <c r="O1020" s="205"/>
      <c r="P1020" s="205"/>
      <c r="Q1020" s="205"/>
      <c r="R1020" s="205"/>
      <c r="S1020" s="205"/>
      <c r="T1020" s="20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00" t="s">
        <v>419</v>
      </c>
      <c r="AU1020" s="200" t="s">
        <v>114</v>
      </c>
      <c r="AV1020" s="13" t="s">
        <v>80</v>
      </c>
      <c r="AW1020" s="13" t="s">
        <v>33</v>
      </c>
      <c r="AX1020" s="13" t="s">
        <v>72</v>
      </c>
      <c r="AY1020" s="200" t="s">
        <v>408</v>
      </c>
    </row>
    <row r="1021" s="15" customFormat="1">
      <c r="A1021" s="15"/>
      <c r="B1021" s="215"/>
      <c r="C1021" s="15"/>
      <c r="D1021" s="199" t="s">
        <v>419</v>
      </c>
      <c r="E1021" s="216" t="s">
        <v>3</v>
      </c>
      <c r="F1021" s="217" t="s">
        <v>451</v>
      </c>
      <c r="G1021" s="15"/>
      <c r="H1021" s="218">
        <v>37.505000000000003</v>
      </c>
      <c r="I1021" s="219"/>
      <c r="J1021" s="15"/>
      <c r="K1021" s="15"/>
      <c r="L1021" s="215"/>
      <c r="M1021" s="220"/>
      <c r="N1021" s="221"/>
      <c r="O1021" s="221"/>
      <c r="P1021" s="221"/>
      <c r="Q1021" s="221"/>
      <c r="R1021" s="221"/>
      <c r="S1021" s="221"/>
      <c r="T1021" s="222"/>
      <c r="U1021" s="15"/>
      <c r="V1021" s="15"/>
      <c r="W1021" s="15"/>
      <c r="X1021" s="15"/>
      <c r="Y1021" s="15"/>
      <c r="Z1021" s="15"/>
      <c r="AA1021" s="15"/>
      <c r="AB1021" s="15"/>
      <c r="AC1021" s="15"/>
      <c r="AD1021" s="15"/>
      <c r="AE1021" s="15"/>
      <c r="AT1021" s="216" t="s">
        <v>419</v>
      </c>
      <c r="AU1021" s="216" t="s">
        <v>114</v>
      </c>
      <c r="AV1021" s="15" t="s">
        <v>415</v>
      </c>
      <c r="AW1021" s="15" t="s">
        <v>33</v>
      </c>
      <c r="AX1021" s="15" t="s">
        <v>76</v>
      </c>
      <c r="AY1021" s="216" t="s">
        <v>408</v>
      </c>
    </row>
    <row r="1022" s="2" customFormat="1" ht="16.5" customHeight="1">
      <c r="A1022" s="41"/>
      <c r="B1022" s="179"/>
      <c r="C1022" s="180" t="s">
        <v>1541</v>
      </c>
      <c r="D1022" s="180" t="s">
        <v>411</v>
      </c>
      <c r="E1022" s="181" t="s">
        <v>1542</v>
      </c>
      <c r="F1022" s="182" t="s">
        <v>1543</v>
      </c>
      <c r="G1022" s="183" t="s">
        <v>117</v>
      </c>
      <c r="H1022" s="184">
        <v>1</v>
      </c>
      <c r="I1022" s="185"/>
      <c r="J1022" s="186">
        <f>ROUND(I1022*H1022,2)</f>
        <v>0</v>
      </c>
      <c r="K1022" s="182" t="s">
        <v>414</v>
      </c>
      <c r="L1022" s="42"/>
      <c r="M1022" s="187" t="s">
        <v>3</v>
      </c>
      <c r="N1022" s="188" t="s">
        <v>43</v>
      </c>
      <c r="O1022" s="75"/>
      <c r="P1022" s="189">
        <f>O1022*H1022</f>
        <v>0</v>
      </c>
      <c r="Q1022" s="189">
        <v>0.017732500000000002</v>
      </c>
      <c r="R1022" s="189">
        <f>Q1022*H1022</f>
        <v>0.017732500000000002</v>
      </c>
      <c r="S1022" s="189">
        <v>0</v>
      </c>
      <c r="T1022" s="190">
        <f>S1022*H1022</f>
        <v>0</v>
      </c>
      <c r="U1022" s="41"/>
      <c r="V1022" s="41"/>
      <c r="W1022" s="41"/>
      <c r="X1022" s="41"/>
      <c r="Y1022" s="41"/>
      <c r="Z1022" s="41"/>
      <c r="AA1022" s="41"/>
      <c r="AB1022" s="41"/>
      <c r="AC1022" s="41"/>
      <c r="AD1022" s="41"/>
      <c r="AE1022" s="41"/>
      <c r="AR1022" s="191" t="s">
        <v>415</v>
      </c>
      <c r="AT1022" s="191" t="s">
        <v>411</v>
      </c>
      <c r="AU1022" s="191" t="s">
        <v>114</v>
      </c>
      <c r="AY1022" s="22" t="s">
        <v>408</v>
      </c>
      <c r="BE1022" s="192">
        <f>IF(N1022="základní",J1022,0)</f>
        <v>0</v>
      </c>
      <c r="BF1022" s="192">
        <f>IF(N1022="snížená",J1022,0)</f>
        <v>0</v>
      </c>
      <c r="BG1022" s="192">
        <f>IF(N1022="zákl. přenesená",J1022,0)</f>
        <v>0</v>
      </c>
      <c r="BH1022" s="192">
        <f>IF(N1022="sníž. přenesená",J1022,0)</f>
        <v>0</v>
      </c>
      <c r="BI1022" s="192">
        <f>IF(N1022="nulová",J1022,0)</f>
        <v>0</v>
      </c>
      <c r="BJ1022" s="22" t="s">
        <v>76</v>
      </c>
      <c r="BK1022" s="192">
        <f>ROUND(I1022*H1022,2)</f>
        <v>0</v>
      </c>
      <c r="BL1022" s="22" t="s">
        <v>415</v>
      </c>
      <c r="BM1022" s="191" t="s">
        <v>1544</v>
      </c>
    </row>
    <row r="1023" s="2" customFormat="1">
      <c r="A1023" s="41"/>
      <c r="B1023" s="42"/>
      <c r="C1023" s="41"/>
      <c r="D1023" s="193" t="s">
        <v>417</v>
      </c>
      <c r="E1023" s="41"/>
      <c r="F1023" s="194" t="s">
        <v>1545</v>
      </c>
      <c r="G1023" s="41"/>
      <c r="H1023" s="41"/>
      <c r="I1023" s="195"/>
      <c r="J1023" s="41"/>
      <c r="K1023" s="41"/>
      <c r="L1023" s="42"/>
      <c r="M1023" s="196"/>
      <c r="N1023" s="197"/>
      <c r="O1023" s="75"/>
      <c r="P1023" s="75"/>
      <c r="Q1023" s="75"/>
      <c r="R1023" s="75"/>
      <c r="S1023" s="75"/>
      <c r="T1023" s="76"/>
      <c r="U1023" s="41"/>
      <c r="V1023" s="41"/>
      <c r="W1023" s="41"/>
      <c r="X1023" s="41"/>
      <c r="Y1023" s="41"/>
      <c r="Z1023" s="41"/>
      <c r="AA1023" s="41"/>
      <c r="AB1023" s="41"/>
      <c r="AC1023" s="41"/>
      <c r="AD1023" s="41"/>
      <c r="AE1023" s="41"/>
      <c r="AT1023" s="22" t="s">
        <v>417</v>
      </c>
      <c r="AU1023" s="22" t="s">
        <v>114</v>
      </c>
    </row>
    <row r="1024" s="13" customFormat="1">
      <c r="A1024" s="13"/>
      <c r="B1024" s="198"/>
      <c r="C1024" s="13"/>
      <c r="D1024" s="199" t="s">
        <v>419</v>
      </c>
      <c r="E1024" s="200" t="s">
        <v>3</v>
      </c>
      <c r="F1024" s="201" t="s">
        <v>1546</v>
      </c>
      <c r="G1024" s="13"/>
      <c r="H1024" s="202">
        <v>1</v>
      </c>
      <c r="I1024" s="203"/>
      <c r="J1024" s="13"/>
      <c r="K1024" s="13"/>
      <c r="L1024" s="198"/>
      <c r="M1024" s="204"/>
      <c r="N1024" s="205"/>
      <c r="O1024" s="205"/>
      <c r="P1024" s="205"/>
      <c r="Q1024" s="205"/>
      <c r="R1024" s="205"/>
      <c r="S1024" s="205"/>
      <c r="T1024" s="20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00" t="s">
        <v>419</v>
      </c>
      <c r="AU1024" s="200" t="s">
        <v>114</v>
      </c>
      <c r="AV1024" s="13" t="s">
        <v>80</v>
      </c>
      <c r="AW1024" s="13" t="s">
        <v>33</v>
      </c>
      <c r="AX1024" s="13" t="s">
        <v>72</v>
      </c>
      <c r="AY1024" s="200" t="s">
        <v>408</v>
      </c>
    </row>
    <row r="1025" s="15" customFormat="1">
      <c r="A1025" s="15"/>
      <c r="B1025" s="215"/>
      <c r="C1025" s="15"/>
      <c r="D1025" s="199" t="s">
        <v>419</v>
      </c>
      <c r="E1025" s="216" t="s">
        <v>3</v>
      </c>
      <c r="F1025" s="217" t="s">
        <v>451</v>
      </c>
      <c r="G1025" s="15"/>
      <c r="H1025" s="218">
        <v>1</v>
      </c>
      <c r="I1025" s="219"/>
      <c r="J1025" s="15"/>
      <c r="K1025" s="15"/>
      <c r="L1025" s="215"/>
      <c r="M1025" s="220"/>
      <c r="N1025" s="221"/>
      <c r="O1025" s="221"/>
      <c r="P1025" s="221"/>
      <c r="Q1025" s="221"/>
      <c r="R1025" s="221"/>
      <c r="S1025" s="221"/>
      <c r="T1025" s="222"/>
      <c r="U1025" s="15"/>
      <c r="V1025" s="15"/>
      <c r="W1025" s="15"/>
      <c r="X1025" s="15"/>
      <c r="Y1025" s="15"/>
      <c r="Z1025" s="15"/>
      <c r="AA1025" s="15"/>
      <c r="AB1025" s="15"/>
      <c r="AC1025" s="15"/>
      <c r="AD1025" s="15"/>
      <c r="AE1025" s="15"/>
      <c r="AT1025" s="216" t="s">
        <v>419</v>
      </c>
      <c r="AU1025" s="216" t="s">
        <v>114</v>
      </c>
      <c r="AV1025" s="15" t="s">
        <v>415</v>
      </c>
      <c r="AW1025" s="15" t="s">
        <v>33</v>
      </c>
      <c r="AX1025" s="15" t="s">
        <v>76</v>
      </c>
      <c r="AY1025" s="216" t="s">
        <v>408</v>
      </c>
    </row>
    <row r="1026" s="2" customFormat="1" ht="21.75" customHeight="1">
      <c r="A1026" s="41"/>
      <c r="B1026" s="179"/>
      <c r="C1026" s="180" t="s">
        <v>1547</v>
      </c>
      <c r="D1026" s="180" t="s">
        <v>411</v>
      </c>
      <c r="E1026" s="181" t="s">
        <v>1548</v>
      </c>
      <c r="F1026" s="182" t="s">
        <v>1549</v>
      </c>
      <c r="G1026" s="183" t="s">
        <v>117</v>
      </c>
      <c r="H1026" s="184">
        <v>1</v>
      </c>
      <c r="I1026" s="185"/>
      <c r="J1026" s="186">
        <f>ROUND(I1026*H1026,2)</f>
        <v>0</v>
      </c>
      <c r="K1026" s="182" t="s">
        <v>414</v>
      </c>
      <c r="L1026" s="42"/>
      <c r="M1026" s="187" t="s">
        <v>3</v>
      </c>
      <c r="N1026" s="188" t="s">
        <v>43</v>
      </c>
      <c r="O1026" s="75"/>
      <c r="P1026" s="189">
        <f>O1026*H1026</f>
        <v>0</v>
      </c>
      <c r="Q1026" s="189">
        <v>0</v>
      </c>
      <c r="R1026" s="189">
        <f>Q1026*H1026</f>
        <v>0</v>
      </c>
      <c r="S1026" s="189">
        <v>0</v>
      </c>
      <c r="T1026" s="190">
        <f>S1026*H1026</f>
        <v>0</v>
      </c>
      <c r="U1026" s="41"/>
      <c r="V1026" s="41"/>
      <c r="W1026" s="41"/>
      <c r="X1026" s="41"/>
      <c r="Y1026" s="41"/>
      <c r="Z1026" s="41"/>
      <c r="AA1026" s="41"/>
      <c r="AB1026" s="41"/>
      <c r="AC1026" s="41"/>
      <c r="AD1026" s="41"/>
      <c r="AE1026" s="41"/>
      <c r="AR1026" s="191" t="s">
        <v>415</v>
      </c>
      <c r="AT1026" s="191" t="s">
        <v>411</v>
      </c>
      <c r="AU1026" s="191" t="s">
        <v>114</v>
      </c>
      <c r="AY1026" s="22" t="s">
        <v>408</v>
      </c>
      <c r="BE1026" s="192">
        <f>IF(N1026="základní",J1026,0)</f>
        <v>0</v>
      </c>
      <c r="BF1026" s="192">
        <f>IF(N1026="snížená",J1026,0)</f>
        <v>0</v>
      </c>
      <c r="BG1026" s="192">
        <f>IF(N1026="zákl. přenesená",J1026,0)</f>
        <v>0</v>
      </c>
      <c r="BH1026" s="192">
        <f>IF(N1026="sníž. přenesená",J1026,0)</f>
        <v>0</v>
      </c>
      <c r="BI1026" s="192">
        <f>IF(N1026="nulová",J1026,0)</f>
        <v>0</v>
      </c>
      <c r="BJ1026" s="22" t="s">
        <v>76</v>
      </c>
      <c r="BK1026" s="192">
        <f>ROUND(I1026*H1026,2)</f>
        <v>0</v>
      </c>
      <c r="BL1026" s="22" t="s">
        <v>415</v>
      </c>
      <c r="BM1026" s="191" t="s">
        <v>1550</v>
      </c>
    </row>
    <row r="1027" s="2" customFormat="1">
      <c r="A1027" s="41"/>
      <c r="B1027" s="42"/>
      <c r="C1027" s="41"/>
      <c r="D1027" s="193" t="s">
        <v>417</v>
      </c>
      <c r="E1027" s="41"/>
      <c r="F1027" s="194" t="s">
        <v>1551</v>
      </c>
      <c r="G1027" s="41"/>
      <c r="H1027" s="41"/>
      <c r="I1027" s="195"/>
      <c r="J1027" s="41"/>
      <c r="K1027" s="41"/>
      <c r="L1027" s="42"/>
      <c r="M1027" s="196"/>
      <c r="N1027" s="197"/>
      <c r="O1027" s="75"/>
      <c r="P1027" s="75"/>
      <c r="Q1027" s="75"/>
      <c r="R1027" s="75"/>
      <c r="S1027" s="75"/>
      <c r="T1027" s="76"/>
      <c r="U1027" s="41"/>
      <c r="V1027" s="41"/>
      <c r="W1027" s="41"/>
      <c r="X1027" s="41"/>
      <c r="Y1027" s="41"/>
      <c r="Z1027" s="41"/>
      <c r="AA1027" s="41"/>
      <c r="AB1027" s="41"/>
      <c r="AC1027" s="41"/>
      <c r="AD1027" s="41"/>
      <c r="AE1027" s="41"/>
      <c r="AT1027" s="22" t="s">
        <v>417</v>
      </c>
      <c r="AU1027" s="22" t="s">
        <v>114</v>
      </c>
    </row>
    <row r="1028" s="2" customFormat="1" ht="44.25" customHeight="1">
      <c r="A1028" s="41"/>
      <c r="B1028" s="179"/>
      <c r="C1028" s="180" t="s">
        <v>1552</v>
      </c>
      <c r="D1028" s="180" t="s">
        <v>411</v>
      </c>
      <c r="E1028" s="181" t="s">
        <v>1553</v>
      </c>
      <c r="F1028" s="182" t="s">
        <v>1554</v>
      </c>
      <c r="G1028" s="183" t="s">
        <v>117</v>
      </c>
      <c r="H1028" s="184">
        <v>124.39100000000001</v>
      </c>
      <c r="I1028" s="185"/>
      <c r="J1028" s="186">
        <f>ROUND(I1028*H1028,2)</f>
        <v>0</v>
      </c>
      <c r="K1028" s="182" t="s">
        <v>414</v>
      </c>
      <c r="L1028" s="42"/>
      <c r="M1028" s="187" t="s">
        <v>3</v>
      </c>
      <c r="N1028" s="188" t="s">
        <v>43</v>
      </c>
      <c r="O1028" s="75"/>
      <c r="P1028" s="189">
        <f>O1028*H1028</f>
        <v>0</v>
      </c>
      <c r="Q1028" s="189">
        <v>0.036700000000000003</v>
      </c>
      <c r="R1028" s="189">
        <f>Q1028*H1028</f>
        <v>4.565149700000001</v>
      </c>
      <c r="S1028" s="189">
        <v>0</v>
      </c>
      <c r="T1028" s="190">
        <f>S1028*H1028</f>
        <v>0</v>
      </c>
      <c r="U1028" s="41"/>
      <c r="V1028" s="41"/>
      <c r="W1028" s="41"/>
      <c r="X1028" s="41"/>
      <c r="Y1028" s="41"/>
      <c r="Z1028" s="41"/>
      <c r="AA1028" s="41"/>
      <c r="AB1028" s="41"/>
      <c r="AC1028" s="41"/>
      <c r="AD1028" s="41"/>
      <c r="AE1028" s="41"/>
      <c r="AR1028" s="191" t="s">
        <v>415</v>
      </c>
      <c r="AT1028" s="191" t="s">
        <v>411</v>
      </c>
      <c r="AU1028" s="191" t="s">
        <v>114</v>
      </c>
      <c r="AY1028" s="22" t="s">
        <v>408</v>
      </c>
      <c r="BE1028" s="192">
        <f>IF(N1028="základní",J1028,0)</f>
        <v>0</v>
      </c>
      <c r="BF1028" s="192">
        <f>IF(N1028="snížená",J1028,0)</f>
        <v>0</v>
      </c>
      <c r="BG1028" s="192">
        <f>IF(N1028="zákl. přenesená",J1028,0)</f>
        <v>0</v>
      </c>
      <c r="BH1028" s="192">
        <f>IF(N1028="sníž. přenesená",J1028,0)</f>
        <v>0</v>
      </c>
      <c r="BI1028" s="192">
        <f>IF(N1028="nulová",J1028,0)</f>
        <v>0</v>
      </c>
      <c r="BJ1028" s="22" t="s">
        <v>76</v>
      </c>
      <c r="BK1028" s="192">
        <f>ROUND(I1028*H1028,2)</f>
        <v>0</v>
      </c>
      <c r="BL1028" s="22" t="s">
        <v>415</v>
      </c>
      <c r="BM1028" s="191" t="s">
        <v>1555</v>
      </c>
    </row>
    <row r="1029" s="2" customFormat="1">
      <c r="A1029" s="41"/>
      <c r="B1029" s="42"/>
      <c r="C1029" s="41"/>
      <c r="D1029" s="193" t="s">
        <v>417</v>
      </c>
      <c r="E1029" s="41"/>
      <c r="F1029" s="194" t="s">
        <v>1556</v>
      </c>
      <c r="G1029" s="41"/>
      <c r="H1029" s="41"/>
      <c r="I1029" s="195"/>
      <c r="J1029" s="41"/>
      <c r="K1029" s="41"/>
      <c r="L1029" s="42"/>
      <c r="M1029" s="196"/>
      <c r="N1029" s="197"/>
      <c r="O1029" s="75"/>
      <c r="P1029" s="75"/>
      <c r="Q1029" s="75"/>
      <c r="R1029" s="75"/>
      <c r="S1029" s="75"/>
      <c r="T1029" s="76"/>
      <c r="U1029" s="41"/>
      <c r="V1029" s="41"/>
      <c r="W1029" s="41"/>
      <c r="X1029" s="41"/>
      <c r="Y1029" s="41"/>
      <c r="Z1029" s="41"/>
      <c r="AA1029" s="41"/>
      <c r="AB1029" s="41"/>
      <c r="AC1029" s="41"/>
      <c r="AD1029" s="41"/>
      <c r="AE1029" s="41"/>
      <c r="AT1029" s="22" t="s">
        <v>417</v>
      </c>
      <c r="AU1029" s="22" t="s">
        <v>114</v>
      </c>
    </row>
    <row r="1030" s="13" customFormat="1">
      <c r="A1030" s="13"/>
      <c r="B1030" s="198"/>
      <c r="C1030" s="13"/>
      <c r="D1030" s="199" t="s">
        <v>419</v>
      </c>
      <c r="E1030" s="200" t="s">
        <v>3</v>
      </c>
      <c r="F1030" s="201" t="s">
        <v>152</v>
      </c>
      <c r="G1030" s="13"/>
      <c r="H1030" s="202">
        <v>124.39100000000001</v>
      </c>
      <c r="I1030" s="203"/>
      <c r="J1030" s="13"/>
      <c r="K1030" s="13"/>
      <c r="L1030" s="198"/>
      <c r="M1030" s="204"/>
      <c r="N1030" s="205"/>
      <c r="O1030" s="205"/>
      <c r="P1030" s="205"/>
      <c r="Q1030" s="205"/>
      <c r="R1030" s="205"/>
      <c r="S1030" s="205"/>
      <c r="T1030" s="206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00" t="s">
        <v>419</v>
      </c>
      <c r="AU1030" s="200" t="s">
        <v>114</v>
      </c>
      <c r="AV1030" s="13" t="s">
        <v>80</v>
      </c>
      <c r="AW1030" s="13" t="s">
        <v>33</v>
      </c>
      <c r="AX1030" s="13" t="s">
        <v>76</v>
      </c>
      <c r="AY1030" s="200" t="s">
        <v>408</v>
      </c>
    </row>
    <row r="1031" s="17" customFormat="1" ht="20.88" customHeight="1">
      <c r="A1031" s="17"/>
      <c r="B1031" s="241"/>
      <c r="C1031" s="17"/>
      <c r="D1031" s="242" t="s">
        <v>71</v>
      </c>
      <c r="E1031" s="242" t="s">
        <v>1557</v>
      </c>
      <c r="F1031" s="242" t="s">
        <v>1558</v>
      </c>
      <c r="G1031" s="17"/>
      <c r="H1031" s="17"/>
      <c r="I1031" s="243"/>
      <c r="J1031" s="244">
        <f>BK1031</f>
        <v>0</v>
      </c>
      <c r="K1031" s="17"/>
      <c r="L1031" s="241"/>
      <c r="M1031" s="245"/>
      <c r="N1031" s="246"/>
      <c r="O1031" s="246"/>
      <c r="P1031" s="247">
        <f>SUM(P1032:P1042)</f>
        <v>0</v>
      </c>
      <c r="Q1031" s="246"/>
      <c r="R1031" s="247">
        <f>SUM(R1032:R1042)</f>
        <v>62.580049379999991</v>
      </c>
      <c r="S1031" s="246"/>
      <c r="T1031" s="248">
        <f>SUM(T1032:T1042)</f>
        <v>0</v>
      </c>
      <c r="U1031" s="17"/>
      <c r="V1031" s="17"/>
      <c r="W1031" s="17"/>
      <c r="X1031" s="17"/>
      <c r="Y1031" s="17"/>
      <c r="Z1031" s="17"/>
      <c r="AA1031" s="17"/>
      <c r="AB1031" s="17"/>
      <c r="AC1031" s="17"/>
      <c r="AD1031" s="17"/>
      <c r="AE1031" s="17"/>
      <c r="AR1031" s="242" t="s">
        <v>76</v>
      </c>
      <c r="AT1031" s="249" t="s">
        <v>71</v>
      </c>
      <c r="AU1031" s="249" t="s">
        <v>114</v>
      </c>
      <c r="AY1031" s="242" t="s">
        <v>408</v>
      </c>
      <c r="BK1031" s="250">
        <f>SUM(BK1032:BK1042)</f>
        <v>0</v>
      </c>
    </row>
    <row r="1032" s="2" customFormat="1" ht="33" customHeight="1">
      <c r="A1032" s="41"/>
      <c r="B1032" s="179"/>
      <c r="C1032" s="180" t="s">
        <v>1559</v>
      </c>
      <c r="D1032" s="180" t="s">
        <v>411</v>
      </c>
      <c r="E1032" s="181" t="s">
        <v>1560</v>
      </c>
      <c r="F1032" s="182" t="s">
        <v>1561</v>
      </c>
      <c r="G1032" s="183" t="s">
        <v>426</v>
      </c>
      <c r="H1032" s="184">
        <v>24.713999999999999</v>
      </c>
      <c r="I1032" s="185"/>
      <c r="J1032" s="186">
        <f>ROUND(I1032*H1032,2)</f>
        <v>0</v>
      </c>
      <c r="K1032" s="182" t="s">
        <v>414</v>
      </c>
      <c r="L1032" s="42"/>
      <c r="M1032" s="187" t="s">
        <v>3</v>
      </c>
      <c r="N1032" s="188" t="s">
        <v>43</v>
      </c>
      <c r="O1032" s="75"/>
      <c r="P1032" s="189">
        <f>O1032*H1032</f>
        <v>0</v>
      </c>
      <c r="Q1032" s="189">
        <v>2.5018699999999998</v>
      </c>
      <c r="R1032" s="189">
        <f>Q1032*H1032</f>
        <v>61.831215179999994</v>
      </c>
      <c r="S1032" s="189">
        <v>0</v>
      </c>
      <c r="T1032" s="190">
        <f>S1032*H1032</f>
        <v>0</v>
      </c>
      <c r="U1032" s="41"/>
      <c r="V1032" s="41"/>
      <c r="W1032" s="41"/>
      <c r="X1032" s="41"/>
      <c r="Y1032" s="41"/>
      <c r="Z1032" s="41"/>
      <c r="AA1032" s="41"/>
      <c r="AB1032" s="41"/>
      <c r="AC1032" s="41"/>
      <c r="AD1032" s="41"/>
      <c r="AE1032" s="41"/>
      <c r="AR1032" s="191" t="s">
        <v>415</v>
      </c>
      <c r="AT1032" s="191" t="s">
        <v>411</v>
      </c>
      <c r="AU1032" s="191" t="s">
        <v>415</v>
      </c>
      <c r="AY1032" s="22" t="s">
        <v>408</v>
      </c>
      <c r="BE1032" s="192">
        <f>IF(N1032="základní",J1032,0)</f>
        <v>0</v>
      </c>
      <c r="BF1032" s="192">
        <f>IF(N1032="snížená",J1032,0)</f>
        <v>0</v>
      </c>
      <c r="BG1032" s="192">
        <f>IF(N1032="zákl. přenesená",J1032,0)</f>
        <v>0</v>
      </c>
      <c r="BH1032" s="192">
        <f>IF(N1032="sníž. přenesená",J1032,0)</f>
        <v>0</v>
      </c>
      <c r="BI1032" s="192">
        <f>IF(N1032="nulová",J1032,0)</f>
        <v>0</v>
      </c>
      <c r="BJ1032" s="22" t="s">
        <v>76</v>
      </c>
      <c r="BK1032" s="192">
        <f>ROUND(I1032*H1032,2)</f>
        <v>0</v>
      </c>
      <c r="BL1032" s="22" t="s">
        <v>415</v>
      </c>
      <c r="BM1032" s="191" t="s">
        <v>1562</v>
      </c>
    </row>
    <row r="1033" s="2" customFormat="1">
      <c r="A1033" s="41"/>
      <c r="B1033" s="42"/>
      <c r="C1033" s="41"/>
      <c r="D1033" s="193" t="s">
        <v>417</v>
      </c>
      <c r="E1033" s="41"/>
      <c r="F1033" s="194" t="s">
        <v>1563</v>
      </c>
      <c r="G1033" s="41"/>
      <c r="H1033" s="41"/>
      <c r="I1033" s="195"/>
      <c r="J1033" s="41"/>
      <c r="K1033" s="41"/>
      <c r="L1033" s="42"/>
      <c r="M1033" s="196"/>
      <c r="N1033" s="197"/>
      <c r="O1033" s="75"/>
      <c r="P1033" s="75"/>
      <c r="Q1033" s="75"/>
      <c r="R1033" s="75"/>
      <c r="S1033" s="75"/>
      <c r="T1033" s="76"/>
      <c r="U1033" s="41"/>
      <c r="V1033" s="41"/>
      <c r="W1033" s="41"/>
      <c r="X1033" s="41"/>
      <c r="Y1033" s="41"/>
      <c r="Z1033" s="41"/>
      <c r="AA1033" s="41"/>
      <c r="AB1033" s="41"/>
      <c r="AC1033" s="41"/>
      <c r="AD1033" s="41"/>
      <c r="AE1033" s="41"/>
      <c r="AT1033" s="22" t="s">
        <v>417</v>
      </c>
      <c r="AU1033" s="22" t="s">
        <v>415</v>
      </c>
    </row>
    <row r="1034" s="13" customFormat="1">
      <c r="A1034" s="13"/>
      <c r="B1034" s="198"/>
      <c r="C1034" s="13"/>
      <c r="D1034" s="199" t="s">
        <v>419</v>
      </c>
      <c r="E1034" s="200" t="s">
        <v>3</v>
      </c>
      <c r="F1034" s="201" t="s">
        <v>1564</v>
      </c>
      <c r="G1034" s="13"/>
      <c r="H1034" s="202">
        <v>7.4630000000000001</v>
      </c>
      <c r="I1034" s="203"/>
      <c r="J1034" s="13"/>
      <c r="K1034" s="13"/>
      <c r="L1034" s="198"/>
      <c r="M1034" s="204"/>
      <c r="N1034" s="205"/>
      <c r="O1034" s="205"/>
      <c r="P1034" s="205"/>
      <c r="Q1034" s="205"/>
      <c r="R1034" s="205"/>
      <c r="S1034" s="205"/>
      <c r="T1034" s="206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00" t="s">
        <v>419</v>
      </c>
      <c r="AU1034" s="200" t="s">
        <v>415</v>
      </c>
      <c r="AV1034" s="13" t="s">
        <v>80</v>
      </c>
      <c r="AW1034" s="13" t="s">
        <v>33</v>
      </c>
      <c r="AX1034" s="13" t="s">
        <v>72</v>
      </c>
      <c r="AY1034" s="200" t="s">
        <v>408</v>
      </c>
    </row>
    <row r="1035" s="13" customFormat="1">
      <c r="A1035" s="13"/>
      <c r="B1035" s="198"/>
      <c r="C1035" s="13"/>
      <c r="D1035" s="199" t="s">
        <v>419</v>
      </c>
      <c r="E1035" s="200" t="s">
        <v>3</v>
      </c>
      <c r="F1035" s="201" t="s">
        <v>1565</v>
      </c>
      <c r="G1035" s="13"/>
      <c r="H1035" s="202">
        <v>10.914</v>
      </c>
      <c r="I1035" s="203"/>
      <c r="J1035" s="13"/>
      <c r="K1035" s="13"/>
      <c r="L1035" s="198"/>
      <c r="M1035" s="204"/>
      <c r="N1035" s="205"/>
      <c r="O1035" s="205"/>
      <c r="P1035" s="205"/>
      <c r="Q1035" s="205"/>
      <c r="R1035" s="205"/>
      <c r="S1035" s="205"/>
      <c r="T1035" s="20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00" t="s">
        <v>419</v>
      </c>
      <c r="AU1035" s="200" t="s">
        <v>415</v>
      </c>
      <c r="AV1035" s="13" t="s">
        <v>80</v>
      </c>
      <c r="AW1035" s="13" t="s">
        <v>33</v>
      </c>
      <c r="AX1035" s="13" t="s">
        <v>72</v>
      </c>
      <c r="AY1035" s="200" t="s">
        <v>408</v>
      </c>
    </row>
    <row r="1036" s="13" customFormat="1">
      <c r="A1036" s="13"/>
      <c r="B1036" s="198"/>
      <c r="C1036" s="13"/>
      <c r="D1036" s="199" t="s">
        <v>419</v>
      </c>
      <c r="E1036" s="200" t="s">
        <v>3</v>
      </c>
      <c r="F1036" s="201" t="s">
        <v>1566</v>
      </c>
      <c r="G1036" s="13"/>
      <c r="H1036" s="202">
        <v>6.3369999999999997</v>
      </c>
      <c r="I1036" s="203"/>
      <c r="J1036" s="13"/>
      <c r="K1036" s="13"/>
      <c r="L1036" s="198"/>
      <c r="M1036" s="204"/>
      <c r="N1036" s="205"/>
      <c r="O1036" s="205"/>
      <c r="P1036" s="205"/>
      <c r="Q1036" s="205"/>
      <c r="R1036" s="205"/>
      <c r="S1036" s="205"/>
      <c r="T1036" s="206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00" t="s">
        <v>419</v>
      </c>
      <c r="AU1036" s="200" t="s">
        <v>415</v>
      </c>
      <c r="AV1036" s="13" t="s">
        <v>80</v>
      </c>
      <c r="AW1036" s="13" t="s">
        <v>33</v>
      </c>
      <c r="AX1036" s="13" t="s">
        <v>72</v>
      </c>
      <c r="AY1036" s="200" t="s">
        <v>408</v>
      </c>
    </row>
    <row r="1037" s="15" customFormat="1">
      <c r="A1037" s="15"/>
      <c r="B1037" s="215"/>
      <c r="C1037" s="15"/>
      <c r="D1037" s="199" t="s">
        <v>419</v>
      </c>
      <c r="E1037" s="216" t="s">
        <v>3</v>
      </c>
      <c r="F1037" s="217" t="s">
        <v>451</v>
      </c>
      <c r="G1037" s="15"/>
      <c r="H1037" s="218">
        <v>24.713999999999999</v>
      </c>
      <c r="I1037" s="219"/>
      <c r="J1037" s="15"/>
      <c r="K1037" s="15"/>
      <c r="L1037" s="215"/>
      <c r="M1037" s="220"/>
      <c r="N1037" s="221"/>
      <c r="O1037" s="221"/>
      <c r="P1037" s="221"/>
      <c r="Q1037" s="221"/>
      <c r="R1037" s="221"/>
      <c r="S1037" s="221"/>
      <c r="T1037" s="222"/>
      <c r="U1037" s="15"/>
      <c r="V1037" s="15"/>
      <c r="W1037" s="15"/>
      <c r="X1037" s="15"/>
      <c r="Y1037" s="15"/>
      <c r="Z1037" s="15"/>
      <c r="AA1037" s="15"/>
      <c r="AB1037" s="15"/>
      <c r="AC1037" s="15"/>
      <c r="AD1037" s="15"/>
      <c r="AE1037" s="15"/>
      <c r="AT1037" s="216" t="s">
        <v>419</v>
      </c>
      <c r="AU1037" s="216" t="s">
        <v>415</v>
      </c>
      <c r="AV1037" s="15" t="s">
        <v>415</v>
      </c>
      <c r="AW1037" s="15" t="s">
        <v>33</v>
      </c>
      <c r="AX1037" s="15" t="s">
        <v>76</v>
      </c>
      <c r="AY1037" s="216" t="s">
        <v>408</v>
      </c>
    </row>
    <row r="1038" s="2" customFormat="1" ht="33" customHeight="1">
      <c r="A1038" s="41"/>
      <c r="B1038" s="179"/>
      <c r="C1038" s="180" t="s">
        <v>1567</v>
      </c>
      <c r="D1038" s="180" t="s">
        <v>411</v>
      </c>
      <c r="E1038" s="181" t="s">
        <v>1568</v>
      </c>
      <c r="F1038" s="182" t="s">
        <v>1569</v>
      </c>
      <c r="G1038" s="183" t="s">
        <v>426</v>
      </c>
      <c r="H1038" s="184">
        <v>24.713999999999999</v>
      </c>
      <c r="I1038" s="185"/>
      <c r="J1038" s="186">
        <f>ROUND(I1038*H1038,2)</f>
        <v>0</v>
      </c>
      <c r="K1038" s="182" t="s">
        <v>414</v>
      </c>
      <c r="L1038" s="42"/>
      <c r="M1038" s="187" t="s">
        <v>3</v>
      </c>
      <c r="N1038" s="188" t="s">
        <v>43</v>
      </c>
      <c r="O1038" s="75"/>
      <c r="P1038" s="189">
        <f>O1038*H1038</f>
        <v>0</v>
      </c>
      <c r="Q1038" s="189">
        <v>0</v>
      </c>
      <c r="R1038" s="189">
        <f>Q1038*H1038</f>
        <v>0</v>
      </c>
      <c r="S1038" s="189">
        <v>0</v>
      </c>
      <c r="T1038" s="190">
        <f>S1038*H1038</f>
        <v>0</v>
      </c>
      <c r="U1038" s="41"/>
      <c r="V1038" s="41"/>
      <c r="W1038" s="41"/>
      <c r="X1038" s="41"/>
      <c r="Y1038" s="41"/>
      <c r="Z1038" s="41"/>
      <c r="AA1038" s="41"/>
      <c r="AB1038" s="41"/>
      <c r="AC1038" s="41"/>
      <c r="AD1038" s="41"/>
      <c r="AE1038" s="41"/>
      <c r="AR1038" s="191" t="s">
        <v>415</v>
      </c>
      <c r="AT1038" s="191" t="s">
        <v>411</v>
      </c>
      <c r="AU1038" s="191" t="s">
        <v>415</v>
      </c>
      <c r="AY1038" s="22" t="s">
        <v>408</v>
      </c>
      <c r="BE1038" s="192">
        <f>IF(N1038="základní",J1038,0)</f>
        <v>0</v>
      </c>
      <c r="BF1038" s="192">
        <f>IF(N1038="snížená",J1038,0)</f>
        <v>0</v>
      </c>
      <c r="BG1038" s="192">
        <f>IF(N1038="zákl. přenesená",J1038,0)</f>
        <v>0</v>
      </c>
      <c r="BH1038" s="192">
        <f>IF(N1038="sníž. přenesená",J1038,0)</f>
        <v>0</v>
      </c>
      <c r="BI1038" s="192">
        <f>IF(N1038="nulová",J1038,0)</f>
        <v>0</v>
      </c>
      <c r="BJ1038" s="22" t="s">
        <v>76</v>
      </c>
      <c r="BK1038" s="192">
        <f>ROUND(I1038*H1038,2)</f>
        <v>0</v>
      </c>
      <c r="BL1038" s="22" t="s">
        <v>415</v>
      </c>
      <c r="BM1038" s="191" t="s">
        <v>1570</v>
      </c>
    </row>
    <row r="1039" s="2" customFormat="1">
      <c r="A1039" s="41"/>
      <c r="B1039" s="42"/>
      <c r="C1039" s="41"/>
      <c r="D1039" s="193" t="s">
        <v>417</v>
      </c>
      <c r="E1039" s="41"/>
      <c r="F1039" s="194" t="s">
        <v>1571</v>
      </c>
      <c r="G1039" s="41"/>
      <c r="H1039" s="41"/>
      <c r="I1039" s="195"/>
      <c r="J1039" s="41"/>
      <c r="K1039" s="41"/>
      <c r="L1039" s="42"/>
      <c r="M1039" s="196"/>
      <c r="N1039" s="197"/>
      <c r="O1039" s="75"/>
      <c r="P1039" s="75"/>
      <c r="Q1039" s="75"/>
      <c r="R1039" s="75"/>
      <c r="S1039" s="75"/>
      <c r="T1039" s="76"/>
      <c r="U1039" s="41"/>
      <c r="V1039" s="41"/>
      <c r="W1039" s="41"/>
      <c r="X1039" s="41"/>
      <c r="Y1039" s="41"/>
      <c r="Z1039" s="41"/>
      <c r="AA1039" s="41"/>
      <c r="AB1039" s="41"/>
      <c r="AC1039" s="41"/>
      <c r="AD1039" s="41"/>
      <c r="AE1039" s="41"/>
      <c r="AT1039" s="22" t="s">
        <v>417</v>
      </c>
      <c r="AU1039" s="22" t="s">
        <v>415</v>
      </c>
    </row>
    <row r="1040" s="2" customFormat="1" ht="37.8" customHeight="1">
      <c r="A1040" s="41"/>
      <c r="B1040" s="179"/>
      <c r="C1040" s="180" t="s">
        <v>1572</v>
      </c>
      <c r="D1040" s="180" t="s">
        <v>411</v>
      </c>
      <c r="E1040" s="181" t="s">
        <v>1573</v>
      </c>
      <c r="F1040" s="182" t="s">
        <v>1574</v>
      </c>
      <c r="G1040" s="183" t="s">
        <v>426</v>
      </c>
      <c r="H1040" s="184">
        <v>24.713999999999999</v>
      </c>
      <c r="I1040" s="185"/>
      <c r="J1040" s="186">
        <f>ROUND(I1040*H1040,2)</f>
        <v>0</v>
      </c>
      <c r="K1040" s="182" t="s">
        <v>414</v>
      </c>
      <c r="L1040" s="42"/>
      <c r="M1040" s="187" t="s">
        <v>3</v>
      </c>
      <c r="N1040" s="188" t="s">
        <v>43</v>
      </c>
      <c r="O1040" s="75"/>
      <c r="P1040" s="189">
        <f>O1040*H1040</f>
        <v>0</v>
      </c>
      <c r="Q1040" s="189">
        <v>0.030300000000000001</v>
      </c>
      <c r="R1040" s="189">
        <f>Q1040*H1040</f>
        <v>0.74883420000000001</v>
      </c>
      <c r="S1040" s="189">
        <v>0</v>
      </c>
      <c r="T1040" s="190">
        <f>S1040*H1040</f>
        <v>0</v>
      </c>
      <c r="U1040" s="41"/>
      <c r="V1040" s="41"/>
      <c r="W1040" s="41"/>
      <c r="X1040" s="41"/>
      <c r="Y1040" s="41"/>
      <c r="Z1040" s="41"/>
      <c r="AA1040" s="41"/>
      <c r="AB1040" s="41"/>
      <c r="AC1040" s="41"/>
      <c r="AD1040" s="41"/>
      <c r="AE1040" s="41"/>
      <c r="AR1040" s="191" t="s">
        <v>415</v>
      </c>
      <c r="AT1040" s="191" t="s">
        <v>411</v>
      </c>
      <c r="AU1040" s="191" t="s">
        <v>415</v>
      </c>
      <c r="AY1040" s="22" t="s">
        <v>408</v>
      </c>
      <c r="BE1040" s="192">
        <f>IF(N1040="základní",J1040,0)</f>
        <v>0</v>
      </c>
      <c r="BF1040" s="192">
        <f>IF(N1040="snížená",J1040,0)</f>
        <v>0</v>
      </c>
      <c r="BG1040" s="192">
        <f>IF(N1040="zákl. přenesená",J1040,0)</f>
        <v>0</v>
      </c>
      <c r="BH1040" s="192">
        <f>IF(N1040="sníž. přenesená",J1040,0)</f>
        <v>0</v>
      </c>
      <c r="BI1040" s="192">
        <f>IF(N1040="nulová",J1040,0)</f>
        <v>0</v>
      </c>
      <c r="BJ1040" s="22" t="s">
        <v>76</v>
      </c>
      <c r="BK1040" s="192">
        <f>ROUND(I1040*H1040,2)</f>
        <v>0</v>
      </c>
      <c r="BL1040" s="22" t="s">
        <v>415</v>
      </c>
      <c r="BM1040" s="191" t="s">
        <v>1575</v>
      </c>
    </row>
    <row r="1041" s="2" customFormat="1">
      <c r="A1041" s="41"/>
      <c r="B1041" s="42"/>
      <c r="C1041" s="41"/>
      <c r="D1041" s="193" t="s">
        <v>417</v>
      </c>
      <c r="E1041" s="41"/>
      <c r="F1041" s="194" t="s">
        <v>1576</v>
      </c>
      <c r="G1041" s="41"/>
      <c r="H1041" s="41"/>
      <c r="I1041" s="195"/>
      <c r="J1041" s="41"/>
      <c r="K1041" s="41"/>
      <c r="L1041" s="42"/>
      <c r="M1041" s="196"/>
      <c r="N1041" s="197"/>
      <c r="O1041" s="75"/>
      <c r="P1041" s="75"/>
      <c r="Q1041" s="75"/>
      <c r="R1041" s="75"/>
      <c r="S1041" s="75"/>
      <c r="T1041" s="76"/>
      <c r="U1041" s="41"/>
      <c r="V1041" s="41"/>
      <c r="W1041" s="41"/>
      <c r="X1041" s="41"/>
      <c r="Y1041" s="41"/>
      <c r="Z1041" s="41"/>
      <c r="AA1041" s="41"/>
      <c r="AB1041" s="41"/>
      <c r="AC1041" s="41"/>
      <c r="AD1041" s="41"/>
      <c r="AE1041" s="41"/>
      <c r="AT1041" s="22" t="s">
        <v>417</v>
      </c>
      <c r="AU1041" s="22" t="s">
        <v>415</v>
      </c>
    </row>
    <row r="1042" s="13" customFormat="1">
      <c r="A1042" s="13"/>
      <c r="B1042" s="198"/>
      <c r="C1042" s="13"/>
      <c r="D1042" s="199" t="s">
        <v>419</v>
      </c>
      <c r="E1042" s="200" t="s">
        <v>3</v>
      </c>
      <c r="F1042" s="201" t="s">
        <v>1577</v>
      </c>
      <c r="G1042" s="13"/>
      <c r="H1042" s="202">
        <v>24.713999999999999</v>
      </c>
      <c r="I1042" s="203"/>
      <c r="J1042" s="13"/>
      <c r="K1042" s="13"/>
      <c r="L1042" s="198"/>
      <c r="M1042" s="204"/>
      <c r="N1042" s="205"/>
      <c r="O1042" s="205"/>
      <c r="P1042" s="205"/>
      <c r="Q1042" s="205"/>
      <c r="R1042" s="205"/>
      <c r="S1042" s="205"/>
      <c r="T1042" s="206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00" t="s">
        <v>419</v>
      </c>
      <c r="AU1042" s="200" t="s">
        <v>415</v>
      </c>
      <c r="AV1042" s="13" t="s">
        <v>80</v>
      </c>
      <c r="AW1042" s="13" t="s">
        <v>33</v>
      </c>
      <c r="AX1042" s="13" t="s">
        <v>76</v>
      </c>
      <c r="AY1042" s="200" t="s">
        <v>408</v>
      </c>
    </row>
    <row r="1043" s="17" customFormat="1" ht="20.88" customHeight="1">
      <c r="A1043" s="17"/>
      <c r="B1043" s="241"/>
      <c r="C1043" s="17"/>
      <c r="D1043" s="242" t="s">
        <v>71</v>
      </c>
      <c r="E1043" s="242" t="s">
        <v>1578</v>
      </c>
      <c r="F1043" s="242" t="s">
        <v>1579</v>
      </c>
      <c r="G1043" s="17"/>
      <c r="H1043" s="17"/>
      <c r="I1043" s="243"/>
      <c r="J1043" s="244">
        <f>BK1043</f>
        <v>0</v>
      </c>
      <c r="K1043" s="17"/>
      <c r="L1043" s="241"/>
      <c r="M1043" s="245"/>
      <c r="N1043" s="246"/>
      <c r="O1043" s="246"/>
      <c r="P1043" s="247">
        <f>SUM(P1044:P1053)</f>
        <v>0</v>
      </c>
      <c r="Q1043" s="246"/>
      <c r="R1043" s="247">
        <f>SUM(R1044:R1053)</f>
        <v>6.0448955</v>
      </c>
      <c r="S1043" s="246"/>
      <c r="T1043" s="248">
        <f>SUM(T1044:T1053)</f>
        <v>0</v>
      </c>
      <c r="U1043" s="17"/>
      <c r="V1043" s="17"/>
      <c r="W1043" s="17"/>
      <c r="X1043" s="17"/>
      <c r="Y1043" s="17"/>
      <c r="Z1043" s="17"/>
      <c r="AA1043" s="17"/>
      <c r="AB1043" s="17"/>
      <c r="AC1043" s="17"/>
      <c r="AD1043" s="17"/>
      <c r="AE1043" s="17"/>
      <c r="AR1043" s="242" t="s">
        <v>76</v>
      </c>
      <c r="AT1043" s="249" t="s">
        <v>71</v>
      </c>
      <c r="AU1043" s="249" t="s">
        <v>114</v>
      </c>
      <c r="AY1043" s="242" t="s">
        <v>408</v>
      </c>
      <c r="BK1043" s="250">
        <f>SUM(BK1044:BK1053)</f>
        <v>0</v>
      </c>
    </row>
    <row r="1044" s="2" customFormat="1" ht="24.15" customHeight="1">
      <c r="A1044" s="41"/>
      <c r="B1044" s="179"/>
      <c r="C1044" s="180" t="s">
        <v>1580</v>
      </c>
      <c r="D1044" s="180" t="s">
        <v>411</v>
      </c>
      <c r="E1044" s="181" t="s">
        <v>1581</v>
      </c>
      <c r="F1044" s="182" t="s">
        <v>1582</v>
      </c>
      <c r="G1044" s="183" t="s">
        <v>117</v>
      </c>
      <c r="H1044" s="184">
        <v>9.25</v>
      </c>
      <c r="I1044" s="185"/>
      <c r="J1044" s="186">
        <f>ROUND(I1044*H1044,2)</f>
        <v>0</v>
      </c>
      <c r="K1044" s="182" t="s">
        <v>414</v>
      </c>
      <c r="L1044" s="42"/>
      <c r="M1044" s="187" t="s">
        <v>3</v>
      </c>
      <c r="N1044" s="188" t="s">
        <v>43</v>
      </c>
      <c r="O1044" s="75"/>
      <c r="P1044" s="189">
        <f>O1044*H1044</f>
        <v>0</v>
      </c>
      <c r="Q1044" s="189">
        <v>0.3674</v>
      </c>
      <c r="R1044" s="189">
        <f>Q1044*H1044</f>
        <v>3.39845</v>
      </c>
      <c r="S1044" s="189">
        <v>0</v>
      </c>
      <c r="T1044" s="190">
        <f>S1044*H1044</f>
        <v>0</v>
      </c>
      <c r="U1044" s="41"/>
      <c r="V1044" s="41"/>
      <c r="W1044" s="41"/>
      <c r="X1044" s="41"/>
      <c r="Y1044" s="41"/>
      <c r="Z1044" s="41"/>
      <c r="AA1044" s="41"/>
      <c r="AB1044" s="41"/>
      <c r="AC1044" s="41"/>
      <c r="AD1044" s="41"/>
      <c r="AE1044" s="41"/>
      <c r="AR1044" s="191" t="s">
        <v>415</v>
      </c>
      <c r="AT1044" s="191" t="s">
        <v>411</v>
      </c>
      <c r="AU1044" s="191" t="s">
        <v>415</v>
      </c>
      <c r="AY1044" s="22" t="s">
        <v>408</v>
      </c>
      <c r="BE1044" s="192">
        <f>IF(N1044="základní",J1044,0)</f>
        <v>0</v>
      </c>
      <c r="BF1044" s="192">
        <f>IF(N1044="snížená",J1044,0)</f>
        <v>0</v>
      </c>
      <c r="BG1044" s="192">
        <f>IF(N1044="zákl. přenesená",J1044,0)</f>
        <v>0</v>
      </c>
      <c r="BH1044" s="192">
        <f>IF(N1044="sníž. přenesená",J1044,0)</f>
        <v>0</v>
      </c>
      <c r="BI1044" s="192">
        <f>IF(N1044="nulová",J1044,0)</f>
        <v>0</v>
      </c>
      <c r="BJ1044" s="22" t="s">
        <v>76</v>
      </c>
      <c r="BK1044" s="192">
        <f>ROUND(I1044*H1044,2)</f>
        <v>0</v>
      </c>
      <c r="BL1044" s="22" t="s">
        <v>415</v>
      </c>
      <c r="BM1044" s="191" t="s">
        <v>1583</v>
      </c>
    </row>
    <row r="1045" s="2" customFormat="1">
      <c r="A1045" s="41"/>
      <c r="B1045" s="42"/>
      <c r="C1045" s="41"/>
      <c r="D1045" s="193" t="s">
        <v>417</v>
      </c>
      <c r="E1045" s="41"/>
      <c r="F1045" s="194" t="s">
        <v>1584</v>
      </c>
      <c r="G1045" s="41"/>
      <c r="H1045" s="41"/>
      <c r="I1045" s="195"/>
      <c r="J1045" s="41"/>
      <c r="K1045" s="41"/>
      <c r="L1045" s="42"/>
      <c r="M1045" s="196"/>
      <c r="N1045" s="197"/>
      <c r="O1045" s="75"/>
      <c r="P1045" s="75"/>
      <c r="Q1045" s="75"/>
      <c r="R1045" s="75"/>
      <c r="S1045" s="75"/>
      <c r="T1045" s="76"/>
      <c r="U1045" s="41"/>
      <c r="V1045" s="41"/>
      <c r="W1045" s="41"/>
      <c r="X1045" s="41"/>
      <c r="Y1045" s="41"/>
      <c r="Z1045" s="41"/>
      <c r="AA1045" s="41"/>
      <c r="AB1045" s="41"/>
      <c r="AC1045" s="41"/>
      <c r="AD1045" s="41"/>
      <c r="AE1045" s="41"/>
      <c r="AT1045" s="22" t="s">
        <v>417</v>
      </c>
      <c r="AU1045" s="22" t="s">
        <v>415</v>
      </c>
    </row>
    <row r="1046" s="13" customFormat="1">
      <c r="A1046" s="13"/>
      <c r="B1046" s="198"/>
      <c r="C1046" s="13"/>
      <c r="D1046" s="199" t="s">
        <v>419</v>
      </c>
      <c r="E1046" s="200" t="s">
        <v>3</v>
      </c>
      <c r="F1046" s="201" t="s">
        <v>249</v>
      </c>
      <c r="G1046" s="13"/>
      <c r="H1046" s="202">
        <v>9.25</v>
      </c>
      <c r="I1046" s="203"/>
      <c r="J1046" s="13"/>
      <c r="K1046" s="13"/>
      <c r="L1046" s="198"/>
      <c r="M1046" s="204"/>
      <c r="N1046" s="205"/>
      <c r="O1046" s="205"/>
      <c r="P1046" s="205"/>
      <c r="Q1046" s="205"/>
      <c r="R1046" s="205"/>
      <c r="S1046" s="205"/>
      <c r="T1046" s="206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00" t="s">
        <v>419</v>
      </c>
      <c r="AU1046" s="200" t="s">
        <v>415</v>
      </c>
      <c r="AV1046" s="13" t="s">
        <v>80</v>
      </c>
      <c r="AW1046" s="13" t="s">
        <v>33</v>
      </c>
      <c r="AX1046" s="13" t="s">
        <v>76</v>
      </c>
      <c r="AY1046" s="200" t="s">
        <v>408</v>
      </c>
    </row>
    <row r="1047" s="2" customFormat="1" ht="37.8" customHeight="1">
      <c r="A1047" s="41"/>
      <c r="B1047" s="179"/>
      <c r="C1047" s="180" t="s">
        <v>1585</v>
      </c>
      <c r="D1047" s="180" t="s">
        <v>411</v>
      </c>
      <c r="E1047" s="181" t="s">
        <v>1586</v>
      </c>
      <c r="F1047" s="182" t="s">
        <v>1587</v>
      </c>
      <c r="G1047" s="183" t="s">
        <v>650</v>
      </c>
      <c r="H1047" s="184">
        <v>20.5</v>
      </c>
      <c r="I1047" s="185"/>
      <c r="J1047" s="186">
        <f>ROUND(I1047*H1047,2)</f>
        <v>0</v>
      </c>
      <c r="K1047" s="182" t="s">
        <v>414</v>
      </c>
      <c r="L1047" s="42"/>
      <c r="M1047" s="187" t="s">
        <v>3</v>
      </c>
      <c r="N1047" s="188" t="s">
        <v>43</v>
      </c>
      <c r="O1047" s="75"/>
      <c r="P1047" s="189">
        <f>O1047*H1047</f>
        <v>0</v>
      </c>
      <c r="Q1047" s="189">
        <v>0.12894600000000001</v>
      </c>
      <c r="R1047" s="189">
        <f>Q1047*H1047</f>
        <v>2.6433930000000001</v>
      </c>
      <c r="S1047" s="189">
        <v>0</v>
      </c>
      <c r="T1047" s="190">
        <f>S1047*H1047</f>
        <v>0</v>
      </c>
      <c r="U1047" s="41"/>
      <c r="V1047" s="41"/>
      <c r="W1047" s="41"/>
      <c r="X1047" s="41"/>
      <c r="Y1047" s="41"/>
      <c r="Z1047" s="41"/>
      <c r="AA1047" s="41"/>
      <c r="AB1047" s="41"/>
      <c r="AC1047" s="41"/>
      <c r="AD1047" s="41"/>
      <c r="AE1047" s="41"/>
      <c r="AR1047" s="191" t="s">
        <v>415</v>
      </c>
      <c r="AT1047" s="191" t="s">
        <v>411</v>
      </c>
      <c r="AU1047" s="191" t="s">
        <v>415</v>
      </c>
      <c r="AY1047" s="22" t="s">
        <v>408</v>
      </c>
      <c r="BE1047" s="192">
        <f>IF(N1047="základní",J1047,0)</f>
        <v>0</v>
      </c>
      <c r="BF1047" s="192">
        <f>IF(N1047="snížená",J1047,0)</f>
        <v>0</v>
      </c>
      <c r="BG1047" s="192">
        <f>IF(N1047="zákl. přenesená",J1047,0)</f>
        <v>0</v>
      </c>
      <c r="BH1047" s="192">
        <f>IF(N1047="sníž. přenesená",J1047,0)</f>
        <v>0</v>
      </c>
      <c r="BI1047" s="192">
        <f>IF(N1047="nulová",J1047,0)</f>
        <v>0</v>
      </c>
      <c r="BJ1047" s="22" t="s">
        <v>76</v>
      </c>
      <c r="BK1047" s="192">
        <f>ROUND(I1047*H1047,2)</f>
        <v>0</v>
      </c>
      <c r="BL1047" s="22" t="s">
        <v>415</v>
      </c>
      <c r="BM1047" s="191" t="s">
        <v>1588</v>
      </c>
    </row>
    <row r="1048" s="2" customFormat="1">
      <c r="A1048" s="41"/>
      <c r="B1048" s="42"/>
      <c r="C1048" s="41"/>
      <c r="D1048" s="193" t="s">
        <v>417</v>
      </c>
      <c r="E1048" s="41"/>
      <c r="F1048" s="194" t="s">
        <v>1589</v>
      </c>
      <c r="G1048" s="41"/>
      <c r="H1048" s="41"/>
      <c r="I1048" s="195"/>
      <c r="J1048" s="41"/>
      <c r="K1048" s="41"/>
      <c r="L1048" s="42"/>
      <c r="M1048" s="196"/>
      <c r="N1048" s="197"/>
      <c r="O1048" s="75"/>
      <c r="P1048" s="75"/>
      <c r="Q1048" s="75"/>
      <c r="R1048" s="75"/>
      <c r="S1048" s="75"/>
      <c r="T1048" s="76"/>
      <c r="U1048" s="41"/>
      <c r="V1048" s="41"/>
      <c r="W1048" s="41"/>
      <c r="X1048" s="41"/>
      <c r="Y1048" s="41"/>
      <c r="Z1048" s="41"/>
      <c r="AA1048" s="41"/>
      <c r="AB1048" s="41"/>
      <c r="AC1048" s="41"/>
      <c r="AD1048" s="41"/>
      <c r="AE1048" s="41"/>
      <c r="AT1048" s="22" t="s">
        <v>417</v>
      </c>
      <c r="AU1048" s="22" t="s">
        <v>415</v>
      </c>
    </row>
    <row r="1049" s="13" customFormat="1">
      <c r="A1049" s="13"/>
      <c r="B1049" s="198"/>
      <c r="C1049" s="13"/>
      <c r="D1049" s="199" t="s">
        <v>419</v>
      </c>
      <c r="E1049" s="200" t="s">
        <v>3</v>
      </c>
      <c r="F1049" s="201" t="s">
        <v>1590</v>
      </c>
      <c r="G1049" s="13"/>
      <c r="H1049" s="202">
        <v>2.5</v>
      </c>
      <c r="I1049" s="203"/>
      <c r="J1049" s="13"/>
      <c r="K1049" s="13"/>
      <c r="L1049" s="198"/>
      <c r="M1049" s="204"/>
      <c r="N1049" s="205"/>
      <c r="O1049" s="205"/>
      <c r="P1049" s="205"/>
      <c r="Q1049" s="205"/>
      <c r="R1049" s="205"/>
      <c r="S1049" s="205"/>
      <c r="T1049" s="206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00" t="s">
        <v>419</v>
      </c>
      <c r="AU1049" s="200" t="s">
        <v>415</v>
      </c>
      <c r="AV1049" s="13" t="s">
        <v>80</v>
      </c>
      <c r="AW1049" s="13" t="s">
        <v>33</v>
      </c>
      <c r="AX1049" s="13" t="s">
        <v>72</v>
      </c>
      <c r="AY1049" s="200" t="s">
        <v>408</v>
      </c>
    </row>
    <row r="1050" s="13" customFormat="1">
      <c r="A1050" s="13"/>
      <c r="B1050" s="198"/>
      <c r="C1050" s="13"/>
      <c r="D1050" s="199" t="s">
        <v>419</v>
      </c>
      <c r="E1050" s="200" t="s">
        <v>3</v>
      </c>
      <c r="F1050" s="201" t="s">
        <v>1591</v>
      </c>
      <c r="G1050" s="13"/>
      <c r="H1050" s="202">
        <v>18</v>
      </c>
      <c r="I1050" s="203"/>
      <c r="J1050" s="13"/>
      <c r="K1050" s="13"/>
      <c r="L1050" s="198"/>
      <c r="M1050" s="204"/>
      <c r="N1050" s="205"/>
      <c r="O1050" s="205"/>
      <c r="P1050" s="205"/>
      <c r="Q1050" s="205"/>
      <c r="R1050" s="205"/>
      <c r="S1050" s="205"/>
      <c r="T1050" s="206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00" t="s">
        <v>419</v>
      </c>
      <c r="AU1050" s="200" t="s">
        <v>415</v>
      </c>
      <c r="AV1050" s="13" t="s">
        <v>80</v>
      </c>
      <c r="AW1050" s="13" t="s">
        <v>33</v>
      </c>
      <c r="AX1050" s="13" t="s">
        <v>72</v>
      </c>
      <c r="AY1050" s="200" t="s">
        <v>408</v>
      </c>
    </row>
    <row r="1051" s="15" customFormat="1">
      <c r="A1051" s="15"/>
      <c r="B1051" s="215"/>
      <c r="C1051" s="15"/>
      <c r="D1051" s="199" t="s">
        <v>419</v>
      </c>
      <c r="E1051" s="216" t="s">
        <v>3</v>
      </c>
      <c r="F1051" s="217" t="s">
        <v>451</v>
      </c>
      <c r="G1051" s="15"/>
      <c r="H1051" s="218">
        <v>20.5</v>
      </c>
      <c r="I1051" s="219"/>
      <c r="J1051" s="15"/>
      <c r="K1051" s="15"/>
      <c r="L1051" s="215"/>
      <c r="M1051" s="220"/>
      <c r="N1051" s="221"/>
      <c r="O1051" s="221"/>
      <c r="P1051" s="221"/>
      <c r="Q1051" s="221"/>
      <c r="R1051" s="221"/>
      <c r="S1051" s="221"/>
      <c r="T1051" s="222"/>
      <c r="U1051" s="15"/>
      <c r="V1051" s="15"/>
      <c r="W1051" s="15"/>
      <c r="X1051" s="15"/>
      <c r="Y1051" s="15"/>
      <c r="Z1051" s="15"/>
      <c r="AA1051" s="15"/>
      <c r="AB1051" s="15"/>
      <c r="AC1051" s="15"/>
      <c r="AD1051" s="15"/>
      <c r="AE1051" s="15"/>
      <c r="AT1051" s="216" t="s">
        <v>419</v>
      </c>
      <c r="AU1051" s="216" t="s">
        <v>415</v>
      </c>
      <c r="AV1051" s="15" t="s">
        <v>415</v>
      </c>
      <c r="AW1051" s="15" t="s">
        <v>33</v>
      </c>
      <c r="AX1051" s="15" t="s">
        <v>76</v>
      </c>
      <c r="AY1051" s="216" t="s">
        <v>408</v>
      </c>
    </row>
    <row r="1052" s="2" customFormat="1" ht="24.15" customHeight="1">
      <c r="A1052" s="41"/>
      <c r="B1052" s="179"/>
      <c r="C1052" s="180" t="s">
        <v>1592</v>
      </c>
      <c r="D1052" s="180" t="s">
        <v>411</v>
      </c>
      <c r="E1052" s="181" t="s">
        <v>1593</v>
      </c>
      <c r="F1052" s="182" t="s">
        <v>1594</v>
      </c>
      <c r="G1052" s="183" t="s">
        <v>117</v>
      </c>
      <c r="H1052" s="184">
        <v>9.25</v>
      </c>
      <c r="I1052" s="185"/>
      <c r="J1052" s="186">
        <f>ROUND(I1052*H1052,2)</f>
        <v>0</v>
      </c>
      <c r="K1052" s="182" t="s">
        <v>414</v>
      </c>
      <c r="L1052" s="42"/>
      <c r="M1052" s="187" t="s">
        <v>3</v>
      </c>
      <c r="N1052" s="188" t="s">
        <v>43</v>
      </c>
      <c r="O1052" s="75"/>
      <c r="P1052" s="189">
        <f>O1052*H1052</f>
        <v>0</v>
      </c>
      <c r="Q1052" s="189">
        <v>0.00033</v>
      </c>
      <c r="R1052" s="189">
        <f>Q1052*H1052</f>
        <v>0.0030525000000000001</v>
      </c>
      <c r="S1052" s="189">
        <v>0</v>
      </c>
      <c r="T1052" s="190">
        <f>S1052*H1052</f>
        <v>0</v>
      </c>
      <c r="U1052" s="41"/>
      <c r="V1052" s="41"/>
      <c r="W1052" s="41"/>
      <c r="X1052" s="41"/>
      <c r="Y1052" s="41"/>
      <c r="Z1052" s="41"/>
      <c r="AA1052" s="41"/>
      <c r="AB1052" s="41"/>
      <c r="AC1052" s="41"/>
      <c r="AD1052" s="41"/>
      <c r="AE1052" s="41"/>
      <c r="AR1052" s="191" t="s">
        <v>415</v>
      </c>
      <c r="AT1052" s="191" t="s">
        <v>411</v>
      </c>
      <c r="AU1052" s="191" t="s">
        <v>415</v>
      </c>
      <c r="AY1052" s="22" t="s">
        <v>408</v>
      </c>
      <c r="BE1052" s="192">
        <f>IF(N1052="základní",J1052,0)</f>
        <v>0</v>
      </c>
      <c r="BF1052" s="192">
        <f>IF(N1052="snížená",J1052,0)</f>
        <v>0</v>
      </c>
      <c r="BG1052" s="192">
        <f>IF(N1052="zákl. přenesená",J1052,0)</f>
        <v>0</v>
      </c>
      <c r="BH1052" s="192">
        <f>IF(N1052="sníž. přenesená",J1052,0)</f>
        <v>0</v>
      </c>
      <c r="BI1052" s="192">
        <f>IF(N1052="nulová",J1052,0)</f>
        <v>0</v>
      </c>
      <c r="BJ1052" s="22" t="s">
        <v>76</v>
      </c>
      <c r="BK1052" s="192">
        <f>ROUND(I1052*H1052,2)</f>
        <v>0</v>
      </c>
      <c r="BL1052" s="22" t="s">
        <v>415</v>
      </c>
      <c r="BM1052" s="191" t="s">
        <v>1595</v>
      </c>
    </row>
    <row r="1053" s="2" customFormat="1">
      <c r="A1053" s="41"/>
      <c r="B1053" s="42"/>
      <c r="C1053" s="41"/>
      <c r="D1053" s="193" t="s">
        <v>417</v>
      </c>
      <c r="E1053" s="41"/>
      <c r="F1053" s="194" t="s">
        <v>1596</v>
      </c>
      <c r="G1053" s="41"/>
      <c r="H1053" s="41"/>
      <c r="I1053" s="195"/>
      <c r="J1053" s="41"/>
      <c r="K1053" s="41"/>
      <c r="L1053" s="42"/>
      <c r="M1053" s="196"/>
      <c r="N1053" s="197"/>
      <c r="O1053" s="75"/>
      <c r="P1053" s="75"/>
      <c r="Q1053" s="75"/>
      <c r="R1053" s="75"/>
      <c r="S1053" s="75"/>
      <c r="T1053" s="76"/>
      <c r="U1053" s="41"/>
      <c r="V1053" s="41"/>
      <c r="W1053" s="41"/>
      <c r="X1053" s="41"/>
      <c r="Y1053" s="41"/>
      <c r="Z1053" s="41"/>
      <c r="AA1053" s="41"/>
      <c r="AB1053" s="41"/>
      <c r="AC1053" s="41"/>
      <c r="AD1053" s="41"/>
      <c r="AE1053" s="41"/>
      <c r="AT1053" s="22" t="s">
        <v>417</v>
      </c>
      <c r="AU1053" s="22" t="s">
        <v>415</v>
      </c>
    </row>
    <row r="1054" s="17" customFormat="1" ht="20.88" customHeight="1">
      <c r="A1054" s="17"/>
      <c r="B1054" s="241"/>
      <c r="C1054" s="17"/>
      <c r="D1054" s="242" t="s">
        <v>71</v>
      </c>
      <c r="E1054" s="242" t="s">
        <v>1597</v>
      </c>
      <c r="F1054" s="242" t="s">
        <v>1598</v>
      </c>
      <c r="G1054" s="17"/>
      <c r="H1054" s="17"/>
      <c r="I1054" s="243"/>
      <c r="J1054" s="244">
        <f>BK1054</f>
        <v>0</v>
      </c>
      <c r="K1054" s="17"/>
      <c r="L1054" s="241"/>
      <c r="M1054" s="245"/>
      <c r="N1054" s="246"/>
      <c r="O1054" s="246"/>
      <c r="P1054" s="247">
        <f>SUM(P1055:P1062)</f>
        <v>0</v>
      </c>
      <c r="Q1054" s="246"/>
      <c r="R1054" s="247">
        <f>SUM(R1055:R1062)</f>
        <v>4.2634200000000009</v>
      </c>
      <c r="S1054" s="246"/>
      <c r="T1054" s="248">
        <f>SUM(T1055:T1062)</f>
        <v>0</v>
      </c>
      <c r="U1054" s="17"/>
      <c r="V1054" s="17"/>
      <c r="W1054" s="17"/>
      <c r="X1054" s="17"/>
      <c r="Y1054" s="17"/>
      <c r="Z1054" s="17"/>
      <c r="AA1054" s="17"/>
      <c r="AB1054" s="17"/>
      <c r="AC1054" s="17"/>
      <c r="AD1054" s="17"/>
      <c r="AE1054" s="17"/>
      <c r="AR1054" s="242" t="s">
        <v>76</v>
      </c>
      <c r="AT1054" s="249" t="s">
        <v>71</v>
      </c>
      <c r="AU1054" s="249" t="s">
        <v>114</v>
      </c>
      <c r="AY1054" s="242" t="s">
        <v>408</v>
      </c>
      <c r="BK1054" s="250">
        <f>SUM(BK1055:BK1062)</f>
        <v>0</v>
      </c>
    </row>
    <row r="1055" s="2" customFormat="1" ht="24.15" customHeight="1">
      <c r="A1055" s="41"/>
      <c r="B1055" s="179"/>
      <c r="C1055" s="180" t="s">
        <v>1599</v>
      </c>
      <c r="D1055" s="180" t="s">
        <v>411</v>
      </c>
      <c r="E1055" s="181" t="s">
        <v>1600</v>
      </c>
      <c r="F1055" s="182" t="s">
        <v>1601</v>
      </c>
      <c r="G1055" s="183" t="s">
        <v>117</v>
      </c>
      <c r="H1055" s="184">
        <v>406.04000000000002</v>
      </c>
      <c r="I1055" s="185"/>
      <c r="J1055" s="186">
        <f>ROUND(I1055*H1055,2)</f>
        <v>0</v>
      </c>
      <c r="K1055" s="182" t="s">
        <v>414</v>
      </c>
      <c r="L1055" s="42"/>
      <c r="M1055" s="187" t="s">
        <v>3</v>
      </c>
      <c r="N1055" s="188" t="s">
        <v>43</v>
      </c>
      <c r="O1055" s="75"/>
      <c r="P1055" s="189">
        <f>O1055*H1055</f>
        <v>0</v>
      </c>
      <c r="Q1055" s="189">
        <v>0.010200000000000001</v>
      </c>
      <c r="R1055" s="189">
        <f>Q1055*H1055</f>
        <v>4.1416080000000006</v>
      </c>
      <c r="S1055" s="189">
        <v>0</v>
      </c>
      <c r="T1055" s="190">
        <f>S1055*H1055</f>
        <v>0</v>
      </c>
      <c r="U1055" s="41"/>
      <c r="V1055" s="41"/>
      <c r="W1055" s="41"/>
      <c r="X1055" s="41"/>
      <c r="Y1055" s="41"/>
      <c r="Z1055" s="41"/>
      <c r="AA1055" s="41"/>
      <c r="AB1055" s="41"/>
      <c r="AC1055" s="41"/>
      <c r="AD1055" s="41"/>
      <c r="AE1055" s="41"/>
      <c r="AR1055" s="191" t="s">
        <v>415</v>
      </c>
      <c r="AT1055" s="191" t="s">
        <v>411</v>
      </c>
      <c r="AU1055" s="191" t="s">
        <v>415</v>
      </c>
      <c r="AY1055" s="22" t="s">
        <v>408</v>
      </c>
      <c r="BE1055" s="192">
        <f>IF(N1055="základní",J1055,0)</f>
        <v>0</v>
      </c>
      <c r="BF1055" s="192">
        <f>IF(N1055="snížená",J1055,0)</f>
        <v>0</v>
      </c>
      <c r="BG1055" s="192">
        <f>IF(N1055="zákl. přenesená",J1055,0)</f>
        <v>0</v>
      </c>
      <c r="BH1055" s="192">
        <f>IF(N1055="sníž. přenesená",J1055,0)</f>
        <v>0</v>
      </c>
      <c r="BI1055" s="192">
        <f>IF(N1055="nulová",J1055,0)</f>
        <v>0</v>
      </c>
      <c r="BJ1055" s="22" t="s">
        <v>76</v>
      </c>
      <c r="BK1055" s="192">
        <f>ROUND(I1055*H1055,2)</f>
        <v>0</v>
      </c>
      <c r="BL1055" s="22" t="s">
        <v>415</v>
      </c>
      <c r="BM1055" s="191" t="s">
        <v>1602</v>
      </c>
    </row>
    <row r="1056" s="2" customFormat="1">
      <c r="A1056" s="41"/>
      <c r="B1056" s="42"/>
      <c r="C1056" s="41"/>
      <c r="D1056" s="193" t="s">
        <v>417</v>
      </c>
      <c r="E1056" s="41"/>
      <c r="F1056" s="194" t="s">
        <v>1603</v>
      </c>
      <c r="G1056" s="41"/>
      <c r="H1056" s="41"/>
      <c r="I1056" s="195"/>
      <c r="J1056" s="41"/>
      <c r="K1056" s="41"/>
      <c r="L1056" s="42"/>
      <c r="M1056" s="196"/>
      <c r="N1056" s="197"/>
      <c r="O1056" s="75"/>
      <c r="P1056" s="75"/>
      <c r="Q1056" s="75"/>
      <c r="R1056" s="75"/>
      <c r="S1056" s="75"/>
      <c r="T1056" s="76"/>
      <c r="U1056" s="41"/>
      <c r="V1056" s="41"/>
      <c r="W1056" s="41"/>
      <c r="X1056" s="41"/>
      <c r="Y1056" s="41"/>
      <c r="Z1056" s="41"/>
      <c r="AA1056" s="41"/>
      <c r="AB1056" s="41"/>
      <c r="AC1056" s="41"/>
      <c r="AD1056" s="41"/>
      <c r="AE1056" s="41"/>
      <c r="AT1056" s="22" t="s">
        <v>417</v>
      </c>
      <c r="AU1056" s="22" t="s">
        <v>415</v>
      </c>
    </row>
    <row r="1057" s="13" customFormat="1">
      <c r="A1057" s="13"/>
      <c r="B1057" s="198"/>
      <c r="C1057" s="13"/>
      <c r="D1057" s="199" t="s">
        <v>419</v>
      </c>
      <c r="E1057" s="200" t="s">
        <v>3</v>
      </c>
      <c r="F1057" s="201" t="s">
        <v>152</v>
      </c>
      <c r="G1057" s="13"/>
      <c r="H1057" s="202">
        <v>124.39100000000001</v>
      </c>
      <c r="I1057" s="203"/>
      <c r="J1057" s="13"/>
      <c r="K1057" s="13"/>
      <c r="L1057" s="198"/>
      <c r="M1057" s="204"/>
      <c r="N1057" s="205"/>
      <c r="O1057" s="205"/>
      <c r="P1057" s="205"/>
      <c r="Q1057" s="205"/>
      <c r="R1057" s="205"/>
      <c r="S1057" s="205"/>
      <c r="T1057" s="206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00" t="s">
        <v>419</v>
      </c>
      <c r="AU1057" s="200" t="s">
        <v>415</v>
      </c>
      <c r="AV1057" s="13" t="s">
        <v>80</v>
      </c>
      <c r="AW1057" s="13" t="s">
        <v>33</v>
      </c>
      <c r="AX1057" s="13" t="s">
        <v>72</v>
      </c>
      <c r="AY1057" s="200" t="s">
        <v>408</v>
      </c>
    </row>
    <row r="1058" s="13" customFormat="1">
      <c r="A1058" s="13"/>
      <c r="B1058" s="198"/>
      <c r="C1058" s="13"/>
      <c r="D1058" s="199" t="s">
        <v>419</v>
      </c>
      <c r="E1058" s="200" t="s">
        <v>3</v>
      </c>
      <c r="F1058" s="201" t="s">
        <v>164</v>
      </c>
      <c r="G1058" s="13"/>
      <c r="H1058" s="202">
        <v>176.03999999999999</v>
      </c>
      <c r="I1058" s="203"/>
      <c r="J1058" s="13"/>
      <c r="K1058" s="13"/>
      <c r="L1058" s="198"/>
      <c r="M1058" s="204"/>
      <c r="N1058" s="205"/>
      <c r="O1058" s="205"/>
      <c r="P1058" s="205"/>
      <c r="Q1058" s="205"/>
      <c r="R1058" s="205"/>
      <c r="S1058" s="205"/>
      <c r="T1058" s="206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200" t="s">
        <v>419</v>
      </c>
      <c r="AU1058" s="200" t="s">
        <v>415</v>
      </c>
      <c r="AV1058" s="13" t="s">
        <v>80</v>
      </c>
      <c r="AW1058" s="13" t="s">
        <v>33</v>
      </c>
      <c r="AX1058" s="13" t="s">
        <v>72</v>
      </c>
      <c r="AY1058" s="200" t="s">
        <v>408</v>
      </c>
    </row>
    <row r="1059" s="13" customFormat="1">
      <c r="A1059" s="13"/>
      <c r="B1059" s="198"/>
      <c r="C1059" s="13"/>
      <c r="D1059" s="199" t="s">
        <v>419</v>
      </c>
      <c r="E1059" s="200" t="s">
        <v>3</v>
      </c>
      <c r="F1059" s="201" t="s">
        <v>176</v>
      </c>
      <c r="G1059" s="13"/>
      <c r="H1059" s="202">
        <v>105.609</v>
      </c>
      <c r="I1059" s="203"/>
      <c r="J1059" s="13"/>
      <c r="K1059" s="13"/>
      <c r="L1059" s="198"/>
      <c r="M1059" s="204"/>
      <c r="N1059" s="205"/>
      <c r="O1059" s="205"/>
      <c r="P1059" s="205"/>
      <c r="Q1059" s="205"/>
      <c r="R1059" s="205"/>
      <c r="S1059" s="205"/>
      <c r="T1059" s="206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00" t="s">
        <v>419</v>
      </c>
      <c r="AU1059" s="200" t="s">
        <v>415</v>
      </c>
      <c r="AV1059" s="13" t="s">
        <v>80</v>
      </c>
      <c r="AW1059" s="13" t="s">
        <v>33</v>
      </c>
      <c r="AX1059" s="13" t="s">
        <v>72</v>
      </c>
      <c r="AY1059" s="200" t="s">
        <v>408</v>
      </c>
    </row>
    <row r="1060" s="15" customFormat="1">
      <c r="A1060" s="15"/>
      <c r="B1060" s="215"/>
      <c r="C1060" s="15"/>
      <c r="D1060" s="199" t="s">
        <v>419</v>
      </c>
      <c r="E1060" s="216" t="s">
        <v>3</v>
      </c>
      <c r="F1060" s="217" t="s">
        <v>451</v>
      </c>
      <c r="G1060" s="15"/>
      <c r="H1060" s="218">
        <v>406.03999999999996</v>
      </c>
      <c r="I1060" s="219"/>
      <c r="J1060" s="15"/>
      <c r="K1060" s="15"/>
      <c r="L1060" s="215"/>
      <c r="M1060" s="220"/>
      <c r="N1060" s="221"/>
      <c r="O1060" s="221"/>
      <c r="P1060" s="221"/>
      <c r="Q1060" s="221"/>
      <c r="R1060" s="221"/>
      <c r="S1060" s="221"/>
      <c r="T1060" s="222"/>
      <c r="U1060" s="15"/>
      <c r="V1060" s="15"/>
      <c r="W1060" s="15"/>
      <c r="X1060" s="15"/>
      <c r="Y1060" s="15"/>
      <c r="Z1060" s="15"/>
      <c r="AA1060" s="15"/>
      <c r="AB1060" s="15"/>
      <c r="AC1060" s="15"/>
      <c r="AD1060" s="15"/>
      <c r="AE1060" s="15"/>
      <c r="AT1060" s="216" t="s">
        <v>419</v>
      </c>
      <c r="AU1060" s="216" t="s">
        <v>415</v>
      </c>
      <c r="AV1060" s="15" t="s">
        <v>415</v>
      </c>
      <c r="AW1060" s="15" t="s">
        <v>33</v>
      </c>
      <c r="AX1060" s="15" t="s">
        <v>76</v>
      </c>
      <c r="AY1060" s="216" t="s">
        <v>408</v>
      </c>
    </row>
    <row r="1061" s="2" customFormat="1" ht="24.15" customHeight="1">
      <c r="A1061" s="41"/>
      <c r="B1061" s="179"/>
      <c r="C1061" s="180" t="s">
        <v>1604</v>
      </c>
      <c r="D1061" s="180" t="s">
        <v>411</v>
      </c>
      <c r="E1061" s="181" t="s">
        <v>1605</v>
      </c>
      <c r="F1061" s="182" t="s">
        <v>1606</v>
      </c>
      <c r="G1061" s="183" t="s">
        <v>117</v>
      </c>
      <c r="H1061" s="184">
        <v>406.04000000000002</v>
      </c>
      <c r="I1061" s="185"/>
      <c r="J1061" s="186">
        <f>ROUND(I1061*H1061,2)</f>
        <v>0</v>
      </c>
      <c r="K1061" s="182" t="s">
        <v>414</v>
      </c>
      <c r="L1061" s="42"/>
      <c r="M1061" s="187" t="s">
        <v>3</v>
      </c>
      <c r="N1061" s="188" t="s">
        <v>43</v>
      </c>
      <c r="O1061" s="75"/>
      <c r="P1061" s="189">
        <f>O1061*H1061</f>
        <v>0</v>
      </c>
      <c r="Q1061" s="189">
        <v>0.00029999999999999997</v>
      </c>
      <c r="R1061" s="189">
        <f>Q1061*H1061</f>
        <v>0.12181199999999999</v>
      </c>
      <c r="S1061" s="189">
        <v>0</v>
      </c>
      <c r="T1061" s="190">
        <f>S1061*H1061</f>
        <v>0</v>
      </c>
      <c r="U1061" s="41"/>
      <c r="V1061" s="41"/>
      <c r="W1061" s="41"/>
      <c r="X1061" s="41"/>
      <c r="Y1061" s="41"/>
      <c r="Z1061" s="41"/>
      <c r="AA1061" s="41"/>
      <c r="AB1061" s="41"/>
      <c r="AC1061" s="41"/>
      <c r="AD1061" s="41"/>
      <c r="AE1061" s="41"/>
      <c r="AR1061" s="191" t="s">
        <v>415</v>
      </c>
      <c r="AT1061" s="191" t="s">
        <v>411</v>
      </c>
      <c r="AU1061" s="191" t="s">
        <v>415</v>
      </c>
      <c r="AY1061" s="22" t="s">
        <v>408</v>
      </c>
      <c r="BE1061" s="192">
        <f>IF(N1061="základní",J1061,0)</f>
        <v>0</v>
      </c>
      <c r="BF1061" s="192">
        <f>IF(N1061="snížená",J1061,0)</f>
        <v>0</v>
      </c>
      <c r="BG1061" s="192">
        <f>IF(N1061="zákl. přenesená",J1061,0)</f>
        <v>0</v>
      </c>
      <c r="BH1061" s="192">
        <f>IF(N1061="sníž. přenesená",J1061,0)</f>
        <v>0</v>
      </c>
      <c r="BI1061" s="192">
        <f>IF(N1061="nulová",J1061,0)</f>
        <v>0</v>
      </c>
      <c r="BJ1061" s="22" t="s">
        <v>76</v>
      </c>
      <c r="BK1061" s="192">
        <f>ROUND(I1061*H1061,2)</f>
        <v>0</v>
      </c>
      <c r="BL1061" s="22" t="s">
        <v>415</v>
      </c>
      <c r="BM1061" s="191" t="s">
        <v>1607</v>
      </c>
    </row>
    <row r="1062" s="2" customFormat="1">
      <c r="A1062" s="41"/>
      <c r="B1062" s="42"/>
      <c r="C1062" s="41"/>
      <c r="D1062" s="193" t="s">
        <v>417</v>
      </c>
      <c r="E1062" s="41"/>
      <c r="F1062" s="194" t="s">
        <v>1608</v>
      </c>
      <c r="G1062" s="41"/>
      <c r="H1062" s="41"/>
      <c r="I1062" s="195"/>
      <c r="J1062" s="41"/>
      <c r="K1062" s="41"/>
      <c r="L1062" s="42"/>
      <c r="M1062" s="196"/>
      <c r="N1062" s="197"/>
      <c r="O1062" s="75"/>
      <c r="P1062" s="75"/>
      <c r="Q1062" s="75"/>
      <c r="R1062" s="75"/>
      <c r="S1062" s="75"/>
      <c r="T1062" s="76"/>
      <c r="U1062" s="41"/>
      <c r="V1062" s="41"/>
      <c r="W1062" s="41"/>
      <c r="X1062" s="41"/>
      <c r="Y1062" s="41"/>
      <c r="Z1062" s="41"/>
      <c r="AA1062" s="41"/>
      <c r="AB1062" s="41"/>
      <c r="AC1062" s="41"/>
      <c r="AD1062" s="41"/>
      <c r="AE1062" s="41"/>
      <c r="AT1062" s="22" t="s">
        <v>417</v>
      </c>
      <c r="AU1062" s="22" t="s">
        <v>415</v>
      </c>
    </row>
    <row r="1063" s="12" customFormat="1" ht="20.88" customHeight="1">
      <c r="A1063" s="12"/>
      <c r="B1063" s="166"/>
      <c r="C1063" s="12"/>
      <c r="D1063" s="167" t="s">
        <v>71</v>
      </c>
      <c r="E1063" s="177" t="s">
        <v>838</v>
      </c>
      <c r="F1063" s="177" t="s">
        <v>1609</v>
      </c>
      <c r="G1063" s="12"/>
      <c r="H1063" s="12"/>
      <c r="I1063" s="169"/>
      <c r="J1063" s="178">
        <f>BK1063</f>
        <v>0</v>
      </c>
      <c r="K1063" s="12"/>
      <c r="L1063" s="166"/>
      <c r="M1063" s="171"/>
      <c r="N1063" s="172"/>
      <c r="O1063" s="172"/>
      <c r="P1063" s="173">
        <f>SUM(P1064:P1121)</f>
        <v>0</v>
      </c>
      <c r="Q1063" s="172"/>
      <c r="R1063" s="173">
        <f>SUM(R1064:R1121)</f>
        <v>0.89543902999999991</v>
      </c>
      <c r="S1063" s="172"/>
      <c r="T1063" s="174">
        <f>SUM(T1064:T1121)</f>
        <v>0</v>
      </c>
      <c r="U1063" s="12"/>
      <c r="V1063" s="12"/>
      <c r="W1063" s="12"/>
      <c r="X1063" s="12"/>
      <c r="Y1063" s="12"/>
      <c r="Z1063" s="12"/>
      <c r="AA1063" s="12"/>
      <c r="AB1063" s="12"/>
      <c r="AC1063" s="12"/>
      <c r="AD1063" s="12"/>
      <c r="AE1063" s="12"/>
      <c r="AR1063" s="167" t="s">
        <v>76</v>
      </c>
      <c r="AT1063" s="175" t="s">
        <v>71</v>
      </c>
      <c r="AU1063" s="175" t="s">
        <v>80</v>
      </c>
      <c r="AY1063" s="167" t="s">
        <v>408</v>
      </c>
      <c r="BK1063" s="176">
        <f>SUM(BK1064:BK1121)</f>
        <v>0</v>
      </c>
    </row>
    <row r="1064" s="2" customFormat="1" ht="37.8" customHeight="1">
      <c r="A1064" s="41"/>
      <c r="B1064" s="179"/>
      <c r="C1064" s="180" t="s">
        <v>1610</v>
      </c>
      <c r="D1064" s="180" t="s">
        <v>411</v>
      </c>
      <c r="E1064" s="181" t="s">
        <v>1611</v>
      </c>
      <c r="F1064" s="182" t="s">
        <v>1612</v>
      </c>
      <c r="G1064" s="183" t="s">
        <v>561</v>
      </c>
      <c r="H1064" s="184">
        <v>19</v>
      </c>
      <c r="I1064" s="185"/>
      <c r="J1064" s="186">
        <f>ROUND(I1064*H1064,2)</f>
        <v>0</v>
      </c>
      <c r="K1064" s="182" t="s">
        <v>414</v>
      </c>
      <c r="L1064" s="42"/>
      <c r="M1064" s="187" t="s">
        <v>3</v>
      </c>
      <c r="N1064" s="188" t="s">
        <v>43</v>
      </c>
      <c r="O1064" s="75"/>
      <c r="P1064" s="189">
        <f>O1064*H1064</f>
        <v>0</v>
      </c>
      <c r="Q1064" s="189">
        <v>0.017770000000000001</v>
      </c>
      <c r="R1064" s="189">
        <f>Q1064*H1064</f>
        <v>0.33763000000000004</v>
      </c>
      <c r="S1064" s="189">
        <v>0</v>
      </c>
      <c r="T1064" s="190">
        <f>S1064*H1064</f>
        <v>0</v>
      </c>
      <c r="U1064" s="41"/>
      <c r="V1064" s="41"/>
      <c r="W1064" s="41"/>
      <c r="X1064" s="41"/>
      <c r="Y1064" s="41"/>
      <c r="Z1064" s="41"/>
      <c r="AA1064" s="41"/>
      <c r="AB1064" s="41"/>
      <c r="AC1064" s="41"/>
      <c r="AD1064" s="41"/>
      <c r="AE1064" s="41"/>
      <c r="AR1064" s="191" t="s">
        <v>98</v>
      </c>
      <c r="AT1064" s="191" t="s">
        <v>411</v>
      </c>
      <c r="AU1064" s="191" t="s">
        <v>114</v>
      </c>
      <c r="AY1064" s="22" t="s">
        <v>408</v>
      </c>
      <c r="BE1064" s="192">
        <f>IF(N1064="základní",J1064,0)</f>
        <v>0</v>
      </c>
      <c r="BF1064" s="192">
        <f>IF(N1064="snížená",J1064,0)</f>
        <v>0</v>
      </c>
      <c r="BG1064" s="192">
        <f>IF(N1064="zákl. přenesená",J1064,0)</f>
        <v>0</v>
      </c>
      <c r="BH1064" s="192">
        <f>IF(N1064="sníž. přenesená",J1064,0)</f>
        <v>0</v>
      </c>
      <c r="BI1064" s="192">
        <f>IF(N1064="nulová",J1064,0)</f>
        <v>0</v>
      </c>
      <c r="BJ1064" s="22" t="s">
        <v>76</v>
      </c>
      <c r="BK1064" s="192">
        <f>ROUND(I1064*H1064,2)</f>
        <v>0</v>
      </c>
      <c r="BL1064" s="22" t="s">
        <v>98</v>
      </c>
      <c r="BM1064" s="191" t="s">
        <v>1613</v>
      </c>
    </row>
    <row r="1065" s="2" customFormat="1">
      <c r="A1065" s="41"/>
      <c r="B1065" s="42"/>
      <c r="C1065" s="41"/>
      <c r="D1065" s="193" t="s">
        <v>417</v>
      </c>
      <c r="E1065" s="41"/>
      <c r="F1065" s="194" t="s">
        <v>1614</v>
      </c>
      <c r="G1065" s="41"/>
      <c r="H1065" s="41"/>
      <c r="I1065" s="195"/>
      <c r="J1065" s="41"/>
      <c r="K1065" s="41"/>
      <c r="L1065" s="42"/>
      <c r="M1065" s="196"/>
      <c r="N1065" s="197"/>
      <c r="O1065" s="75"/>
      <c r="P1065" s="75"/>
      <c r="Q1065" s="75"/>
      <c r="R1065" s="75"/>
      <c r="S1065" s="75"/>
      <c r="T1065" s="76"/>
      <c r="U1065" s="41"/>
      <c r="V1065" s="41"/>
      <c r="W1065" s="41"/>
      <c r="X1065" s="41"/>
      <c r="Y1065" s="41"/>
      <c r="Z1065" s="41"/>
      <c r="AA1065" s="41"/>
      <c r="AB1065" s="41"/>
      <c r="AC1065" s="41"/>
      <c r="AD1065" s="41"/>
      <c r="AE1065" s="41"/>
      <c r="AT1065" s="22" t="s">
        <v>417</v>
      </c>
      <c r="AU1065" s="22" t="s">
        <v>114</v>
      </c>
    </row>
    <row r="1066" s="2" customFormat="1" ht="24.15" customHeight="1">
      <c r="A1066" s="41"/>
      <c r="B1066" s="179"/>
      <c r="C1066" s="223" t="s">
        <v>1615</v>
      </c>
      <c r="D1066" s="223" t="s">
        <v>513</v>
      </c>
      <c r="E1066" s="224" t="s">
        <v>1616</v>
      </c>
      <c r="F1066" s="225" t="s">
        <v>1617</v>
      </c>
      <c r="G1066" s="226" t="s">
        <v>561</v>
      </c>
      <c r="H1066" s="227">
        <v>1</v>
      </c>
      <c r="I1066" s="228"/>
      <c r="J1066" s="229">
        <f>ROUND(I1066*H1066,2)</f>
        <v>0</v>
      </c>
      <c r="K1066" s="225" t="s">
        <v>414</v>
      </c>
      <c r="L1066" s="230"/>
      <c r="M1066" s="231" t="s">
        <v>3</v>
      </c>
      <c r="N1066" s="232" t="s">
        <v>43</v>
      </c>
      <c r="O1066" s="75"/>
      <c r="P1066" s="189">
        <f>O1066*H1066</f>
        <v>0</v>
      </c>
      <c r="Q1066" s="189">
        <v>0.01553</v>
      </c>
      <c r="R1066" s="189">
        <f>Q1066*H1066</f>
        <v>0.01553</v>
      </c>
      <c r="S1066" s="189">
        <v>0</v>
      </c>
      <c r="T1066" s="190">
        <f>S1066*H1066</f>
        <v>0</v>
      </c>
      <c r="U1066" s="41"/>
      <c r="V1066" s="41"/>
      <c r="W1066" s="41"/>
      <c r="X1066" s="41"/>
      <c r="Y1066" s="41"/>
      <c r="Z1066" s="41"/>
      <c r="AA1066" s="41"/>
      <c r="AB1066" s="41"/>
      <c r="AC1066" s="41"/>
      <c r="AD1066" s="41"/>
      <c r="AE1066" s="41"/>
      <c r="AR1066" s="191" t="s">
        <v>616</v>
      </c>
      <c r="AT1066" s="191" t="s">
        <v>513</v>
      </c>
      <c r="AU1066" s="191" t="s">
        <v>114</v>
      </c>
      <c r="AY1066" s="22" t="s">
        <v>408</v>
      </c>
      <c r="BE1066" s="192">
        <f>IF(N1066="základní",J1066,0)</f>
        <v>0</v>
      </c>
      <c r="BF1066" s="192">
        <f>IF(N1066="snížená",J1066,0)</f>
        <v>0</v>
      </c>
      <c r="BG1066" s="192">
        <f>IF(N1066="zákl. přenesená",J1066,0)</f>
        <v>0</v>
      </c>
      <c r="BH1066" s="192">
        <f>IF(N1066="sníž. přenesená",J1066,0)</f>
        <v>0</v>
      </c>
      <c r="BI1066" s="192">
        <f>IF(N1066="nulová",J1066,0)</f>
        <v>0</v>
      </c>
      <c r="BJ1066" s="22" t="s">
        <v>76</v>
      </c>
      <c r="BK1066" s="192">
        <f>ROUND(I1066*H1066,2)</f>
        <v>0</v>
      </c>
      <c r="BL1066" s="22" t="s">
        <v>98</v>
      </c>
      <c r="BM1066" s="191" t="s">
        <v>1618</v>
      </c>
    </row>
    <row r="1067" s="14" customFormat="1">
      <c r="A1067" s="14"/>
      <c r="B1067" s="208"/>
      <c r="C1067" s="14"/>
      <c r="D1067" s="199" t="s">
        <v>419</v>
      </c>
      <c r="E1067" s="209" t="s">
        <v>3</v>
      </c>
      <c r="F1067" s="210" t="s">
        <v>1619</v>
      </c>
      <c r="G1067" s="14"/>
      <c r="H1067" s="209" t="s">
        <v>3</v>
      </c>
      <c r="I1067" s="211"/>
      <c r="J1067" s="14"/>
      <c r="K1067" s="14"/>
      <c r="L1067" s="208"/>
      <c r="M1067" s="212"/>
      <c r="N1067" s="213"/>
      <c r="O1067" s="213"/>
      <c r="P1067" s="213"/>
      <c r="Q1067" s="213"/>
      <c r="R1067" s="213"/>
      <c r="S1067" s="213"/>
      <c r="T1067" s="21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T1067" s="209" t="s">
        <v>419</v>
      </c>
      <c r="AU1067" s="209" t="s">
        <v>114</v>
      </c>
      <c r="AV1067" s="14" t="s">
        <v>76</v>
      </c>
      <c r="AW1067" s="14" t="s">
        <v>33</v>
      </c>
      <c r="AX1067" s="14" t="s">
        <v>72</v>
      </c>
      <c r="AY1067" s="209" t="s">
        <v>408</v>
      </c>
    </row>
    <row r="1068" s="13" customFormat="1">
      <c r="A1068" s="13"/>
      <c r="B1068" s="198"/>
      <c r="C1068" s="13"/>
      <c r="D1068" s="199" t="s">
        <v>419</v>
      </c>
      <c r="E1068" s="200" t="s">
        <v>3</v>
      </c>
      <c r="F1068" s="201" t="s">
        <v>76</v>
      </c>
      <c r="G1068" s="13"/>
      <c r="H1068" s="202">
        <v>1</v>
      </c>
      <c r="I1068" s="203"/>
      <c r="J1068" s="13"/>
      <c r="K1068" s="13"/>
      <c r="L1068" s="198"/>
      <c r="M1068" s="204"/>
      <c r="N1068" s="205"/>
      <c r="O1068" s="205"/>
      <c r="P1068" s="205"/>
      <c r="Q1068" s="205"/>
      <c r="R1068" s="205"/>
      <c r="S1068" s="205"/>
      <c r="T1068" s="206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00" t="s">
        <v>419</v>
      </c>
      <c r="AU1068" s="200" t="s">
        <v>114</v>
      </c>
      <c r="AV1068" s="13" t="s">
        <v>80</v>
      </c>
      <c r="AW1068" s="13" t="s">
        <v>33</v>
      </c>
      <c r="AX1068" s="13" t="s">
        <v>72</v>
      </c>
      <c r="AY1068" s="200" t="s">
        <v>408</v>
      </c>
    </row>
    <row r="1069" s="15" customFormat="1">
      <c r="A1069" s="15"/>
      <c r="B1069" s="215"/>
      <c r="C1069" s="15"/>
      <c r="D1069" s="199" t="s">
        <v>419</v>
      </c>
      <c r="E1069" s="216" t="s">
        <v>3</v>
      </c>
      <c r="F1069" s="217" t="s">
        <v>451</v>
      </c>
      <c r="G1069" s="15"/>
      <c r="H1069" s="218">
        <v>1</v>
      </c>
      <c r="I1069" s="219"/>
      <c r="J1069" s="15"/>
      <c r="K1069" s="15"/>
      <c r="L1069" s="215"/>
      <c r="M1069" s="220"/>
      <c r="N1069" s="221"/>
      <c r="O1069" s="221"/>
      <c r="P1069" s="221"/>
      <c r="Q1069" s="221"/>
      <c r="R1069" s="221"/>
      <c r="S1069" s="221"/>
      <c r="T1069" s="222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T1069" s="216" t="s">
        <v>419</v>
      </c>
      <c r="AU1069" s="216" t="s">
        <v>114</v>
      </c>
      <c r="AV1069" s="15" t="s">
        <v>415</v>
      </c>
      <c r="AW1069" s="15" t="s">
        <v>33</v>
      </c>
      <c r="AX1069" s="15" t="s">
        <v>76</v>
      </c>
      <c r="AY1069" s="216" t="s">
        <v>408</v>
      </c>
    </row>
    <row r="1070" s="2" customFormat="1" ht="24.15" customHeight="1">
      <c r="A1070" s="41"/>
      <c r="B1070" s="179"/>
      <c r="C1070" s="223" t="s">
        <v>1620</v>
      </c>
      <c r="D1070" s="223" t="s">
        <v>513</v>
      </c>
      <c r="E1070" s="224" t="s">
        <v>1621</v>
      </c>
      <c r="F1070" s="225" t="s">
        <v>1622</v>
      </c>
      <c r="G1070" s="226" t="s">
        <v>561</v>
      </c>
      <c r="H1070" s="227">
        <v>3</v>
      </c>
      <c r="I1070" s="228"/>
      <c r="J1070" s="229">
        <f>ROUND(I1070*H1070,2)</f>
        <v>0</v>
      </c>
      <c r="K1070" s="225" t="s">
        <v>1623</v>
      </c>
      <c r="L1070" s="230"/>
      <c r="M1070" s="231" t="s">
        <v>3</v>
      </c>
      <c r="N1070" s="232" t="s">
        <v>43</v>
      </c>
      <c r="O1070" s="75"/>
      <c r="P1070" s="189">
        <f>O1070*H1070</f>
        <v>0</v>
      </c>
      <c r="Q1070" s="189">
        <v>0.01553</v>
      </c>
      <c r="R1070" s="189">
        <f>Q1070*H1070</f>
        <v>0.046589999999999999</v>
      </c>
      <c r="S1070" s="189">
        <v>0</v>
      </c>
      <c r="T1070" s="190">
        <f>S1070*H1070</f>
        <v>0</v>
      </c>
      <c r="U1070" s="41"/>
      <c r="V1070" s="41"/>
      <c r="W1070" s="41"/>
      <c r="X1070" s="41"/>
      <c r="Y1070" s="41"/>
      <c r="Z1070" s="41"/>
      <c r="AA1070" s="41"/>
      <c r="AB1070" s="41"/>
      <c r="AC1070" s="41"/>
      <c r="AD1070" s="41"/>
      <c r="AE1070" s="41"/>
      <c r="AR1070" s="191" t="s">
        <v>616</v>
      </c>
      <c r="AT1070" s="191" t="s">
        <v>513</v>
      </c>
      <c r="AU1070" s="191" t="s">
        <v>114</v>
      </c>
      <c r="AY1070" s="22" t="s">
        <v>408</v>
      </c>
      <c r="BE1070" s="192">
        <f>IF(N1070="základní",J1070,0)</f>
        <v>0</v>
      </c>
      <c r="BF1070" s="192">
        <f>IF(N1070="snížená",J1070,0)</f>
        <v>0</v>
      </c>
      <c r="BG1070" s="192">
        <f>IF(N1070="zákl. přenesená",J1070,0)</f>
        <v>0</v>
      </c>
      <c r="BH1070" s="192">
        <f>IF(N1070="sníž. přenesená",J1070,0)</f>
        <v>0</v>
      </c>
      <c r="BI1070" s="192">
        <f>IF(N1070="nulová",J1070,0)</f>
        <v>0</v>
      </c>
      <c r="BJ1070" s="22" t="s">
        <v>76</v>
      </c>
      <c r="BK1070" s="192">
        <f>ROUND(I1070*H1070,2)</f>
        <v>0</v>
      </c>
      <c r="BL1070" s="22" t="s">
        <v>98</v>
      </c>
      <c r="BM1070" s="191" t="s">
        <v>1624</v>
      </c>
    </row>
    <row r="1071" s="14" customFormat="1">
      <c r="A1071" s="14"/>
      <c r="B1071" s="208"/>
      <c r="C1071" s="14"/>
      <c r="D1071" s="199" t="s">
        <v>419</v>
      </c>
      <c r="E1071" s="209" t="s">
        <v>3</v>
      </c>
      <c r="F1071" s="210" t="s">
        <v>1625</v>
      </c>
      <c r="G1071" s="14"/>
      <c r="H1071" s="209" t="s">
        <v>3</v>
      </c>
      <c r="I1071" s="211"/>
      <c r="J1071" s="14"/>
      <c r="K1071" s="14"/>
      <c r="L1071" s="208"/>
      <c r="M1071" s="212"/>
      <c r="N1071" s="213"/>
      <c r="O1071" s="213"/>
      <c r="P1071" s="213"/>
      <c r="Q1071" s="213"/>
      <c r="R1071" s="213"/>
      <c r="S1071" s="213"/>
      <c r="T1071" s="21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T1071" s="209" t="s">
        <v>419</v>
      </c>
      <c r="AU1071" s="209" t="s">
        <v>114</v>
      </c>
      <c r="AV1071" s="14" t="s">
        <v>76</v>
      </c>
      <c r="AW1071" s="14" t="s">
        <v>33</v>
      </c>
      <c r="AX1071" s="14" t="s">
        <v>72</v>
      </c>
      <c r="AY1071" s="209" t="s">
        <v>408</v>
      </c>
    </row>
    <row r="1072" s="13" customFormat="1">
      <c r="A1072" s="13"/>
      <c r="B1072" s="198"/>
      <c r="C1072" s="13"/>
      <c r="D1072" s="199" t="s">
        <v>419</v>
      </c>
      <c r="E1072" s="200" t="s">
        <v>3</v>
      </c>
      <c r="F1072" s="201" t="s">
        <v>76</v>
      </c>
      <c r="G1072" s="13"/>
      <c r="H1072" s="202">
        <v>1</v>
      </c>
      <c r="I1072" s="203"/>
      <c r="J1072" s="13"/>
      <c r="K1072" s="13"/>
      <c r="L1072" s="198"/>
      <c r="M1072" s="204"/>
      <c r="N1072" s="205"/>
      <c r="O1072" s="205"/>
      <c r="P1072" s="205"/>
      <c r="Q1072" s="205"/>
      <c r="R1072" s="205"/>
      <c r="S1072" s="205"/>
      <c r="T1072" s="20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00" t="s">
        <v>419</v>
      </c>
      <c r="AU1072" s="200" t="s">
        <v>114</v>
      </c>
      <c r="AV1072" s="13" t="s">
        <v>80</v>
      </c>
      <c r="AW1072" s="13" t="s">
        <v>33</v>
      </c>
      <c r="AX1072" s="13" t="s">
        <v>72</v>
      </c>
      <c r="AY1072" s="200" t="s">
        <v>408</v>
      </c>
    </row>
    <row r="1073" s="14" customFormat="1">
      <c r="A1073" s="14"/>
      <c r="B1073" s="208"/>
      <c r="C1073" s="14"/>
      <c r="D1073" s="199" t="s">
        <v>419</v>
      </c>
      <c r="E1073" s="209" t="s">
        <v>3</v>
      </c>
      <c r="F1073" s="210" t="s">
        <v>1626</v>
      </c>
      <c r="G1073" s="14"/>
      <c r="H1073" s="209" t="s">
        <v>3</v>
      </c>
      <c r="I1073" s="211"/>
      <c r="J1073" s="14"/>
      <c r="K1073" s="14"/>
      <c r="L1073" s="208"/>
      <c r="M1073" s="212"/>
      <c r="N1073" s="213"/>
      <c r="O1073" s="213"/>
      <c r="P1073" s="213"/>
      <c r="Q1073" s="213"/>
      <c r="R1073" s="213"/>
      <c r="S1073" s="213"/>
      <c r="T1073" s="21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T1073" s="209" t="s">
        <v>419</v>
      </c>
      <c r="AU1073" s="209" t="s">
        <v>114</v>
      </c>
      <c r="AV1073" s="14" t="s">
        <v>76</v>
      </c>
      <c r="AW1073" s="14" t="s">
        <v>33</v>
      </c>
      <c r="AX1073" s="14" t="s">
        <v>72</v>
      </c>
      <c r="AY1073" s="209" t="s">
        <v>408</v>
      </c>
    </row>
    <row r="1074" s="13" customFormat="1">
      <c r="A1074" s="13"/>
      <c r="B1074" s="198"/>
      <c r="C1074" s="13"/>
      <c r="D1074" s="199" t="s">
        <v>419</v>
      </c>
      <c r="E1074" s="200" t="s">
        <v>3</v>
      </c>
      <c r="F1074" s="201" t="s">
        <v>80</v>
      </c>
      <c r="G1074" s="13"/>
      <c r="H1074" s="202">
        <v>2</v>
      </c>
      <c r="I1074" s="203"/>
      <c r="J1074" s="13"/>
      <c r="K1074" s="13"/>
      <c r="L1074" s="198"/>
      <c r="M1074" s="204"/>
      <c r="N1074" s="205"/>
      <c r="O1074" s="205"/>
      <c r="P1074" s="205"/>
      <c r="Q1074" s="205"/>
      <c r="R1074" s="205"/>
      <c r="S1074" s="205"/>
      <c r="T1074" s="206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00" t="s">
        <v>419</v>
      </c>
      <c r="AU1074" s="200" t="s">
        <v>114</v>
      </c>
      <c r="AV1074" s="13" t="s">
        <v>80</v>
      </c>
      <c r="AW1074" s="13" t="s">
        <v>33</v>
      </c>
      <c r="AX1074" s="13" t="s">
        <v>72</v>
      </c>
      <c r="AY1074" s="200" t="s">
        <v>408</v>
      </c>
    </row>
    <row r="1075" s="15" customFormat="1">
      <c r="A1075" s="15"/>
      <c r="B1075" s="215"/>
      <c r="C1075" s="15"/>
      <c r="D1075" s="199" t="s">
        <v>419</v>
      </c>
      <c r="E1075" s="216" t="s">
        <v>3</v>
      </c>
      <c r="F1075" s="217" t="s">
        <v>451</v>
      </c>
      <c r="G1075" s="15"/>
      <c r="H1075" s="218">
        <v>3</v>
      </c>
      <c r="I1075" s="219"/>
      <c r="J1075" s="15"/>
      <c r="K1075" s="15"/>
      <c r="L1075" s="215"/>
      <c r="M1075" s="220"/>
      <c r="N1075" s="221"/>
      <c r="O1075" s="221"/>
      <c r="P1075" s="221"/>
      <c r="Q1075" s="221"/>
      <c r="R1075" s="221"/>
      <c r="S1075" s="221"/>
      <c r="T1075" s="222"/>
      <c r="U1075" s="15"/>
      <c r="V1075" s="15"/>
      <c r="W1075" s="15"/>
      <c r="X1075" s="15"/>
      <c r="Y1075" s="15"/>
      <c r="Z1075" s="15"/>
      <c r="AA1075" s="15"/>
      <c r="AB1075" s="15"/>
      <c r="AC1075" s="15"/>
      <c r="AD1075" s="15"/>
      <c r="AE1075" s="15"/>
      <c r="AT1075" s="216" t="s">
        <v>419</v>
      </c>
      <c r="AU1075" s="216" t="s">
        <v>114</v>
      </c>
      <c r="AV1075" s="15" t="s">
        <v>415</v>
      </c>
      <c r="AW1075" s="15" t="s">
        <v>33</v>
      </c>
      <c r="AX1075" s="15" t="s">
        <v>76</v>
      </c>
      <c r="AY1075" s="216" t="s">
        <v>408</v>
      </c>
    </row>
    <row r="1076" s="2" customFormat="1" ht="24.15" customHeight="1">
      <c r="A1076" s="41"/>
      <c r="B1076" s="179"/>
      <c r="C1076" s="223" t="s">
        <v>1627</v>
      </c>
      <c r="D1076" s="223" t="s">
        <v>513</v>
      </c>
      <c r="E1076" s="224" t="s">
        <v>1628</v>
      </c>
      <c r="F1076" s="225" t="s">
        <v>1629</v>
      </c>
      <c r="G1076" s="226" t="s">
        <v>561</v>
      </c>
      <c r="H1076" s="227">
        <v>3</v>
      </c>
      <c r="I1076" s="228"/>
      <c r="J1076" s="229">
        <f>ROUND(I1076*H1076,2)</f>
        <v>0</v>
      </c>
      <c r="K1076" s="225" t="s">
        <v>414</v>
      </c>
      <c r="L1076" s="230"/>
      <c r="M1076" s="231" t="s">
        <v>3</v>
      </c>
      <c r="N1076" s="232" t="s">
        <v>43</v>
      </c>
      <c r="O1076" s="75"/>
      <c r="P1076" s="189">
        <f>O1076*H1076</f>
        <v>0</v>
      </c>
      <c r="Q1076" s="189">
        <v>0.01521</v>
      </c>
      <c r="R1076" s="189">
        <f>Q1076*H1076</f>
        <v>0.045629999999999997</v>
      </c>
      <c r="S1076" s="189">
        <v>0</v>
      </c>
      <c r="T1076" s="190">
        <f>S1076*H1076</f>
        <v>0</v>
      </c>
      <c r="U1076" s="41"/>
      <c r="V1076" s="41"/>
      <c r="W1076" s="41"/>
      <c r="X1076" s="41"/>
      <c r="Y1076" s="41"/>
      <c r="Z1076" s="41"/>
      <c r="AA1076" s="41"/>
      <c r="AB1076" s="41"/>
      <c r="AC1076" s="41"/>
      <c r="AD1076" s="41"/>
      <c r="AE1076" s="41"/>
      <c r="AR1076" s="191" t="s">
        <v>616</v>
      </c>
      <c r="AT1076" s="191" t="s">
        <v>513</v>
      </c>
      <c r="AU1076" s="191" t="s">
        <v>114</v>
      </c>
      <c r="AY1076" s="22" t="s">
        <v>408</v>
      </c>
      <c r="BE1076" s="192">
        <f>IF(N1076="základní",J1076,0)</f>
        <v>0</v>
      </c>
      <c r="BF1076" s="192">
        <f>IF(N1076="snížená",J1076,0)</f>
        <v>0</v>
      </c>
      <c r="BG1076" s="192">
        <f>IF(N1076="zákl. přenesená",J1076,0)</f>
        <v>0</v>
      </c>
      <c r="BH1076" s="192">
        <f>IF(N1076="sníž. přenesená",J1076,0)</f>
        <v>0</v>
      </c>
      <c r="BI1076" s="192">
        <f>IF(N1076="nulová",J1076,0)</f>
        <v>0</v>
      </c>
      <c r="BJ1076" s="22" t="s">
        <v>76</v>
      </c>
      <c r="BK1076" s="192">
        <f>ROUND(I1076*H1076,2)</f>
        <v>0</v>
      </c>
      <c r="BL1076" s="22" t="s">
        <v>98</v>
      </c>
      <c r="BM1076" s="191" t="s">
        <v>1630</v>
      </c>
    </row>
    <row r="1077" s="14" customFormat="1">
      <c r="A1077" s="14"/>
      <c r="B1077" s="208"/>
      <c r="C1077" s="14"/>
      <c r="D1077" s="199" t="s">
        <v>419</v>
      </c>
      <c r="E1077" s="209" t="s">
        <v>3</v>
      </c>
      <c r="F1077" s="210" t="s">
        <v>1631</v>
      </c>
      <c r="G1077" s="14"/>
      <c r="H1077" s="209" t="s">
        <v>3</v>
      </c>
      <c r="I1077" s="211"/>
      <c r="J1077" s="14"/>
      <c r="K1077" s="14"/>
      <c r="L1077" s="208"/>
      <c r="M1077" s="212"/>
      <c r="N1077" s="213"/>
      <c r="O1077" s="213"/>
      <c r="P1077" s="213"/>
      <c r="Q1077" s="213"/>
      <c r="R1077" s="213"/>
      <c r="S1077" s="213"/>
      <c r="T1077" s="21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09" t="s">
        <v>419</v>
      </c>
      <c r="AU1077" s="209" t="s">
        <v>114</v>
      </c>
      <c r="AV1077" s="14" t="s">
        <v>76</v>
      </c>
      <c r="AW1077" s="14" t="s">
        <v>33</v>
      </c>
      <c r="AX1077" s="14" t="s">
        <v>72</v>
      </c>
      <c r="AY1077" s="209" t="s">
        <v>408</v>
      </c>
    </row>
    <row r="1078" s="13" customFormat="1">
      <c r="A1078" s="13"/>
      <c r="B1078" s="198"/>
      <c r="C1078" s="13"/>
      <c r="D1078" s="199" t="s">
        <v>419</v>
      </c>
      <c r="E1078" s="200" t="s">
        <v>3</v>
      </c>
      <c r="F1078" s="201" t="s">
        <v>1632</v>
      </c>
      <c r="G1078" s="13"/>
      <c r="H1078" s="202">
        <v>3</v>
      </c>
      <c r="I1078" s="203"/>
      <c r="J1078" s="13"/>
      <c r="K1078" s="13"/>
      <c r="L1078" s="198"/>
      <c r="M1078" s="204"/>
      <c r="N1078" s="205"/>
      <c r="O1078" s="205"/>
      <c r="P1078" s="205"/>
      <c r="Q1078" s="205"/>
      <c r="R1078" s="205"/>
      <c r="S1078" s="205"/>
      <c r="T1078" s="206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00" t="s">
        <v>419</v>
      </c>
      <c r="AU1078" s="200" t="s">
        <v>114</v>
      </c>
      <c r="AV1078" s="13" t="s">
        <v>80</v>
      </c>
      <c r="AW1078" s="13" t="s">
        <v>33</v>
      </c>
      <c r="AX1078" s="13" t="s">
        <v>72</v>
      </c>
      <c r="AY1078" s="200" t="s">
        <v>408</v>
      </c>
    </row>
    <row r="1079" s="15" customFormat="1">
      <c r="A1079" s="15"/>
      <c r="B1079" s="215"/>
      <c r="C1079" s="15"/>
      <c r="D1079" s="199" t="s">
        <v>419</v>
      </c>
      <c r="E1079" s="216" t="s">
        <v>3</v>
      </c>
      <c r="F1079" s="217" t="s">
        <v>451</v>
      </c>
      <c r="G1079" s="15"/>
      <c r="H1079" s="218">
        <v>3</v>
      </c>
      <c r="I1079" s="219"/>
      <c r="J1079" s="15"/>
      <c r="K1079" s="15"/>
      <c r="L1079" s="215"/>
      <c r="M1079" s="220"/>
      <c r="N1079" s="221"/>
      <c r="O1079" s="221"/>
      <c r="P1079" s="221"/>
      <c r="Q1079" s="221"/>
      <c r="R1079" s="221"/>
      <c r="S1079" s="221"/>
      <c r="T1079" s="222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T1079" s="216" t="s">
        <v>419</v>
      </c>
      <c r="AU1079" s="216" t="s">
        <v>114</v>
      </c>
      <c r="AV1079" s="15" t="s">
        <v>415</v>
      </c>
      <c r="AW1079" s="15" t="s">
        <v>33</v>
      </c>
      <c r="AX1079" s="15" t="s">
        <v>76</v>
      </c>
      <c r="AY1079" s="216" t="s">
        <v>408</v>
      </c>
    </row>
    <row r="1080" s="2" customFormat="1" ht="24.15" customHeight="1">
      <c r="A1080" s="41"/>
      <c r="B1080" s="179"/>
      <c r="C1080" s="223" t="s">
        <v>1633</v>
      </c>
      <c r="D1080" s="223" t="s">
        <v>513</v>
      </c>
      <c r="E1080" s="224" t="s">
        <v>1634</v>
      </c>
      <c r="F1080" s="225" t="s">
        <v>1635</v>
      </c>
      <c r="G1080" s="226" t="s">
        <v>561</v>
      </c>
      <c r="H1080" s="227">
        <v>3</v>
      </c>
      <c r="I1080" s="228"/>
      <c r="J1080" s="229">
        <f>ROUND(I1080*H1080,2)</f>
        <v>0</v>
      </c>
      <c r="K1080" s="225" t="s">
        <v>1623</v>
      </c>
      <c r="L1080" s="230"/>
      <c r="M1080" s="231" t="s">
        <v>3</v>
      </c>
      <c r="N1080" s="232" t="s">
        <v>43</v>
      </c>
      <c r="O1080" s="75"/>
      <c r="P1080" s="189">
        <f>O1080*H1080</f>
        <v>0</v>
      </c>
      <c r="Q1080" s="189">
        <v>0.01521</v>
      </c>
      <c r="R1080" s="189">
        <f>Q1080*H1080</f>
        <v>0.045629999999999997</v>
      </c>
      <c r="S1080" s="189">
        <v>0</v>
      </c>
      <c r="T1080" s="190">
        <f>S1080*H1080</f>
        <v>0</v>
      </c>
      <c r="U1080" s="41"/>
      <c r="V1080" s="41"/>
      <c r="W1080" s="41"/>
      <c r="X1080" s="41"/>
      <c r="Y1080" s="41"/>
      <c r="Z1080" s="41"/>
      <c r="AA1080" s="41"/>
      <c r="AB1080" s="41"/>
      <c r="AC1080" s="41"/>
      <c r="AD1080" s="41"/>
      <c r="AE1080" s="41"/>
      <c r="AR1080" s="191" t="s">
        <v>616</v>
      </c>
      <c r="AT1080" s="191" t="s">
        <v>513</v>
      </c>
      <c r="AU1080" s="191" t="s">
        <v>114</v>
      </c>
      <c r="AY1080" s="22" t="s">
        <v>408</v>
      </c>
      <c r="BE1080" s="192">
        <f>IF(N1080="základní",J1080,0)</f>
        <v>0</v>
      </c>
      <c r="BF1080" s="192">
        <f>IF(N1080="snížená",J1080,0)</f>
        <v>0</v>
      </c>
      <c r="BG1080" s="192">
        <f>IF(N1080="zákl. přenesená",J1080,0)</f>
        <v>0</v>
      </c>
      <c r="BH1080" s="192">
        <f>IF(N1080="sníž. přenesená",J1080,0)</f>
        <v>0</v>
      </c>
      <c r="BI1080" s="192">
        <f>IF(N1080="nulová",J1080,0)</f>
        <v>0</v>
      </c>
      <c r="BJ1080" s="22" t="s">
        <v>76</v>
      </c>
      <c r="BK1080" s="192">
        <f>ROUND(I1080*H1080,2)</f>
        <v>0</v>
      </c>
      <c r="BL1080" s="22" t="s">
        <v>98</v>
      </c>
      <c r="BM1080" s="191" t="s">
        <v>1636</v>
      </c>
    </row>
    <row r="1081" s="14" customFormat="1">
      <c r="A1081" s="14"/>
      <c r="B1081" s="208"/>
      <c r="C1081" s="14"/>
      <c r="D1081" s="199" t="s">
        <v>419</v>
      </c>
      <c r="E1081" s="209" t="s">
        <v>3</v>
      </c>
      <c r="F1081" s="210" t="s">
        <v>1637</v>
      </c>
      <c r="G1081" s="14"/>
      <c r="H1081" s="209" t="s">
        <v>3</v>
      </c>
      <c r="I1081" s="211"/>
      <c r="J1081" s="14"/>
      <c r="K1081" s="14"/>
      <c r="L1081" s="208"/>
      <c r="M1081" s="212"/>
      <c r="N1081" s="213"/>
      <c r="O1081" s="213"/>
      <c r="P1081" s="213"/>
      <c r="Q1081" s="213"/>
      <c r="R1081" s="213"/>
      <c r="S1081" s="213"/>
      <c r="T1081" s="214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T1081" s="209" t="s">
        <v>419</v>
      </c>
      <c r="AU1081" s="209" t="s">
        <v>114</v>
      </c>
      <c r="AV1081" s="14" t="s">
        <v>76</v>
      </c>
      <c r="AW1081" s="14" t="s">
        <v>33</v>
      </c>
      <c r="AX1081" s="14" t="s">
        <v>72</v>
      </c>
      <c r="AY1081" s="209" t="s">
        <v>408</v>
      </c>
    </row>
    <row r="1082" s="13" customFormat="1">
      <c r="A1082" s="13"/>
      <c r="B1082" s="198"/>
      <c r="C1082" s="13"/>
      <c r="D1082" s="199" t="s">
        <v>419</v>
      </c>
      <c r="E1082" s="200" t="s">
        <v>3</v>
      </c>
      <c r="F1082" s="201" t="s">
        <v>114</v>
      </c>
      <c r="G1082" s="13"/>
      <c r="H1082" s="202">
        <v>3</v>
      </c>
      <c r="I1082" s="203"/>
      <c r="J1082" s="13"/>
      <c r="K1082" s="13"/>
      <c r="L1082" s="198"/>
      <c r="M1082" s="204"/>
      <c r="N1082" s="205"/>
      <c r="O1082" s="205"/>
      <c r="P1082" s="205"/>
      <c r="Q1082" s="205"/>
      <c r="R1082" s="205"/>
      <c r="S1082" s="205"/>
      <c r="T1082" s="206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00" t="s">
        <v>419</v>
      </c>
      <c r="AU1082" s="200" t="s">
        <v>114</v>
      </c>
      <c r="AV1082" s="13" t="s">
        <v>80</v>
      </c>
      <c r="AW1082" s="13" t="s">
        <v>33</v>
      </c>
      <c r="AX1082" s="13" t="s">
        <v>76</v>
      </c>
      <c r="AY1082" s="200" t="s">
        <v>408</v>
      </c>
    </row>
    <row r="1083" s="2" customFormat="1" ht="24.15" customHeight="1">
      <c r="A1083" s="41"/>
      <c r="B1083" s="179"/>
      <c r="C1083" s="223" t="s">
        <v>1638</v>
      </c>
      <c r="D1083" s="223" t="s">
        <v>513</v>
      </c>
      <c r="E1083" s="224" t="s">
        <v>1639</v>
      </c>
      <c r="F1083" s="225" t="s">
        <v>1640</v>
      </c>
      <c r="G1083" s="226" t="s">
        <v>561</v>
      </c>
      <c r="H1083" s="227">
        <v>2</v>
      </c>
      <c r="I1083" s="228"/>
      <c r="J1083" s="229">
        <f>ROUND(I1083*H1083,2)</f>
        <v>0</v>
      </c>
      <c r="K1083" s="225" t="s">
        <v>414</v>
      </c>
      <c r="L1083" s="230"/>
      <c r="M1083" s="231" t="s">
        <v>3</v>
      </c>
      <c r="N1083" s="232" t="s">
        <v>43</v>
      </c>
      <c r="O1083" s="75"/>
      <c r="P1083" s="189">
        <f>O1083*H1083</f>
        <v>0</v>
      </c>
      <c r="Q1083" s="189">
        <v>0.014890000000000001</v>
      </c>
      <c r="R1083" s="189">
        <f>Q1083*H1083</f>
        <v>0.029780000000000001</v>
      </c>
      <c r="S1083" s="189">
        <v>0</v>
      </c>
      <c r="T1083" s="190">
        <f>S1083*H1083</f>
        <v>0</v>
      </c>
      <c r="U1083" s="41"/>
      <c r="V1083" s="41"/>
      <c r="W1083" s="41"/>
      <c r="X1083" s="41"/>
      <c r="Y1083" s="41"/>
      <c r="Z1083" s="41"/>
      <c r="AA1083" s="41"/>
      <c r="AB1083" s="41"/>
      <c r="AC1083" s="41"/>
      <c r="AD1083" s="41"/>
      <c r="AE1083" s="41"/>
      <c r="AR1083" s="191" t="s">
        <v>616</v>
      </c>
      <c r="AT1083" s="191" t="s">
        <v>513</v>
      </c>
      <c r="AU1083" s="191" t="s">
        <v>114</v>
      </c>
      <c r="AY1083" s="22" t="s">
        <v>408</v>
      </c>
      <c r="BE1083" s="192">
        <f>IF(N1083="základní",J1083,0)</f>
        <v>0</v>
      </c>
      <c r="BF1083" s="192">
        <f>IF(N1083="snížená",J1083,0)</f>
        <v>0</v>
      </c>
      <c r="BG1083" s="192">
        <f>IF(N1083="zákl. přenesená",J1083,0)</f>
        <v>0</v>
      </c>
      <c r="BH1083" s="192">
        <f>IF(N1083="sníž. přenesená",J1083,0)</f>
        <v>0</v>
      </c>
      <c r="BI1083" s="192">
        <f>IF(N1083="nulová",J1083,0)</f>
        <v>0</v>
      </c>
      <c r="BJ1083" s="22" t="s">
        <v>76</v>
      </c>
      <c r="BK1083" s="192">
        <f>ROUND(I1083*H1083,2)</f>
        <v>0</v>
      </c>
      <c r="BL1083" s="22" t="s">
        <v>98</v>
      </c>
      <c r="BM1083" s="191" t="s">
        <v>1641</v>
      </c>
    </row>
    <row r="1084" s="13" customFormat="1">
      <c r="A1084" s="13"/>
      <c r="B1084" s="198"/>
      <c r="C1084" s="13"/>
      <c r="D1084" s="199" t="s">
        <v>419</v>
      </c>
      <c r="E1084" s="200" t="s">
        <v>3</v>
      </c>
      <c r="F1084" s="201" t="s">
        <v>1642</v>
      </c>
      <c r="G1084" s="13"/>
      <c r="H1084" s="202">
        <v>2</v>
      </c>
      <c r="I1084" s="203"/>
      <c r="J1084" s="13"/>
      <c r="K1084" s="13"/>
      <c r="L1084" s="198"/>
      <c r="M1084" s="204"/>
      <c r="N1084" s="205"/>
      <c r="O1084" s="205"/>
      <c r="P1084" s="205"/>
      <c r="Q1084" s="205"/>
      <c r="R1084" s="205"/>
      <c r="S1084" s="205"/>
      <c r="T1084" s="206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00" t="s">
        <v>419</v>
      </c>
      <c r="AU1084" s="200" t="s">
        <v>114</v>
      </c>
      <c r="AV1084" s="13" t="s">
        <v>80</v>
      </c>
      <c r="AW1084" s="13" t="s">
        <v>33</v>
      </c>
      <c r="AX1084" s="13" t="s">
        <v>76</v>
      </c>
      <c r="AY1084" s="200" t="s">
        <v>408</v>
      </c>
    </row>
    <row r="1085" s="2" customFormat="1" ht="24.15" customHeight="1">
      <c r="A1085" s="41"/>
      <c r="B1085" s="179"/>
      <c r="C1085" s="223" t="s">
        <v>1643</v>
      </c>
      <c r="D1085" s="223" t="s">
        <v>513</v>
      </c>
      <c r="E1085" s="224" t="s">
        <v>1644</v>
      </c>
      <c r="F1085" s="225" t="s">
        <v>1645</v>
      </c>
      <c r="G1085" s="226" t="s">
        <v>561</v>
      </c>
      <c r="H1085" s="227">
        <v>2</v>
      </c>
      <c r="I1085" s="228"/>
      <c r="J1085" s="229">
        <f>ROUND(I1085*H1085,2)</f>
        <v>0</v>
      </c>
      <c r="K1085" s="225" t="s">
        <v>414</v>
      </c>
      <c r="L1085" s="230"/>
      <c r="M1085" s="231" t="s">
        <v>3</v>
      </c>
      <c r="N1085" s="232" t="s">
        <v>43</v>
      </c>
      <c r="O1085" s="75"/>
      <c r="P1085" s="189">
        <f>O1085*H1085</f>
        <v>0</v>
      </c>
      <c r="Q1085" s="189">
        <v>0.022290000000000001</v>
      </c>
      <c r="R1085" s="189">
        <f>Q1085*H1085</f>
        <v>0.044580000000000002</v>
      </c>
      <c r="S1085" s="189">
        <v>0</v>
      </c>
      <c r="T1085" s="190">
        <f>S1085*H1085</f>
        <v>0</v>
      </c>
      <c r="U1085" s="41"/>
      <c r="V1085" s="41"/>
      <c r="W1085" s="41"/>
      <c r="X1085" s="41"/>
      <c r="Y1085" s="41"/>
      <c r="Z1085" s="41"/>
      <c r="AA1085" s="41"/>
      <c r="AB1085" s="41"/>
      <c r="AC1085" s="41"/>
      <c r="AD1085" s="41"/>
      <c r="AE1085" s="41"/>
      <c r="AR1085" s="191" t="s">
        <v>616</v>
      </c>
      <c r="AT1085" s="191" t="s">
        <v>513</v>
      </c>
      <c r="AU1085" s="191" t="s">
        <v>114</v>
      </c>
      <c r="AY1085" s="22" t="s">
        <v>408</v>
      </c>
      <c r="BE1085" s="192">
        <f>IF(N1085="základní",J1085,0)</f>
        <v>0</v>
      </c>
      <c r="BF1085" s="192">
        <f>IF(N1085="snížená",J1085,0)</f>
        <v>0</v>
      </c>
      <c r="BG1085" s="192">
        <f>IF(N1085="zákl. přenesená",J1085,0)</f>
        <v>0</v>
      </c>
      <c r="BH1085" s="192">
        <f>IF(N1085="sníž. přenesená",J1085,0)</f>
        <v>0</v>
      </c>
      <c r="BI1085" s="192">
        <f>IF(N1085="nulová",J1085,0)</f>
        <v>0</v>
      </c>
      <c r="BJ1085" s="22" t="s">
        <v>76</v>
      </c>
      <c r="BK1085" s="192">
        <f>ROUND(I1085*H1085,2)</f>
        <v>0</v>
      </c>
      <c r="BL1085" s="22" t="s">
        <v>98</v>
      </c>
      <c r="BM1085" s="191" t="s">
        <v>1646</v>
      </c>
    </row>
    <row r="1086" s="13" customFormat="1">
      <c r="A1086" s="13"/>
      <c r="B1086" s="198"/>
      <c r="C1086" s="13"/>
      <c r="D1086" s="199" t="s">
        <v>419</v>
      </c>
      <c r="E1086" s="200" t="s">
        <v>3</v>
      </c>
      <c r="F1086" s="201" t="s">
        <v>1647</v>
      </c>
      <c r="G1086" s="13"/>
      <c r="H1086" s="202">
        <v>2</v>
      </c>
      <c r="I1086" s="203"/>
      <c r="J1086" s="13"/>
      <c r="K1086" s="13"/>
      <c r="L1086" s="198"/>
      <c r="M1086" s="204"/>
      <c r="N1086" s="205"/>
      <c r="O1086" s="205"/>
      <c r="P1086" s="205"/>
      <c r="Q1086" s="205"/>
      <c r="R1086" s="205"/>
      <c r="S1086" s="205"/>
      <c r="T1086" s="206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00" t="s">
        <v>419</v>
      </c>
      <c r="AU1086" s="200" t="s">
        <v>114</v>
      </c>
      <c r="AV1086" s="13" t="s">
        <v>80</v>
      </c>
      <c r="AW1086" s="13" t="s">
        <v>33</v>
      </c>
      <c r="AX1086" s="13" t="s">
        <v>76</v>
      </c>
      <c r="AY1086" s="200" t="s">
        <v>408</v>
      </c>
    </row>
    <row r="1087" s="2" customFormat="1" ht="24.15" customHeight="1">
      <c r="A1087" s="41"/>
      <c r="B1087" s="179"/>
      <c r="C1087" s="223" t="s">
        <v>1648</v>
      </c>
      <c r="D1087" s="223" t="s">
        <v>513</v>
      </c>
      <c r="E1087" s="224" t="s">
        <v>1649</v>
      </c>
      <c r="F1087" s="225" t="s">
        <v>1650</v>
      </c>
      <c r="G1087" s="226" t="s">
        <v>561</v>
      </c>
      <c r="H1087" s="227">
        <v>1</v>
      </c>
      <c r="I1087" s="228"/>
      <c r="J1087" s="229">
        <f>ROUND(I1087*H1087,2)</f>
        <v>0</v>
      </c>
      <c r="K1087" s="225" t="s">
        <v>414</v>
      </c>
      <c r="L1087" s="230"/>
      <c r="M1087" s="231" t="s">
        <v>3</v>
      </c>
      <c r="N1087" s="232" t="s">
        <v>43</v>
      </c>
      <c r="O1087" s="75"/>
      <c r="P1087" s="189">
        <f>O1087*H1087</f>
        <v>0</v>
      </c>
      <c r="Q1087" s="189">
        <v>0.023959999999999999</v>
      </c>
      <c r="R1087" s="189">
        <f>Q1087*H1087</f>
        <v>0.023959999999999999</v>
      </c>
      <c r="S1087" s="189">
        <v>0</v>
      </c>
      <c r="T1087" s="190">
        <f>S1087*H1087</f>
        <v>0</v>
      </c>
      <c r="U1087" s="41"/>
      <c r="V1087" s="41"/>
      <c r="W1087" s="41"/>
      <c r="X1087" s="41"/>
      <c r="Y1087" s="41"/>
      <c r="Z1087" s="41"/>
      <c r="AA1087" s="41"/>
      <c r="AB1087" s="41"/>
      <c r="AC1087" s="41"/>
      <c r="AD1087" s="41"/>
      <c r="AE1087" s="41"/>
      <c r="AR1087" s="191" t="s">
        <v>616</v>
      </c>
      <c r="AT1087" s="191" t="s">
        <v>513</v>
      </c>
      <c r="AU1087" s="191" t="s">
        <v>114</v>
      </c>
      <c r="AY1087" s="22" t="s">
        <v>408</v>
      </c>
      <c r="BE1087" s="192">
        <f>IF(N1087="základní",J1087,0)</f>
        <v>0</v>
      </c>
      <c r="BF1087" s="192">
        <f>IF(N1087="snížená",J1087,0)</f>
        <v>0</v>
      </c>
      <c r="BG1087" s="192">
        <f>IF(N1087="zákl. přenesená",J1087,0)</f>
        <v>0</v>
      </c>
      <c r="BH1087" s="192">
        <f>IF(N1087="sníž. přenesená",J1087,0)</f>
        <v>0</v>
      </c>
      <c r="BI1087" s="192">
        <f>IF(N1087="nulová",J1087,0)</f>
        <v>0</v>
      </c>
      <c r="BJ1087" s="22" t="s">
        <v>76</v>
      </c>
      <c r="BK1087" s="192">
        <f>ROUND(I1087*H1087,2)</f>
        <v>0</v>
      </c>
      <c r="BL1087" s="22" t="s">
        <v>98</v>
      </c>
      <c r="BM1087" s="191" t="s">
        <v>1651</v>
      </c>
    </row>
    <row r="1088" s="13" customFormat="1">
      <c r="A1088" s="13"/>
      <c r="B1088" s="198"/>
      <c r="C1088" s="13"/>
      <c r="D1088" s="199" t="s">
        <v>419</v>
      </c>
      <c r="E1088" s="200" t="s">
        <v>3</v>
      </c>
      <c r="F1088" s="201" t="s">
        <v>1652</v>
      </c>
      <c r="G1088" s="13"/>
      <c r="H1088" s="202">
        <v>1</v>
      </c>
      <c r="I1088" s="203"/>
      <c r="J1088" s="13"/>
      <c r="K1088" s="13"/>
      <c r="L1088" s="198"/>
      <c r="M1088" s="204"/>
      <c r="N1088" s="205"/>
      <c r="O1088" s="205"/>
      <c r="P1088" s="205"/>
      <c r="Q1088" s="205"/>
      <c r="R1088" s="205"/>
      <c r="S1088" s="205"/>
      <c r="T1088" s="206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00" t="s">
        <v>419</v>
      </c>
      <c r="AU1088" s="200" t="s">
        <v>114</v>
      </c>
      <c r="AV1088" s="13" t="s">
        <v>80</v>
      </c>
      <c r="AW1088" s="13" t="s">
        <v>33</v>
      </c>
      <c r="AX1088" s="13" t="s">
        <v>76</v>
      </c>
      <c r="AY1088" s="200" t="s">
        <v>408</v>
      </c>
    </row>
    <row r="1089" s="2" customFormat="1" ht="37.8" customHeight="1">
      <c r="A1089" s="41"/>
      <c r="B1089" s="179"/>
      <c r="C1089" s="223" t="s">
        <v>1653</v>
      </c>
      <c r="D1089" s="223" t="s">
        <v>513</v>
      </c>
      <c r="E1089" s="224" t="s">
        <v>1654</v>
      </c>
      <c r="F1089" s="225" t="s">
        <v>1655</v>
      </c>
      <c r="G1089" s="226" t="s">
        <v>561</v>
      </c>
      <c r="H1089" s="227">
        <v>1</v>
      </c>
      <c r="I1089" s="228"/>
      <c r="J1089" s="229">
        <f>ROUND(I1089*H1089,2)</f>
        <v>0</v>
      </c>
      <c r="K1089" s="225" t="s">
        <v>414</v>
      </c>
      <c r="L1089" s="230"/>
      <c r="M1089" s="231" t="s">
        <v>3</v>
      </c>
      <c r="N1089" s="232" t="s">
        <v>43</v>
      </c>
      <c r="O1089" s="75"/>
      <c r="P1089" s="189">
        <f>O1089*H1089</f>
        <v>0</v>
      </c>
      <c r="Q1089" s="189">
        <v>0.01521</v>
      </c>
      <c r="R1089" s="189">
        <f>Q1089*H1089</f>
        <v>0.01521</v>
      </c>
      <c r="S1089" s="189">
        <v>0</v>
      </c>
      <c r="T1089" s="190">
        <f>S1089*H1089</f>
        <v>0</v>
      </c>
      <c r="U1089" s="41"/>
      <c r="V1089" s="41"/>
      <c r="W1089" s="41"/>
      <c r="X1089" s="41"/>
      <c r="Y1089" s="41"/>
      <c r="Z1089" s="41"/>
      <c r="AA1089" s="41"/>
      <c r="AB1089" s="41"/>
      <c r="AC1089" s="41"/>
      <c r="AD1089" s="41"/>
      <c r="AE1089" s="41"/>
      <c r="AR1089" s="191" t="s">
        <v>616</v>
      </c>
      <c r="AT1089" s="191" t="s">
        <v>513</v>
      </c>
      <c r="AU1089" s="191" t="s">
        <v>114</v>
      </c>
      <c r="AY1089" s="22" t="s">
        <v>408</v>
      </c>
      <c r="BE1089" s="192">
        <f>IF(N1089="základní",J1089,0)</f>
        <v>0</v>
      </c>
      <c r="BF1089" s="192">
        <f>IF(N1089="snížená",J1089,0)</f>
        <v>0</v>
      </c>
      <c r="BG1089" s="192">
        <f>IF(N1089="zákl. přenesená",J1089,0)</f>
        <v>0</v>
      </c>
      <c r="BH1089" s="192">
        <f>IF(N1089="sníž. přenesená",J1089,0)</f>
        <v>0</v>
      </c>
      <c r="BI1089" s="192">
        <f>IF(N1089="nulová",J1089,0)</f>
        <v>0</v>
      </c>
      <c r="BJ1089" s="22" t="s">
        <v>76</v>
      </c>
      <c r="BK1089" s="192">
        <f>ROUND(I1089*H1089,2)</f>
        <v>0</v>
      </c>
      <c r="BL1089" s="22" t="s">
        <v>98</v>
      </c>
      <c r="BM1089" s="191" t="s">
        <v>1656</v>
      </c>
    </row>
    <row r="1090" s="13" customFormat="1">
      <c r="A1090" s="13"/>
      <c r="B1090" s="198"/>
      <c r="C1090" s="13"/>
      <c r="D1090" s="199" t="s">
        <v>419</v>
      </c>
      <c r="E1090" s="200" t="s">
        <v>3</v>
      </c>
      <c r="F1090" s="201" t="s">
        <v>1657</v>
      </c>
      <c r="G1090" s="13"/>
      <c r="H1090" s="202">
        <v>1</v>
      </c>
      <c r="I1090" s="203"/>
      <c r="J1090" s="13"/>
      <c r="K1090" s="13"/>
      <c r="L1090" s="198"/>
      <c r="M1090" s="204"/>
      <c r="N1090" s="205"/>
      <c r="O1090" s="205"/>
      <c r="P1090" s="205"/>
      <c r="Q1090" s="205"/>
      <c r="R1090" s="205"/>
      <c r="S1090" s="205"/>
      <c r="T1090" s="206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200" t="s">
        <v>419</v>
      </c>
      <c r="AU1090" s="200" t="s">
        <v>114</v>
      </c>
      <c r="AV1090" s="13" t="s">
        <v>80</v>
      </c>
      <c r="AW1090" s="13" t="s">
        <v>33</v>
      </c>
      <c r="AX1090" s="13" t="s">
        <v>76</v>
      </c>
      <c r="AY1090" s="200" t="s">
        <v>408</v>
      </c>
    </row>
    <row r="1091" s="2" customFormat="1" ht="37.8" customHeight="1">
      <c r="A1091" s="41"/>
      <c r="B1091" s="179"/>
      <c r="C1091" s="223" t="s">
        <v>1658</v>
      </c>
      <c r="D1091" s="223" t="s">
        <v>513</v>
      </c>
      <c r="E1091" s="224" t="s">
        <v>1659</v>
      </c>
      <c r="F1091" s="225" t="s">
        <v>1660</v>
      </c>
      <c r="G1091" s="226" t="s">
        <v>561</v>
      </c>
      <c r="H1091" s="227">
        <v>1</v>
      </c>
      <c r="I1091" s="228"/>
      <c r="J1091" s="229">
        <f>ROUND(I1091*H1091,2)</f>
        <v>0</v>
      </c>
      <c r="K1091" s="225" t="s">
        <v>1623</v>
      </c>
      <c r="L1091" s="230"/>
      <c r="M1091" s="231" t="s">
        <v>3</v>
      </c>
      <c r="N1091" s="232" t="s">
        <v>43</v>
      </c>
      <c r="O1091" s="75"/>
      <c r="P1091" s="189">
        <f>O1091*H1091</f>
        <v>0</v>
      </c>
      <c r="Q1091" s="189">
        <v>0.016240000000000001</v>
      </c>
      <c r="R1091" s="189">
        <f>Q1091*H1091</f>
        <v>0.016240000000000001</v>
      </c>
      <c r="S1091" s="189">
        <v>0</v>
      </c>
      <c r="T1091" s="190">
        <f>S1091*H1091</f>
        <v>0</v>
      </c>
      <c r="U1091" s="41"/>
      <c r="V1091" s="41"/>
      <c r="W1091" s="41"/>
      <c r="X1091" s="41"/>
      <c r="Y1091" s="41"/>
      <c r="Z1091" s="41"/>
      <c r="AA1091" s="41"/>
      <c r="AB1091" s="41"/>
      <c r="AC1091" s="41"/>
      <c r="AD1091" s="41"/>
      <c r="AE1091" s="41"/>
      <c r="AR1091" s="191" t="s">
        <v>616</v>
      </c>
      <c r="AT1091" s="191" t="s">
        <v>513</v>
      </c>
      <c r="AU1091" s="191" t="s">
        <v>114</v>
      </c>
      <c r="AY1091" s="22" t="s">
        <v>408</v>
      </c>
      <c r="BE1091" s="192">
        <f>IF(N1091="základní",J1091,0)</f>
        <v>0</v>
      </c>
      <c r="BF1091" s="192">
        <f>IF(N1091="snížená",J1091,0)</f>
        <v>0</v>
      </c>
      <c r="BG1091" s="192">
        <f>IF(N1091="zákl. přenesená",J1091,0)</f>
        <v>0</v>
      </c>
      <c r="BH1091" s="192">
        <f>IF(N1091="sníž. přenesená",J1091,0)</f>
        <v>0</v>
      </c>
      <c r="BI1091" s="192">
        <f>IF(N1091="nulová",J1091,0)</f>
        <v>0</v>
      </c>
      <c r="BJ1091" s="22" t="s">
        <v>76</v>
      </c>
      <c r="BK1091" s="192">
        <f>ROUND(I1091*H1091,2)</f>
        <v>0</v>
      </c>
      <c r="BL1091" s="22" t="s">
        <v>98</v>
      </c>
      <c r="BM1091" s="191" t="s">
        <v>1661</v>
      </c>
    </row>
    <row r="1092" s="13" customFormat="1">
      <c r="A1092" s="13"/>
      <c r="B1092" s="198"/>
      <c r="C1092" s="13"/>
      <c r="D1092" s="199" t="s">
        <v>419</v>
      </c>
      <c r="E1092" s="200" t="s">
        <v>3</v>
      </c>
      <c r="F1092" s="201" t="s">
        <v>1662</v>
      </c>
      <c r="G1092" s="13"/>
      <c r="H1092" s="202">
        <v>1</v>
      </c>
      <c r="I1092" s="203"/>
      <c r="J1092" s="13"/>
      <c r="K1092" s="13"/>
      <c r="L1092" s="198"/>
      <c r="M1092" s="204"/>
      <c r="N1092" s="205"/>
      <c r="O1092" s="205"/>
      <c r="P1092" s="205"/>
      <c r="Q1092" s="205"/>
      <c r="R1092" s="205"/>
      <c r="S1092" s="205"/>
      <c r="T1092" s="206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00" t="s">
        <v>419</v>
      </c>
      <c r="AU1092" s="200" t="s">
        <v>114</v>
      </c>
      <c r="AV1092" s="13" t="s">
        <v>80</v>
      </c>
      <c r="AW1092" s="13" t="s">
        <v>33</v>
      </c>
      <c r="AX1092" s="13" t="s">
        <v>76</v>
      </c>
      <c r="AY1092" s="200" t="s">
        <v>408</v>
      </c>
    </row>
    <row r="1093" s="2" customFormat="1" ht="24.15" customHeight="1">
      <c r="A1093" s="41"/>
      <c r="B1093" s="179"/>
      <c r="C1093" s="223" t="s">
        <v>1663</v>
      </c>
      <c r="D1093" s="223" t="s">
        <v>513</v>
      </c>
      <c r="E1093" s="224" t="s">
        <v>1664</v>
      </c>
      <c r="F1093" s="225" t="s">
        <v>1665</v>
      </c>
      <c r="G1093" s="226" t="s">
        <v>561</v>
      </c>
      <c r="H1093" s="227">
        <v>1</v>
      </c>
      <c r="I1093" s="228"/>
      <c r="J1093" s="229">
        <f>ROUND(I1093*H1093,2)</f>
        <v>0</v>
      </c>
      <c r="K1093" s="225" t="s">
        <v>414</v>
      </c>
      <c r="L1093" s="230"/>
      <c r="M1093" s="231" t="s">
        <v>3</v>
      </c>
      <c r="N1093" s="232" t="s">
        <v>43</v>
      </c>
      <c r="O1093" s="75"/>
      <c r="P1093" s="189">
        <f>O1093*H1093</f>
        <v>0</v>
      </c>
      <c r="Q1093" s="189">
        <v>0.023369999999999998</v>
      </c>
      <c r="R1093" s="189">
        <f>Q1093*H1093</f>
        <v>0.023369999999999998</v>
      </c>
      <c r="S1093" s="189">
        <v>0</v>
      </c>
      <c r="T1093" s="190">
        <f>S1093*H1093</f>
        <v>0</v>
      </c>
      <c r="U1093" s="41"/>
      <c r="V1093" s="41"/>
      <c r="W1093" s="41"/>
      <c r="X1093" s="41"/>
      <c r="Y1093" s="41"/>
      <c r="Z1093" s="41"/>
      <c r="AA1093" s="41"/>
      <c r="AB1093" s="41"/>
      <c r="AC1093" s="41"/>
      <c r="AD1093" s="41"/>
      <c r="AE1093" s="41"/>
      <c r="AR1093" s="191" t="s">
        <v>616</v>
      </c>
      <c r="AT1093" s="191" t="s">
        <v>513</v>
      </c>
      <c r="AU1093" s="191" t="s">
        <v>114</v>
      </c>
      <c r="AY1093" s="22" t="s">
        <v>408</v>
      </c>
      <c r="BE1093" s="192">
        <f>IF(N1093="základní",J1093,0)</f>
        <v>0</v>
      </c>
      <c r="BF1093" s="192">
        <f>IF(N1093="snížená",J1093,0)</f>
        <v>0</v>
      </c>
      <c r="BG1093" s="192">
        <f>IF(N1093="zákl. přenesená",J1093,0)</f>
        <v>0</v>
      </c>
      <c r="BH1093" s="192">
        <f>IF(N1093="sníž. přenesená",J1093,0)</f>
        <v>0</v>
      </c>
      <c r="BI1093" s="192">
        <f>IF(N1093="nulová",J1093,0)</f>
        <v>0</v>
      </c>
      <c r="BJ1093" s="22" t="s">
        <v>76</v>
      </c>
      <c r="BK1093" s="192">
        <f>ROUND(I1093*H1093,2)</f>
        <v>0</v>
      </c>
      <c r="BL1093" s="22" t="s">
        <v>98</v>
      </c>
      <c r="BM1093" s="191" t="s">
        <v>1666</v>
      </c>
    </row>
    <row r="1094" s="13" customFormat="1">
      <c r="A1094" s="13"/>
      <c r="B1094" s="198"/>
      <c r="C1094" s="13"/>
      <c r="D1094" s="199" t="s">
        <v>419</v>
      </c>
      <c r="E1094" s="200" t="s">
        <v>3</v>
      </c>
      <c r="F1094" s="201" t="s">
        <v>1667</v>
      </c>
      <c r="G1094" s="13"/>
      <c r="H1094" s="202">
        <v>1</v>
      </c>
      <c r="I1094" s="203"/>
      <c r="J1094" s="13"/>
      <c r="K1094" s="13"/>
      <c r="L1094" s="198"/>
      <c r="M1094" s="204"/>
      <c r="N1094" s="205"/>
      <c r="O1094" s="205"/>
      <c r="P1094" s="205"/>
      <c r="Q1094" s="205"/>
      <c r="R1094" s="205"/>
      <c r="S1094" s="205"/>
      <c r="T1094" s="206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00" t="s">
        <v>419</v>
      </c>
      <c r="AU1094" s="200" t="s">
        <v>114</v>
      </c>
      <c r="AV1094" s="13" t="s">
        <v>80</v>
      </c>
      <c r="AW1094" s="13" t="s">
        <v>33</v>
      </c>
      <c r="AX1094" s="13" t="s">
        <v>72</v>
      </c>
      <c r="AY1094" s="200" t="s">
        <v>408</v>
      </c>
    </row>
    <row r="1095" s="15" customFormat="1">
      <c r="A1095" s="15"/>
      <c r="B1095" s="215"/>
      <c r="C1095" s="15"/>
      <c r="D1095" s="199" t="s">
        <v>419</v>
      </c>
      <c r="E1095" s="216" t="s">
        <v>3</v>
      </c>
      <c r="F1095" s="217" t="s">
        <v>451</v>
      </c>
      <c r="G1095" s="15"/>
      <c r="H1095" s="218">
        <v>1</v>
      </c>
      <c r="I1095" s="219"/>
      <c r="J1095" s="15"/>
      <c r="K1095" s="15"/>
      <c r="L1095" s="215"/>
      <c r="M1095" s="220"/>
      <c r="N1095" s="221"/>
      <c r="O1095" s="221"/>
      <c r="P1095" s="221"/>
      <c r="Q1095" s="221"/>
      <c r="R1095" s="221"/>
      <c r="S1095" s="221"/>
      <c r="T1095" s="222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T1095" s="216" t="s">
        <v>419</v>
      </c>
      <c r="AU1095" s="216" t="s">
        <v>114</v>
      </c>
      <c r="AV1095" s="15" t="s">
        <v>415</v>
      </c>
      <c r="AW1095" s="15" t="s">
        <v>33</v>
      </c>
      <c r="AX1095" s="15" t="s">
        <v>76</v>
      </c>
      <c r="AY1095" s="216" t="s">
        <v>408</v>
      </c>
    </row>
    <row r="1096" s="2" customFormat="1" ht="24.15" customHeight="1">
      <c r="A1096" s="41"/>
      <c r="B1096" s="179"/>
      <c r="C1096" s="223" t="s">
        <v>1668</v>
      </c>
      <c r="D1096" s="223" t="s">
        <v>513</v>
      </c>
      <c r="E1096" s="224" t="s">
        <v>1669</v>
      </c>
      <c r="F1096" s="225" t="s">
        <v>1670</v>
      </c>
      <c r="G1096" s="226" t="s">
        <v>561</v>
      </c>
      <c r="H1096" s="227">
        <v>1</v>
      </c>
      <c r="I1096" s="228"/>
      <c r="J1096" s="229">
        <f>ROUND(I1096*H1096,2)</f>
        <v>0</v>
      </c>
      <c r="K1096" s="225" t="s">
        <v>1623</v>
      </c>
      <c r="L1096" s="230"/>
      <c r="M1096" s="231" t="s">
        <v>3</v>
      </c>
      <c r="N1096" s="232" t="s">
        <v>43</v>
      </c>
      <c r="O1096" s="75"/>
      <c r="P1096" s="189">
        <f>O1096*H1096</f>
        <v>0</v>
      </c>
      <c r="Q1096" s="189">
        <v>0.023369999999999998</v>
      </c>
      <c r="R1096" s="189">
        <f>Q1096*H1096</f>
        <v>0.023369999999999998</v>
      </c>
      <c r="S1096" s="189">
        <v>0</v>
      </c>
      <c r="T1096" s="190">
        <f>S1096*H1096</f>
        <v>0</v>
      </c>
      <c r="U1096" s="41"/>
      <c r="V1096" s="41"/>
      <c r="W1096" s="41"/>
      <c r="X1096" s="41"/>
      <c r="Y1096" s="41"/>
      <c r="Z1096" s="41"/>
      <c r="AA1096" s="41"/>
      <c r="AB1096" s="41"/>
      <c r="AC1096" s="41"/>
      <c r="AD1096" s="41"/>
      <c r="AE1096" s="41"/>
      <c r="AR1096" s="191" t="s">
        <v>616</v>
      </c>
      <c r="AT1096" s="191" t="s">
        <v>513</v>
      </c>
      <c r="AU1096" s="191" t="s">
        <v>114</v>
      </c>
      <c r="AY1096" s="22" t="s">
        <v>408</v>
      </c>
      <c r="BE1096" s="192">
        <f>IF(N1096="základní",J1096,0)</f>
        <v>0</v>
      </c>
      <c r="BF1096" s="192">
        <f>IF(N1096="snížená",J1096,0)</f>
        <v>0</v>
      </c>
      <c r="BG1096" s="192">
        <f>IF(N1096="zákl. přenesená",J1096,0)</f>
        <v>0</v>
      </c>
      <c r="BH1096" s="192">
        <f>IF(N1096="sníž. přenesená",J1096,0)</f>
        <v>0</v>
      </c>
      <c r="BI1096" s="192">
        <f>IF(N1096="nulová",J1096,0)</f>
        <v>0</v>
      </c>
      <c r="BJ1096" s="22" t="s">
        <v>76</v>
      </c>
      <c r="BK1096" s="192">
        <f>ROUND(I1096*H1096,2)</f>
        <v>0</v>
      </c>
      <c r="BL1096" s="22" t="s">
        <v>98</v>
      </c>
      <c r="BM1096" s="191" t="s">
        <v>1671</v>
      </c>
    </row>
    <row r="1097" s="13" customFormat="1">
      <c r="A1097" s="13"/>
      <c r="B1097" s="198"/>
      <c r="C1097" s="13"/>
      <c r="D1097" s="199" t="s">
        <v>419</v>
      </c>
      <c r="E1097" s="200" t="s">
        <v>3</v>
      </c>
      <c r="F1097" s="201" t="s">
        <v>1672</v>
      </c>
      <c r="G1097" s="13"/>
      <c r="H1097" s="202">
        <v>1</v>
      </c>
      <c r="I1097" s="203"/>
      <c r="J1097" s="13"/>
      <c r="K1097" s="13"/>
      <c r="L1097" s="198"/>
      <c r="M1097" s="204"/>
      <c r="N1097" s="205"/>
      <c r="O1097" s="205"/>
      <c r="P1097" s="205"/>
      <c r="Q1097" s="205"/>
      <c r="R1097" s="205"/>
      <c r="S1097" s="205"/>
      <c r="T1097" s="206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00" t="s">
        <v>419</v>
      </c>
      <c r="AU1097" s="200" t="s">
        <v>114</v>
      </c>
      <c r="AV1097" s="13" t="s">
        <v>80</v>
      </c>
      <c r="AW1097" s="13" t="s">
        <v>33</v>
      </c>
      <c r="AX1097" s="13" t="s">
        <v>72</v>
      </c>
      <c r="AY1097" s="200" t="s">
        <v>408</v>
      </c>
    </row>
    <row r="1098" s="15" customFormat="1">
      <c r="A1098" s="15"/>
      <c r="B1098" s="215"/>
      <c r="C1098" s="15"/>
      <c r="D1098" s="199" t="s">
        <v>419</v>
      </c>
      <c r="E1098" s="216" t="s">
        <v>3</v>
      </c>
      <c r="F1098" s="217" t="s">
        <v>451</v>
      </c>
      <c r="G1098" s="15"/>
      <c r="H1098" s="218">
        <v>1</v>
      </c>
      <c r="I1098" s="219"/>
      <c r="J1098" s="15"/>
      <c r="K1098" s="15"/>
      <c r="L1098" s="215"/>
      <c r="M1098" s="220"/>
      <c r="N1098" s="221"/>
      <c r="O1098" s="221"/>
      <c r="P1098" s="221"/>
      <c r="Q1098" s="221"/>
      <c r="R1098" s="221"/>
      <c r="S1098" s="221"/>
      <c r="T1098" s="222"/>
      <c r="U1098" s="15"/>
      <c r="V1098" s="15"/>
      <c r="W1098" s="15"/>
      <c r="X1098" s="15"/>
      <c r="Y1098" s="15"/>
      <c r="Z1098" s="15"/>
      <c r="AA1098" s="15"/>
      <c r="AB1098" s="15"/>
      <c r="AC1098" s="15"/>
      <c r="AD1098" s="15"/>
      <c r="AE1098" s="15"/>
      <c r="AT1098" s="216" t="s">
        <v>419</v>
      </c>
      <c r="AU1098" s="216" t="s">
        <v>114</v>
      </c>
      <c r="AV1098" s="15" t="s">
        <v>415</v>
      </c>
      <c r="AW1098" s="15" t="s">
        <v>33</v>
      </c>
      <c r="AX1098" s="15" t="s">
        <v>76</v>
      </c>
      <c r="AY1098" s="216" t="s">
        <v>408</v>
      </c>
    </row>
    <row r="1099" s="2" customFormat="1" ht="44.25" customHeight="1">
      <c r="A1099" s="41"/>
      <c r="B1099" s="179"/>
      <c r="C1099" s="180" t="s">
        <v>1673</v>
      </c>
      <c r="D1099" s="180" t="s">
        <v>411</v>
      </c>
      <c r="E1099" s="181" t="s">
        <v>1674</v>
      </c>
      <c r="F1099" s="182" t="s">
        <v>1675</v>
      </c>
      <c r="G1099" s="183" t="s">
        <v>561</v>
      </c>
      <c r="H1099" s="184">
        <v>2</v>
      </c>
      <c r="I1099" s="185"/>
      <c r="J1099" s="186">
        <f>ROUND(I1099*H1099,2)</f>
        <v>0</v>
      </c>
      <c r="K1099" s="182" t="s">
        <v>414</v>
      </c>
      <c r="L1099" s="42"/>
      <c r="M1099" s="187" t="s">
        <v>3</v>
      </c>
      <c r="N1099" s="188" t="s">
        <v>43</v>
      </c>
      <c r="O1099" s="75"/>
      <c r="P1099" s="189">
        <f>O1099*H1099</f>
        <v>0</v>
      </c>
      <c r="Q1099" s="189">
        <v>0.035319999999999997</v>
      </c>
      <c r="R1099" s="189">
        <f>Q1099*H1099</f>
        <v>0.070639999999999994</v>
      </c>
      <c r="S1099" s="189">
        <v>0</v>
      </c>
      <c r="T1099" s="190">
        <f>S1099*H1099</f>
        <v>0</v>
      </c>
      <c r="U1099" s="41"/>
      <c r="V1099" s="41"/>
      <c r="W1099" s="41"/>
      <c r="X1099" s="41"/>
      <c r="Y1099" s="41"/>
      <c r="Z1099" s="41"/>
      <c r="AA1099" s="41"/>
      <c r="AB1099" s="41"/>
      <c r="AC1099" s="41"/>
      <c r="AD1099" s="41"/>
      <c r="AE1099" s="41"/>
      <c r="AR1099" s="191" t="s">
        <v>98</v>
      </c>
      <c r="AT1099" s="191" t="s">
        <v>411</v>
      </c>
      <c r="AU1099" s="191" t="s">
        <v>114</v>
      </c>
      <c r="AY1099" s="22" t="s">
        <v>408</v>
      </c>
      <c r="BE1099" s="192">
        <f>IF(N1099="základní",J1099,0)</f>
        <v>0</v>
      </c>
      <c r="BF1099" s="192">
        <f>IF(N1099="snížená",J1099,0)</f>
        <v>0</v>
      </c>
      <c r="BG1099" s="192">
        <f>IF(N1099="zákl. přenesená",J1099,0)</f>
        <v>0</v>
      </c>
      <c r="BH1099" s="192">
        <f>IF(N1099="sníž. přenesená",J1099,0)</f>
        <v>0</v>
      </c>
      <c r="BI1099" s="192">
        <f>IF(N1099="nulová",J1099,0)</f>
        <v>0</v>
      </c>
      <c r="BJ1099" s="22" t="s">
        <v>76</v>
      </c>
      <c r="BK1099" s="192">
        <f>ROUND(I1099*H1099,2)</f>
        <v>0</v>
      </c>
      <c r="BL1099" s="22" t="s">
        <v>98</v>
      </c>
      <c r="BM1099" s="191" t="s">
        <v>1676</v>
      </c>
    </row>
    <row r="1100" s="2" customFormat="1">
      <c r="A1100" s="41"/>
      <c r="B1100" s="42"/>
      <c r="C1100" s="41"/>
      <c r="D1100" s="193" t="s">
        <v>417</v>
      </c>
      <c r="E1100" s="41"/>
      <c r="F1100" s="194" t="s">
        <v>1677</v>
      </c>
      <c r="G1100" s="41"/>
      <c r="H1100" s="41"/>
      <c r="I1100" s="195"/>
      <c r="J1100" s="41"/>
      <c r="K1100" s="41"/>
      <c r="L1100" s="42"/>
      <c r="M1100" s="196"/>
      <c r="N1100" s="197"/>
      <c r="O1100" s="75"/>
      <c r="P1100" s="75"/>
      <c r="Q1100" s="75"/>
      <c r="R1100" s="75"/>
      <c r="S1100" s="75"/>
      <c r="T1100" s="76"/>
      <c r="U1100" s="41"/>
      <c r="V1100" s="41"/>
      <c r="W1100" s="41"/>
      <c r="X1100" s="41"/>
      <c r="Y1100" s="41"/>
      <c r="Z1100" s="41"/>
      <c r="AA1100" s="41"/>
      <c r="AB1100" s="41"/>
      <c r="AC1100" s="41"/>
      <c r="AD1100" s="41"/>
      <c r="AE1100" s="41"/>
      <c r="AT1100" s="22" t="s">
        <v>417</v>
      </c>
      <c r="AU1100" s="22" t="s">
        <v>114</v>
      </c>
    </row>
    <row r="1101" s="2" customFormat="1" ht="37.8" customHeight="1">
      <c r="A1101" s="41"/>
      <c r="B1101" s="179"/>
      <c r="C1101" s="223" t="s">
        <v>1678</v>
      </c>
      <c r="D1101" s="223" t="s">
        <v>513</v>
      </c>
      <c r="E1101" s="224" t="s">
        <v>1679</v>
      </c>
      <c r="F1101" s="225" t="s">
        <v>1680</v>
      </c>
      <c r="G1101" s="226" t="s">
        <v>561</v>
      </c>
      <c r="H1101" s="227">
        <v>1</v>
      </c>
      <c r="I1101" s="228"/>
      <c r="J1101" s="229">
        <f>ROUND(I1101*H1101,2)</f>
        <v>0</v>
      </c>
      <c r="K1101" s="225" t="s">
        <v>414</v>
      </c>
      <c r="L1101" s="230"/>
      <c r="M1101" s="231" t="s">
        <v>3</v>
      </c>
      <c r="N1101" s="232" t="s">
        <v>43</v>
      </c>
      <c r="O1101" s="75"/>
      <c r="P1101" s="189">
        <f>O1101*H1101</f>
        <v>0</v>
      </c>
      <c r="Q1101" s="189">
        <v>0.030300000000000001</v>
      </c>
      <c r="R1101" s="189">
        <f>Q1101*H1101</f>
        <v>0.030300000000000001</v>
      </c>
      <c r="S1101" s="189">
        <v>0</v>
      </c>
      <c r="T1101" s="190">
        <f>S1101*H1101</f>
        <v>0</v>
      </c>
      <c r="U1101" s="41"/>
      <c r="V1101" s="41"/>
      <c r="W1101" s="41"/>
      <c r="X1101" s="41"/>
      <c r="Y1101" s="41"/>
      <c r="Z1101" s="41"/>
      <c r="AA1101" s="41"/>
      <c r="AB1101" s="41"/>
      <c r="AC1101" s="41"/>
      <c r="AD1101" s="41"/>
      <c r="AE1101" s="41"/>
      <c r="AR1101" s="191" t="s">
        <v>616</v>
      </c>
      <c r="AT1101" s="191" t="s">
        <v>513</v>
      </c>
      <c r="AU1101" s="191" t="s">
        <v>114</v>
      </c>
      <c r="AY1101" s="22" t="s">
        <v>408</v>
      </c>
      <c r="BE1101" s="192">
        <f>IF(N1101="základní",J1101,0)</f>
        <v>0</v>
      </c>
      <c r="BF1101" s="192">
        <f>IF(N1101="snížená",J1101,0)</f>
        <v>0</v>
      </c>
      <c r="BG1101" s="192">
        <f>IF(N1101="zákl. přenesená",J1101,0)</f>
        <v>0</v>
      </c>
      <c r="BH1101" s="192">
        <f>IF(N1101="sníž. přenesená",J1101,0)</f>
        <v>0</v>
      </c>
      <c r="BI1101" s="192">
        <f>IF(N1101="nulová",J1101,0)</f>
        <v>0</v>
      </c>
      <c r="BJ1101" s="22" t="s">
        <v>76</v>
      </c>
      <c r="BK1101" s="192">
        <f>ROUND(I1101*H1101,2)</f>
        <v>0</v>
      </c>
      <c r="BL1101" s="22" t="s">
        <v>98</v>
      </c>
      <c r="BM1101" s="191" t="s">
        <v>1681</v>
      </c>
    </row>
    <row r="1102" s="13" customFormat="1">
      <c r="A1102" s="13"/>
      <c r="B1102" s="198"/>
      <c r="C1102" s="13"/>
      <c r="D1102" s="199" t="s">
        <v>419</v>
      </c>
      <c r="E1102" s="200" t="s">
        <v>3</v>
      </c>
      <c r="F1102" s="201" t="s">
        <v>1682</v>
      </c>
      <c r="G1102" s="13"/>
      <c r="H1102" s="202">
        <v>1</v>
      </c>
      <c r="I1102" s="203"/>
      <c r="J1102" s="13"/>
      <c r="K1102" s="13"/>
      <c r="L1102" s="198"/>
      <c r="M1102" s="204"/>
      <c r="N1102" s="205"/>
      <c r="O1102" s="205"/>
      <c r="P1102" s="205"/>
      <c r="Q1102" s="205"/>
      <c r="R1102" s="205"/>
      <c r="S1102" s="205"/>
      <c r="T1102" s="206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00" t="s">
        <v>419</v>
      </c>
      <c r="AU1102" s="200" t="s">
        <v>114</v>
      </c>
      <c r="AV1102" s="13" t="s">
        <v>80</v>
      </c>
      <c r="AW1102" s="13" t="s">
        <v>33</v>
      </c>
      <c r="AX1102" s="13" t="s">
        <v>76</v>
      </c>
      <c r="AY1102" s="200" t="s">
        <v>408</v>
      </c>
    </row>
    <row r="1103" s="2" customFormat="1" ht="24.15" customHeight="1">
      <c r="A1103" s="41"/>
      <c r="B1103" s="179"/>
      <c r="C1103" s="223" t="s">
        <v>1683</v>
      </c>
      <c r="D1103" s="223" t="s">
        <v>513</v>
      </c>
      <c r="E1103" s="224" t="s">
        <v>1684</v>
      </c>
      <c r="F1103" s="225" t="s">
        <v>1685</v>
      </c>
      <c r="G1103" s="226" t="s">
        <v>561</v>
      </c>
      <c r="H1103" s="227">
        <v>1</v>
      </c>
      <c r="I1103" s="228"/>
      <c r="J1103" s="229">
        <f>ROUND(I1103*H1103,2)</f>
        <v>0</v>
      </c>
      <c r="K1103" s="225" t="s">
        <v>1623</v>
      </c>
      <c r="L1103" s="230"/>
      <c r="M1103" s="231" t="s">
        <v>3</v>
      </c>
      <c r="N1103" s="232" t="s">
        <v>43</v>
      </c>
      <c r="O1103" s="75"/>
      <c r="P1103" s="189">
        <f>O1103*H1103</f>
        <v>0</v>
      </c>
      <c r="Q1103" s="189">
        <v>0.030300000000000001</v>
      </c>
      <c r="R1103" s="189">
        <f>Q1103*H1103</f>
        <v>0.030300000000000001</v>
      </c>
      <c r="S1103" s="189">
        <v>0</v>
      </c>
      <c r="T1103" s="190">
        <f>S1103*H1103</f>
        <v>0</v>
      </c>
      <c r="U1103" s="41"/>
      <c r="V1103" s="41"/>
      <c r="W1103" s="41"/>
      <c r="X1103" s="41"/>
      <c r="Y1103" s="41"/>
      <c r="Z1103" s="41"/>
      <c r="AA1103" s="41"/>
      <c r="AB1103" s="41"/>
      <c r="AC1103" s="41"/>
      <c r="AD1103" s="41"/>
      <c r="AE1103" s="41"/>
      <c r="AR1103" s="191" t="s">
        <v>616</v>
      </c>
      <c r="AT1103" s="191" t="s">
        <v>513</v>
      </c>
      <c r="AU1103" s="191" t="s">
        <v>114</v>
      </c>
      <c r="AY1103" s="22" t="s">
        <v>408</v>
      </c>
      <c r="BE1103" s="192">
        <f>IF(N1103="základní",J1103,0)</f>
        <v>0</v>
      </c>
      <c r="BF1103" s="192">
        <f>IF(N1103="snížená",J1103,0)</f>
        <v>0</v>
      </c>
      <c r="BG1103" s="192">
        <f>IF(N1103="zákl. přenesená",J1103,0)</f>
        <v>0</v>
      </c>
      <c r="BH1103" s="192">
        <f>IF(N1103="sníž. přenesená",J1103,0)</f>
        <v>0</v>
      </c>
      <c r="BI1103" s="192">
        <f>IF(N1103="nulová",J1103,0)</f>
        <v>0</v>
      </c>
      <c r="BJ1103" s="22" t="s">
        <v>76</v>
      </c>
      <c r="BK1103" s="192">
        <f>ROUND(I1103*H1103,2)</f>
        <v>0</v>
      </c>
      <c r="BL1103" s="22" t="s">
        <v>98</v>
      </c>
      <c r="BM1103" s="191" t="s">
        <v>1686</v>
      </c>
    </row>
    <row r="1104" s="13" customFormat="1">
      <c r="A1104" s="13"/>
      <c r="B1104" s="198"/>
      <c r="C1104" s="13"/>
      <c r="D1104" s="199" t="s">
        <v>419</v>
      </c>
      <c r="E1104" s="200" t="s">
        <v>3</v>
      </c>
      <c r="F1104" s="201" t="s">
        <v>1687</v>
      </c>
      <c r="G1104" s="13"/>
      <c r="H1104" s="202">
        <v>1</v>
      </c>
      <c r="I1104" s="203"/>
      <c r="J1104" s="13"/>
      <c r="K1104" s="13"/>
      <c r="L1104" s="198"/>
      <c r="M1104" s="204"/>
      <c r="N1104" s="205"/>
      <c r="O1104" s="205"/>
      <c r="P1104" s="205"/>
      <c r="Q1104" s="205"/>
      <c r="R1104" s="205"/>
      <c r="S1104" s="205"/>
      <c r="T1104" s="206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00" t="s">
        <v>419</v>
      </c>
      <c r="AU1104" s="200" t="s">
        <v>114</v>
      </c>
      <c r="AV1104" s="13" t="s">
        <v>80</v>
      </c>
      <c r="AW1104" s="13" t="s">
        <v>33</v>
      </c>
      <c r="AX1104" s="13" t="s">
        <v>76</v>
      </c>
      <c r="AY1104" s="200" t="s">
        <v>408</v>
      </c>
    </row>
    <row r="1105" s="2" customFormat="1" ht="37.8" customHeight="1">
      <c r="A1105" s="41"/>
      <c r="B1105" s="179"/>
      <c r="C1105" s="180" t="s">
        <v>1688</v>
      </c>
      <c r="D1105" s="180" t="s">
        <v>411</v>
      </c>
      <c r="E1105" s="181" t="s">
        <v>1689</v>
      </c>
      <c r="F1105" s="182" t="s">
        <v>1690</v>
      </c>
      <c r="G1105" s="183" t="s">
        <v>561</v>
      </c>
      <c r="H1105" s="184">
        <v>1</v>
      </c>
      <c r="I1105" s="185"/>
      <c r="J1105" s="186">
        <f>ROUND(I1105*H1105,2)</f>
        <v>0</v>
      </c>
      <c r="K1105" s="182" t="s">
        <v>414</v>
      </c>
      <c r="L1105" s="42"/>
      <c r="M1105" s="187" t="s">
        <v>3</v>
      </c>
      <c r="N1105" s="188" t="s">
        <v>43</v>
      </c>
      <c r="O1105" s="75"/>
      <c r="P1105" s="189">
        <f>O1105*H1105</f>
        <v>0</v>
      </c>
      <c r="Q1105" s="189">
        <v>0.053615999999999997</v>
      </c>
      <c r="R1105" s="189">
        <f>Q1105*H1105</f>
        <v>0.053615999999999997</v>
      </c>
      <c r="S1105" s="189">
        <v>0</v>
      </c>
      <c r="T1105" s="190">
        <f>S1105*H1105</f>
        <v>0</v>
      </c>
      <c r="U1105" s="41"/>
      <c r="V1105" s="41"/>
      <c r="W1105" s="41"/>
      <c r="X1105" s="41"/>
      <c r="Y1105" s="41"/>
      <c r="Z1105" s="41"/>
      <c r="AA1105" s="41"/>
      <c r="AB1105" s="41"/>
      <c r="AC1105" s="41"/>
      <c r="AD1105" s="41"/>
      <c r="AE1105" s="41"/>
      <c r="AR1105" s="191" t="s">
        <v>98</v>
      </c>
      <c r="AT1105" s="191" t="s">
        <v>411</v>
      </c>
      <c r="AU1105" s="191" t="s">
        <v>114</v>
      </c>
      <c r="AY1105" s="22" t="s">
        <v>408</v>
      </c>
      <c r="BE1105" s="192">
        <f>IF(N1105="základní",J1105,0)</f>
        <v>0</v>
      </c>
      <c r="BF1105" s="192">
        <f>IF(N1105="snížená",J1105,0)</f>
        <v>0</v>
      </c>
      <c r="BG1105" s="192">
        <f>IF(N1105="zákl. přenesená",J1105,0)</f>
        <v>0</v>
      </c>
      <c r="BH1105" s="192">
        <f>IF(N1105="sníž. přenesená",J1105,0)</f>
        <v>0</v>
      </c>
      <c r="BI1105" s="192">
        <f>IF(N1105="nulová",J1105,0)</f>
        <v>0</v>
      </c>
      <c r="BJ1105" s="22" t="s">
        <v>76</v>
      </c>
      <c r="BK1105" s="192">
        <f>ROUND(I1105*H1105,2)</f>
        <v>0</v>
      </c>
      <c r="BL1105" s="22" t="s">
        <v>98</v>
      </c>
      <c r="BM1105" s="191" t="s">
        <v>1691</v>
      </c>
    </row>
    <row r="1106" s="2" customFormat="1">
      <c r="A1106" s="41"/>
      <c r="B1106" s="42"/>
      <c r="C1106" s="41"/>
      <c r="D1106" s="193" t="s">
        <v>417</v>
      </c>
      <c r="E1106" s="41"/>
      <c r="F1106" s="194" t="s">
        <v>1692</v>
      </c>
      <c r="G1106" s="41"/>
      <c r="H1106" s="41"/>
      <c r="I1106" s="195"/>
      <c r="J1106" s="41"/>
      <c r="K1106" s="41"/>
      <c r="L1106" s="42"/>
      <c r="M1106" s="196"/>
      <c r="N1106" s="197"/>
      <c r="O1106" s="75"/>
      <c r="P1106" s="75"/>
      <c r="Q1106" s="75"/>
      <c r="R1106" s="75"/>
      <c r="S1106" s="75"/>
      <c r="T1106" s="76"/>
      <c r="U1106" s="41"/>
      <c r="V1106" s="41"/>
      <c r="W1106" s="41"/>
      <c r="X1106" s="41"/>
      <c r="Y1106" s="41"/>
      <c r="Z1106" s="41"/>
      <c r="AA1106" s="41"/>
      <c r="AB1106" s="41"/>
      <c r="AC1106" s="41"/>
      <c r="AD1106" s="41"/>
      <c r="AE1106" s="41"/>
      <c r="AT1106" s="22" t="s">
        <v>417</v>
      </c>
      <c r="AU1106" s="22" t="s">
        <v>114</v>
      </c>
    </row>
    <row r="1107" s="13" customFormat="1">
      <c r="A1107" s="13"/>
      <c r="B1107" s="198"/>
      <c r="C1107" s="13"/>
      <c r="D1107" s="199" t="s">
        <v>419</v>
      </c>
      <c r="E1107" s="200" t="s">
        <v>3</v>
      </c>
      <c r="F1107" s="201" t="s">
        <v>1693</v>
      </c>
      <c r="G1107" s="13"/>
      <c r="H1107" s="202">
        <v>1</v>
      </c>
      <c r="I1107" s="203"/>
      <c r="J1107" s="13"/>
      <c r="K1107" s="13"/>
      <c r="L1107" s="198"/>
      <c r="M1107" s="204"/>
      <c r="N1107" s="205"/>
      <c r="O1107" s="205"/>
      <c r="P1107" s="205"/>
      <c r="Q1107" s="205"/>
      <c r="R1107" s="205"/>
      <c r="S1107" s="205"/>
      <c r="T1107" s="20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00" t="s">
        <v>419</v>
      </c>
      <c r="AU1107" s="200" t="s">
        <v>114</v>
      </c>
      <c r="AV1107" s="13" t="s">
        <v>80</v>
      </c>
      <c r="AW1107" s="13" t="s">
        <v>33</v>
      </c>
      <c r="AX1107" s="13" t="s">
        <v>76</v>
      </c>
      <c r="AY1107" s="200" t="s">
        <v>408</v>
      </c>
    </row>
    <row r="1108" s="2" customFormat="1" ht="24.15" customHeight="1">
      <c r="A1108" s="41"/>
      <c r="B1108" s="179"/>
      <c r="C1108" s="223" t="s">
        <v>1694</v>
      </c>
      <c r="D1108" s="223" t="s">
        <v>513</v>
      </c>
      <c r="E1108" s="224" t="s">
        <v>1695</v>
      </c>
      <c r="F1108" s="225" t="s">
        <v>1696</v>
      </c>
      <c r="G1108" s="226" t="s">
        <v>561</v>
      </c>
      <c r="H1108" s="227">
        <v>1</v>
      </c>
      <c r="I1108" s="228"/>
      <c r="J1108" s="229">
        <f>ROUND(I1108*H1108,2)</f>
        <v>0</v>
      </c>
      <c r="K1108" s="225" t="s">
        <v>414</v>
      </c>
      <c r="L1108" s="230"/>
      <c r="M1108" s="231" t="s">
        <v>3</v>
      </c>
      <c r="N1108" s="232" t="s">
        <v>43</v>
      </c>
      <c r="O1108" s="75"/>
      <c r="P1108" s="189">
        <f>O1108*H1108</f>
        <v>0</v>
      </c>
      <c r="Q1108" s="189">
        <v>0.036999999999999998</v>
      </c>
      <c r="R1108" s="189">
        <f>Q1108*H1108</f>
        <v>0.036999999999999998</v>
      </c>
      <c r="S1108" s="189">
        <v>0</v>
      </c>
      <c r="T1108" s="190">
        <f>S1108*H1108</f>
        <v>0</v>
      </c>
      <c r="U1108" s="41"/>
      <c r="V1108" s="41"/>
      <c r="W1108" s="41"/>
      <c r="X1108" s="41"/>
      <c r="Y1108" s="41"/>
      <c r="Z1108" s="41"/>
      <c r="AA1108" s="41"/>
      <c r="AB1108" s="41"/>
      <c r="AC1108" s="41"/>
      <c r="AD1108" s="41"/>
      <c r="AE1108" s="41"/>
      <c r="AR1108" s="191" t="s">
        <v>616</v>
      </c>
      <c r="AT1108" s="191" t="s">
        <v>513</v>
      </c>
      <c r="AU1108" s="191" t="s">
        <v>114</v>
      </c>
      <c r="AY1108" s="22" t="s">
        <v>408</v>
      </c>
      <c r="BE1108" s="192">
        <f>IF(N1108="základní",J1108,0)</f>
        <v>0</v>
      </c>
      <c r="BF1108" s="192">
        <f>IF(N1108="snížená",J1108,0)</f>
        <v>0</v>
      </c>
      <c r="BG1108" s="192">
        <f>IF(N1108="zákl. přenesená",J1108,0)</f>
        <v>0</v>
      </c>
      <c r="BH1108" s="192">
        <f>IF(N1108="sníž. přenesená",J1108,0)</f>
        <v>0</v>
      </c>
      <c r="BI1108" s="192">
        <f>IF(N1108="nulová",J1108,0)</f>
        <v>0</v>
      </c>
      <c r="BJ1108" s="22" t="s">
        <v>76</v>
      </c>
      <c r="BK1108" s="192">
        <f>ROUND(I1108*H1108,2)</f>
        <v>0</v>
      </c>
      <c r="BL1108" s="22" t="s">
        <v>98</v>
      </c>
      <c r="BM1108" s="191" t="s">
        <v>1697</v>
      </c>
    </row>
    <row r="1109" s="2" customFormat="1" ht="24.15" customHeight="1">
      <c r="A1109" s="41"/>
      <c r="B1109" s="179"/>
      <c r="C1109" s="180" t="s">
        <v>1698</v>
      </c>
      <c r="D1109" s="180" t="s">
        <v>411</v>
      </c>
      <c r="E1109" s="181" t="s">
        <v>1699</v>
      </c>
      <c r="F1109" s="182" t="s">
        <v>1700</v>
      </c>
      <c r="G1109" s="183" t="s">
        <v>117</v>
      </c>
      <c r="H1109" s="184">
        <v>22.725000000000001</v>
      </c>
      <c r="I1109" s="185"/>
      <c r="J1109" s="186">
        <f>ROUND(I1109*H1109,2)</f>
        <v>0</v>
      </c>
      <c r="K1109" s="182" t="s">
        <v>414</v>
      </c>
      <c r="L1109" s="42"/>
      <c r="M1109" s="187" t="s">
        <v>3</v>
      </c>
      <c r="N1109" s="188" t="s">
        <v>43</v>
      </c>
      <c r="O1109" s="75"/>
      <c r="P1109" s="189">
        <f>O1109*H1109</f>
        <v>0</v>
      </c>
      <c r="Q1109" s="189">
        <v>0.00014375</v>
      </c>
      <c r="R1109" s="189">
        <f>Q1109*H1109</f>
        <v>0.0032667187500000001</v>
      </c>
      <c r="S1109" s="189">
        <v>0</v>
      </c>
      <c r="T1109" s="190">
        <f>S1109*H1109</f>
        <v>0</v>
      </c>
      <c r="U1109" s="41"/>
      <c r="V1109" s="41"/>
      <c r="W1109" s="41"/>
      <c r="X1109" s="41"/>
      <c r="Y1109" s="41"/>
      <c r="Z1109" s="41"/>
      <c r="AA1109" s="41"/>
      <c r="AB1109" s="41"/>
      <c r="AC1109" s="41"/>
      <c r="AD1109" s="41"/>
      <c r="AE1109" s="41"/>
      <c r="AR1109" s="191" t="s">
        <v>98</v>
      </c>
      <c r="AT1109" s="191" t="s">
        <v>411</v>
      </c>
      <c r="AU1109" s="191" t="s">
        <v>114</v>
      </c>
      <c r="AY1109" s="22" t="s">
        <v>408</v>
      </c>
      <c r="BE1109" s="192">
        <f>IF(N1109="základní",J1109,0)</f>
        <v>0</v>
      </c>
      <c r="BF1109" s="192">
        <f>IF(N1109="snížená",J1109,0)</f>
        <v>0</v>
      </c>
      <c r="BG1109" s="192">
        <f>IF(N1109="zákl. přenesená",J1109,0)</f>
        <v>0</v>
      </c>
      <c r="BH1109" s="192">
        <f>IF(N1109="sníž. přenesená",J1109,0)</f>
        <v>0</v>
      </c>
      <c r="BI1109" s="192">
        <f>IF(N1109="nulová",J1109,0)</f>
        <v>0</v>
      </c>
      <c r="BJ1109" s="22" t="s">
        <v>76</v>
      </c>
      <c r="BK1109" s="192">
        <f>ROUND(I1109*H1109,2)</f>
        <v>0</v>
      </c>
      <c r="BL1109" s="22" t="s">
        <v>98</v>
      </c>
      <c r="BM1109" s="191" t="s">
        <v>1701</v>
      </c>
    </row>
    <row r="1110" s="2" customFormat="1">
      <c r="A1110" s="41"/>
      <c r="B1110" s="42"/>
      <c r="C1110" s="41"/>
      <c r="D1110" s="193" t="s">
        <v>417</v>
      </c>
      <c r="E1110" s="41"/>
      <c r="F1110" s="194" t="s">
        <v>1702</v>
      </c>
      <c r="G1110" s="41"/>
      <c r="H1110" s="41"/>
      <c r="I1110" s="195"/>
      <c r="J1110" s="41"/>
      <c r="K1110" s="41"/>
      <c r="L1110" s="42"/>
      <c r="M1110" s="196"/>
      <c r="N1110" s="197"/>
      <c r="O1110" s="75"/>
      <c r="P1110" s="75"/>
      <c r="Q1110" s="75"/>
      <c r="R1110" s="75"/>
      <c r="S1110" s="75"/>
      <c r="T1110" s="76"/>
      <c r="U1110" s="41"/>
      <c r="V1110" s="41"/>
      <c r="W1110" s="41"/>
      <c r="X1110" s="41"/>
      <c r="Y1110" s="41"/>
      <c r="Z1110" s="41"/>
      <c r="AA1110" s="41"/>
      <c r="AB1110" s="41"/>
      <c r="AC1110" s="41"/>
      <c r="AD1110" s="41"/>
      <c r="AE1110" s="41"/>
      <c r="AT1110" s="22" t="s">
        <v>417</v>
      </c>
      <c r="AU1110" s="22" t="s">
        <v>114</v>
      </c>
    </row>
    <row r="1111" s="13" customFormat="1">
      <c r="A1111" s="13"/>
      <c r="B1111" s="198"/>
      <c r="C1111" s="13"/>
      <c r="D1111" s="199" t="s">
        <v>419</v>
      </c>
      <c r="E1111" s="200" t="s">
        <v>3</v>
      </c>
      <c r="F1111" s="201" t="s">
        <v>1703</v>
      </c>
      <c r="G1111" s="13"/>
      <c r="H1111" s="202">
        <v>4.0800000000000001</v>
      </c>
      <c r="I1111" s="203"/>
      <c r="J1111" s="13"/>
      <c r="K1111" s="13"/>
      <c r="L1111" s="198"/>
      <c r="M1111" s="204"/>
      <c r="N1111" s="205"/>
      <c r="O1111" s="205"/>
      <c r="P1111" s="205"/>
      <c r="Q1111" s="205"/>
      <c r="R1111" s="205"/>
      <c r="S1111" s="205"/>
      <c r="T1111" s="206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T1111" s="200" t="s">
        <v>419</v>
      </c>
      <c r="AU1111" s="200" t="s">
        <v>114</v>
      </c>
      <c r="AV1111" s="13" t="s">
        <v>80</v>
      </c>
      <c r="AW1111" s="13" t="s">
        <v>33</v>
      </c>
      <c r="AX1111" s="13" t="s">
        <v>72</v>
      </c>
      <c r="AY1111" s="200" t="s">
        <v>408</v>
      </c>
    </row>
    <row r="1112" s="13" customFormat="1">
      <c r="A1112" s="13"/>
      <c r="B1112" s="198"/>
      <c r="C1112" s="13"/>
      <c r="D1112" s="199" t="s">
        <v>419</v>
      </c>
      <c r="E1112" s="200" t="s">
        <v>3</v>
      </c>
      <c r="F1112" s="201" t="s">
        <v>1704</v>
      </c>
      <c r="G1112" s="13"/>
      <c r="H1112" s="202">
        <v>1.7849999999999999</v>
      </c>
      <c r="I1112" s="203"/>
      <c r="J1112" s="13"/>
      <c r="K1112" s="13"/>
      <c r="L1112" s="198"/>
      <c r="M1112" s="204"/>
      <c r="N1112" s="205"/>
      <c r="O1112" s="205"/>
      <c r="P1112" s="205"/>
      <c r="Q1112" s="205"/>
      <c r="R1112" s="205"/>
      <c r="S1112" s="205"/>
      <c r="T1112" s="206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200" t="s">
        <v>419</v>
      </c>
      <c r="AU1112" s="200" t="s">
        <v>114</v>
      </c>
      <c r="AV1112" s="13" t="s">
        <v>80</v>
      </c>
      <c r="AW1112" s="13" t="s">
        <v>33</v>
      </c>
      <c r="AX1112" s="13" t="s">
        <v>72</v>
      </c>
      <c r="AY1112" s="200" t="s">
        <v>408</v>
      </c>
    </row>
    <row r="1113" s="13" customFormat="1">
      <c r="A1113" s="13"/>
      <c r="B1113" s="198"/>
      <c r="C1113" s="13"/>
      <c r="D1113" s="199" t="s">
        <v>419</v>
      </c>
      <c r="E1113" s="200" t="s">
        <v>3</v>
      </c>
      <c r="F1113" s="201" t="s">
        <v>1705</v>
      </c>
      <c r="G1113" s="13"/>
      <c r="H1113" s="202">
        <v>6</v>
      </c>
      <c r="I1113" s="203"/>
      <c r="J1113" s="13"/>
      <c r="K1113" s="13"/>
      <c r="L1113" s="198"/>
      <c r="M1113" s="204"/>
      <c r="N1113" s="205"/>
      <c r="O1113" s="205"/>
      <c r="P1113" s="205"/>
      <c r="Q1113" s="205"/>
      <c r="R1113" s="205"/>
      <c r="S1113" s="205"/>
      <c r="T1113" s="206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00" t="s">
        <v>419</v>
      </c>
      <c r="AU1113" s="200" t="s">
        <v>114</v>
      </c>
      <c r="AV1113" s="13" t="s">
        <v>80</v>
      </c>
      <c r="AW1113" s="13" t="s">
        <v>33</v>
      </c>
      <c r="AX1113" s="13" t="s">
        <v>72</v>
      </c>
      <c r="AY1113" s="200" t="s">
        <v>408</v>
      </c>
    </row>
    <row r="1114" s="13" customFormat="1">
      <c r="A1114" s="13"/>
      <c r="B1114" s="198"/>
      <c r="C1114" s="13"/>
      <c r="D1114" s="199" t="s">
        <v>419</v>
      </c>
      <c r="E1114" s="200" t="s">
        <v>3</v>
      </c>
      <c r="F1114" s="201" t="s">
        <v>1706</v>
      </c>
      <c r="G1114" s="13"/>
      <c r="H1114" s="202">
        <v>1</v>
      </c>
      <c r="I1114" s="203"/>
      <c r="J1114" s="13"/>
      <c r="K1114" s="13"/>
      <c r="L1114" s="198"/>
      <c r="M1114" s="204"/>
      <c r="N1114" s="205"/>
      <c r="O1114" s="205"/>
      <c r="P1114" s="205"/>
      <c r="Q1114" s="205"/>
      <c r="R1114" s="205"/>
      <c r="S1114" s="205"/>
      <c r="T1114" s="206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00" t="s">
        <v>419</v>
      </c>
      <c r="AU1114" s="200" t="s">
        <v>114</v>
      </c>
      <c r="AV1114" s="13" t="s">
        <v>80</v>
      </c>
      <c r="AW1114" s="13" t="s">
        <v>33</v>
      </c>
      <c r="AX1114" s="13" t="s">
        <v>72</v>
      </c>
      <c r="AY1114" s="200" t="s">
        <v>408</v>
      </c>
    </row>
    <row r="1115" s="13" customFormat="1">
      <c r="A1115" s="13"/>
      <c r="B1115" s="198"/>
      <c r="C1115" s="13"/>
      <c r="D1115" s="199" t="s">
        <v>419</v>
      </c>
      <c r="E1115" s="200" t="s">
        <v>3</v>
      </c>
      <c r="F1115" s="201" t="s">
        <v>1707</v>
      </c>
      <c r="G1115" s="13"/>
      <c r="H1115" s="202">
        <v>3.5</v>
      </c>
      <c r="I1115" s="203"/>
      <c r="J1115" s="13"/>
      <c r="K1115" s="13"/>
      <c r="L1115" s="198"/>
      <c r="M1115" s="204"/>
      <c r="N1115" s="205"/>
      <c r="O1115" s="205"/>
      <c r="P1115" s="205"/>
      <c r="Q1115" s="205"/>
      <c r="R1115" s="205"/>
      <c r="S1115" s="205"/>
      <c r="T1115" s="206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T1115" s="200" t="s">
        <v>419</v>
      </c>
      <c r="AU1115" s="200" t="s">
        <v>114</v>
      </c>
      <c r="AV1115" s="13" t="s">
        <v>80</v>
      </c>
      <c r="AW1115" s="13" t="s">
        <v>33</v>
      </c>
      <c r="AX1115" s="13" t="s">
        <v>72</v>
      </c>
      <c r="AY1115" s="200" t="s">
        <v>408</v>
      </c>
    </row>
    <row r="1116" s="13" customFormat="1">
      <c r="A1116" s="13"/>
      <c r="B1116" s="198"/>
      <c r="C1116" s="13"/>
      <c r="D1116" s="199" t="s">
        <v>419</v>
      </c>
      <c r="E1116" s="200" t="s">
        <v>3</v>
      </c>
      <c r="F1116" s="201" t="s">
        <v>1708</v>
      </c>
      <c r="G1116" s="13"/>
      <c r="H1116" s="202">
        <v>1.96</v>
      </c>
      <c r="I1116" s="203"/>
      <c r="J1116" s="13"/>
      <c r="K1116" s="13"/>
      <c r="L1116" s="198"/>
      <c r="M1116" s="204"/>
      <c r="N1116" s="205"/>
      <c r="O1116" s="205"/>
      <c r="P1116" s="205"/>
      <c r="Q1116" s="205"/>
      <c r="R1116" s="205"/>
      <c r="S1116" s="205"/>
      <c r="T1116" s="206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00" t="s">
        <v>419</v>
      </c>
      <c r="AU1116" s="200" t="s">
        <v>114</v>
      </c>
      <c r="AV1116" s="13" t="s">
        <v>80</v>
      </c>
      <c r="AW1116" s="13" t="s">
        <v>33</v>
      </c>
      <c r="AX1116" s="13" t="s">
        <v>72</v>
      </c>
      <c r="AY1116" s="200" t="s">
        <v>408</v>
      </c>
    </row>
    <row r="1117" s="13" customFormat="1">
      <c r="A1117" s="13"/>
      <c r="B1117" s="198"/>
      <c r="C1117" s="13"/>
      <c r="D1117" s="199" t="s">
        <v>419</v>
      </c>
      <c r="E1117" s="200" t="s">
        <v>3</v>
      </c>
      <c r="F1117" s="201" t="s">
        <v>1709</v>
      </c>
      <c r="G1117" s="13"/>
      <c r="H1117" s="202">
        <v>3.3599999999999999</v>
      </c>
      <c r="I1117" s="203"/>
      <c r="J1117" s="13"/>
      <c r="K1117" s="13"/>
      <c r="L1117" s="198"/>
      <c r="M1117" s="204"/>
      <c r="N1117" s="205"/>
      <c r="O1117" s="205"/>
      <c r="P1117" s="205"/>
      <c r="Q1117" s="205"/>
      <c r="R1117" s="205"/>
      <c r="S1117" s="205"/>
      <c r="T1117" s="206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00" t="s">
        <v>419</v>
      </c>
      <c r="AU1117" s="200" t="s">
        <v>114</v>
      </c>
      <c r="AV1117" s="13" t="s">
        <v>80</v>
      </c>
      <c r="AW1117" s="13" t="s">
        <v>33</v>
      </c>
      <c r="AX1117" s="13" t="s">
        <v>72</v>
      </c>
      <c r="AY1117" s="200" t="s">
        <v>408</v>
      </c>
    </row>
    <row r="1118" s="13" customFormat="1">
      <c r="A1118" s="13"/>
      <c r="B1118" s="198"/>
      <c r="C1118" s="13"/>
      <c r="D1118" s="199" t="s">
        <v>419</v>
      </c>
      <c r="E1118" s="200" t="s">
        <v>3</v>
      </c>
      <c r="F1118" s="201" t="s">
        <v>1710</v>
      </c>
      <c r="G1118" s="13"/>
      <c r="H1118" s="202">
        <v>1.04</v>
      </c>
      <c r="I1118" s="203"/>
      <c r="J1118" s="13"/>
      <c r="K1118" s="13"/>
      <c r="L1118" s="198"/>
      <c r="M1118" s="204"/>
      <c r="N1118" s="205"/>
      <c r="O1118" s="205"/>
      <c r="P1118" s="205"/>
      <c r="Q1118" s="205"/>
      <c r="R1118" s="205"/>
      <c r="S1118" s="205"/>
      <c r="T1118" s="206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00" t="s">
        <v>419</v>
      </c>
      <c r="AU1118" s="200" t="s">
        <v>114</v>
      </c>
      <c r="AV1118" s="13" t="s">
        <v>80</v>
      </c>
      <c r="AW1118" s="13" t="s">
        <v>33</v>
      </c>
      <c r="AX1118" s="13" t="s">
        <v>72</v>
      </c>
      <c r="AY1118" s="200" t="s">
        <v>408</v>
      </c>
    </row>
    <row r="1119" s="15" customFormat="1">
      <c r="A1119" s="15"/>
      <c r="B1119" s="215"/>
      <c r="C1119" s="15"/>
      <c r="D1119" s="199" t="s">
        <v>419</v>
      </c>
      <c r="E1119" s="216" t="s">
        <v>3</v>
      </c>
      <c r="F1119" s="217" t="s">
        <v>451</v>
      </c>
      <c r="G1119" s="15"/>
      <c r="H1119" s="218">
        <v>22.725000000000001</v>
      </c>
      <c r="I1119" s="219"/>
      <c r="J1119" s="15"/>
      <c r="K1119" s="15"/>
      <c r="L1119" s="215"/>
      <c r="M1119" s="220"/>
      <c r="N1119" s="221"/>
      <c r="O1119" s="221"/>
      <c r="P1119" s="221"/>
      <c r="Q1119" s="221"/>
      <c r="R1119" s="221"/>
      <c r="S1119" s="221"/>
      <c r="T1119" s="222"/>
      <c r="U1119" s="15"/>
      <c r="V1119" s="15"/>
      <c r="W1119" s="15"/>
      <c r="X1119" s="15"/>
      <c r="Y1119" s="15"/>
      <c r="Z1119" s="15"/>
      <c r="AA1119" s="15"/>
      <c r="AB1119" s="15"/>
      <c r="AC1119" s="15"/>
      <c r="AD1119" s="15"/>
      <c r="AE1119" s="15"/>
      <c r="AT1119" s="216" t="s">
        <v>419</v>
      </c>
      <c r="AU1119" s="216" t="s">
        <v>114</v>
      </c>
      <c r="AV1119" s="15" t="s">
        <v>415</v>
      </c>
      <c r="AW1119" s="15" t="s">
        <v>33</v>
      </c>
      <c r="AX1119" s="15" t="s">
        <v>76</v>
      </c>
      <c r="AY1119" s="216" t="s">
        <v>408</v>
      </c>
    </row>
    <row r="1120" s="2" customFormat="1" ht="24.15" customHeight="1">
      <c r="A1120" s="41"/>
      <c r="B1120" s="179"/>
      <c r="C1120" s="180" t="s">
        <v>1711</v>
      </c>
      <c r="D1120" s="180" t="s">
        <v>411</v>
      </c>
      <c r="E1120" s="181" t="s">
        <v>1712</v>
      </c>
      <c r="F1120" s="182" t="s">
        <v>1713</v>
      </c>
      <c r="G1120" s="183" t="s">
        <v>117</v>
      </c>
      <c r="H1120" s="184">
        <v>22.725000000000001</v>
      </c>
      <c r="I1120" s="185"/>
      <c r="J1120" s="186">
        <f>ROUND(I1120*H1120,2)</f>
        <v>0</v>
      </c>
      <c r="K1120" s="182" t="s">
        <v>414</v>
      </c>
      <c r="L1120" s="42"/>
      <c r="M1120" s="187" t="s">
        <v>3</v>
      </c>
      <c r="N1120" s="188" t="s">
        <v>43</v>
      </c>
      <c r="O1120" s="75"/>
      <c r="P1120" s="189">
        <f>O1120*H1120</f>
        <v>0</v>
      </c>
      <c r="Q1120" s="189">
        <v>0.00012305000000000001</v>
      </c>
      <c r="R1120" s="189">
        <f>Q1120*H1120</f>
        <v>0.0027963112500000004</v>
      </c>
      <c r="S1120" s="189">
        <v>0</v>
      </c>
      <c r="T1120" s="190">
        <f>S1120*H1120</f>
        <v>0</v>
      </c>
      <c r="U1120" s="41"/>
      <c r="V1120" s="41"/>
      <c r="W1120" s="41"/>
      <c r="X1120" s="41"/>
      <c r="Y1120" s="41"/>
      <c r="Z1120" s="41"/>
      <c r="AA1120" s="41"/>
      <c r="AB1120" s="41"/>
      <c r="AC1120" s="41"/>
      <c r="AD1120" s="41"/>
      <c r="AE1120" s="41"/>
      <c r="AR1120" s="191" t="s">
        <v>98</v>
      </c>
      <c r="AT1120" s="191" t="s">
        <v>411</v>
      </c>
      <c r="AU1120" s="191" t="s">
        <v>114</v>
      </c>
      <c r="AY1120" s="22" t="s">
        <v>408</v>
      </c>
      <c r="BE1120" s="192">
        <f>IF(N1120="základní",J1120,0)</f>
        <v>0</v>
      </c>
      <c r="BF1120" s="192">
        <f>IF(N1120="snížená",J1120,0)</f>
        <v>0</v>
      </c>
      <c r="BG1120" s="192">
        <f>IF(N1120="zákl. přenesená",J1120,0)</f>
        <v>0</v>
      </c>
      <c r="BH1120" s="192">
        <f>IF(N1120="sníž. přenesená",J1120,0)</f>
        <v>0</v>
      </c>
      <c r="BI1120" s="192">
        <f>IF(N1120="nulová",J1120,0)</f>
        <v>0</v>
      </c>
      <c r="BJ1120" s="22" t="s">
        <v>76</v>
      </c>
      <c r="BK1120" s="192">
        <f>ROUND(I1120*H1120,2)</f>
        <v>0</v>
      </c>
      <c r="BL1120" s="22" t="s">
        <v>98</v>
      </c>
      <c r="BM1120" s="191" t="s">
        <v>1714</v>
      </c>
    </row>
    <row r="1121" s="2" customFormat="1">
      <c r="A1121" s="41"/>
      <c r="B1121" s="42"/>
      <c r="C1121" s="41"/>
      <c r="D1121" s="193" t="s">
        <v>417</v>
      </c>
      <c r="E1121" s="41"/>
      <c r="F1121" s="194" t="s">
        <v>1715</v>
      </c>
      <c r="G1121" s="41"/>
      <c r="H1121" s="41"/>
      <c r="I1121" s="195"/>
      <c r="J1121" s="41"/>
      <c r="K1121" s="41"/>
      <c r="L1121" s="42"/>
      <c r="M1121" s="196"/>
      <c r="N1121" s="197"/>
      <c r="O1121" s="75"/>
      <c r="P1121" s="75"/>
      <c r="Q1121" s="75"/>
      <c r="R1121" s="75"/>
      <c r="S1121" s="75"/>
      <c r="T1121" s="76"/>
      <c r="U1121" s="41"/>
      <c r="V1121" s="41"/>
      <c r="W1121" s="41"/>
      <c r="X1121" s="41"/>
      <c r="Y1121" s="41"/>
      <c r="Z1121" s="41"/>
      <c r="AA1121" s="41"/>
      <c r="AB1121" s="41"/>
      <c r="AC1121" s="41"/>
      <c r="AD1121" s="41"/>
      <c r="AE1121" s="41"/>
      <c r="AT1121" s="22" t="s">
        <v>417</v>
      </c>
      <c r="AU1121" s="22" t="s">
        <v>114</v>
      </c>
    </row>
    <row r="1122" s="12" customFormat="1" ht="22.8" customHeight="1">
      <c r="A1122" s="12"/>
      <c r="B1122" s="166"/>
      <c r="C1122" s="12"/>
      <c r="D1122" s="167" t="s">
        <v>71</v>
      </c>
      <c r="E1122" s="177" t="s">
        <v>107</v>
      </c>
      <c r="F1122" s="177" t="s">
        <v>1716</v>
      </c>
      <c r="G1122" s="12"/>
      <c r="H1122" s="12"/>
      <c r="I1122" s="169"/>
      <c r="J1122" s="178">
        <f>BK1122</f>
        <v>0</v>
      </c>
      <c r="K1122" s="12"/>
      <c r="L1122" s="166"/>
      <c r="M1122" s="171"/>
      <c r="N1122" s="172"/>
      <c r="O1122" s="172"/>
      <c r="P1122" s="173">
        <f>SUM(P1123:P1135)</f>
        <v>0</v>
      </c>
      <c r="Q1122" s="172"/>
      <c r="R1122" s="173">
        <f>SUM(R1123:R1135)</f>
        <v>0.1277595</v>
      </c>
      <c r="S1122" s="172"/>
      <c r="T1122" s="174">
        <f>SUM(T1123:T1135)</f>
        <v>0</v>
      </c>
      <c r="U1122" s="12"/>
      <c r="V1122" s="12"/>
      <c r="W1122" s="12"/>
      <c r="X1122" s="12"/>
      <c r="Y1122" s="12"/>
      <c r="Z1122" s="12"/>
      <c r="AA1122" s="12"/>
      <c r="AB1122" s="12"/>
      <c r="AC1122" s="12"/>
      <c r="AD1122" s="12"/>
      <c r="AE1122" s="12"/>
      <c r="AR1122" s="167" t="s">
        <v>76</v>
      </c>
      <c r="AT1122" s="175" t="s">
        <v>71</v>
      </c>
      <c r="AU1122" s="175" t="s">
        <v>76</v>
      </c>
      <c r="AY1122" s="167" t="s">
        <v>408</v>
      </c>
      <c r="BK1122" s="176">
        <f>SUM(BK1123:BK1135)</f>
        <v>0</v>
      </c>
    </row>
    <row r="1123" s="2" customFormat="1" ht="24.15" customHeight="1">
      <c r="A1123" s="41"/>
      <c r="B1123" s="179"/>
      <c r="C1123" s="180" t="s">
        <v>1717</v>
      </c>
      <c r="D1123" s="180" t="s">
        <v>411</v>
      </c>
      <c r="E1123" s="181" t="s">
        <v>1718</v>
      </c>
      <c r="F1123" s="182" t="s">
        <v>1719</v>
      </c>
      <c r="G1123" s="183" t="s">
        <v>561</v>
      </c>
      <c r="H1123" s="184">
        <v>5</v>
      </c>
      <c r="I1123" s="185"/>
      <c r="J1123" s="186">
        <f>ROUND(I1123*H1123,2)</f>
        <v>0</v>
      </c>
      <c r="K1123" s="182" t="s">
        <v>414</v>
      </c>
      <c r="L1123" s="42"/>
      <c r="M1123" s="187" t="s">
        <v>3</v>
      </c>
      <c r="N1123" s="188" t="s">
        <v>43</v>
      </c>
      <c r="O1123" s="75"/>
      <c r="P1123" s="189">
        <f>O1123*H1123</f>
        <v>0</v>
      </c>
      <c r="Q1123" s="189">
        <v>0</v>
      </c>
      <c r="R1123" s="189">
        <f>Q1123*H1123</f>
        <v>0</v>
      </c>
      <c r="S1123" s="189">
        <v>0</v>
      </c>
      <c r="T1123" s="190">
        <f>S1123*H1123</f>
        <v>0</v>
      </c>
      <c r="U1123" s="41"/>
      <c r="V1123" s="41"/>
      <c r="W1123" s="41"/>
      <c r="X1123" s="41"/>
      <c r="Y1123" s="41"/>
      <c r="Z1123" s="41"/>
      <c r="AA1123" s="41"/>
      <c r="AB1123" s="41"/>
      <c r="AC1123" s="41"/>
      <c r="AD1123" s="41"/>
      <c r="AE1123" s="41"/>
      <c r="AR1123" s="191" t="s">
        <v>98</v>
      </c>
      <c r="AT1123" s="191" t="s">
        <v>411</v>
      </c>
      <c r="AU1123" s="191" t="s">
        <v>80</v>
      </c>
      <c r="AY1123" s="22" t="s">
        <v>408</v>
      </c>
      <c r="BE1123" s="192">
        <f>IF(N1123="základní",J1123,0)</f>
        <v>0</v>
      </c>
      <c r="BF1123" s="192">
        <f>IF(N1123="snížená",J1123,0)</f>
        <v>0</v>
      </c>
      <c r="BG1123" s="192">
        <f>IF(N1123="zákl. přenesená",J1123,0)</f>
        <v>0</v>
      </c>
      <c r="BH1123" s="192">
        <f>IF(N1123="sníž. přenesená",J1123,0)</f>
        <v>0</v>
      </c>
      <c r="BI1123" s="192">
        <f>IF(N1123="nulová",J1123,0)</f>
        <v>0</v>
      </c>
      <c r="BJ1123" s="22" t="s">
        <v>76</v>
      </c>
      <c r="BK1123" s="192">
        <f>ROUND(I1123*H1123,2)</f>
        <v>0</v>
      </c>
      <c r="BL1123" s="22" t="s">
        <v>98</v>
      </c>
      <c r="BM1123" s="191" t="s">
        <v>1720</v>
      </c>
    </row>
    <row r="1124" s="2" customFormat="1">
      <c r="A1124" s="41"/>
      <c r="B1124" s="42"/>
      <c r="C1124" s="41"/>
      <c r="D1124" s="193" t="s">
        <v>417</v>
      </c>
      <c r="E1124" s="41"/>
      <c r="F1124" s="194" t="s">
        <v>1721</v>
      </c>
      <c r="G1124" s="41"/>
      <c r="H1124" s="41"/>
      <c r="I1124" s="195"/>
      <c r="J1124" s="41"/>
      <c r="K1124" s="41"/>
      <c r="L1124" s="42"/>
      <c r="M1124" s="196"/>
      <c r="N1124" s="197"/>
      <c r="O1124" s="75"/>
      <c r="P1124" s="75"/>
      <c r="Q1124" s="75"/>
      <c r="R1124" s="75"/>
      <c r="S1124" s="75"/>
      <c r="T1124" s="76"/>
      <c r="U1124" s="41"/>
      <c r="V1124" s="41"/>
      <c r="W1124" s="41"/>
      <c r="X1124" s="41"/>
      <c r="Y1124" s="41"/>
      <c r="Z1124" s="41"/>
      <c r="AA1124" s="41"/>
      <c r="AB1124" s="41"/>
      <c r="AC1124" s="41"/>
      <c r="AD1124" s="41"/>
      <c r="AE1124" s="41"/>
      <c r="AT1124" s="22" t="s">
        <v>417</v>
      </c>
      <c r="AU1124" s="22" t="s">
        <v>80</v>
      </c>
    </row>
    <row r="1125" s="2" customFormat="1" ht="16.5" customHeight="1">
      <c r="A1125" s="41"/>
      <c r="B1125" s="179"/>
      <c r="C1125" s="223" t="s">
        <v>1722</v>
      </c>
      <c r="D1125" s="223" t="s">
        <v>513</v>
      </c>
      <c r="E1125" s="224" t="s">
        <v>1723</v>
      </c>
      <c r="F1125" s="225" t="s">
        <v>1724</v>
      </c>
      <c r="G1125" s="226" t="s">
        <v>561</v>
      </c>
      <c r="H1125" s="227">
        <v>5</v>
      </c>
      <c r="I1125" s="228"/>
      <c r="J1125" s="229">
        <f>ROUND(I1125*H1125,2)</f>
        <v>0</v>
      </c>
      <c r="K1125" s="225" t="s">
        <v>665</v>
      </c>
      <c r="L1125" s="230"/>
      <c r="M1125" s="231" t="s">
        <v>3</v>
      </c>
      <c r="N1125" s="232" t="s">
        <v>43</v>
      </c>
      <c r="O1125" s="75"/>
      <c r="P1125" s="189">
        <f>O1125*H1125</f>
        <v>0</v>
      </c>
      <c r="Q1125" s="189">
        <v>0</v>
      </c>
      <c r="R1125" s="189">
        <f>Q1125*H1125</f>
        <v>0</v>
      </c>
      <c r="S1125" s="189">
        <v>0</v>
      </c>
      <c r="T1125" s="190">
        <f>S1125*H1125</f>
        <v>0</v>
      </c>
      <c r="U1125" s="41"/>
      <c r="V1125" s="41"/>
      <c r="W1125" s="41"/>
      <c r="X1125" s="41"/>
      <c r="Y1125" s="41"/>
      <c r="Z1125" s="41"/>
      <c r="AA1125" s="41"/>
      <c r="AB1125" s="41"/>
      <c r="AC1125" s="41"/>
      <c r="AD1125" s="41"/>
      <c r="AE1125" s="41"/>
      <c r="AR1125" s="191" t="s">
        <v>616</v>
      </c>
      <c r="AT1125" s="191" t="s">
        <v>513</v>
      </c>
      <c r="AU1125" s="191" t="s">
        <v>80</v>
      </c>
      <c r="AY1125" s="22" t="s">
        <v>408</v>
      </c>
      <c r="BE1125" s="192">
        <f>IF(N1125="základní",J1125,0)</f>
        <v>0</v>
      </c>
      <c r="BF1125" s="192">
        <f>IF(N1125="snížená",J1125,0)</f>
        <v>0</v>
      </c>
      <c r="BG1125" s="192">
        <f>IF(N1125="zákl. přenesená",J1125,0)</f>
        <v>0</v>
      </c>
      <c r="BH1125" s="192">
        <f>IF(N1125="sníž. přenesená",J1125,0)</f>
        <v>0</v>
      </c>
      <c r="BI1125" s="192">
        <f>IF(N1125="nulová",J1125,0)</f>
        <v>0</v>
      </c>
      <c r="BJ1125" s="22" t="s">
        <v>76</v>
      </c>
      <c r="BK1125" s="192">
        <f>ROUND(I1125*H1125,2)</f>
        <v>0</v>
      </c>
      <c r="BL1125" s="22" t="s">
        <v>98</v>
      </c>
      <c r="BM1125" s="191" t="s">
        <v>1725</v>
      </c>
    </row>
    <row r="1126" s="2" customFormat="1" ht="24.15" customHeight="1">
      <c r="A1126" s="41"/>
      <c r="B1126" s="179"/>
      <c r="C1126" s="180" t="s">
        <v>1726</v>
      </c>
      <c r="D1126" s="180" t="s">
        <v>411</v>
      </c>
      <c r="E1126" s="181" t="s">
        <v>1727</v>
      </c>
      <c r="F1126" s="182" t="s">
        <v>1728</v>
      </c>
      <c r="G1126" s="183" t="s">
        <v>561</v>
      </c>
      <c r="H1126" s="184">
        <v>9</v>
      </c>
      <c r="I1126" s="185"/>
      <c r="J1126" s="186">
        <f>ROUND(I1126*H1126,2)</f>
        <v>0</v>
      </c>
      <c r="K1126" s="182" t="s">
        <v>414</v>
      </c>
      <c r="L1126" s="42"/>
      <c r="M1126" s="187" t="s">
        <v>3</v>
      </c>
      <c r="N1126" s="188" t="s">
        <v>43</v>
      </c>
      <c r="O1126" s="75"/>
      <c r="P1126" s="189">
        <f>O1126*H1126</f>
        <v>0</v>
      </c>
      <c r="Q1126" s="189">
        <v>0.000176</v>
      </c>
      <c r="R1126" s="189">
        <f>Q1126*H1126</f>
        <v>0.0015839999999999999</v>
      </c>
      <c r="S1126" s="189">
        <v>0</v>
      </c>
      <c r="T1126" s="190">
        <f>S1126*H1126</f>
        <v>0</v>
      </c>
      <c r="U1126" s="41"/>
      <c r="V1126" s="41"/>
      <c r="W1126" s="41"/>
      <c r="X1126" s="41"/>
      <c r="Y1126" s="41"/>
      <c r="Z1126" s="41"/>
      <c r="AA1126" s="41"/>
      <c r="AB1126" s="41"/>
      <c r="AC1126" s="41"/>
      <c r="AD1126" s="41"/>
      <c r="AE1126" s="41"/>
      <c r="AR1126" s="191" t="s">
        <v>415</v>
      </c>
      <c r="AT1126" s="191" t="s">
        <v>411</v>
      </c>
      <c r="AU1126" s="191" t="s">
        <v>80</v>
      </c>
      <c r="AY1126" s="22" t="s">
        <v>408</v>
      </c>
      <c r="BE1126" s="192">
        <f>IF(N1126="základní",J1126,0)</f>
        <v>0</v>
      </c>
      <c r="BF1126" s="192">
        <f>IF(N1126="snížená",J1126,0)</f>
        <v>0</v>
      </c>
      <c r="BG1126" s="192">
        <f>IF(N1126="zákl. přenesená",J1126,0)</f>
        <v>0</v>
      </c>
      <c r="BH1126" s="192">
        <f>IF(N1126="sníž. přenesená",J1126,0)</f>
        <v>0</v>
      </c>
      <c r="BI1126" s="192">
        <f>IF(N1126="nulová",J1126,0)</f>
        <v>0</v>
      </c>
      <c r="BJ1126" s="22" t="s">
        <v>76</v>
      </c>
      <c r="BK1126" s="192">
        <f>ROUND(I1126*H1126,2)</f>
        <v>0</v>
      </c>
      <c r="BL1126" s="22" t="s">
        <v>415</v>
      </c>
      <c r="BM1126" s="191" t="s">
        <v>1729</v>
      </c>
    </row>
    <row r="1127" s="2" customFormat="1">
      <c r="A1127" s="41"/>
      <c r="B1127" s="42"/>
      <c r="C1127" s="41"/>
      <c r="D1127" s="193" t="s">
        <v>417</v>
      </c>
      <c r="E1127" s="41"/>
      <c r="F1127" s="194" t="s">
        <v>1730</v>
      </c>
      <c r="G1127" s="41"/>
      <c r="H1127" s="41"/>
      <c r="I1127" s="195"/>
      <c r="J1127" s="41"/>
      <c r="K1127" s="41"/>
      <c r="L1127" s="42"/>
      <c r="M1127" s="196"/>
      <c r="N1127" s="197"/>
      <c r="O1127" s="75"/>
      <c r="P1127" s="75"/>
      <c r="Q1127" s="75"/>
      <c r="R1127" s="75"/>
      <c r="S1127" s="75"/>
      <c r="T1127" s="76"/>
      <c r="U1127" s="41"/>
      <c r="V1127" s="41"/>
      <c r="W1127" s="41"/>
      <c r="X1127" s="41"/>
      <c r="Y1127" s="41"/>
      <c r="Z1127" s="41"/>
      <c r="AA1127" s="41"/>
      <c r="AB1127" s="41"/>
      <c r="AC1127" s="41"/>
      <c r="AD1127" s="41"/>
      <c r="AE1127" s="41"/>
      <c r="AT1127" s="22" t="s">
        <v>417</v>
      </c>
      <c r="AU1127" s="22" t="s">
        <v>80</v>
      </c>
    </row>
    <row r="1128" s="2" customFormat="1" ht="16.5" customHeight="1">
      <c r="A1128" s="41"/>
      <c r="B1128" s="179"/>
      <c r="C1128" s="223" t="s">
        <v>1731</v>
      </c>
      <c r="D1128" s="223" t="s">
        <v>513</v>
      </c>
      <c r="E1128" s="224" t="s">
        <v>1732</v>
      </c>
      <c r="F1128" s="225" t="s">
        <v>1733</v>
      </c>
      <c r="G1128" s="226" t="s">
        <v>561</v>
      </c>
      <c r="H1128" s="227">
        <v>9</v>
      </c>
      <c r="I1128" s="228"/>
      <c r="J1128" s="229">
        <f>ROUND(I1128*H1128,2)</f>
        <v>0</v>
      </c>
      <c r="K1128" s="225" t="s">
        <v>414</v>
      </c>
      <c r="L1128" s="230"/>
      <c r="M1128" s="231" t="s">
        <v>3</v>
      </c>
      <c r="N1128" s="232" t="s">
        <v>43</v>
      </c>
      <c r="O1128" s="75"/>
      <c r="P1128" s="189">
        <f>O1128*H1128</f>
        <v>0</v>
      </c>
      <c r="Q1128" s="189">
        <v>0.012</v>
      </c>
      <c r="R1128" s="189">
        <f>Q1128*H1128</f>
        <v>0.108</v>
      </c>
      <c r="S1128" s="189">
        <v>0</v>
      </c>
      <c r="T1128" s="190">
        <f>S1128*H1128</f>
        <v>0</v>
      </c>
      <c r="U1128" s="41"/>
      <c r="V1128" s="41"/>
      <c r="W1128" s="41"/>
      <c r="X1128" s="41"/>
      <c r="Y1128" s="41"/>
      <c r="Z1128" s="41"/>
      <c r="AA1128" s="41"/>
      <c r="AB1128" s="41"/>
      <c r="AC1128" s="41"/>
      <c r="AD1128" s="41"/>
      <c r="AE1128" s="41"/>
      <c r="AR1128" s="191" t="s">
        <v>470</v>
      </c>
      <c r="AT1128" s="191" t="s">
        <v>513</v>
      </c>
      <c r="AU1128" s="191" t="s">
        <v>80</v>
      </c>
      <c r="AY1128" s="22" t="s">
        <v>408</v>
      </c>
      <c r="BE1128" s="192">
        <f>IF(N1128="základní",J1128,0)</f>
        <v>0</v>
      </c>
      <c r="BF1128" s="192">
        <f>IF(N1128="snížená",J1128,0)</f>
        <v>0</v>
      </c>
      <c r="BG1128" s="192">
        <f>IF(N1128="zákl. přenesená",J1128,0)</f>
        <v>0</v>
      </c>
      <c r="BH1128" s="192">
        <f>IF(N1128="sníž. přenesená",J1128,0)</f>
        <v>0</v>
      </c>
      <c r="BI1128" s="192">
        <f>IF(N1128="nulová",J1128,0)</f>
        <v>0</v>
      </c>
      <c r="BJ1128" s="22" t="s">
        <v>76</v>
      </c>
      <c r="BK1128" s="192">
        <f>ROUND(I1128*H1128,2)</f>
        <v>0</v>
      </c>
      <c r="BL1128" s="22" t="s">
        <v>415</v>
      </c>
      <c r="BM1128" s="191" t="s">
        <v>1734</v>
      </c>
    </row>
    <row r="1129" s="2" customFormat="1" ht="37.8" customHeight="1">
      <c r="A1129" s="41"/>
      <c r="B1129" s="179"/>
      <c r="C1129" s="180" t="s">
        <v>1735</v>
      </c>
      <c r="D1129" s="180" t="s">
        <v>411</v>
      </c>
      <c r="E1129" s="181" t="s">
        <v>1736</v>
      </c>
      <c r="F1129" s="182" t="s">
        <v>1737</v>
      </c>
      <c r="G1129" s="183" t="s">
        <v>117</v>
      </c>
      <c r="H1129" s="184">
        <v>519.29999999999995</v>
      </c>
      <c r="I1129" s="185"/>
      <c r="J1129" s="186">
        <f>ROUND(I1129*H1129,2)</f>
        <v>0</v>
      </c>
      <c r="K1129" s="182" t="s">
        <v>414</v>
      </c>
      <c r="L1129" s="42"/>
      <c r="M1129" s="187" t="s">
        <v>3</v>
      </c>
      <c r="N1129" s="188" t="s">
        <v>43</v>
      </c>
      <c r="O1129" s="75"/>
      <c r="P1129" s="189">
        <f>O1129*H1129</f>
        <v>0</v>
      </c>
      <c r="Q1129" s="189">
        <v>3.4999999999999997E-05</v>
      </c>
      <c r="R1129" s="189">
        <f>Q1129*H1129</f>
        <v>0.018175499999999997</v>
      </c>
      <c r="S1129" s="189">
        <v>0</v>
      </c>
      <c r="T1129" s="190">
        <f>S1129*H1129</f>
        <v>0</v>
      </c>
      <c r="U1129" s="41"/>
      <c r="V1129" s="41"/>
      <c r="W1129" s="41"/>
      <c r="X1129" s="41"/>
      <c r="Y1129" s="41"/>
      <c r="Z1129" s="41"/>
      <c r="AA1129" s="41"/>
      <c r="AB1129" s="41"/>
      <c r="AC1129" s="41"/>
      <c r="AD1129" s="41"/>
      <c r="AE1129" s="41"/>
      <c r="AR1129" s="191" t="s">
        <v>98</v>
      </c>
      <c r="AT1129" s="191" t="s">
        <v>411</v>
      </c>
      <c r="AU1129" s="191" t="s">
        <v>80</v>
      </c>
      <c r="AY1129" s="22" t="s">
        <v>408</v>
      </c>
      <c r="BE1129" s="192">
        <f>IF(N1129="základní",J1129,0)</f>
        <v>0</v>
      </c>
      <c r="BF1129" s="192">
        <f>IF(N1129="snížená",J1129,0)</f>
        <v>0</v>
      </c>
      <c r="BG1129" s="192">
        <f>IF(N1129="zákl. přenesená",J1129,0)</f>
        <v>0</v>
      </c>
      <c r="BH1129" s="192">
        <f>IF(N1129="sníž. přenesená",J1129,0)</f>
        <v>0</v>
      </c>
      <c r="BI1129" s="192">
        <f>IF(N1129="nulová",J1129,0)</f>
        <v>0</v>
      </c>
      <c r="BJ1129" s="22" t="s">
        <v>76</v>
      </c>
      <c r="BK1129" s="192">
        <f>ROUND(I1129*H1129,2)</f>
        <v>0</v>
      </c>
      <c r="BL1129" s="22" t="s">
        <v>98</v>
      </c>
      <c r="BM1129" s="191" t="s">
        <v>1738</v>
      </c>
    </row>
    <row r="1130" s="2" customFormat="1">
      <c r="A1130" s="41"/>
      <c r="B1130" s="42"/>
      <c r="C1130" s="41"/>
      <c r="D1130" s="193" t="s">
        <v>417</v>
      </c>
      <c r="E1130" s="41"/>
      <c r="F1130" s="194" t="s">
        <v>1739</v>
      </c>
      <c r="G1130" s="41"/>
      <c r="H1130" s="41"/>
      <c r="I1130" s="195"/>
      <c r="J1130" s="41"/>
      <c r="K1130" s="41"/>
      <c r="L1130" s="42"/>
      <c r="M1130" s="196"/>
      <c r="N1130" s="197"/>
      <c r="O1130" s="75"/>
      <c r="P1130" s="75"/>
      <c r="Q1130" s="75"/>
      <c r="R1130" s="75"/>
      <c r="S1130" s="75"/>
      <c r="T1130" s="76"/>
      <c r="U1130" s="41"/>
      <c r="V1130" s="41"/>
      <c r="W1130" s="41"/>
      <c r="X1130" s="41"/>
      <c r="Y1130" s="41"/>
      <c r="Z1130" s="41"/>
      <c r="AA1130" s="41"/>
      <c r="AB1130" s="41"/>
      <c r="AC1130" s="41"/>
      <c r="AD1130" s="41"/>
      <c r="AE1130" s="41"/>
      <c r="AT1130" s="22" t="s">
        <v>417</v>
      </c>
      <c r="AU1130" s="22" t="s">
        <v>80</v>
      </c>
    </row>
    <row r="1131" s="14" customFormat="1">
      <c r="A1131" s="14"/>
      <c r="B1131" s="208"/>
      <c r="C1131" s="14"/>
      <c r="D1131" s="199" t="s">
        <v>419</v>
      </c>
      <c r="E1131" s="209" t="s">
        <v>3</v>
      </c>
      <c r="F1131" s="210" t="s">
        <v>1740</v>
      </c>
      <c r="G1131" s="14"/>
      <c r="H1131" s="209" t="s">
        <v>3</v>
      </c>
      <c r="I1131" s="211"/>
      <c r="J1131" s="14"/>
      <c r="K1131" s="14"/>
      <c r="L1131" s="208"/>
      <c r="M1131" s="212"/>
      <c r="N1131" s="213"/>
      <c r="O1131" s="213"/>
      <c r="P1131" s="213"/>
      <c r="Q1131" s="213"/>
      <c r="R1131" s="213"/>
      <c r="S1131" s="213"/>
      <c r="T1131" s="214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T1131" s="209" t="s">
        <v>419</v>
      </c>
      <c r="AU1131" s="209" t="s">
        <v>80</v>
      </c>
      <c r="AV1131" s="14" t="s">
        <v>76</v>
      </c>
      <c r="AW1131" s="14" t="s">
        <v>33</v>
      </c>
      <c r="AX1131" s="14" t="s">
        <v>72</v>
      </c>
      <c r="AY1131" s="209" t="s">
        <v>408</v>
      </c>
    </row>
    <row r="1132" s="13" customFormat="1">
      <c r="A1132" s="13"/>
      <c r="B1132" s="198"/>
      <c r="C1132" s="13"/>
      <c r="D1132" s="199" t="s">
        <v>419</v>
      </c>
      <c r="E1132" s="200" t="s">
        <v>3</v>
      </c>
      <c r="F1132" s="201" t="s">
        <v>1741</v>
      </c>
      <c r="G1132" s="13"/>
      <c r="H1132" s="202">
        <v>431.10000000000002</v>
      </c>
      <c r="I1132" s="203"/>
      <c r="J1132" s="13"/>
      <c r="K1132" s="13"/>
      <c r="L1132" s="198"/>
      <c r="M1132" s="204"/>
      <c r="N1132" s="205"/>
      <c r="O1132" s="205"/>
      <c r="P1132" s="205"/>
      <c r="Q1132" s="205"/>
      <c r="R1132" s="205"/>
      <c r="S1132" s="205"/>
      <c r="T1132" s="206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00" t="s">
        <v>419</v>
      </c>
      <c r="AU1132" s="200" t="s">
        <v>80</v>
      </c>
      <c r="AV1132" s="13" t="s">
        <v>80</v>
      </c>
      <c r="AW1132" s="13" t="s">
        <v>33</v>
      </c>
      <c r="AX1132" s="13" t="s">
        <v>72</v>
      </c>
      <c r="AY1132" s="200" t="s">
        <v>408</v>
      </c>
    </row>
    <row r="1133" s="13" customFormat="1">
      <c r="A1133" s="13"/>
      <c r="B1133" s="198"/>
      <c r="C1133" s="13"/>
      <c r="D1133" s="199" t="s">
        <v>419</v>
      </c>
      <c r="E1133" s="200" t="s">
        <v>3</v>
      </c>
      <c r="F1133" s="201" t="s">
        <v>1742</v>
      </c>
      <c r="G1133" s="13"/>
      <c r="H1133" s="202">
        <v>157.5</v>
      </c>
      <c r="I1133" s="203"/>
      <c r="J1133" s="13"/>
      <c r="K1133" s="13"/>
      <c r="L1133" s="198"/>
      <c r="M1133" s="204"/>
      <c r="N1133" s="205"/>
      <c r="O1133" s="205"/>
      <c r="P1133" s="205"/>
      <c r="Q1133" s="205"/>
      <c r="R1133" s="205"/>
      <c r="S1133" s="205"/>
      <c r="T1133" s="206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T1133" s="200" t="s">
        <v>419</v>
      </c>
      <c r="AU1133" s="200" t="s">
        <v>80</v>
      </c>
      <c r="AV1133" s="13" t="s">
        <v>80</v>
      </c>
      <c r="AW1133" s="13" t="s">
        <v>33</v>
      </c>
      <c r="AX1133" s="13" t="s">
        <v>72</v>
      </c>
      <c r="AY1133" s="200" t="s">
        <v>408</v>
      </c>
    </row>
    <row r="1134" s="13" customFormat="1">
      <c r="A1134" s="13"/>
      <c r="B1134" s="198"/>
      <c r="C1134" s="13"/>
      <c r="D1134" s="199" t="s">
        <v>419</v>
      </c>
      <c r="E1134" s="200" t="s">
        <v>3</v>
      </c>
      <c r="F1134" s="201" t="s">
        <v>1743</v>
      </c>
      <c r="G1134" s="13"/>
      <c r="H1134" s="202">
        <v>-69.299999999999997</v>
      </c>
      <c r="I1134" s="203"/>
      <c r="J1134" s="13"/>
      <c r="K1134" s="13"/>
      <c r="L1134" s="198"/>
      <c r="M1134" s="204"/>
      <c r="N1134" s="205"/>
      <c r="O1134" s="205"/>
      <c r="P1134" s="205"/>
      <c r="Q1134" s="205"/>
      <c r="R1134" s="205"/>
      <c r="S1134" s="205"/>
      <c r="T1134" s="206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00" t="s">
        <v>419</v>
      </c>
      <c r="AU1134" s="200" t="s">
        <v>80</v>
      </c>
      <c r="AV1134" s="13" t="s">
        <v>80</v>
      </c>
      <c r="AW1134" s="13" t="s">
        <v>33</v>
      </c>
      <c r="AX1134" s="13" t="s">
        <v>72</v>
      </c>
      <c r="AY1134" s="200" t="s">
        <v>408</v>
      </c>
    </row>
    <row r="1135" s="15" customFormat="1">
      <c r="A1135" s="15"/>
      <c r="B1135" s="215"/>
      <c r="C1135" s="15"/>
      <c r="D1135" s="199" t="s">
        <v>419</v>
      </c>
      <c r="E1135" s="216" t="s">
        <v>3</v>
      </c>
      <c r="F1135" s="217" t="s">
        <v>451</v>
      </c>
      <c r="G1135" s="15"/>
      <c r="H1135" s="218">
        <v>519.29999999999995</v>
      </c>
      <c r="I1135" s="219"/>
      <c r="J1135" s="15"/>
      <c r="K1135" s="15"/>
      <c r="L1135" s="215"/>
      <c r="M1135" s="220"/>
      <c r="N1135" s="221"/>
      <c r="O1135" s="221"/>
      <c r="P1135" s="221"/>
      <c r="Q1135" s="221"/>
      <c r="R1135" s="221"/>
      <c r="S1135" s="221"/>
      <c r="T1135" s="222"/>
      <c r="U1135" s="15"/>
      <c r="V1135" s="15"/>
      <c r="W1135" s="15"/>
      <c r="X1135" s="15"/>
      <c r="Y1135" s="15"/>
      <c r="Z1135" s="15"/>
      <c r="AA1135" s="15"/>
      <c r="AB1135" s="15"/>
      <c r="AC1135" s="15"/>
      <c r="AD1135" s="15"/>
      <c r="AE1135" s="15"/>
      <c r="AT1135" s="216" t="s">
        <v>419</v>
      </c>
      <c r="AU1135" s="216" t="s">
        <v>80</v>
      </c>
      <c r="AV1135" s="15" t="s">
        <v>415</v>
      </c>
      <c r="AW1135" s="15" t="s">
        <v>33</v>
      </c>
      <c r="AX1135" s="15" t="s">
        <v>76</v>
      </c>
      <c r="AY1135" s="216" t="s">
        <v>408</v>
      </c>
    </row>
    <row r="1136" s="12" customFormat="1" ht="22.8" customHeight="1">
      <c r="A1136" s="12"/>
      <c r="B1136" s="166"/>
      <c r="C1136" s="12"/>
      <c r="D1136" s="167" t="s">
        <v>71</v>
      </c>
      <c r="E1136" s="177" t="s">
        <v>1071</v>
      </c>
      <c r="F1136" s="177" t="s">
        <v>1744</v>
      </c>
      <c r="G1136" s="12"/>
      <c r="H1136" s="12"/>
      <c r="I1136" s="169"/>
      <c r="J1136" s="178">
        <f>BK1136</f>
        <v>0</v>
      </c>
      <c r="K1136" s="12"/>
      <c r="L1136" s="166"/>
      <c r="M1136" s="171"/>
      <c r="N1136" s="172"/>
      <c r="O1136" s="172"/>
      <c r="P1136" s="173">
        <f>SUM(P1137:P1167)</f>
        <v>0</v>
      </c>
      <c r="Q1136" s="172"/>
      <c r="R1136" s="173">
        <f>SUM(R1137:R1167)</f>
        <v>0.051568399999999993</v>
      </c>
      <c r="S1136" s="172"/>
      <c r="T1136" s="174">
        <f>SUM(T1137:T1167)</f>
        <v>0</v>
      </c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R1136" s="167" t="s">
        <v>76</v>
      </c>
      <c r="AT1136" s="175" t="s">
        <v>71</v>
      </c>
      <c r="AU1136" s="175" t="s">
        <v>76</v>
      </c>
      <c r="AY1136" s="167" t="s">
        <v>408</v>
      </c>
      <c r="BK1136" s="176">
        <f>SUM(BK1137:BK1167)</f>
        <v>0</v>
      </c>
    </row>
    <row r="1137" s="2" customFormat="1" ht="44.25" customHeight="1">
      <c r="A1137" s="41"/>
      <c r="B1137" s="179"/>
      <c r="C1137" s="180" t="s">
        <v>1745</v>
      </c>
      <c r="D1137" s="180" t="s">
        <v>411</v>
      </c>
      <c r="E1137" s="181" t="s">
        <v>1746</v>
      </c>
      <c r="F1137" s="182" t="s">
        <v>1747</v>
      </c>
      <c r="G1137" s="183" t="s">
        <v>117</v>
      </c>
      <c r="H1137" s="184">
        <v>486.19600000000003</v>
      </c>
      <c r="I1137" s="185"/>
      <c r="J1137" s="186">
        <f>ROUND(I1137*H1137,2)</f>
        <v>0</v>
      </c>
      <c r="K1137" s="182" t="s">
        <v>414</v>
      </c>
      <c r="L1137" s="42"/>
      <c r="M1137" s="187" t="s">
        <v>3</v>
      </c>
      <c r="N1137" s="188" t="s">
        <v>43</v>
      </c>
      <c r="O1137" s="75"/>
      <c r="P1137" s="189">
        <f>O1137*H1137</f>
        <v>0</v>
      </c>
      <c r="Q1137" s="189">
        <v>0</v>
      </c>
      <c r="R1137" s="189">
        <f>Q1137*H1137</f>
        <v>0</v>
      </c>
      <c r="S1137" s="189">
        <v>0</v>
      </c>
      <c r="T1137" s="190">
        <f>S1137*H1137</f>
        <v>0</v>
      </c>
      <c r="U1137" s="41"/>
      <c r="V1137" s="41"/>
      <c r="W1137" s="41"/>
      <c r="X1137" s="41"/>
      <c r="Y1137" s="41"/>
      <c r="Z1137" s="41"/>
      <c r="AA1137" s="41"/>
      <c r="AB1137" s="41"/>
      <c r="AC1137" s="41"/>
      <c r="AD1137" s="41"/>
      <c r="AE1137" s="41"/>
      <c r="AR1137" s="191" t="s">
        <v>415</v>
      </c>
      <c r="AT1137" s="191" t="s">
        <v>411</v>
      </c>
      <c r="AU1137" s="191" t="s">
        <v>80</v>
      </c>
      <c r="AY1137" s="22" t="s">
        <v>408</v>
      </c>
      <c r="BE1137" s="192">
        <f>IF(N1137="základní",J1137,0)</f>
        <v>0</v>
      </c>
      <c r="BF1137" s="192">
        <f>IF(N1137="snížená",J1137,0)</f>
        <v>0</v>
      </c>
      <c r="BG1137" s="192">
        <f>IF(N1137="zákl. přenesená",J1137,0)</f>
        <v>0</v>
      </c>
      <c r="BH1137" s="192">
        <f>IF(N1137="sníž. přenesená",J1137,0)</f>
        <v>0</v>
      </c>
      <c r="BI1137" s="192">
        <f>IF(N1137="nulová",J1137,0)</f>
        <v>0</v>
      </c>
      <c r="BJ1137" s="22" t="s">
        <v>76</v>
      </c>
      <c r="BK1137" s="192">
        <f>ROUND(I1137*H1137,2)</f>
        <v>0</v>
      </c>
      <c r="BL1137" s="22" t="s">
        <v>415</v>
      </c>
      <c r="BM1137" s="191" t="s">
        <v>1748</v>
      </c>
    </row>
    <row r="1138" s="2" customFormat="1">
      <c r="A1138" s="41"/>
      <c r="B1138" s="42"/>
      <c r="C1138" s="41"/>
      <c r="D1138" s="193" t="s">
        <v>417</v>
      </c>
      <c r="E1138" s="41"/>
      <c r="F1138" s="194" t="s">
        <v>1749</v>
      </c>
      <c r="G1138" s="41"/>
      <c r="H1138" s="41"/>
      <c r="I1138" s="195"/>
      <c r="J1138" s="41"/>
      <c r="K1138" s="41"/>
      <c r="L1138" s="42"/>
      <c r="M1138" s="196"/>
      <c r="N1138" s="197"/>
      <c r="O1138" s="75"/>
      <c r="P1138" s="75"/>
      <c r="Q1138" s="75"/>
      <c r="R1138" s="75"/>
      <c r="S1138" s="75"/>
      <c r="T1138" s="76"/>
      <c r="U1138" s="41"/>
      <c r="V1138" s="41"/>
      <c r="W1138" s="41"/>
      <c r="X1138" s="41"/>
      <c r="Y1138" s="41"/>
      <c r="Z1138" s="41"/>
      <c r="AA1138" s="41"/>
      <c r="AB1138" s="41"/>
      <c r="AC1138" s="41"/>
      <c r="AD1138" s="41"/>
      <c r="AE1138" s="41"/>
      <c r="AT1138" s="22" t="s">
        <v>417</v>
      </c>
      <c r="AU1138" s="22" t="s">
        <v>80</v>
      </c>
    </row>
    <row r="1139" s="13" customFormat="1">
      <c r="A1139" s="13"/>
      <c r="B1139" s="198"/>
      <c r="C1139" s="13"/>
      <c r="D1139" s="199" t="s">
        <v>419</v>
      </c>
      <c r="E1139" s="200" t="s">
        <v>3</v>
      </c>
      <c r="F1139" s="201" t="s">
        <v>209</v>
      </c>
      <c r="G1139" s="13"/>
      <c r="H1139" s="202">
        <v>486.19600000000003</v>
      </c>
      <c r="I1139" s="203"/>
      <c r="J1139" s="13"/>
      <c r="K1139" s="13"/>
      <c r="L1139" s="198"/>
      <c r="M1139" s="204"/>
      <c r="N1139" s="205"/>
      <c r="O1139" s="205"/>
      <c r="P1139" s="205"/>
      <c r="Q1139" s="205"/>
      <c r="R1139" s="205"/>
      <c r="S1139" s="205"/>
      <c r="T1139" s="206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00" t="s">
        <v>419</v>
      </c>
      <c r="AU1139" s="200" t="s">
        <v>80</v>
      </c>
      <c r="AV1139" s="13" t="s">
        <v>80</v>
      </c>
      <c r="AW1139" s="13" t="s">
        <v>33</v>
      </c>
      <c r="AX1139" s="13" t="s">
        <v>72</v>
      </c>
      <c r="AY1139" s="200" t="s">
        <v>408</v>
      </c>
    </row>
    <row r="1140" s="15" customFormat="1">
      <c r="A1140" s="15"/>
      <c r="B1140" s="215"/>
      <c r="C1140" s="15"/>
      <c r="D1140" s="199" t="s">
        <v>419</v>
      </c>
      <c r="E1140" s="216" t="s">
        <v>3</v>
      </c>
      <c r="F1140" s="217" t="s">
        <v>451</v>
      </c>
      <c r="G1140" s="15"/>
      <c r="H1140" s="218">
        <v>486.19600000000003</v>
      </c>
      <c r="I1140" s="219"/>
      <c r="J1140" s="15"/>
      <c r="K1140" s="15"/>
      <c r="L1140" s="215"/>
      <c r="M1140" s="220"/>
      <c r="N1140" s="221"/>
      <c r="O1140" s="221"/>
      <c r="P1140" s="221"/>
      <c r="Q1140" s="221"/>
      <c r="R1140" s="221"/>
      <c r="S1140" s="221"/>
      <c r="T1140" s="222"/>
      <c r="U1140" s="15"/>
      <c r="V1140" s="15"/>
      <c r="W1140" s="15"/>
      <c r="X1140" s="15"/>
      <c r="Y1140" s="15"/>
      <c r="Z1140" s="15"/>
      <c r="AA1140" s="15"/>
      <c r="AB1140" s="15"/>
      <c r="AC1140" s="15"/>
      <c r="AD1140" s="15"/>
      <c r="AE1140" s="15"/>
      <c r="AT1140" s="216" t="s">
        <v>419</v>
      </c>
      <c r="AU1140" s="216" t="s">
        <v>80</v>
      </c>
      <c r="AV1140" s="15" t="s">
        <v>415</v>
      </c>
      <c r="AW1140" s="15" t="s">
        <v>33</v>
      </c>
      <c r="AX1140" s="15" t="s">
        <v>76</v>
      </c>
      <c r="AY1140" s="216" t="s">
        <v>408</v>
      </c>
    </row>
    <row r="1141" s="2" customFormat="1" ht="49.05" customHeight="1">
      <c r="A1141" s="41"/>
      <c r="B1141" s="179"/>
      <c r="C1141" s="180" t="s">
        <v>1750</v>
      </c>
      <c r="D1141" s="180" t="s">
        <v>411</v>
      </c>
      <c r="E1141" s="181" t="s">
        <v>1751</v>
      </c>
      <c r="F1141" s="182" t="s">
        <v>1752</v>
      </c>
      <c r="G1141" s="183" t="s">
        <v>117</v>
      </c>
      <c r="H1141" s="184">
        <v>43757.639999999999</v>
      </c>
      <c r="I1141" s="185"/>
      <c r="J1141" s="186">
        <f>ROUND(I1141*H1141,2)</f>
        <v>0</v>
      </c>
      <c r="K1141" s="182" t="s">
        <v>414</v>
      </c>
      <c r="L1141" s="42"/>
      <c r="M1141" s="187" t="s">
        <v>3</v>
      </c>
      <c r="N1141" s="188" t="s">
        <v>43</v>
      </c>
      <c r="O1141" s="75"/>
      <c r="P1141" s="189">
        <f>O1141*H1141</f>
        <v>0</v>
      </c>
      <c r="Q1141" s="189">
        <v>0</v>
      </c>
      <c r="R1141" s="189">
        <f>Q1141*H1141</f>
        <v>0</v>
      </c>
      <c r="S1141" s="189">
        <v>0</v>
      </c>
      <c r="T1141" s="190">
        <f>S1141*H1141</f>
        <v>0</v>
      </c>
      <c r="U1141" s="41"/>
      <c r="V1141" s="41"/>
      <c r="W1141" s="41"/>
      <c r="X1141" s="41"/>
      <c r="Y1141" s="41"/>
      <c r="Z1141" s="41"/>
      <c r="AA1141" s="41"/>
      <c r="AB1141" s="41"/>
      <c r="AC1141" s="41"/>
      <c r="AD1141" s="41"/>
      <c r="AE1141" s="41"/>
      <c r="AR1141" s="191" t="s">
        <v>415</v>
      </c>
      <c r="AT1141" s="191" t="s">
        <v>411</v>
      </c>
      <c r="AU1141" s="191" t="s">
        <v>80</v>
      </c>
      <c r="AY1141" s="22" t="s">
        <v>408</v>
      </c>
      <c r="BE1141" s="192">
        <f>IF(N1141="základní",J1141,0)</f>
        <v>0</v>
      </c>
      <c r="BF1141" s="192">
        <f>IF(N1141="snížená",J1141,0)</f>
        <v>0</v>
      </c>
      <c r="BG1141" s="192">
        <f>IF(N1141="zákl. přenesená",J1141,0)</f>
        <v>0</v>
      </c>
      <c r="BH1141" s="192">
        <f>IF(N1141="sníž. přenesená",J1141,0)</f>
        <v>0</v>
      </c>
      <c r="BI1141" s="192">
        <f>IF(N1141="nulová",J1141,0)</f>
        <v>0</v>
      </c>
      <c r="BJ1141" s="22" t="s">
        <v>76</v>
      </c>
      <c r="BK1141" s="192">
        <f>ROUND(I1141*H1141,2)</f>
        <v>0</v>
      </c>
      <c r="BL1141" s="22" t="s">
        <v>415</v>
      </c>
      <c r="BM1141" s="191" t="s">
        <v>1753</v>
      </c>
    </row>
    <row r="1142" s="2" customFormat="1">
      <c r="A1142" s="41"/>
      <c r="B1142" s="42"/>
      <c r="C1142" s="41"/>
      <c r="D1142" s="193" t="s">
        <v>417</v>
      </c>
      <c r="E1142" s="41"/>
      <c r="F1142" s="194" t="s">
        <v>1754</v>
      </c>
      <c r="G1142" s="41"/>
      <c r="H1142" s="41"/>
      <c r="I1142" s="195"/>
      <c r="J1142" s="41"/>
      <c r="K1142" s="41"/>
      <c r="L1142" s="42"/>
      <c r="M1142" s="196"/>
      <c r="N1142" s="197"/>
      <c r="O1142" s="75"/>
      <c r="P1142" s="75"/>
      <c r="Q1142" s="75"/>
      <c r="R1142" s="75"/>
      <c r="S1142" s="75"/>
      <c r="T1142" s="76"/>
      <c r="U1142" s="41"/>
      <c r="V1142" s="41"/>
      <c r="W1142" s="41"/>
      <c r="X1142" s="41"/>
      <c r="Y1142" s="41"/>
      <c r="Z1142" s="41"/>
      <c r="AA1142" s="41"/>
      <c r="AB1142" s="41"/>
      <c r="AC1142" s="41"/>
      <c r="AD1142" s="41"/>
      <c r="AE1142" s="41"/>
      <c r="AT1142" s="22" t="s">
        <v>417</v>
      </c>
      <c r="AU1142" s="22" t="s">
        <v>80</v>
      </c>
    </row>
    <row r="1143" s="2" customFormat="1">
      <c r="A1143" s="41"/>
      <c r="B1143" s="42"/>
      <c r="C1143" s="41"/>
      <c r="D1143" s="199" t="s">
        <v>429</v>
      </c>
      <c r="E1143" s="41"/>
      <c r="F1143" s="207" t="s">
        <v>1755</v>
      </c>
      <c r="G1143" s="41"/>
      <c r="H1143" s="41"/>
      <c r="I1143" s="195"/>
      <c r="J1143" s="41"/>
      <c r="K1143" s="41"/>
      <c r="L1143" s="42"/>
      <c r="M1143" s="196"/>
      <c r="N1143" s="197"/>
      <c r="O1143" s="75"/>
      <c r="P1143" s="75"/>
      <c r="Q1143" s="75"/>
      <c r="R1143" s="75"/>
      <c r="S1143" s="75"/>
      <c r="T1143" s="76"/>
      <c r="U1143" s="41"/>
      <c r="V1143" s="41"/>
      <c r="W1143" s="41"/>
      <c r="X1143" s="41"/>
      <c r="Y1143" s="41"/>
      <c r="Z1143" s="41"/>
      <c r="AA1143" s="41"/>
      <c r="AB1143" s="41"/>
      <c r="AC1143" s="41"/>
      <c r="AD1143" s="41"/>
      <c r="AE1143" s="41"/>
      <c r="AT1143" s="22" t="s">
        <v>429</v>
      </c>
      <c r="AU1143" s="22" t="s">
        <v>80</v>
      </c>
    </row>
    <row r="1144" s="13" customFormat="1">
      <c r="A1144" s="13"/>
      <c r="B1144" s="198"/>
      <c r="C1144" s="13"/>
      <c r="D1144" s="199" t="s">
        <v>419</v>
      </c>
      <c r="E1144" s="200" t="s">
        <v>3</v>
      </c>
      <c r="F1144" s="201" t="s">
        <v>209</v>
      </c>
      <c r="G1144" s="13"/>
      <c r="H1144" s="202">
        <v>486.19600000000003</v>
      </c>
      <c r="I1144" s="203"/>
      <c r="J1144" s="13"/>
      <c r="K1144" s="13"/>
      <c r="L1144" s="198"/>
      <c r="M1144" s="204"/>
      <c r="N1144" s="205"/>
      <c r="O1144" s="205"/>
      <c r="P1144" s="205"/>
      <c r="Q1144" s="205"/>
      <c r="R1144" s="205"/>
      <c r="S1144" s="205"/>
      <c r="T1144" s="206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00" t="s">
        <v>419</v>
      </c>
      <c r="AU1144" s="200" t="s">
        <v>80</v>
      </c>
      <c r="AV1144" s="13" t="s">
        <v>80</v>
      </c>
      <c r="AW1144" s="13" t="s">
        <v>33</v>
      </c>
      <c r="AX1144" s="13" t="s">
        <v>76</v>
      </c>
      <c r="AY1144" s="200" t="s">
        <v>408</v>
      </c>
    </row>
    <row r="1145" s="13" customFormat="1">
      <c r="A1145" s="13"/>
      <c r="B1145" s="198"/>
      <c r="C1145" s="13"/>
      <c r="D1145" s="199" t="s">
        <v>419</v>
      </c>
      <c r="E1145" s="13"/>
      <c r="F1145" s="201" t="s">
        <v>1756</v>
      </c>
      <c r="G1145" s="13"/>
      <c r="H1145" s="202">
        <v>43757.639999999999</v>
      </c>
      <c r="I1145" s="203"/>
      <c r="J1145" s="13"/>
      <c r="K1145" s="13"/>
      <c r="L1145" s="198"/>
      <c r="M1145" s="204"/>
      <c r="N1145" s="205"/>
      <c r="O1145" s="205"/>
      <c r="P1145" s="205"/>
      <c r="Q1145" s="205"/>
      <c r="R1145" s="205"/>
      <c r="S1145" s="205"/>
      <c r="T1145" s="206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00" t="s">
        <v>419</v>
      </c>
      <c r="AU1145" s="200" t="s">
        <v>80</v>
      </c>
      <c r="AV1145" s="13" t="s">
        <v>80</v>
      </c>
      <c r="AW1145" s="13" t="s">
        <v>4</v>
      </c>
      <c r="AX1145" s="13" t="s">
        <v>76</v>
      </c>
      <c r="AY1145" s="200" t="s">
        <v>408</v>
      </c>
    </row>
    <row r="1146" s="2" customFormat="1" ht="44.25" customHeight="1">
      <c r="A1146" s="41"/>
      <c r="B1146" s="179"/>
      <c r="C1146" s="180" t="s">
        <v>1757</v>
      </c>
      <c r="D1146" s="180" t="s">
        <v>411</v>
      </c>
      <c r="E1146" s="181" t="s">
        <v>1758</v>
      </c>
      <c r="F1146" s="182" t="s">
        <v>1759</v>
      </c>
      <c r="G1146" s="183" t="s">
        <v>117</v>
      </c>
      <c r="H1146" s="184">
        <v>486.19600000000003</v>
      </c>
      <c r="I1146" s="185"/>
      <c r="J1146" s="186">
        <f>ROUND(I1146*H1146,2)</f>
        <v>0</v>
      </c>
      <c r="K1146" s="182" t="s">
        <v>414</v>
      </c>
      <c r="L1146" s="42"/>
      <c r="M1146" s="187" t="s">
        <v>3</v>
      </c>
      <c r="N1146" s="188" t="s">
        <v>43</v>
      </c>
      <c r="O1146" s="75"/>
      <c r="P1146" s="189">
        <f>O1146*H1146</f>
        <v>0</v>
      </c>
      <c r="Q1146" s="189">
        <v>0</v>
      </c>
      <c r="R1146" s="189">
        <f>Q1146*H1146</f>
        <v>0</v>
      </c>
      <c r="S1146" s="189">
        <v>0</v>
      </c>
      <c r="T1146" s="190">
        <f>S1146*H1146</f>
        <v>0</v>
      </c>
      <c r="U1146" s="41"/>
      <c r="V1146" s="41"/>
      <c r="W1146" s="41"/>
      <c r="X1146" s="41"/>
      <c r="Y1146" s="41"/>
      <c r="Z1146" s="41"/>
      <c r="AA1146" s="41"/>
      <c r="AB1146" s="41"/>
      <c r="AC1146" s="41"/>
      <c r="AD1146" s="41"/>
      <c r="AE1146" s="41"/>
      <c r="AR1146" s="191" t="s">
        <v>415</v>
      </c>
      <c r="AT1146" s="191" t="s">
        <v>411</v>
      </c>
      <c r="AU1146" s="191" t="s">
        <v>80</v>
      </c>
      <c r="AY1146" s="22" t="s">
        <v>408</v>
      </c>
      <c r="BE1146" s="192">
        <f>IF(N1146="základní",J1146,0)</f>
        <v>0</v>
      </c>
      <c r="BF1146" s="192">
        <f>IF(N1146="snížená",J1146,0)</f>
        <v>0</v>
      </c>
      <c r="BG1146" s="192">
        <f>IF(N1146="zákl. přenesená",J1146,0)</f>
        <v>0</v>
      </c>
      <c r="BH1146" s="192">
        <f>IF(N1146="sníž. přenesená",J1146,0)</f>
        <v>0</v>
      </c>
      <c r="BI1146" s="192">
        <f>IF(N1146="nulová",J1146,0)</f>
        <v>0</v>
      </c>
      <c r="BJ1146" s="22" t="s">
        <v>76</v>
      </c>
      <c r="BK1146" s="192">
        <f>ROUND(I1146*H1146,2)</f>
        <v>0</v>
      </c>
      <c r="BL1146" s="22" t="s">
        <v>415</v>
      </c>
      <c r="BM1146" s="191" t="s">
        <v>1760</v>
      </c>
    </row>
    <row r="1147" s="2" customFormat="1">
      <c r="A1147" s="41"/>
      <c r="B1147" s="42"/>
      <c r="C1147" s="41"/>
      <c r="D1147" s="193" t="s">
        <v>417</v>
      </c>
      <c r="E1147" s="41"/>
      <c r="F1147" s="194" t="s">
        <v>1761</v>
      </c>
      <c r="G1147" s="41"/>
      <c r="H1147" s="41"/>
      <c r="I1147" s="195"/>
      <c r="J1147" s="41"/>
      <c r="K1147" s="41"/>
      <c r="L1147" s="42"/>
      <c r="M1147" s="196"/>
      <c r="N1147" s="197"/>
      <c r="O1147" s="75"/>
      <c r="P1147" s="75"/>
      <c r="Q1147" s="75"/>
      <c r="R1147" s="75"/>
      <c r="S1147" s="75"/>
      <c r="T1147" s="76"/>
      <c r="U1147" s="41"/>
      <c r="V1147" s="41"/>
      <c r="W1147" s="41"/>
      <c r="X1147" s="41"/>
      <c r="Y1147" s="41"/>
      <c r="Z1147" s="41"/>
      <c r="AA1147" s="41"/>
      <c r="AB1147" s="41"/>
      <c r="AC1147" s="41"/>
      <c r="AD1147" s="41"/>
      <c r="AE1147" s="41"/>
      <c r="AT1147" s="22" t="s">
        <v>417</v>
      </c>
      <c r="AU1147" s="22" t="s">
        <v>80</v>
      </c>
    </row>
    <row r="1148" s="13" customFormat="1">
      <c r="A1148" s="13"/>
      <c r="B1148" s="198"/>
      <c r="C1148" s="13"/>
      <c r="D1148" s="199" t="s">
        <v>419</v>
      </c>
      <c r="E1148" s="200" t="s">
        <v>3</v>
      </c>
      <c r="F1148" s="201" t="s">
        <v>209</v>
      </c>
      <c r="G1148" s="13"/>
      <c r="H1148" s="202">
        <v>486.19600000000003</v>
      </c>
      <c r="I1148" s="203"/>
      <c r="J1148" s="13"/>
      <c r="K1148" s="13"/>
      <c r="L1148" s="198"/>
      <c r="M1148" s="204"/>
      <c r="N1148" s="205"/>
      <c r="O1148" s="205"/>
      <c r="P1148" s="205"/>
      <c r="Q1148" s="205"/>
      <c r="R1148" s="205"/>
      <c r="S1148" s="205"/>
      <c r="T1148" s="206"/>
      <c r="U1148" s="13"/>
      <c r="V1148" s="13"/>
      <c r="W1148" s="13"/>
      <c r="X1148" s="13"/>
      <c r="Y1148" s="13"/>
      <c r="Z1148" s="13"/>
      <c r="AA1148" s="13"/>
      <c r="AB1148" s="13"/>
      <c r="AC1148" s="13"/>
      <c r="AD1148" s="13"/>
      <c r="AE1148" s="13"/>
      <c r="AT1148" s="200" t="s">
        <v>419</v>
      </c>
      <c r="AU1148" s="200" t="s">
        <v>80</v>
      </c>
      <c r="AV1148" s="13" t="s">
        <v>80</v>
      </c>
      <c r="AW1148" s="13" t="s">
        <v>33</v>
      </c>
      <c r="AX1148" s="13" t="s">
        <v>76</v>
      </c>
      <c r="AY1148" s="200" t="s">
        <v>408</v>
      </c>
    </row>
    <row r="1149" s="2" customFormat="1" ht="37.8" customHeight="1">
      <c r="A1149" s="41"/>
      <c r="B1149" s="179"/>
      <c r="C1149" s="180" t="s">
        <v>1762</v>
      </c>
      <c r="D1149" s="180" t="s">
        <v>411</v>
      </c>
      <c r="E1149" s="181" t="s">
        <v>1763</v>
      </c>
      <c r="F1149" s="182" t="s">
        <v>1764</v>
      </c>
      <c r="G1149" s="183" t="s">
        <v>117</v>
      </c>
      <c r="H1149" s="184">
        <v>396.68000000000001</v>
      </c>
      <c r="I1149" s="185"/>
      <c r="J1149" s="186">
        <f>ROUND(I1149*H1149,2)</f>
        <v>0</v>
      </c>
      <c r="K1149" s="182" t="s">
        <v>414</v>
      </c>
      <c r="L1149" s="42"/>
      <c r="M1149" s="187" t="s">
        <v>3</v>
      </c>
      <c r="N1149" s="188" t="s">
        <v>43</v>
      </c>
      <c r="O1149" s="75"/>
      <c r="P1149" s="189">
        <f>O1149*H1149</f>
        <v>0</v>
      </c>
      <c r="Q1149" s="189">
        <v>0.00012999999999999999</v>
      </c>
      <c r="R1149" s="189">
        <f>Q1149*H1149</f>
        <v>0.051568399999999993</v>
      </c>
      <c r="S1149" s="189">
        <v>0</v>
      </c>
      <c r="T1149" s="190">
        <f>S1149*H1149</f>
        <v>0</v>
      </c>
      <c r="U1149" s="41"/>
      <c r="V1149" s="41"/>
      <c r="W1149" s="41"/>
      <c r="X1149" s="41"/>
      <c r="Y1149" s="41"/>
      <c r="Z1149" s="41"/>
      <c r="AA1149" s="41"/>
      <c r="AB1149" s="41"/>
      <c r="AC1149" s="41"/>
      <c r="AD1149" s="41"/>
      <c r="AE1149" s="41"/>
      <c r="AR1149" s="191" t="s">
        <v>415</v>
      </c>
      <c r="AT1149" s="191" t="s">
        <v>411</v>
      </c>
      <c r="AU1149" s="191" t="s">
        <v>80</v>
      </c>
      <c r="AY1149" s="22" t="s">
        <v>408</v>
      </c>
      <c r="BE1149" s="192">
        <f>IF(N1149="základní",J1149,0)</f>
        <v>0</v>
      </c>
      <c r="BF1149" s="192">
        <f>IF(N1149="snížená",J1149,0)</f>
        <v>0</v>
      </c>
      <c r="BG1149" s="192">
        <f>IF(N1149="zákl. přenesená",J1149,0)</f>
        <v>0</v>
      </c>
      <c r="BH1149" s="192">
        <f>IF(N1149="sníž. přenesená",J1149,0)</f>
        <v>0</v>
      </c>
      <c r="BI1149" s="192">
        <f>IF(N1149="nulová",J1149,0)</f>
        <v>0</v>
      </c>
      <c r="BJ1149" s="22" t="s">
        <v>76</v>
      </c>
      <c r="BK1149" s="192">
        <f>ROUND(I1149*H1149,2)</f>
        <v>0</v>
      </c>
      <c r="BL1149" s="22" t="s">
        <v>415</v>
      </c>
      <c r="BM1149" s="191" t="s">
        <v>1765</v>
      </c>
    </row>
    <row r="1150" s="2" customFormat="1">
      <c r="A1150" s="41"/>
      <c r="B1150" s="42"/>
      <c r="C1150" s="41"/>
      <c r="D1150" s="193" t="s">
        <v>417</v>
      </c>
      <c r="E1150" s="41"/>
      <c r="F1150" s="194" t="s">
        <v>1766</v>
      </c>
      <c r="G1150" s="41"/>
      <c r="H1150" s="41"/>
      <c r="I1150" s="195"/>
      <c r="J1150" s="41"/>
      <c r="K1150" s="41"/>
      <c r="L1150" s="42"/>
      <c r="M1150" s="196"/>
      <c r="N1150" s="197"/>
      <c r="O1150" s="75"/>
      <c r="P1150" s="75"/>
      <c r="Q1150" s="75"/>
      <c r="R1150" s="75"/>
      <c r="S1150" s="75"/>
      <c r="T1150" s="76"/>
      <c r="U1150" s="41"/>
      <c r="V1150" s="41"/>
      <c r="W1150" s="41"/>
      <c r="X1150" s="41"/>
      <c r="Y1150" s="41"/>
      <c r="Z1150" s="41"/>
      <c r="AA1150" s="41"/>
      <c r="AB1150" s="41"/>
      <c r="AC1150" s="41"/>
      <c r="AD1150" s="41"/>
      <c r="AE1150" s="41"/>
      <c r="AT1150" s="22" t="s">
        <v>417</v>
      </c>
      <c r="AU1150" s="22" t="s">
        <v>80</v>
      </c>
    </row>
    <row r="1151" s="13" customFormat="1">
      <c r="A1151" s="13"/>
      <c r="B1151" s="198"/>
      <c r="C1151" s="13"/>
      <c r="D1151" s="199" t="s">
        <v>419</v>
      </c>
      <c r="E1151" s="200" t="s">
        <v>3</v>
      </c>
      <c r="F1151" s="201" t="s">
        <v>1767</v>
      </c>
      <c r="G1151" s="13"/>
      <c r="H1151" s="202">
        <v>396.68000000000001</v>
      </c>
      <c r="I1151" s="203"/>
      <c r="J1151" s="13"/>
      <c r="K1151" s="13"/>
      <c r="L1151" s="198"/>
      <c r="M1151" s="204"/>
      <c r="N1151" s="205"/>
      <c r="O1151" s="205"/>
      <c r="P1151" s="205"/>
      <c r="Q1151" s="205"/>
      <c r="R1151" s="205"/>
      <c r="S1151" s="205"/>
      <c r="T1151" s="206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T1151" s="200" t="s">
        <v>419</v>
      </c>
      <c r="AU1151" s="200" t="s">
        <v>80</v>
      </c>
      <c r="AV1151" s="13" t="s">
        <v>80</v>
      </c>
      <c r="AW1151" s="13" t="s">
        <v>33</v>
      </c>
      <c r="AX1151" s="13" t="s">
        <v>76</v>
      </c>
      <c r="AY1151" s="200" t="s">
        <v>408</v>
      </c>
    </row>
    <row r="1152" s="2" customFormat="1" ht="24.15" customHeight="1">
      <c r="A1152" s="41"/>
      <c r="B1152" s="179"/>
      <c r="C1152" s="180" t="s">
        <v>1768</v>
      </c>
      <c r="D1152" s="180" t="s">
        <v>411</v>
      </c>
      <c r="E1152" s="181" t="s">
        <v>1769</v>
      </c>
      <c r="F1152" s="182" t="s">
        <v>1770</v>
      </c>
      <c r="G1152" s="183" t="s">
        <v>117</v>
      </c>
      <c r="H1152" s="184">
        <v>486.19600000000003</v>
      </c>
      <c r="I1152" s="185"/>
      <c r="J1152" s="186">
        <f>ROUND(I1152*H1152,2)</f>
        <v>0</v>
      </c>
      <c r="K1152" s="182" t="s">
        <v>414</v>
      </c>
      <c r="L1152" s="42"/>
      <c r="M1152" s="187" t="s">
        <v>3</v>
      </c>
      <c r="N1152" s="188" t="s">
        <v>43</v>
      </c>
      <c r="O1152" s="75"/>
      <c r="P1152" s="189">
        <f>O1152*H1152</f>
        <v>0</v>
      </c>
      <c r="Q1152" s="189">
        <v>0</v>
      </c>
      <c r="R1152" s="189">
        <f>Q1152*H1152</f>
        <v>0</v>
      </c>
      <c r="S1152" s="189">
        <v>0</v>
      </c>
      <c r="T1152" s="190">
        <f>S1152*H1152</f>
        <v>0</v>
      </c>
      <c r="U1152" s="41"/>
      <c r="V1152" s="41"/>
      <c r="W1152" s="41"/>
      <c r="X1152" s="41"/>
      <c r="Y1152" s="41"/>
      <c r="Z1152" s="41"/>
      <c r="AA1152" s="41"/>
      <c r="AB1152" s="41"/>
      <c r="AC1152" s="41"/>
      <c r="AD1152" s="41"/>
      <c r="AE1152" s="41"/>
      <c r="AR1152" s="191" t="s">
        <v>415</v>
      </c>
      <c r="AT1152" s="191" t="s">
        <v>411</v>
      </c>
      <c r="AU1152" s="191" t="s">
        <v>80</v>
      </c>
      <c r="AY1152" s="22" t="s">
        <v>408</v>
      </c>
      <c r="BE1152" s="192">
        <f>IF(N1152="základní",J1152,0)</f>
        <v>0</v>
      </c>
      <c r="BF1152" s="192">
        <f>IF(N1152="snížená",J1152,0)</f>
        <v>0</v>
      </c>
      <c r="BG1152" s="192">
        <f>IF(N1152="zákl. přenesená",J1152,0)</f>
        <v>0</v>
      </c>
      <c r="BH1152" s="192">
        <f>IF(N1152="sníž. přenesená",J1152,0)</f>
        <v>0</v>
      </c>
      <c r="BI1152" s="192">
        <f>IF(N1152="nulová",J1152,0)</f>
        <v>0</v>
      </c>
      <c r="BJ1152" s="22" t="s">
        <v>76</v>
      </c>
      <c r="BK1152" s="192">
        <f>ROUND(I1152*H1152,2)</f>
        <v>0</v>
      </c>
      <c r="BL1152" s="22" t="s">
        <v>415</v>
      </c>
      <c r="BM1152" s="191" t="s">
        <v>1771</v>
      </c>
    </row>
    <row r="1153" s="2" customFormat="1">
      <c r="A1153" s="41"/>
      <c r="B1153" s="42"/>
      <c r="C1153" s="41"/>
      <c r="D1153" s="193" t="s">
        <v>417</v>
      </c>
      <c r="E1153" s="41"/>
      <c r="F1153" s="194" t="s">
        <v>1772</v>
      </c>
      <c r="G1153" s="41"/>
      <c r="H1153" s="41"/>
      <c r="I1153" s="195"/>
      <c r="J1153" s="41"/>
      <c r="K1153" s="41"/>
      <c r="L1153" s="42"/>
      <c r="M1153" s="196"/>
      <c r="N1153" s="197"/>
      <c r="O1153" s="75"/>
      <c r="P1153" s="75"/>
      <c r="Q1153" s="75"/>
      <c r="R1153" s="75"/>
      <c r="S1153" s="75"/>
      <c r="T1153" s="76"/>
      <c r="U1153" s="41"/>
      <c r="V1153" s="41"/>
      <c r="W1153" s="41"/>
      <c r="X1153" s="41"/>
      <c r="Y1153" s="41"/>
      <c r="Z1153" s="41"/>
      <c r="AA1153" s="41"/>
      <c r="AB1153" s="41"/>
      <c r="AC1153" s="41"/>
      <c r="AD1153" s="41"/>
      <c r="AE1153" s="41"/>
      <c r="AT1153" s="22" t="s">
        <v>417</v>
      </c>
      <c r="AU1153" s="22" t="s">
        <v>80</v>
      </c>
    </row>
    <row r="1154" s="13" customFormat="1">
      <c r="A1154" s="13"/>
      <c r="B1154" s="198"/>
      <c r="C1154" s="13"/>
      <c r="D1154" s="199" t="s">
        <v>419</v>
      </c>
      <c r="E1154" s="200" t="s">
        <v>3</v>
      </c>
      <c r="F1154" s="201" t="s">
        <v>209</v>
      </c>
      <c r="G1154" s="13"/>
      <c r="H1154" s="202">
        <v>486.19600000000003</v>
      </c>
      <c r="I1154" s="203"/>
      <c r="J1154" s="13"/>
      <c r="K1154" s="13"/>
      <c r="L1154" s="198"/>
      <c r="M1154" s="204"/>
      <c r="N1154" s="205"/>
      <c r="O1154" s="205"/>
      <c r="P1154" s="205"/>
      <c r="Q1154" s="205"/>
      <c r="R1154" s="205"/>
      <c r="S1154" s="205"/>
      <c r="T1154" s="206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T1154" s="200" t="s">
        <v>419</v>
      </c>
      <c r="AU1154" s="200" t="s">
        <v>80</v>
      </c>
      <c r="AV1154" s="13" t="s">
        <v>80</v>
      </c>
      <c r="AW1154" s="13" t="s">
        <v>33</v>
      </c>
      <c r="AX1154" s="13" t="s">
        <v>76</v>
      </c>
      <c r="AY1154" s="200" t="s">
        <v>408</v>
      </c>
    </row>
    <row r="1155" s="2" customFormat="1" ht="33" customHeight="1">
      <c r="A1155" s="41"/>
      <c r="B1155" s="179"/>
      <c r="C1155" s="180" t="s">
        <v>1773</v>
      </c>
      <c r="D1155" s="180" t="s">
        <v>411</v>
      </c>
      <c r="E1155" s="181" t="s">
        <v>1774</v>
      </c>
      <c r="F1155" s="182" t="s">
        <v>1775</v>
      </c>
      <c r="G1155" s="183" t="s">
        <v>117</v>
      </c>
      <c r="H1155" s="184">
        <v>29171.759999999998</v>
      </c>
      <c r="I1155" s="185"/>
      <c r="J1155" s="186">
        <f>ROUND(I1155*H1155,2)</f>
        <v>0</v>
      </c>
      <c r="K1155" s="182" t="s">
        <v>414</v>
      </c>
      <c r="L1155" s="42"/>
      <c r="M1155" s="187" t="s">
        <v>3</v>
      </c>
      <c r="N1155" s="188" t="s">
        <v>43</v>
      </c>
      <c r="O1155" s="75"/>
      <c r="P1155" s="189">
        <f>O1155*H1155</f>
        <v>0</v>
      </c>
      <c r="Q1155" s="189">
        <v>0</v>
      </c>
      <c r="R1155" s="189">
        <f>Q1155*H1155</f>
        <v>0</v>
      </c>
      <c r="S1155" s="189">
        <v>0</v>
      </c>
      <c r="T1155" s="190">
        <f>S1155*H1155</f>
        <v>0</v>
      </c>
      <c r="U1155" s="41"/>
      <c r="V1155" s="41"/>
      <c r="W1155" s="41"/>
      <c r="X1155" s="41"/>
      <c r="Y1155" s="41"/>
      <c r="Z1155" s="41"/>
      <c r="AA1155" s="41"/>
      <c r="AB1155" s="41"/>
      <c r="AC1155" s="41"/>
      <c r="AD1155" s="41"/>
      <c r="AE1155" s="41"/>
      <c r="AR1155" s="191" t="s">
        <v>415</v>
      </c>
      <c r="AT1155" s="191" t="s">
        <v>411</v>
      </c>
      <c r="AU1155" s="191" t="s">
        <v>80</v>
      </c>
      <c r="AY1155" s="22" t="s">
        <v>408</v>
      </c>
      <c r="BE1155" s="192">
        <f>IF(N1155="základní",J1155,0)</f>
        <v>0</v>
      </c>
      <c r="BF1155" s="192">
        <f>IF(N1155="snížená",J1155,0)</f>
        <v>0</v>
      </c>
      <c r="BG1155" s="192">
        <f>IF(N1155="zákl. přenesená",J1155,0)</f>
        <v>0</v>
      </c>
      <c r="BH1155" s="192">
        <f>IF(N1155="sníž. přenesená",J1155,0)</f>
        <v>0</v>
      </c>
      <c r="BI1155" s="192">
        <f>IF(N1155="nulová",J1155,0)</f>
        <v>0</v>
      </c>
      <c r="BJ1155" s="22" t="s">
        <v>76</v>
      </c>
      <c r="BK1155" s="192">
        <f>ROUND(I1155*H1155,2)</f>
        <v>0</v>
      </c>
      <c r="BL1155" s="22" t="s">
        <v>415</v>
      </c>
      <c r="BM1155" s="191" t="s">
        <v>1776</v>
      </c>
    </row>
    <row r="1156" s="2" customFormat="1">
      <c r="A1156" s="41"/>
      <c r="B1156" s="42"/>
      <c r="C1156" s="41"/>
      <c r="D1156" s="193" t="s">
        <v>417</v>
      </c>
      <c r="E1156" s="41"/>
      <c r="F1156" s="194" t="s">
        <v>1777</v>
      </c>
      <c r="G1156" s="41"/>
      <c r="H1156" s="41"/>
      <c r="I1156" s="195"/>
      <c r="J1156" s="41"/>
      <c r="K1156" s="41"/>
      <c r="L1156" s="42"/>
      <c r="M1156" s="196"/>
      <c r="N1156" s="197"/>
      <c r="O1156" s="75"/>
      <c r="P1156" s="75"/>
      <c r="Q1156" s="75"/>
      <c r="R1156" s="75"/>
      <c r="S1156" s="75"/>
      <c r="T1156" s="76"/>
      <c r="U1156" s="41"/>
      <c r="V1156" s="41"/>
      <c r="W1156" s="41"/>
      <c r="X1156" s="41"/>
      <c r="Y1156" s="41"/>
      <c r="Z1156" s="41"/>
      <c r="AA1156" s="41"/>
      <c r="AB1156" s="41"/>
      <c r="AC1156" s="41"/>
      <c r="AD1156" s="41"/>
      <c r="AE1156" s="41"/>
      <c r="AT1156" s="22" t="s">
        <v>417</v>
      </c>
      <c r="AU1156" s="22" t="s">
        <v>80</v>
      </c>
    </row>
    <row r="1157" s="13" customFormat="1">
      <c r="A1157" s="13"/>
      <c r="B1157" s="198"/>
      <c r="C1157" s="13"/>
      <c r="D1157" s="199" t="s">
        <v>419</v>
      </c>
      <c r="E1157" s="200" t="s">
        <v>3</v>
      </c>
      <c r="F1157" s="201" t="s">
        <v>209</v>
      </c>
      <c r="G1157" s="13"/>
      <c r="H1157" s="202">
        <v>486.19600000000003</v>
      </c>
      <c r="I1157" s="203"/>
      <c r="J1157" s="13"/>
      <c r="K1157" s="13"/>
      <c r="L1157" s="198"/>
      <c r="M1157" s="204"/>
      <c r="N1157" s="205"/>
      <c r="O1157" s="205"/>
      <c r="P1157" s="205"/>
      <c r="Q1157" s="205"/>
      <c r="R1157" s="205"/>
      <c r="S1157" s="205"/>
      <c r="T1157" s="20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00" t="s">
        <v>419</v>
      </c>
      <c r="AU1157" s="200" t="s">
        <v>80</v>
      </c>
      <c r="AV1157" s="13" t="s">
        <v>80</v>
      </c>
      <c r="AW1157" s="13" t="s">
        <v>33</v>
      </c>
      <c r="AX1157" s="13" t="s">
        <v>76</v>
      </c>
      <c r="AY1157" s="200" t="s">
        <v>408</v>
      </c>
    </row>
    <row r="1158" s="13" customFormat="1">
      <c r="A1158" s="13"/>
      <c r="B1158" s="198"/>
      <c r="C1158" s="13"/>
      <c r="D1158" s="199" t="s">
        <v>419</v>
      </c>
      <c r="E1158" s="13"/>
      <c r="F1158" s="201" t="s">
        <v>1778</v>
      </c>
      <c r="G1158" s="13"/>
      <c r="H1158" s="202">
        <v>29171.759999999998</v>
      </c>
      <c r="I1158" s="203"/>
      <c r="J1158" s="13"/>
      <c r="K1158" s="13"/>
      <c r="L1158" s="198"/>
      <c r="M1158" s="204"/>
      <c r="N1158" s="205"/>
      <c r="O1158" s="205"/>
      <c r="P1158" s="205"/>
      <c r="Q1158" s="205"/>
      <c r="R1158" s="205"/>
      <c r="S1158" s="205"/>
      <c r="T1158" s="206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200" t="s">
        <v>419</v>
      </c>
      <c r="AU1158" s="200" t="s">
        <v>80</v>
      </c>
      <c r="AV1158" s="13" t="s">
        <v>80</v>
      </c>
      <c r="AW1158" s="13" t="s">
        <v>4</v>
      </c>
      <c r="AX1158" s="13" t="s">
        <v>76</v>
      </c>
      <c r="AY1158" s="200" t="s">
        <v>408</v>
      </c>
    </row>
    <row r="1159" s="2" customFormat="1" ht="24.15" customHeight="1">
      <c r="A1159" s="41"/>
      <c r="B1159" s="179"/>
      <c r="C1159" s="180" t="s">
        <v>1779</v>
      </c>
      <c r="D1159" s="180" t="s">
        <v>411</v>
      </c>
      <c r="E1159" s="181" t="s">
        <v>1780</v>
      </c>
      <c r="F1159" s="182" t="s">
        <v>1781</v>
      </c>
      <c r="G1159" s="183" t="s">
        <v>117</v>
      </c>
      <c r="H1159" s="184">
        <v>486.19600000000003</v>
      </c>
      <c r="I1159" s="185"/>
      <c r="J1159" s="186">
        <f>ROUND(I1159*H1159,2)</f>
        <v>0</v>
      </c>
      <c r="K1159" s="182" t="s">
        <v>414</v>
      </c>
      <c r="L1159" s="42"/>
      <c r="M1159" s="187" t="s">
        <v>3</v>
      </c>
      <c r="N1159" s="188" t="s">
        <v>43</v>
      </c>
      <c r="O1159" s="75"/>
      <c r="P1159" s="189">
        <f>O1159*H1159</f>
        <v>0</v>
      </c>
      <c r="Q1159" s="189">
        <v>0</v>
      </c>
      <c r="R1159" s="189">
        <f>Q1159*H1159</f>
        <v>0</v>
      </c>
      <c r="S1159" s="189">
        <v>0</v>
      </c>
      <c r="T1159" s="190">
        <f>S1159*H1159</f>
        <v>0</v>
      </c>
      <c r="U1159" s="41"/>
      <c r="V1159" s="41"/>
      <c r="W1159" s="41"/>
      <c r="X1159" s="41"/>
      <c r="Y1159" s="41"/>
      <c r="Z1159" s="41"/>
      <c r="AA1159" s="41"/>
      <c r="AB1159" s="41"/>
      <c r="AC1159" s="41"/>
      <c r="AD1159" s="41"/>
      <c r="AE1159" s="41"/>
      <c r="AR1159" s="191" t="s">
        <v>415</v>
      </c>
      <c r="AT1159" s="191" t="s">
        <v>411</v>
      </c>
      <c r="AU1159" s="191" t="s">
        <v>80</v>
      </c>
      <c r="AY1159" s="22" t="s">
        <v>408</v>
      </c>
      <c r="BE1159" s="192">
        <f>IF(N1159="základní",J1159,0)</f>
        <v>0</v>
      </c>
      <c r="BF1159" s="192">
        <f>IF(N1159="snížená",J1159,0)</f>
        <v>0</v>
      </c>
      <c r="BG1159" s="192">
        <f>IF(N1159="zákl. přenesená",J1159,0)</f>
        <v>0</v>
      </c>
      <c r="BH1159" s="192">
        <f>IF(N1159="sníž. přenesená",J1159,0)</f>
        <v>0</v>
      </c>
      <c r="BI1159" s="192">
        <f>IF(N1159="nulová",J1159,0)</f>
        <v>0</v>
      </c>
      <c r="BJ1159" s="22" t="s">
        <v>76</v>
      </c>
      <c r="BK1159" s="192">
        <f>ROUND(I1159*H1159,2)</f>
        <v>0</v>
      </c>
      <c r="BL1159" s="22" t="s">
        <v>415</v>
      </c>
      <c r="BM1159" s="191" t="s">
        <v>1782</v>
      </c>
    </row>
    <row r="1160" s="2" customFormat="1">
      <c r="A1160" s="41"/>
      <c r="B1160" s="42"/>
      <c r="C1160" s="41"/>
      <c r="D1160" s="193" t="s">
        <v>417</v>
      </c>
      <c r="E1160" s="41"/>
      <c r="F1160" s="194" t="s">
        <v>1783</v>
      </c>
      <c r="G1160" s="41"/>
      <c r="H1160" s="41"/>
      <c r="I1160" s="195"/>
      <c r="J1160" s="41"/>
      <c r="K1160" s="41"/>
      <c r="L1160" s="42"/>
      <c r="M1160" s="196"/>
      <c r="N1160" s="197"/>
      <c r="O1160" s="75"/>
      <c r="P1160" s="75"/>
      <c r="Q1160" s="75"/>
      <c r="R1160" s="75"/>
      <c r="S1160" s="75"/>
      <c r="T1160" s="76"/>
      <c r="U1160" s="41"/>
      <c r="V1160" s="41"/>
      <c r="W1160" s="41"/>
      <c r="X1160" s="41"/>
      <c r="Y1160" s="41"/>
      <c r="Z1160" s="41"/>
      <c r="AA1160" s="41"/>
      <c r="AB1160" s="41"/>
      <c r="AC1160" s="41"/>
      <c r="AD1160" s="41"/>
      <c r="AE1160" s="41"/>
      <c r="AT1160" s="22" t="s">
        <v>417</v>
      </c>
      <c r="AU1160" s="22" t="s">
        <v>80</v>
      </c>
    </row>
    <row r="1161" s="13" customFormat="1">
      <c r="A1161" s="13"/>
      <c r="B1161" s="198"/>
      <c r="C1161" s="13"/>
      <c r="D1161" s="199" t="s">
        <v>419</v>
      </c>
      <c r="E1161" s="200" t="s">
        <v>3</v>
      </c>
      <c r="F1161" s="201" t="s">
        <v>209</v>
      </c>
      <c r="G1161" s="13"/>
      <c r="H1161" s="202">
        <v>486.19600000000003</v>
      </c>
      <c r="I1161" s="203"/>
      <c r="J1161" s="13"/>
      <c r="K1161" s="13"/>
      <c r="L1161" s="198"/>
      <c r="M1161" s="204"/>
      <c r="N1161" s="205"/>
      <c r="O1161" s="205"/>
      <c r="P1161" s="205"/>
      <c r="Q1161" s="205"/>
      <c r="R1161" s="205"/>
      <c r="S1161" s="205"/>
      <c r="T1161" s="206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00" t="s">
        <v>419</v>
      </c>
      <c r="AU1161" s="200" t="s">
        <v>80</v>
      </c>
      <c r="AV1161" s="13" t="s">
        <v>80</v>
      </c>
      <c r="AW1161" s="13" t="s">
        <v>33</v>
      </c>
      <c r="AX1161" s="13" t="s">
        <v>76</v>
      </c>
      <c r="AY1161" s="200" t="s">
        <v>408</v>
      </c>
    </row>
    <row r="1162" s="2" customFormat="1" ht="24.15" customHeight="1">
      <c r="A1162" s="41"/>
      <c r="B1162" s="179"/>
      <c r="C1162" s="180" t="s">
        <v>1784</v>
      </c>
      <c r="D1162" s="180" t="s">
        <v>411</v>
      </c>
      <c r="E1162" s="181" t="s">
        <v>1785</v>
      </c>
      <c r="F1162" s="182" t="s">
        <v>1786</v>
      </c>
      <c r="G1162" s="183" t="s">
        <v>117</v>
      </c>
      <c r="H1162" s="184">
        <v>486.19600000000003</v>
      </c>
      <c r="I1162" s="185"/>
      <c r="J1162" s="186">
        <f>ROUND(I1162*H1162,2)</f>
        <v>0</v>
      </c>
      <c r="K1162" s="182" t="s">
        <v>414</v>
      </c>
      <c r="L1162" s="42"/>
      <c r="M1162" s="187" t="s">
        <v>3</v>
      </c>
      <c r="N1162" s="188" t="s">
        <v>43</v>
      </c>
      <c r="O1162" s="75"/>
      <c r="P1162" s="189">
        <f>O1162*H1162</f>
        <v>0</v>
      </c>
      <c r="Q1162" s="189">
        <v>0</v>
      </c>
      <c r="R1162" s="189">
        <f>Q1162*H1162</f>
        <v>0</v>
      </c>
      <c r="S1162" s="189">
        <v>0</v>
      </c>
      <c r="T1162" s="190">
        <f>S1162*H1162</f>
        <v>0</v>
      </c>
      <c r="U1162" s="41"/>
      <c r="V1162" s="41"/>
      <c r="W1162" s="41"/>
      <c r="X1162" s="41"/>
      <c r="Y1162" s="41"/>
      <c r="Z1162" s="41"/>
      <c r="AA1162" s="41"/>
      <c r="AB1162" s="41"/>
      <c r="AC1162" s="41"/>
      <c r="AD1162" s="41"/>
      <c r="AE1162" s="41"/>
      <c r="AR1162" s="191" t="s">
        <v>415</v>
      </c>
      <c r="AT1162" s="191" t="s">
        <v>411</v>
      </c>
      <c r="AU1162" s="191" t="s">
        <v>80</v>
      </c>
      <c r="AY1162" s="22" t="s">
        <v>408</v>
      </c>
      <c r="BE1162" s="192">
        <f>IF(N1162="základní",J1162,0)</f>
        <v>0</v>
      </c>
      <c r="BF1162" s="192">
        <f>IF(N1162="snížená",J1162,0)</f>
        <v>0</v>
      </c>
      <c r="BG1162" s="192">
        <f>IF(N1162="zákl. přenesená",J1162,0)</f>
        <v>0</v>
      </c>
      <c r="BH1162" s="192">
        <f>IF(N1162="sníž. přenesená",J1162,0)</f>
        <v>0</v>
      </c>
      <c r="BI1162" s="192">
        <f>IF(N1162="nulová",J1162,0)</f>
        <v>0</v>
      </c>
      <c r="BJ1162" s="22" t="s">
        <v>76</v>
      </c>
      <c r="BK1162" s="192">
        <f>ROUND(I1162*H1162,2)</f>
        <v>0</v>
      </c>
      <c r="BL1162" s="22" t="s">
        <v>415</v>
      </c>
      <c r="BM1162" s="191" t="s">
        <v>1787</v>
      </c>
    </row>
    <row r="1163" s="2" customFormat="1">
      <c r="A1163" s="41"/>
      <c r="B1163" s="42"/>
      <c r="C1163" s="41"/>
      <c r="D1163" s="193" t="s">
        <v>417</v>
      </c>
      <c r="E1163" s="41"/>
      <c r="F1163" s="194" t="s">
        <v>1788</v>
      </c>
      <c r="G1163" s="41"/>
      <c r="H1163" s="41"/>
      <c r="I1163" s="195"/>
      <c r="J1163" s="41"/>
      <c r="K1163" s="41"/>
      <c r="L1163" s="42"/>
      <c r="M1163" s="196"/>
      <c r="N1163" s="197"/>
      <c r="O1163" s="75"/>
      <c r="P1163" s="75"/>
      <c r="Q1163" s="75"/>
      <c r="R1163" s="75"/>
      <c r="S1163" s="75"/>
      <c r="T1163" s="76"/>
      <c r="U1163" s="41"/>
      <c r="V1163" s="41"/>
      <c r="W1163" s="41"/>
      <c r="X1163" s="41"/>
      <c r="Y1163" s="41"/>
      <c r="Z1163" s="41"/>
      <c r="AA1163" s="41"/>
      <c r="AB1163" s="41"/>
      <c r="AC1163" s="41"/>
      <c r="AD1163" s="41"/>
      <c r="AE1163" s="41"/>
      <c r="AT1163" s="22" t="s">
        <v>417</v>
      </c>
      <c r="AU1163" s="22" t="s">
        <v>80</v>
      </c>
    </row>
    <row r="1164" s="13" customFormat="1">
      <c r="A1164" s="13"/>
      <c r="B1164" s="198"/>
      <c r="C1164" s="13"/>
      <c r="D1164" s="199" t="s">
        <v>419</v>
      </c>
      <c r="E1164" s="200" t="s">
        <v>3</v>
      </c>
      <c r="F1164" s="201" t="s">
        <v>209</v>
      </c>
      <c r="G1164" s="13"/>
      <c r="H1164" s="202">
        <v>486.19600000000003</v>
      </c>
      <c r="I1164" s="203"/>
      <c r="J1164" s="13"/>
      <c r="K1164" s="13"/>
      <c r="L1164" s="198"/>
      <c r="M1164" s="204"/>
      <c r="N1164" s="205"/>
      <c r="O1164" s="205"/>
      <c r="P1164" s="205"/>
      <c r="Q1164" s="205"/>
      <c r="R1164" s="205"/>
      <c r="S1164" s="205"/>
      <c r="T1164" s="206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T1164" s="200" t="s">
        <v>419</v>
      </c>
      <c r="AU1164" s="200" t="s">
        <v>80</v>
      </c>
      <c r="AV1164" s="13" t="s">
        <v>80</v>
      </c>
      <c r="AW1164" s="13" t="s">
        <v>33</v>
      </c>
      <c r="AX1164" s="13" t="s">
        <v>76</v>
      </c>
      <c r="AY1164" s="200" t="s">
        <v>408</v>
      </c>
    </row>
    <row r="1165" s="2" customFormat="1" ht="44.25" customHeight="1">
      <c r="A1165" s="41"/>
      <c r="B1165" s="179"/>
      <c r="C1165" s="180" t="s">
        <v>1789</v>
      </c>
      <c r="D1165" s="180" t="s">
        <v>411</v>
      </c>
      <c r="E1165" s="181" t="s">
        <v>1790</v>
      </c>
      <c r="F1165" s="182" t="s">
        <v>1791</v>
      </c>
      <c r="G1165" s="183" t="s">
        <v>117</v>
      </c>
      <c r="H1165" s="184">
        <v>486.19600000000003</v>
      </c>
      <c r="I1165" s="185"/>
      <c r="J1165" s="186">
        <f>ROUND(I1165*H1165,2)</f>
        <v>0</v>
      </c>
      <c r="K1165" s="182" t="s">
        <v>414</v>
      </c>
      <c r="L1165" s="42"/>
      <c r="M1165" s="187" t="s">
        <v>3</v>
      </c>
      <c r="N1165" s="188" t="s">
        <v>43</v>
      </c>
      <c r="O1165" s="75"/>
      <c r="P1165" s="189">
        <f>O1165*H1165</f>
        <v>0</v>
      </c>
      <c r="Q1165" s="189">
        <v>0</v>
      </c>
      <c r="R1165" s="189">
        <f>Q1165*H1165</f>
        <v>0</v>
      </c>
      <c r="S1165" s="189">
        <v>0</v>
      </c>
      <c r="T1165" s="190">
        <f>S1165*H1165</f>
        <v>0</v>
      </c>
      <c r="U1165" s="41"/>
      <c r="V1165" s="41"/>
      <c r="W1165" s="41"/>
      <c r="X1165" s="41"/>
      <c r="Y1165" s="41"/>
      <c r="Z1165" s="41"/>
      <c r="AA1165" s="41"/>
      <c r="AB1165" s="41"/>
      <c r="AC1165" s="41"/>
      <c r="AD1165" s="41"/>
      <c r="AE1165" s="41"/>
      <c r="AR1165" s="191" t="s">
        <v>415</v>
      </c>
      <c r="AT1165" s="191" t="s">
        <v>411</v>
      </c>
      <c r="AU1165" s="191" t="s">
        <v>80</v>
      </c>
      <c r="AY1165" s="22" t="s">
        <v>408</v>
      </c>
      <c r="BE1165" s="192">
        <f>IF(N1165="základní",J1165,0)</f>
        <v>0</v>
      </c>
      <c r="BF1165" s="192">
        <f>IF(N1165="snížená",J1165,0)</f>
        <v>0</v>
      </c>
      <c r="BG1165" s="192">
        <f>IF(N1165="zákl. přenesená",J1165,0)</f>
        <v>0</v>
      </c>
      <c r="BH1165" s="192">
        <f>IF(N1165="sníž. přenesená",J1165,0)</f>
        <v>0</v>
      </c>
      <c r="BI1165" s="192">
        <f>IF(N1165="nulová",J1165,0)</f>
        <v>0</v>
      </c>
      <c r="BJ1165" s="22" t="s">
        <v>76</v>
      </c>
      <c r="BK1165" s="192">
        <f>ROUND(I1165*H1165,2)</f>
        <v>0</v>
      </c>
      <c r="BL1165" s="22" t="s">
        <v>415</v>
      </c>
      <c r="BM1165" s="191" t="s">
        <v>1792</v>
      </c>
    </row>
    <row r="1166" s="2" customFormat="1">
      <c r="A1166" s="41"/>
      <c r="B1166" s="42"/>
      <c r="C1166" s="41"/>
      <c r="D1166" s="193" t="s">
        <v>417</v>
      </c>
      <c r="E1166" s="41"/>
      <c r="F1166" s="194" t="s">
        <v>1793</v>
      </c>
      <c r="G1166" s="41"/>
      <c r="H1166" s="41"/>
      <c r="I1166" s="195"/>
      <c r="J1166" s="41"/>
      <c r="K1166" s="41"/>
      <c r="L1166" s="42"/>
      <c r="M1166" s="196"/>
      <c r="N1166" s="197"/>
      <c r="O1166" s="75"/>
      <c r="P1166" s="75"/>
      <c r="Q1166" s="75"/>
      <c r="R1166" s="75"/>
      <c r="S1166" s="75"/>
      <c r="T1166" s="76"/>
      <c r="U1166" s="41"/>
      <c r="V1166" s="41"/>
      <c r="W1166" s="41"/>
      <c r="X1166" s="41"/>
      <c r="Y1166" s="41"/>
      <c r="Z1166" s="41"/>
      <c r="AA1166" s="41"/>
      <c r="AB1166" s="41"/>
      <c r="AC1166" s="41"/>
      <c r="AD1166" s="41"/>
      <c r="AE1166" s="41"/>
      <c r="AT1166" s="22" t="s">
        <v>417</v>
      </c>
      <c r="AU1166" s="22" t="s">
        <v>80</v>
      </c>
    </row>
    <row r="1167" s="13" customFormat="1">
      <c r="A1167" s="13"/>
      <c r="B1167" s="198"/>
      <c r="C1167" s="13"/>
      <c r="D1167" s="199" t="s">
        <v>419</v>
      </c>
      <c r="E1167" s="200" t="s">
        <v>3</v>
      </c>
      <c r="F1167" s="201" t="s">
        <v>209</v>
      </c>
      <c r="G1167" s="13"/>
      <c r="H1167" s="202">
        <v>486.19600000000003</v>
      </c>
      <c r="I1167" s="203"/>
      <c r="J1167" s="13"/>
      <c r="K1167" s="13"/>
      <c r="L1167" s="198"/>
      <c r="M1167" s="204"/>
      <c r="N1167" s="205"/>
      <c r="O1167" s="205"/>
      <c r="P1167" s="205"/>
      <c r="Q1167" s="205"/>
      <c r="R1167" s="205"/>
      <c r="S1167" s="205"/>
      <c r="T1167" s="206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00" t="s">
        <v>419</v>
      </c>
      <c r="AU1167" s="200" t="s">
        <v>80</v>
      </c>
      <c r="AV1167" s="13" t="s">
        <v>80</v>
      </c>
      <c r="AW1167" s="13" t="s">
        <v>33</v>
      </c>
      <c r="AX1167" s="13" t="s">
        <v>76</v>
      </c>
      <c r="AY1167" s="200" t="s">
        <v>408</v>
      </c>
    </row>
    <row r="1168" s="12" customFormat="1" ht="22.8" customHeight="1">
      <c r="A1168" s="12"/>
      <c r="B1168" s="166"/>
      <c r="C1168" s="12"/>
      <c r="D1168" s="167" t="s">
        <v>71</v>
      </c>
      <c r="E1168" s="177" t="s">
        <v>1794</v>
      </c>
      <c r="F1168" s="177" t="s">
        <v>1795</v>
      </c>
      <c r="G1168" s="12"/>
      <c r="H1168" s="12"/>
      <c r="I1168" s="169"/>
      <c r="J1168" s="178">
        <f>BK1168</f>
        <v>0</v>
      </c>
      <c r="K1168" s="12"/>
      <c r="L1168" s="166"/>
      <c r="M1168" s="171"/>
      <c r="N1168" s="172"/>
      <c r="O1168" s="172"/>
      <c r="P1168" s="173">
        <f>SUM(P1169:P1170)</f>
        <v>0</v>
      </c>
      <c r="Q1168" s="172"/>
      <c r="R1168" s="173">
        <f>SUM(R1169:R1170)</f>
        <v>0</v>
      </c>
      <c r="S1168" s="172"/>
      <c r="T1168" s="174">
        <f>SUM(T1169:T1170)</f>
        <v>0</v>
      </c>
      <c r="U1168" s="12"/>
      <c r="V1168" s="12"/>
      <c r="W1168" s="12"/>
      <c r="X1168" s="12"/>
      <c r="Y1168" s="12"/>
      <c r="Z1168" s="12"/>
      <c r="AA1168" s="12"/>
      <c r="AB1168" s="12"/>
      <c r="AC1168" s="12"/>
      <c r="AD1168" s="12"/>
      <c r="AE1168" s="12"/>
      <c r="AR1168" s="167" t="s">
        <v>76</v>
      </c>
      <c r="AT1168" s="175" t="s">
        <v>71</v>
      </c>
      <c r="AU1168" s="175" t="s">
        <v>76</v>
      </c>
      <c r="AY1168" s="167" t="s">
        <v>408</v>
      </c>
      <c r="BK1168" s="176">
        <f>SUM(BK1169:BK1170)</f>
        <v>0</v>
      </c>
    </row>
    <row r="1169" s="2" customFormat="1" ht="62.7" customHeight="1">
      <c r="A1169" s="41"/>
      <c r="B1169" s="179"/>
      <c r="C1169" s="180" t="s">
        <v>1796</v>
      </c>
      <c r="D1169" s="180" t="s">
        <v>411</v>
      </c>
      <c r="E1169" s="181" t="s">
        <v>1797</v>
      </c>
      <c r="F1169" s="182" t="s">
        <v>1798</v>
      </c>
      <c r="G1169" s="183" t="s">
        <v>501</v>
      </c>
      <c r="H1169" s="184">
        <v>813.58500000000004</v>
      </c>
      <c r="I1169" s="185"/>
      <c r="J1169" s="186">
        <f>ROUND(I1169*H1169,2)</f>
        <v>0</v>
      </c>
      <c r="K1169" s="182" t="s">
        <v>414</v>
      </c>
      <c r="L1169" s="42"/>
      <c r="M1169" s="187" t="s">
        <v>3</v>
      </c>
      <c r="N1169" s="188" t="s">
        <v>43</v>
      </c>
      <c r="O1169" s="75"/>
      <c r="P1169" s="189">
        <f>O1169*H1169</f>
        <v>0</v>
      </c>
      <c r="Q1169" s="189">
        <v>0</v>
      </c>
      <c r="R1169" s="189">
        <f>Q1169*H1169</f>
        <v>0</v>
      </c>
      <c r="S1169" s="189">
        <v>0</v>
      </c>
      <c r="T1169" s="190">
        <f>S1169*H1169</f>
        <v>0</v>
      </c>
      <c r="U1169" s="41"/>
      <c r="V1169" s="41"/>
      <c r="W1169" s="41"/>
      <c r="X1169" s="41"/>
      <c r="Y1169" s="41"/>
      <c r="Z1169" s="41"/>
      <c r="AA1169" s="41"/>
      <c r="AB1169" s="41"/>
      <c r="AC1169" s="41"/>
      <c r="AD1169" s="41"/>
      <c r="AE1169" s="41"/>
      <c r="AR1169" s="191" t="s">
        <v>415</v>
      </c>
      <c r="AT1169" s="191" t="s">
        <v>411</v>
      </c>
      <c r="AU1169" s="191" t="s">
        <v>80</v>
      </c>
      <c r="AY1169" s="22" t="s">
        <v>408</v>
      </c>
      <c r="BE1169" s="192">
        <f>IF(N1169="základní",J1169,0)</f>
        <v>0</v>
      </c>
      <c r="BF1169" s="192">
        <f>IF(N1169="snížená",J1169,0)</f>
        <v>0</v>
      </c>
      <c r="BG1169" s="192">
        <f>IF(N1169="zákl. přenesená",J1169,0)</f>
        <v>0</v>
      </c>
      <c r="BH1169" s="192">
        <f>IF(N1169="sníž. přenesená",J1169,0)</f>
        <v>0</v>
      </c>
      <c r="BI1169" s="192">
        <f>IF(N1169="nulová",J1169,0)</f>
        <v>0</v>
      </c>
      <c r="BJ1169" s="22" t="s">
        <v>76</v>
      </c>
      <c r="BK1169" s="192">
        <f>ROUND(I1169*H1169,2)</f>
        <v>0</v>
      </c>
      <c r="BL1169" s="22" t="s">
        <v>415</v>
      </c>
      <c r="BM1169" s="191" t="s">
        <v>1799</v>
      </c>
    </row>
    <row r="1170" s="2" customFormat="1">
      <c r="A1170" s="41"/>
      <c r="B1170" s="42"/>
      <c r="C1170" s="41"/>
      <c r="D1170" s="193" t="s">
        <v>417</v>
      </c>
      <c r="E1170" s="41"/>
      <c r="F1170" s="194" t="s">
        <v>1800</v>
      </c>
      <c r="G1170" s="41"/>
      <c r="H1170" s="41"/>
      <c r="I1170" s="195"/>
      <c r="J1170" s="41"/>
      <c r="K1170" s="41"/>
      <c r="L1170" s="42"/>
      <c r="M1170" s="196"/>
      <c r="N1170" s="197"/>
      <c r="O1170" s="75"/>
      <c r="P1170" s="75"/>
      <c r="Q1170" s="75"/>
      <c r="R1170" s="75"/>
      <c r="S1170" s="75"/>
      <c r="T1170" s="76"/>
      <c r="U1170" s="41"/>
      <c r="V1170" s="41"/>
      <c r="W1170" s="41"/>
      <c r="X1170" s="41"/>
      <c r="Y1170" s="41"/>
      <c r="Z1170" s="41"/>
      <c r="AA1170" s="41"/>
      <c r="AB1170" s="41"/>
      <c r="AC1170" s="41"/>
      <c r="AD1170" s="41"/>
      <c r="AE1170" s="41"/>
      <c r="AT1170" s="22" t="s">
        <v>417</v>
      </c>
      <c r="AU1170" s="22" t="s">
        <v>80</v>
      </c>
    </row>
    <row r="1171" s="12" customFormat="1" ht="25.92" customHeight="1">
      <c r="A1171" s="12"/>
      <c r="B1171" s="166"/>
      <c r="C1171" s="12"/>
      <c r="D1171" s="167" t="s">
        <v>71</v>
      </c>
      <c r="E1171" s="168" t="s">
        <v>1801</v>
      </c>
      <c r="F1171" s="168" t="s">
        <v>1802</v>
      </c>
      <c r="G1171" s="12"/>
      <c r="H1171" s="12"/>
      <c r="I1171" s="169"/>
      <c r="J1171" s="170">
        <f>BK1171</f>
        <v>0</v>
      </c>
      <c r="K1171" s="12"/>
      <c r="L1171" s="166"/>
      <c r="M1171" s="171"/>
      <c r="N1171" s="172"/>
      <c r="O1171" s="172"/>
      <c r="P1171" s="173">
        <f>P1172+P1208+P1217+P1303+P1396+P1470+P1515+P1537+P1628+P1720+P1739+P1851+P1874+P1923+P1936+P1971</f>
        <v>0</v>
      </c>
      <c r="Q1171" s="172"/>
      <c r="R1171" s="173">
        <f>R1172+R1208+R1217+R1303+R1396+R1470+R1515+R1537+R1628+R1720+R1739+R1851+R1874+R1923+R1936+R1971</f>
        <v>69.742910041623489</v>
      </c>
      <c r="S1171" s="172"/>
      <c r="T1171" s="174">
        <f>T1172+T1208+T1217+T1303+T1396+T1470+T1515+T1537+T1628+T1720+T1739+T1851+T1874+T1923+T1936+T1971</f>
        <v>0.021692370000000002</v>
      </c>
      <c r="U1171" s="12"/>
      <c r="V1171" s="12"/>
      <c r="W1171" s="12"/>
      <c r="X1171" s="12"/>
      <c r="Y1171" s="12"/>
      <c r="Z1171" s="12"/>
      <c r="AA1171" s="12"/>
      <c r="AB1171" s="12"/>
      <c r="AC1171" s="12"/>
      <c r="AD1171" s="12"/>
      <c r="AE1171" s="12"/>
      <c r="AR1171" s="167" t="s">
        <v>80</v>
      </c>
      <c r="AT1171" s="175" t="s">
        <v>71</v>
      </c>
      <c r="AU1171" s="175" t="s">
        <v>72</v>
      </c>
      <c r="AY1171" s="167" t="s">
        <v>408</v>
      </c>
      <c r="BK1171" s="176">
        <f>BK1172+BK1208+BK1217+BK1303+BK1396+BK1470+BK1515+BK1537+BK1628+BK1720+BK1739+BK1851+BK1874+BK1923+BK1936+BK1971</f>
        <v>0</v>
      </c>
    </row>
    <row r="1172" s="12" customFormat="1" ht="22.8" customHeight="1">
      <c r="A1172" s="12"/>
      <c r="B1172" s="166"/>
      <c r="C1172" s="12"/>
      <c r="D1172" s="167" t="s">
        <v>71</v>
      </c>
      <c r="E1172" s="177" t="s">
        <v>1803</v>
      </c>
      <c r="F1172" s="177" t="s">
        <v>1804</v>
      </c>
      <c r="G1172" s="12"/>
      <c r="H1172" s="12"/>
      <c r="I1172" s="169"/>
      <c r="J1172" s="178">
        <f>BK1172</f>
        <v>0</v>
      </c>
      <c r="K1172" s="12"/>
      <c r="L1172" s="166"/>
      <c r="M1172" s="171"/>
      <c r="N1172" s="172"/>
      <c r="O1172" s="172"/>
      <c r="P1172" s="173">
        <f>P1173+SUM(P1174:P1178)</f>
        <v>0</v>
      </c>
      <c r="Q1172" s="172"/>
      <c r="R1172" s="173">
        <f>R1173+SUM(R1174:R1178)</f>
        <v>4.0795936875000001</v>
      </c>
      <c r="S1172" s="172"/>
      <c r="T1172" s="174">
        <f>T1173+SUM(T1174:T1178)</f>
        <v>0</v>
      </c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R1172" s="167" t="s">
        <v>80</v>
      </c>
      <c r="AT1172" s="175" t="s">
        <v>71</v>
      </c>
      <c r="AU1172" s="175" t="s">
        <v>76</v>
      </c>
      <c r="AY1172" s="167" t="s">
        <v>408</v>
      </c>
      <c r="BK1172" s="176">
        <f>BK1173+SUM(BK1174:BK1178)</f>
        <v>0</v>
      </c>
    </row>
    <row r="1173" s="2" customFormat="1" ht="44.25" customHeight="1">
      <c r="A1173" s="41"/>
      <c r="B1173" s="179"/>
      <c r="C1173" s="180" t="s">
        <v>1805</v>
      </c>
      <c r="D1173" s="180" t="s">
        <v>411</v>
      </c>
      <c r="E1173" s="181" t="s">
        <v>1806</v>
      </c>
      <c r="F1173" s="182" t="s">
        <v>1807</v>
      </c>
      <c r="G1173" s="183" t="s">
        <v>117</v>
      </c>
      <c r="H1173" s="184">
        <v>134.46700000000001</v>
      </c>
      <c r="I1173" s="185"/>
      <c r="J1173" s="186">
        <f>ROUND(I1173*H1173,2)</f>
        <v>0</v>
      </c>
      <c r="K1173" s="182" t="s">
        <v>414</v>
      </c>
      <c r="L1173" s="42"/>
      <c r="M1173" s="187" t="s">
        <v>3</v>
      </c>
      <c r="N1173" s="188" t="s">
        <v>43</v>
      </c>
      <c r="O1173" s="75"/>
      <c r="P1173" s="189">
        <f>O1173*H1173</f>
        <v>0</v>
      </c>
      <c r="Q1173" s="189">
        <v>0.00040000000000000002</v>
      </c>
      <c r="R1173" s="189">
        <f>Q1173*H1173</f>
        <v>0.05378680000000001</v>
      </c>
      <c r="S1173" s="189">
        <v>0</v>
      </c>
      <c r="T1173" s="190">
        <f>S1173*H1173</f>
        <v>0</v>
      </c>
      <c r="U1173" s="41"/>
      <c r="V1173" s="41"/>
      <c r="W1173" s="41"/>
      <c r="X1173" s="41"/>
      <c r="Y1173" s="41"/>
      <c r="Z1173" s="41"/>
      <c r="AA1173" s="41"/>
      <c r="AB1173" s="41"/>
      <c r="AC1173" s="41"/>
      <c r="AD1173" s="41"/>
      <c r="AE1173" s="41"/>
      <c r="AR1173" s="191" t="s">
        <v>98</v>
      </c>
      <c r="AT1173" s="191" t="s">
        <v>411</v>
      </c>
      <c r="AU1173" s="191" t="s">
        <v>80</v>
      </c>
      <c r="AY1173" s="22" t="s">
        <v>408</v>
      </c>
      <c r="BE1173" s="192">
        <f>IF(N1173="základní",J1173,0)</f>
        <v>0</v>
      </c>
      <c r="BF1173" s="192">
        <f>IF(N1173="snížená",J1173,0)</f>
        <v>0</v>
      </c>
      <c r="BG1173" s="192">
        <f>IF(N1173="zákl. přenesená",J1173,0)</f>
        <v>0</v>
      </c>
      <c r="BH1173" s="192">
        <f>IF(N1173="sníž. přenesená",J1173,0)</f>
        <v>0</v>
      </c>
      <c r="BI1173" s="192">
        <f>IF(N1173="nulová",J1173,0)</f>
        <v>0</v>
      </c>
      <c r="BJ1173" s="22" t="s">
        <v>76</v>
      </c>
      <c r="BK1173" s="192">
        <f>ROUND(I1173*H1173,2)</f>
        <v>0</v>
      </c>
      <c r="BL1173" s="22" t="s">
        <v>98</v>
      </c>
      <c r="BM1173" s="191" t="s">
        <v>1808</v>
      </c>
    </row>
    <row r="1174" s="2" customFormat="1">
      <c r="A1174" s="41"/>
      <c r="B1174" s="42"/>
      <c r="C1174" s="41"/>
      <c r="D1174" s="193" t="s">
        <v>417</v>
      </c>
      <c r="E1174" s="41"/>
      <c r="F1174" s="194" t="s">
        <v>1809</v>
      </c>
      <c r="G1174" s="41"/>
      <c r="H1174" s="41"/>
      <c r="I1174" s="195"/>
      <c r="J1174" s="41"/>
      <c r="K1174" s="41"/>
      <c r="L1174" s="42"/>
      <c r="M1174" s="196"/>
      <c r="N1174" s="197"/>
      <c r="O1174" s="75"/>
      <c r="P1174" s="75"/>
      <c r="Q1174" s="75"/>
      <c r="R1174" s="75"/>
      <c r="S1174" s="75"/>
      <c r="T1174" s="76"/>
      <c r="U1174" s="41"/>
      <c r="V1174" s="41"/>
      <c r="W1174" s="41"/>
      <c r="X1174" s="41"/>
      <c r="Y1174" s="41"/>
      <c r="Z1174" s="41"/>
      <c r="AA1174" s="41"/>
      <c r="AB1174" s="41"/>
      <c r="AC1174" s="41"/>
      <c r="AD1174" s="41"/>
      <c r="AE1174" s="41"/>
      <c r="AT1174" s="22" t="s">
        <v>417</v>
      </c>
      <c r="AU1174" s="22" t="s">
        <v>80</v>
      </c>
    </row>
    <row r="1175" s="13" customFormat="1">
      <c r="A1175" s="13"/>
      <c r="B1175" s="198"/>
      <c r="C1175" s="13"/>
      <c r="D1175" s="199" t="s">
        <v>419</v>
      </c>
      <c r="E1175" s="200" t="s">
        <v>3</v>
      </c>
      <c r="F1175" s="201" t="s">
        <v>206</v>
      </c>
      <c r="G1175" s="13"/>
      <c r="H1175" s="202">
        <v>134.46700000000001</v>
      </c>
      <c r="I1175" s="203"/>
      <c r="J1175" s="13"/>
      <c r="K1175" s="13"/>
      <c r="L1175" s="198"/>
      <c r="M1175" s="204"/>
      <c r="N1175" s="205"/>
      <c r="O1175" s="205"/>
      <c r="P1175" s="205"/>
      <c r="Q1175" s="205"/>
      <c r="R1175" s="205"/>
      <c r="S1175" s="205"/>
      <c r="T1175" s="206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T1175" s="200" t="s">
        <v>419</v>
      </c>
      <c r="AU1175" s="200" t="s">
        <v>80</v>
      </c>
      <c r="AV1175" s="13" t="s">
        <v>80</v>
      </c>
      <c r="AW1175" s="13" t="s">
        <v>33</v>
      </c>
      <c r="AX1175" s="13" t="s">
        <v>76</v>
      </c>
      <c r="AY1175" s="200" t="s">
        <v>408</v>
      </c>
    </row>
    <row r="1176" s="2" customFormat="1" ht="49.05" customHeight="1">
      <c r="A1176" s="41"/>
      <c r="B1176" s="179"/>
      <c r="C1176" s="180" t="s">
        <v>1810</v>
      </c>
      <c r="D1176" s="180" t="s">
        <v>411</v>
      </c>
      <c r="E1176" s="181" t="s">
        <v>1811</v>
      </c>
      <c r="F1176" s="182" t="s">
        <v>1812</v>
      </c>
      <c r="G1176" s="183" t="s">
        <v>501</v>
      </c>
      <c r="H1176" s="184">
        <v>4.0800000000000001</v>
      </c>
      <c r="I1176" s="185"/>
      <c r="J1176" s="186">
        <f>ROUND(I1176*H1176,2)</f>
        <v>0</v>
      </c>
      <c r="K1176" s="182" t="s">
        <v>414</v>
      </c>
      <c r="L1176" s="42"/>
      <c r="M1176" s="187" t="s">
        <v>3</v>
      </c>
      <c r="N1176" s="188" t="s">
        <v>43</v>
      </c>
      <c r="O1176" s="75"/>
      <c r="P1176" s="189">
        <f>O1176*H1176</f>
        <v>0</v>
      </c>
      <c r="Q1176" s="189">
        <v>0</v>
      </c>
      <c r="R1176" s="189">
        <f>Q1176*H1176</f>
        <v>0</v>
      </c>
      <c r="S1176" s="189">
        <v>0</v>
      </c>
      <c r="T1176" s="190">
        <f>S1176*H1176</f>
        <v>0</v>
      </c>
      <c r="U1176" s="41"/>
      <c r="V1176" s="41"/>
      <c r="W1176" s="41"/>
      <c r="X1176" s="41"/>
      <c r="Y1176" s="41"/>
      <c r="Z1176" s="41"/>
      <c r="AA1176" s="41"/>
      <c r="AB1176" s="41"/>
      <c r="AC1176" s="41"/>
      <c r="AD1176" s="41"/>
      <c r="AE1176" s="41"/>
      <c r="AR1176" s="191" t="s">
        <v>98</v>
      </c>
      <c r="AT1176" s="191" t="s">
        <v>411</v>
      </c>
      <c r="AU1176" s="191" t="s">
        <v>80</v>
      </c>
      <c r="AY1176" s="22" t="s">
        <v>408</v>
      </c>
      <c r="BE1176" s="192">
        <f>IF(N1176="základní",J1176,0)</f>
        <v>0</v>
      </c>
      <c r="BF1176" s="192">
        <f>IF(N1176="snížená",J1176,0)</f>
        <v>0</v>
      </c>
      <c r="BG1176" s="192">
        <f>IF(N1176="zákl. přenesená",J1176,0)</f>
        <v>0</v>
      </c>
      <c r="BH1176" s="192">
        <f>IF(N1176="sníž. přenesená",J1176,0)</f>
        <v>0</v>
      </c>
      <c r="BI1176" s="192">
        <f>IF(N1176="nulová",J1176,0)</f>
        <v>0</v>
      </c>
      <c r="BJ1176" s="22" t="s">
        <v>76</v>
      </c>
      <c r="BK1176" s="192">
        <f>ROUND(I1176*H1176,2)</f>
        <v>0</v>
      </c>
      <c r="BL1176" s="22" t="s">
        <v>98</v>
      </c>
      <c r="BM1176" s="191" t="s">
        <v>1813</v>
      </c>
    </row>
    <row r="1177" s="2" customFormat="1">
      <c r="A1177" s="41"/>
      <c r="B1177" s="42"/>
      <c r="C1177" s="41"/>
      <c r="D1177" s="193" t="s">
        <v>417</v>
      </c>
      <c r="E1177" s="41"/>
      <c r="F1177" s="194" t="s">
        <v>1814</v>
      </c>
      <c r="G1177" s="41"/>
      <c r="H1177" s="41"/>
      <c r="I1177" s="195"/>
      <c r="J1177" s="41"/>
      <c r="K1177" s="41"/>
      <c r="L1177" s="42"/>
      <c r="M1177" s="196"/>
      <c r="N1177" s="197"/>
      <c r="O1177" s="75"/>
      <c r="P1177" s="75"/>
      <c r="Q1177" s="75"/>
      <c r="R1177" s="75"/>
      <c r="S1177" s="75"/>
      <c r="T1177" s="76"/>
      <c r="U1177" s="41"/>
      <c r="V1177" s="41"/>
      <c r="W1177" s="41"/>
      <c r="X1177" s="41"/>
      <c r="Y1177" s="41"/>
      <c r="Z1177" s="41"/>
      <c r="AA1177" s="41"/>
      <c r="AB1177" s="41"/>
      <c r="AC1177" s="41"/>
      <c r="AD1177" s="41"/>
      <c r="AE1177" s="41"/>
      <c r="AT1177" s="22" t="s">
        <v>417</v>
      </c>
      <c r="AU1177" s="22" t="s">
        <v>80</v>
      </c>
    </row>
    <row r="1178" s="12" customFormat="1" ht="20.88" customHeight="1">
      <c r="A1178" s="12"/>
      <c r="B1178" s="166"/>
      <c r="C1178" s="12"/>
      <c r="D1178" s="167" t="s">
        <v>71</v>
      </c>
      <c r="E1178" s="177" t="s">
        <v>1815</v>
      </c>
      <c r="F1178" s="177" t="s">
        <v>1816</v>
      </c>
      <c r="G1178" s="12"/>
      <c r="H1178" s="12"/>
      <c r="I1178" s="169"/>
      <c r="J1178" s="178">
        <f>BK1178</f>
        <v>0</v>
      </c>
      <c r="K1178" s="12"/>
      <c r="L1178" s="166"/>
      <c r="M1178" s="171"/>
      <c r="N1178" s="172"/>
      <c r="O1178" s="172"/>
      <c r="P1178" s="173">
        <f>SUM(P1179:P1207)</f>
        <v>0</v>
      </c>
      <c r="Q1178" s="172"/>
      <c r="R1178" s="173">
        <f>SUM(R1179:R1207)</f>
        <v>4.0258068874999999</v>
      </c>
      <c r="S1178" s="172"/>
      <c r="T1178" s="174">
        <f>SUM(T1179:T1207)</f>
        <v>0</v>
      </c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2"/>
      <c r="AR1178" s="167" t="s">
        <v>80</v>
      </c>
      <c r="AT1178" s="175" t="s">
        <v>71</v>
      </c>
      <c r="AU1178" s="175" t="s">
        <v>80</v>
      </c>
      <c r="AY1178" s="167" t="s">
        <v>408</v>
      </c>
      <c r="BK1178" s="176">
        <f>SUM(BK1179:BK1207)</f>
        <v>0</v>
      </c>
    </row>
    <row r="1179" s="2" customFormat="1" ht="33" customHeight="1">
      <c r="A1179" s="41"/>
      <c r="B1179" s="179"/>
      <c r="C1179" s="180" t="s">
        <v>1817</v>
      </c>
      <c r="D1179" s="180" t="s">
        <v>411</v>
      </c>
      <c r="E1179" s="181" t="s">
        <v>1818</v>
      </c>
      <c r="F1179" s="182" t="s">
        <v>1819</v>
      </c>
      <c r="G1179" s="183" t="s">
        <v>117</v>
      </c>
      <c r="H1179" s="184">
        <v>205.97</v>
      </c>
      <c r="I1179" s="185"/>
      <c r="J1179" s="186">
        <f>ROUND(I1179*H1179,2)</f>
        <v>0</v>
      </c>
      <c r="K1179" s="182" t="s">
        <v>414</v>
      </c>
      <c r="L1179" s="42"/>
      <c r="M1179" s="187" t="s">
        <v>3</v>
      </c>
      <c r="N1179" s="188" t="s">
        <v>43</v>
      </c>
      <c r="O1179" s="75"/>
      <c r="P1179" s="189">
        <f>O1179*H1179</f>
        <v>0</v>
      </c>
      <c r="Q1179" s="189">
        <v>0</v>
      </c>
      <c r="R1179" s="189">
        <f>Q1179*H1179</f>
        <v>0</v>
      </c>
      <c r="S1179" s="189">
        <v>0</v>
      </c>
      <c r="T1179" s="190">
        <f>S1179*H1179</f>
        <v>0</v>
      </c>
      <c r="U1179" s="41"/>
      <c r="V1179" s="41"/>
      <c r="W1179" s="41"/>
      <c r="X1179" s="41"/>
      <c r="Y1179" s="41"/>
      <c r="Z1179" s="41"/>
      <c r="AA1179" s="41"/>
      <c r="AB1179" s="41"/>
      <c r="AC1179" s="41"/>
      <c r="AD1179" s="41"/>
      <c r="AE1179" s="41"/>
      <c r="AR1179" s="191" t="s">
        <v>98</v>
      </c>
      <c r="AT1179" s="191" t="s">
        <v>411</v>
      </c>
      <c r="AU1179" s="191" t="s">
        <v>114</v>
      </c>
      <c r="AY1179" s="22" t="s">
        <v>408</v>
      </c>
      <c r="BE1179" s="192">
        <f>IF(N1179="základní",J1179,0)</f>
        <v>0</v>
      </c>
      <c r="BF1179" s="192">
        <f>IF(N1179="snížená",J1179,0)</f>
        <v>0</v>
      </c>
      <c r="BG1179" s="192">
        <f>IF(N1179="zákl. přenesená",J1179,0)</f>
        <v>0</v>
      </c>
      <c r="BH1179" s="192">
        <f>IF(N1179="sníž. přenesená",J1179,0)</f>
        <v>0</v>
      </c>
      <c r="BI1179" s="192">
        <f>IF(N1179="nulová",J1179,0)</f>
        <v>0</v>
      </c>
      <c r="BJ1179" s="22" t="s">
        <v>76</v>
      </c>
      <c r="BK1179" s="192">
        <f>ROUND(I1179*H1179,2)</f>
        <v>0</v>
      </c>
      <c r="BL1179" s="22" t="s">
        <v>98</v>
      </c>
      <c r="BM1179" s="191" t="s">
        <v>1820</v>
      </c>
    </row>
    <row r="1180" s="2" customFormat="1">
      <c r="A1180" s="41"/>
      <c r="B1180" s="42"/>
      <c r="C1180" s="41"/>
      <c r="D1180" s="193" t="s">
        <v>417</v>
      </c>
      <c r="E1180" s="41"/>
      <c r="F1180" s="194" t="s">
        <v>1821</v>
      </c>
      <c r="G1180" s="41"/>
      <c r="H1180" s="41"/>
      <c r="I1180" s="195"/>
      <c r="J1180" s="41"/>
      <c r="K1180" s="41"/>
      <c r="L1180" s="42"/>
      <c r="M1180" s="196"/>
      <c r="N1180" s="197"/>
      <c r="O1180" s="75"/>
      <c r="P1180" s="75"/>
      <c r="Q1180" s="75"/>
      <c r="R1180" s="75"/>
      <c r="S1180" s="75"/>
      <c r="T1180" s="76"/>
      <c r="U1180" s="41"/>
      <c r="V1180" s="41"/>
      <c r="W1180" s="41"/>
      <c r="X1180" s="41"/>
      <c r="Y1180" s="41"/>
      <c r="Z1180" s="41"/>
      <c r="AA1180" s="41"/>
      <c r="AB1180" s="41"/>
      <c r="AC1180" s="41"/>
      <c r="AD1180" s="41"/>
      <c r="AE1180" s="41"/>
      <c r="AT1180" s="22" t="s">
        <v>417</v>
      </c>
      <c r="AU1180" s="22" t="s">
        <v>114</v>
      </c>
    </row>
    <row r="1181" s="13" customFormat="1">
      <c r="A1181" s="13"/>
      <c r="B1181" s="198"/>
      <c r="C1181" s="13"/>
      <c r="D1181" s="199" t="s">
        <v>419</v>
      </c>
      <c r="E1181" s="200" t="s">
        <v>3</v>
      </c>
      <c r="F1181" s="201" t="s">
        <v>200</v>
      </c>
      <c r="G1181" s="13"/>
      <c r="H1181" s="202">
        <v>205.97</v>
      </c>
      <c r="I1181" s="203"/>
      <c r="J1181" s="13"/>
      <c r="K1181" s="13"/>
      <c r="L1181" s="198"/>
      <c r="M1181" s="204"/>
      <c r="N1181" s="205"/>
      <c r="O1181" s="205"/>
      <c r="P1181" s="205"/>
      <c r="Q1181" s="205"/>
      <c r="R1181" s="205"/>
      <c r="S1181" s="205"/>
      <c r="T1181" s="206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T1181" s="200" t="s">
        <v>419</v>
      </c>
      <c r="AU1181" s="200" t="s">
        <v>114</v>
      </c>
      <c r="AV1181" s="13" t="s">
        <v>80</v>
      </c>
      <c r="AW1181" s="13" t="s">
        <v>33</v>
      </c>
      <c r="AX1181" s="13" t="s">
        <v>76</v>
      </c>
      <c r="AY1181" s="200" t="s">
        <v>408</v>
      </c>
    </row>
    <row r="1182" s="2" customFormat="1" ht="33" customHeight="1">
      <c r="A1182" s="41"/>
      <c r="B1182" s="179"/>
      <c r="C1182" s="180" t="s">
        <v>1822</v>
      </c>
      <c r="D1182" s="180" t="s">
        <v>411</v>
      </c>
      <c r="E1182" s="181" t="s">
        <v>1823</v>
      </c>
      <c r="F1182" s="182" t="s">
        <v>1824</v>
      </c>
      <c r="G1182" s="183" t="s">
        <v>117</v>
      </c>
      <c r="H1182" s="184">
        <v>134.46700000000001</v>
      </c>
      <c r="I1182" s="185"/>
      <c r="J1182" s="186">
        <f>ROUND(I1182*H1182,2)</f>
        <v>0</v>
      </c>
      <c r="K1182" s="182" t="s">
        <v>414</v>
      </c>
      <c r="L1182" s="42"/>
      <c r="M1182" s="187" t="s">
        <v>3</v>
      </c>
      <c r="N1182" s="188" t="s">
        <v>43</v>
      </c>
      <c r="O1182" s="75"/>
      <c r="P1182" s="189">
        <f>O1182*H1182</f>
        <v>0</v>
      </c>
      <c r="Q1182" s="189">
        <v>0</v>
      </c>
      <c r="R1182" s="189">
        <f>Q1182*H1182</f>
        <v>0</v>
      </c>
      <c r="S1182" s="189">
        <v>0</v>
      </c>
      <c r="T1182" s="190">
        <f>S1182*H1182</f>
        <v>0</v>
      </c>
      <c r="U1182" s="41"/>
      <c r="V1182" s="41"/>
      <c r="W1182" s="41"/>
      <c r="X1182" s="41"/>
      <c r="Y1182" s="41"/>
      <c r="Z1182" s="41"/>
      <c r="AA1182" s="41"/>
      <c r="AB1182" s="41"/>
      <c r="AC1182" s="41"/>
      <c r="AD1182" s="41"/>
      <c r="AE1182" s="41"/>
      <c r="AR1182" s="191" t="s">
        <v>98</v>
      </c>
      <c r="AT1182" s="191" t="s">
        <v>411</v>
      </c>
      <c r="AU1182" s="191" t="s">
        <v>114</v>
      </c>
      <c r="AY1182" s="22" t="s">
        <v>408</v>
      </c>
      <c r="BE1182" s="192">
        <f>IF(N1182="základní",J1182,0)</f>
        <v>0</v>
      </c>
      <c r="BF1182" s="192">
        <f>IF(N1182="snížená",J1182,0)</f>
        <v>0</v>
      </c>
      <c r="BG1182" s="192">
        <f>IF(N1182="zákl. přenesená",J1182,0)</f>
        <v>0</v>
      </c>
      <c r="BH1182" s="192">
        <f>IF(N1182="sníž. přenesená",J1182,0)</f>
        <v>0</v>
      </c>
      <c r="BI1182" s="192">
        <f>IF(N1182="nulová",J1182,0)</f>
        <v>0</v>
      </c>
      <c r="BJ1182" s="22" t="s">
        <v>76</v>
      </c>
      <c r="BK1182" s="192">
        <f>ROUND(I1182*H1182,2)</f>
        <v>0</v>
      </c>
      <c r="BL1182" s="22" t="s">
        <v>98</v>
      </c>
      <c r="BM1182" s="191" t="s">
        <v>1825</v>
      </c>
    </row>
    <row r="1183" s="2" customFormat="1">
      <c r="A1183" s="41"/>
      <c r="B1183" s="42"/>
      <c r="C1183" s="41"/>
      <c r="D1183" s="193" t="s">
        <v>417</v>
      </c>
      <c r="E1183" s="41"/>
      <c r="F1183" s="194" t="s">
        <v>1826</v>
      </c>
      <c r="G1183" s="41"/>
      <c r="H1183" s="41"/>
      <c r="I1183" s="195"/>
      <c r="J1183" s="41"/>
      <c r="K1183" s="41"/>
      <c r="L1183" s="42"/>
      <c r="M1183" s="196"/>
      <c r="N1183" s="197"/>
      <c r="O1183" s="75"/>
      <c r="P1183" s="75"/>
      <c r="Q1183" s="75"/>
      <c r="R1183" s="75"/>
      <c r="S1183" s="75"/>
      <c r="T1183" s="76"/>
      <c r="U1183" s="41"/>
      <c r="V1183" s="41"/>
      <c r="W1183" s="41"/>
      <c r="X1183" s="41"/>
      <c r="Y1183" s="41"/>
      <c r="Z1183" s="41"/>
      <c r="AA1183" s="41"/>
      <c r="AB1183" s="41"/>
      <c r="AC1183" s="41"/>
      <c r="AD1183" s="41"/>
      <c r="AE1183" s="41"/>
      <c r="AT1183" s="22" t="s">
        <v>417</v>
      </c>
      <c r="AU1183" s="22" t="s">
        <v>114</v>
      </c>
    </row>
    <row r="1184" s="13" customFormat="1">
      <c r="A1184" s="13"/>
      <c r="B1184" s="198"/>
      <c r="C1184" s="13"/>
      <c r="D1184" s="199" t="s">
        <v>419</v>
      </c>
      <c r="E1184" s="200" t="s">
        <v>3</v>
      </c>
      <c r="F1184" s="201" t="s">
        <v>206</v>
      </c>
      <c r="G1184" s="13"/>
      <c r="H1184" s="202">
        <v>134.46700000000001</v>
      </c>
      <c r="I1184" s="203"/>
      <c r="J1184" s="13"/>
      <c r="K1184" s="13"/>
      <c r="L1184" s="198"/>
      <c r="M1184" s="204"/>
      <c r="N1184" s="205"/>
      <c r="O1184" s="205"/>
      <c r="P1184" s="205"/>
      <c r="Q1184" s="205"/>
      <c r="R1184" s="205"/>
      <c r="S1184" s="205"/>
      <c r="T1184" s="206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00" t="s">
        <v>419</v>
      </c>
      <c r="AU1184" s="200" t="s">
        <v>114</v>
      </c>
      <c r="AV1184" s="13" t="s">
        <v>80</v>
      </c>
      <c r="AW1184" s="13" t="s">
        <v>33</v>
      </c>
      <c r="AX1184" s="13" t="s">
        <v>76</v>
      </c>
      <c r="AY1184" s="200" t="s">
        <v>408</v>
      </c>
    </row>
    <row r="1185" s="2" customFormat="1" ht="16.5" customHeight="1">
      <c r="A1185" s="41"/>
      <c r="B1185" s="179"/>
      <c r="C1185" s="223" t="s">
        <v>1827</v>
      </c>
      <c r="D1185" s="223" t="s">
        <v>513</v>
      </c>
      <c r="E1185" s="224" t="s">
        <v>1828</v>
      </c>
      <c r="F1185" s="225" t="s">
        <v>1829</v>
      </c>
      <c r="G1185" s="226" t="s">
        <v>1830</v>
      </c>
      <c r="H1185" s="227">
        <v>204.262</v>
      </c>
      <c r="I1185" s="228"/>
      <c r="J1185" s="229">
        <f>ROUND(I1185*H1185,2)</f>
        <v>0</v>
      </c>
      <c r="K1185" s="225" t="s">
        <v>414</v>
      </c>
      <c r="L1185" s="230"/>
      <c r="M1185" s="231" t="s">
        <v>3</v>
      </c>
      <c r="N1185" s="232" t="s">
        <v>43</v>
      </c>
      <c r="O1185" s="75"/>
      <c r="P1185" s="189">
        <f>O1185*H1185</f>
        <v>0</v>
      </c>
      <c r="Q1185" s="189">
        <v>0.001</v>
      </c>
      <c r="R1185" s="189">
        <f>Q1185*H1185</f>
        <v>0.204262</v>
      </c>
      <c r="S1185" s="189">
        <v>0</v>
      </c>
      <c r="T1185" s="190">
        <f>S1185*H1185</f>
        <v>0</v>
      </c>
      <c r="U1185" s="41"/>
      <c r="V1185" s="41"/>
      <c r="W1185" s="41"/>
      <c r="X1185" s="41"/>
      <c r="Y1185" s="41"/>
      <c r="Z1185" s="41"/>
      <c r="AA1185" s="41"/>
      <c r="AB1185" s="41"/>
      <c r="AC1185" s="41"/>
      <c r="AD1185" s="41"/>
      <c r="AE1185" s="41"/>
      <c r="AR1185" s="191" t="s">
        <v>616</v>
      </c>
      <c r="AT1185" s="191" t="s">
        <v>513</v>
      </c>
      <c r="AU1185" s="191" t="s">
        <v>114</v>
      </c>
      <c r="AY1185" s="22" t="s">
        <v>408</v>
      </c>
      <c r="BE1185" s="192">
        <f>IF(N1185="základní",J1185,0)</f>
        <v>0</v>
      </c>
      <c r="BF1185" s="192">
        <f>IF(N1185="snížená",J1185,0)</f>
        <v>0</v>
      </c>
      <c r="BG1185" s="192">
        <f>IF(N1185="zákl. přenesená",J1185,0)</f>
        <v>0</v>
      </c>
      <c r="BH1185" s="192">
        <f>IF(N1185="sníž. přenesená",J1185,0)</f>
        <v>0</v>
      </c>
      <c r="BI1185" s="192">
        <f>IF(N1185="nulová",J1185,0)</f>
        <v>0</v>
      </c>
      <c r="BJ1185" s="22" t="s">
        <v>76</v>
      </c>
      <c r="BK1185" s="192">
        <f>ROUND(I1185*H1185,2)</f>
        <v>0</v>
      </c>
      <c r="BL1185" s="22" t="s">
        <v>98</v>
      </c>
      <c r="BM1185" s="191" t="s">
        <v>1831</v>
      </c>
    </row>
    <row r="1186" s="13" customFormat="1">
      <c r="A1186" s="13"/>
      <c r="B1186" s="198"/>
      <c r="C1186" s="13"/>
      <c r="D1186" s="199" t="s">
        <v>419</v>
      </c>
      <c r="E1186" s="13"/>
      <c r="F1186" s="201" t="s">
        <v>1832</v>
      </c>
      <c r="G1186" s="13"/>
      <c r="H1186" s="202">
        <v>204.262</v>
      </c>
      <c r="I1186" s="203"/>
      <c r="J1186" s="13"/>
      <c r="K1186" s="13"/>
      <c r="L1186" s="198"/>
      <c r="M1186" s="204"/>
      <c r="N1186" s="205"/>
      <c r="O1186" s="205"/>
      <c r="P1186" s="205"/>
      <c r="Q1186" s="205"/>
      <c r="R1186" s="205"/>
      <c r="S1186" s="205"/>
      <c r="T1186" s="206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00" t="s">
        <v>419</v>
      </c>
      <c r="AU1186" s="200" t="s">
        <v>114</v>
      </c>
      <c r="AV1186" s="13" t="s">
        <v>80</v>
      </c>
      <c r="AW1186" s="13" t="s">
        <v>4</v>
      </c>
      <c r="AX1186" s="13" t="s">
        <v>76</v>
      </c>
      <c r="AY1186" s="200" t="s">
        <v>408</v>
      </c>
    </row>
    <row r="1187" s="2" customFormat="1" ht="24.15" customHeight="1">
      <c r="A1187" s="41"/>
      <c r="B1187" s="179"/>
      <c r="C1187" s="180" t="s">
        <v>1833</v>
      </c>
      <c r="D1187" s="180" t="s">
        <v>411</v>
      </c>
      <c r="E1187" s="181" t="s">
        <v>1834</v>
      </c>
      <c r="F1187" s="182" t="s">
        <v>1835</v>
      </c>
      <c r="G1187" s="183" t="s">
        <v>117</v>
      </c>
      <c r="H1187" s="184">
        <v>411.94</v>
      </c>
      <c r="I1187" s="185"/>
      <c r="J1187" s="186">
        <f>ROUND(I1187*H1187,2)</f>
        <v>0</v>
      </c>
      <c r="K1187" s="182" t="s">
        <v>414</v>
      </c>
      <c r="L1187" s="42"/>
      <c r="M1187" s="187" t="s">
        <v>3</v>
      </c>
      <c r="N1187" s="188" t="s">
        <v>43</v>
      </c>
      <c r="O1187" s="75"/>
      <c r="P1187" s="189">
        <f>O1187*H1187</f>
        <v>0</v>
      </c>
      <c r="Q1187" s="189">
        <v>0.00039825</v>
      </c>
      <c r="R1187" s="189">
        <f>Q1187*H1187</f>
        <v>0.16405510500000001</v>
      </c>
      <c r="S1187" s="189">
        <v>0</v>
      </c>
      <c r="T1187" s="190">
        <f>S1187*H1187</f>
        <v>0</v>
      </c>
      <c r="U1187" s="41"/>
      <c r="V1187" s="41"/>
      <c r="W1187" s="41"/>
      <c r="X1187" s="41"/>
      <c r="Y1187" s="41"/>
      <c r="Z1187" s="41"/>
      <c r="AA1187" s="41"/>
      <c r="AB1187" s="41"/>
      <c r="AC1187" s="41"/>
      <c r="AD1187" s="41"/>
      <c r="AE1187" s="41"/>
      <c r="AR1187" s="191" t="s">
        <v>98</v>
      </c>
      <c r="AT1187" s="191" t="s">
        <v>411</v>
      </c>
      <c r="AU1187" s="191" t="s">
        <v>114</v>
      </c>
      <c r="AY1187" s="22" t="s">
        <v>408</v>
      </c>
      <c r="BE1187" s="192">
        <f>IF(N1187="základní",J1187,0)</f>
        <v>0</v>
      </c>
      <c r="BF1187" s="192">
        <f>IF(N1187="snížená",J1187,0)</f>
        <v>0</v>
      </c>
      <c r="BG1187" s="192">
        <f>IF(N1187="zákl. přenesená",J1187,0)</f>
        <v>0</v>
      </c>
      <c r="BH1187" s="192">
        <f>IF(N1187="sníž. přenesená",J1187,0)</f>
        <v>0</v>
      </c>
      <c r="BI1187" s="192">
        <f>IF(N1187="nulová",J1187,0)</f>
        <v>0</v>
      </c>
      <c r="BJ1187" s="22" t="s">
        <v>76</v>
      </c>
      <c r="BK1187" s="192">
        <f>ROUND(I1187*H1187,2)</f>
        <v>0</v>
      </c>
      <c r="BL1187" s="22" t="s">
        <v>98</v>
      </c>
      <c r="BM1187" s="191" t="s">
        <v>1836</v>
      </c>
    </row>
    <row r="1188" s="2" customFormat="1">
      <c r="A1188" s="41"/>
      <c r="B1188" s="42"/>
      <c r="C1188" s="41"/>
      <c r="D1188" s="193" t="s">
        <v>417</v>
      </c>
      <c r="E1188" s="41"/>
      <c r="F1188" s="194" t="s">
        <v>1837</v>
      </c>
      <c r="G1188" s="41"/>
      <c r="H1188" s="41"/>
      <c r="I1188" s="195"/>
      <c r="J1188" s="41"/>
      <c r="K1188" s="41"/>
      <c r="L1188" s="42"/>
      <c r="M1188" s="196"/>
      <c r="N1188" s="197"/>
      <c r="O1188" s="75"/>
      <c r="P1188" s="75"/>
      <c r="Q1188" s="75"/>
      <c r="R1188" s="75"/>
      <c r="S1188" s="75"/>
      <c r="T1188" s="76"/>
      <c r="U1188" s="41"/>
      <c r="V1188" s="41"/>
      <c r="W1188" s="41"/>
      <c r="X1188" s="41"/>
      <c r="Y1188" s="41"/>
      <c r="Z1188" s="41"/>
      <c r="AA1188" s="41"/>
      <c r="AB1188" s="41"/>
      <c r="AC1188" s="41"/>
      <c r="AD1188" s="41"/>
      <c r="AE1188" s="41"/>
      <c r="AT1188" s="22" t="s">
        <v>417</v>
      </c>
      <c r="AU1188" s="22" t="s">
        <v>114</v>
      </c>
    </row>
    <row r="1189" s="13" customFormat="1">
      <c r="A1189" s="13"/>
      <c r="B1189" s="198"/>
      <c r="C1189" s="13"/>
      <c r="D1189" s="199" t="s">
        <v>419</v>
      </c>
      <c r="E1189" s="200" t="s">
        <v>3</v>
      </c>
      <c r="F1189" s="201" t="s">
        <v>1838</v>
      </c>
      <c r="G1189" s="13"/>
      <c r="H1189" s="202">
        <v>411.94</v>
      </c>
      <c r="I1189" s="203"/>
      <c r="J1189" s="13"/>
      <c r="K1189" s="13"/>
      <c r="L1189" s="198"/>
      <c r="M1189" s="204"/>
      <c r="N1189" s="205"/>
      <c r="O1189" s="205"/>
      <c r="P1189" s="205"/>
      <c r="Q1189" s="205"/>
      <c r="R1189" s="205"/>
      <c r="S1189" s="205"/>
      <c r="T1189" s="206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00" t="s">
        <v>419</v>
      </c>
      <c r="AU1189" s="200" t="s">
        <v>114</v>
      </c>
      <c r="AV1189" s="13" t="s">
        <v>80</v>
      </c>
      <c r="AW1189" s="13" t="s">
        <v>33</v>
      </c>
      <c r="AX1189" s="13" t="s">
        <v>72</v>
      </c>
      <c r="AY1189" s="200" t="s">
        <v>408</v>
      </c>
    </row>
    <row r="1190" s="15" customFormat="1">
      <c r="A1190" s="15"/>
      <c r="B1190" s="215"/>
      <c r="C1190" s="15"/>
      <c r="D1190" s="199" t="s">
        <v>419</v>
      </c>
      <c r="E1190" s="216" t="s">
        <v>3</v>
      </c>
      <c r="F1190" s="217" t="s">
        <v>451</v>
      </c>
      <c r="G1190" s="15"/>
      <c r="H1190" s="218">
        <v>411.94</v>
      </c>
      <c r="I1190" s="219"/>
      <c r="J1190" s="15"/>
      <c r="K1190" s="15"/>
      <c r="L1190" s="215"/>
      <c r="M1190" s="220"/>
      <c r="N1190" s="221"/>
      <c r="O1190" s="221"/>
      <c r="P1190" s="221"/>
      <c r="Q1190" s="221"/>
      <c r="R1190" s="221"/>
      <c r="S1190" s="221"/>
      <c r="T1190" s="222"/>
      <c r="U1190" s="15"/>
      <c r="V1190" s="15"/>
      <c r="W1190" s="15"/>
      <c r="X1190" s="15"/>
      <c r="Y1190" s="15"/>
      <c r="Z1190" s="15"/>
      <c r="AA1190" s="15"/>
      <c r="AB1190" s="15"/>
      <c r="AC1190" s="15"/>
      <c r="AD1190" s="15"/>
      <c r="AE1190" s="15"/>
      <c r="AT1190" s="216" t="s">
        <v>419</v>
      </c>
      <c r="AU1190" s="216" t="s">
        <v>114</v>
      </c>
      <c r="AV1190" s="15" t="s">
        <v>415</v>
      </c>
      <c r="AW1190" s="15" t="s">
        <v>33</v>
      </c>
      <c r="AX1190" s="15" t="s">
        <v>76</v>
      </c>
      <c r="AY1190" s="216" t="s">
        <v>408</v>
      </c>
    </row>
    <row r="1191" s="2" customFormat="1" ht="24.15" customHeight="1">
      <c r="A1191" s="41"/>
      <c r="B1191" s="179"/>
      <c r="C1191" s="180" t="s">
        <v>1839</v>
      </c>
      <c r="D1191" s="180" t="s">
        <v>411</v>
      </c>
      <c r="E1191" s="181" t="s">
        <v>1840</v>
      </c>
      <c r="F1191" s="182" t="s">
        <v>1841</v>
      </c>
      <c r="G1191" s="183" t="s">
        <v>117</v>
      </c>
      <c r="H1191" s="184">
        <v>268.93400000000003</v>
      </c>
      <c r="I1191" s="185"/>
      <c r="J1191" s="186">
        <f>ROUND(I1191*H1191,2)</f>
        <v>0</v>
      </c>
      <c r="K1191" s="182" t="s">
        <v>414</v>
      </c>
      <c r="L1191" s="42"/>
      <c r="M1191" s="187" t="s">
        <v>3</v>
      </c>
      <c r="N1191" s="188" t="s">
        <v>43</v>
      </c>
      <c r="O1191" s="75"/>
      <c r="P1191" s="189">
        <f>O1191*H1191</f>
        <v>0</v>
      </c>
      <c r="Q1191" s="189">
        <v>0.00039825</v>
      </c>
      <c r="R1191" s="189">
        <f>Q1191*H1191</f>
        <v>0.10710296550000001</v>
      </c>
      <c r="S1191" s="189">
        <v>0</v>
      </c>
      <c r="T1191" s="190">
        <f>S1191*H1191</f>
        <v>0</v>
      </c>
      <c r="U1191" s="41"/>
      <c r="V1191" s="41"/>
      <c r="W1191" s="41"/>
      <c r="X1191" s="41"/>
      <c r="Y1191" s="41"/>
      <c r="Z1191" s="41"/>
      <c r="AA1191" s="41"/>
      <c r="AB1191" s="41"/>
      <c r="AC1191" s="41"/>
      <c r="AD1191" s="41"/>
      <c r="AE1191" s="41"/>
      <c r="AR1191" s="191" t="s">
        <v>98</v>
      </c>
      <c r="AT1191" s="191" t="s">
        <v>411</v>
      </c>
      <c r="AU1191" s="191" t="s">
        <v>114</v>
      </c>
      <c r="AY1191" s="22" t="s">
        <v>408</v>
      </c>
      <c r="BE1191" s="192">
        <f>IF(N1191="základní",J1191,0)</f>
        <v>0</v>
      </c>
      <c r="BF1191" s="192">
        <f>IF(N1191="snížená",J1191,0)</f>
        <v>0</v>
      </c>
      <c r="BG1191" s="192">
        <f>IF(N1191="zákl. přenesená",J1191,0)</f>
        <v>0</v>
      </c>
      <c r="BH1191" s="192">
        <f>IF(N1191="sníž. přenesená",J1191,0)</f>
        <v>0</v>
      </c>
      <c r="BI1191" s="192">
        <f>IF(N1191="nulová",J1191,0)</f>
        <v>0</v>
      </c>
      <c r="BJ1191" s="22" t="s">
        <v>76</v>
      </c>
      <c r="BK1191" s="192">
        <f>ROUND(I1191*H1191,2)</f>
        <v>0</v>
      </c>
      <c r="BL1191" s="22" t="s">
        <v>98</v>
      </c>
      <c r="BM1191" s="191" t="s">
        <v>1842</v>
      </c>
    </row>
    <row r="1192" s="2" customFormat="1">
      <c r="A1192" s="41"/>
      <c r="B1192" s="42"/>
      <c r="C1192" s="41"/>
      <c r="D1192" s="193" t="s">
        <v>417</v>
      </c>
      <c r="E1192" s="41"/>
      <c r="F1192" s="194" t="s">
        <v>1843</v>
      </c>
      <c r="G1192" s="41"/>
      <c r="H1192" s="41"/>
      <c r="I1192" s="195"/>
      <c r="J1192" s="41"/>
      <c r="K1192" s="41"/>
      <c r="L1192" s="42"/>
      <c r="M1192" s="196"/>
      <c r="N1192" s="197"/>
      <c r="O1192" s="75"/>
      <c r="P1192" s="75"/>
      <c r="Q1192" s="75"/>
      <c r="R1192" s="75"/>
      <c r="S1192" s="75"/>
      <c r="T1192" s="76"/>
      <c r="U1192" s="41"/>
      <c r="V1192" s="41"/>
      <c r="W1192" s="41"/>
      <c r="X1192" s="41"/>
      <c r="Y1192" s="41"/>
      <c r="Z1192" s="41"/>
      <c r="AA1192" s="41"/>
      <c r="AB1192" s="41"/>
      <c r="AC1192" s="41"/>
      <c r="AD1192" s="41"/>
      <c r="AE1192" s="41"/>
      <c r="AT1192" s="22" t="s">
        <v>417</v>
      </c>
      <c r="AU1192" s="22" t="s">
        <v>114</v>
      </c>
    </row>
    <row r="1193" s="13" customFormat="1">
      <c r="A1193" s="13"/>
      <c r="B1193" s="198"/>
      <c r="C1193" s="13"/>
      <c r="D1193" s="199" t="s">
        <v>419</v>
      </c>
      <c r="E1193" s="200" t="s">
        <v>3</v>
      </c>
      <c r="F1193" s="201" t="s">
        <v>1844</v>
      </c>
      <c r="G1193" s="13"/>
      <c r="H1193" s="202">
        <v>268.93400000000003</v>
      </c>
      <c r="I1193" s="203"/>
      <c r="J1193" s="13"/>
      <c r="K1193" s="13"/>
      <c r="L1193" s="198"/>
      <c r="M1193" s="204"/>
      <c r="N1193" s="205"/>
      <c r="O1193" s="205"/>
      <c r="P1193" s="205"/>
      <c r="Q1193" s="205"/>
      <c r="R1193" s="205"/>
      <c r="S1193" s="205"/>
      <c r="T1193" s="206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00" t="s">
        <v>419</v>
      </c>
      <c r="AU1193" s="200" t="s">
        <v>114</v>
      </c>
      <c r="AV1193" s="13" t="s">
        <v>80</v>
      </c>
      <c r="AW1193" s="13" t="s">
        <v>33</v>
      </c>
      <c r="AX1193" s="13" t="s">
        <v>76</v>
      </c>
      <c r="AY1193" s="200" t="s">
        <v>408</v>
      </c>
    </row>
    <row r="1194" s="2" customFormat="1" ht="49.05" customHeight="1">
      <c r="A1194" s="41"/>
      <c r="B1194" s="179"/>
      <c r="C1194" s="223" t="s">
        <v>1845</v>
      </c>
      <c r="D1194" s="223" t="s">
        <v>513</v>
      </c>
      <c r="E1194" s="224" t="s">
        <v>1846</v>
      </c>
      <c r="F1194" s="225" t="s">
        <v>1847</v>
      </c>
      <c r="G1194" s="226" t="s">
        <v>117</v>
      </c>
      <c r="H1194" s="227">
        <v>396.60899999999998</v>
      </c>
      <c r="I1194" s="228"/>
      <c r="J1194" s="229">
        <f>ROUND(I1194*H1194,2)</f>
        <v>0</v>
      </c>
      <c r="K1194" s="225" t="s">
        <v>414</v>
      </c>
      <c r="L1194" s="230"/>
      <c r="M1194" s="231" t="s">
        <v>3</v>
      </c>
      <c r="N1194" s="232" t="s">
        <v>43</v>
      </c>
      <c r="O1194" s="75"/>
      <c r="P1194" s="189">
        <f>O1194*H1194</f>
        <v>0</v>
      </c>
      <c r="Q1194" s="189">
        <v>0.0044000000000000003</v>
      </c>
      <c r="R1194" s="189">
        <f>Q1194*H1194</f>
        <v>1.7450796</v>
      </c>
      <c r="S1194" s="189">
        <v>0</v>
      </c>
      <c r="T1194" s="190">
        <f>S1194*H1194</f>
        <v>0</v>
      </c>
      <c r="U1194" s="41"/>
      <c r="V1194" s="41"/>
      <c r="W1194" s="41"/>
      <c r="X1194" s="41"/>
      <c r="Y1194" s="41"/>
      <c r="Z1194" s="41"/>
      <c r="AA1194" s="41"/>
      <c r="AB1194" s="41"/>
      <c r="AC1194" s="41"/>
      <c r="AD1194" s="41"/>
      <c r="AE1194" s="41"/>
      <c r="AR1194" s="191" t="s">
        <v>616</v>
      </c>
      <c r="AT1194" s="191" t="s">
        <v>513</v>
      </c>
      <c r="AU1194" s="191" t="s">
        <v>114</v>
      </c>
      <c r="AY1194" s="22" t="s">
        <v>408</v>
      </c>
      <c r="BE1194" s="192">
        <f>IF(N1194="základní",J1194,0)</f>
        <v>0</v>
      </c>
      <c r="BF1194" s="192">
        <f>IF(N1194="snížená",J1194,0)</f>
        <v>0</v>
      </c>
      <c r="BG1194" s="192">
        <f>IF(N1194="zákl. přenesená",J1194,0)</f>
        <v>0</v>
      </c>
      <c r="BH1194" s="192">
        <f>IF(N1194="sníž. přenesená",J1194,0)</f>
        <v>0</v>
      </c>
      <c r="BI1194" s="192">
        <f>IF(N1194="nulová",J1194,0)</f>
        <v>0</v>
      </c>
      <c r="BJ1194" s="22" t="s">
        <v>76</v>
      </c>
      <c r="BK1194" s="192">
        <f>ROUND(I1194*H1194,2)</f>
        <v>0</v>
      </c>
      <c r="BL1194" s="22" t="s">
        <v>98</v>
      </c>
      <c r="BM1194" s="191" t="s">
        <v>1848</v>
      </c>
    </row>
    <row r="1195" s="13" customFormat="1">
      <c r="A1195" s="13"/>
      <c r="B1195" s="198"/>
      <c r="C1195" s="13"/>
      <c r="D1195" s="199" t="s">
        <v>419</v>
      </c>
      <c r="E1195" s="200" t="s">
        <v>3</v>
      </c>
      <c r="F1195" s="201" t="s">
        <v>200</v>
      </c>
      <c r="G1195" s="13"/>
      <c r="H1195" s="202">
        <v>205.97</v>
      </c>
      <c r="I1195" s="203"/>
      <c r="J1195" s="13"/>
      <c r="K1195" s="13"/>
      <c r="L1195" s="198"/>
      <c r="M1195" s="204"/>
      <c r="N1195" s="205"/>
      <c r="O1195" s="205"/>
      <c r="P1195" s="205"/>
      <c r="Q1195" s="205"/>
      <c r="R1195" s="205"/>
      <c r="S1195" s="205"/>
      <c r="T1195" s="206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00" t="s">
        <v>419</v>
      </c>
      <c r="AU1195" s="200" t="s">
        <v>114</v>
      </c>
      <c r="AV1195" s="13" t="s">
        <v>80</v>
      </c>
      <c r="AW1195" s="13" t="s">
        <v>33</v>
      </c>
      <c r="AX1195" s="13" t="s">
        <v>72</v>
      </c>
      <c r="AY1195" s="200" t="s">
        <v>408</v>
      </c>
    </row>
    <row r="1196" s="13" customFormat="1">
      <c r="A1196" s="13"/>
      <c r="B1196" s="198"/>
      <c r="C1196" s="13"/>
      <c r="D1196" s="199" t="s">
        <v>419</v>
      </c>
      <c r="E1196" s="200" t="s">
        <v>3</v>
      </c>
      <c r="F1196" s="201" t="s">
        <v>206</v>
      </c>
      <c r="G1196" s="13"/>
      <c r="H1196" s="202">
        <v>134.46700000000001</v>
      </c>
      <c r="I1196" s="203"/>
      <c r="J1196" s="13"/>
      <c r="K1196" s="13"/>
      <c r="L1196" s="198"/>
      <c r="M1196" s="204"/>
      <c r="N1196" s="205"/>
      <c r="O1196" s="205"/>
      <c r="P1196" s="205"/>
      <c r="Q1196" s="205"/>
      <c r="R1196" s="205"/>
      <c r="S1196" s="205"/>
      <c r="T1196" s="206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00" t="s">
        <v>419</v>
      </c>
      <c r="AU1196" s="200" t="s">
        <v>114</v>
      </c>
      <c r="AV1196" s="13" t="s">
        <v>80</v>
      </c>
      <c r="AW1196" s="13" t="s">
        <v>33</v>
      </c>
      <c r="AX1196" s="13" t="s">
        <v>72</v>
      </c>
      <c r="AY1196" s="200" t="s">
        <v>408</v>
      </c>
    </row>
    <row r="1197" s="15" customFormat="1">
      <c r="A1197" s="15"/>
      <c r="B1197" s="215"/>
      <c r="C1197" s="15"/>
      <c r="D1197" s="199" t="s">
        <v>419</v>
      </c>
      <c r="E1197" s="216" t="s">
        <v>3</v>
      </c>
      <c r="F1197" s="217" t="s">
        <v>451</v>
      </c>
      <c r="G1197" s="15"/>
      <c r="H1197" s="218">
        <v>340.43700000000001</v>
      </c>
      <c r="I1197" s="219"/>
      <c r="J1197" s="15"/>
      <c r="K1197" s="15"/>
      <c r="L1197" s="215"/>
      <c r="M1197" s="220"/>
      <c r="N1197" s="221"/>
      <c r="O1197" s="221"/>
      <c r="P1197" s="221"/>
      <c r="Q1197" s="221"/>
      <c r="R1197" s="221"/>
      <c r="S1197" s="221"/>
      <c r="T1197" s="222"/>
      <c r="U1197" s="15"/>
      <c r="V1197" s="15"/>
      <c r="W1197" s="15"/>
      <c r="X1197" s="15"/>
      <c r="Y1197" s="15"/>
      <c r="Z1197" s="15"/>
      <c r="AA1197" s="15"/>
      <c r="AB1197" s="15"/>
      <c r="AC1197" s="15"/>
      <c r="AD1197" s="15"/>
      <c r="AE1197" s="15"/>
      <c r="AT1197" s="216" t="s">
        <v>419</v>
      </c>
      <c r="AU1197" s="216" t="s">
        <v>114</v>
      </c>
      <c r="AV1197" s="15" t="s">
        <v>415</v>
      </c>
      <c r="AW1197" s="15" t="s">
        <v>33</v>
      </c>
      <c r="AX1197" s="15" t="s">
        <v>76</v>
      </c>
      <c r="AY1197" s="216" t="s">
        <v>408</v>
      </c>
    </row>
    <row r="1198" s="13" customFormat="1">
      <c r="A1198" s="13"/>
      <c r="B1198" s="198"/>
      <c r="C1198" s="13"/>
      <c r="D1198" s="199" t="s">
        <v>419</v>
      </c>
      <c r="E1198" s="13"/>
      <c r="F1198" s="201" t="s">
        <v>1849</v>
      </c>
      <c r="G1198" s="13"/>
      <c r="H1198" s="202">
        <v>396.60899999999998</v>
      </c>
      <c r="I1198" s="203"/>
      <c r="J1198" s="13"/>
      <c r="K1198" s="13"/>
      <c r="L1198" s="198"/>
      <c r="M1198" s="204"/>
      <c r="N1198" s="205"/>
      <c r="O1198" s="205"/>
      <c r="P1198" s="205"/>
      <c r="Q1198" s="205"/>
      <c r="R1198" s="205"/>
      <c r="S1198" s="205"/>
      <c r="T1198" s="206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00" t="s">
        <v>419</v>
      </c>
      <c r="AU1198" s="200" t="s">
        <v>114</v>
      </c>
      <c r="AV1198" s="13" t="s">
        <v>80</v>
      </c>
      <c r="AW1198" s="13" t="s">
        <v>4</v>
      </c>
      <c r="AX1198" s="13" t="s">
        <v>76</v>
      </c>
      <c r="AY1198" s="200" t="s">
        <v>408</v>
      </c>
    </row>
    <row r="1199" s="2" customFormat="1" ht="49.05" customHeight="1">
      <c r="A1199" s="41"/>
      <c r="B1199" s="179"/>
      <c r="C1199" s="223" t="s">
        <v>1850</v>
      </c>
      <c r="D1199" s="223" t="s">
        <v>513</v>
      </c>
      <c r="E1199" s="224" t="s">
        <v>1851</v>
      </c>
      <c r="F1199" s="225" t="s">
        <v>1852</v>
      </c>
      <c r="G1199" s="226" t="s">
        <v>117</v>
      </c>
      <c r="H1199" s="227">
        <v>396.60899999999998</v>
      </c>
      <c r="I1199" s="228"/>
      <c r="J1199" s="229">
        <f>ROUND(I1199*H1199,2)</f>
        <v>0</v>
      </c>
      <c r="K1199" s="225" t="s">
        <v>414</v>
      </c>
      <c r="L1199" s="230"/>
      <c r="M1199" s="231" t="s">
        <v>3</v>
      </c>
      <c r="N1199" s="232" t="s">
        <v>43</v>
      </c>
      <c r="O1199" s="75"/>
      <c r="P1199" s="189">
        <f>O1199*H1199</f>
        <v>0</v>
      </c>
      <c r="Q1199" s="189">
        <v>0.0044999999999999997</v>
      </c>
      <c r="R1199" s="189">
        <f>Q1199*H1199</f>
        <v>1.7847404999999998</v>
      </c>
      <c r="S1199" s="189">
        <v>0</v>
      </c>
      <c r="T1199" s="190">
        <f>S1199*H1199</f>
        <v>0</v>
      </c>
      <c r="U1199" s="41"/>
      <c r="V1199" s="41"/>
      <c r="W1199" s="41"/>
      <c r="X1199" s="41"/>
      <c r="Y1199" s="41"/>
      <c r="Z1199" s="41"/>
      <c r="AA1199" s="41"/>
      <c r="AB1199" s="41"/>
      <c r="AC1199" s="41"/>
      <c r="AD1199" s="41"/>
      <c r="AE1199" s="41"/>
      <c r="AR1199" s="191" t="s">
        <v>616</v>
      </c>
      <c r="AT1199" s="191" t="s">
        <v>513</v>
      </c>
      <c r="AU1199" s="191" t="s">
        <v>114</v>
      </c>
      <c r="AY1199" s="22" t="s">
        <v>408</v>
      </c>
      <c r="BE1199" s="192">
        <f>IF(N1199="základní",J1199,0)</f>
        <v>0</v>
      </c>
      <c r="BF1199" s="192">
        <f>IF(N1199="snížená",J1199,0)</f>
        <v>0</v>
      </c>
      <c r="BG1199" s="192">
        <f>IF(N1199="zákl. přenesená",J1199,0)</f>
        <v>0</v>
      </c>
      <c r="BH1199" s="192">
        <f>IF(N1199="sníž. přenesená",J1199,0)</f>
        <v>0</v>
      </c>
      <c r="BI1199" s="192">
        <f>IF(N1199="nulová",J1199,0)</f>
        <v>0</v>
      </c>
      <c r="BJ1199" s="22" t="s">
        <v>76</v>
      </c>
      <c r="BK1199" s="192">
        <f>ROUND(I1199*H1199,2)</f>
        <v>0</v>
      </c>
      <c r="BL1199" s="22" t="s">
        <v>98</v>
      </c>
      <c r="BM1199" s="191" t="s">
        <v>1853</v>
      </c>
    </row>
    <row r="1200" s="13" customFormat="1">
      <c r="A1200" s="13"/>
      <c r="B1200" s="198"/>
      <c r="C1200" s="13"/>
      <c r="D1200" s="199" t="s">
        <v>419</v>
      </c>
      <c r="E1200" s="13"/>
      <c r="F1200" s="201" t="s">
        <v>1849</v>
      </c>
      <c r="G1200" s="13"/>
      <c r="H1200" s="202">
        <v>396.60899999999998</v>
      </c>
      <c r="I1200" s="203"/>
      <c r="J1200" s="13"/>
      <c r="K1200" s="13"/>
      <c r="L1200" s="198"/>
      <c r="M1200" s="204"/>
      <c r="N1200" s="205"/>
      <c r="O1200" s="205"/>
      <c r="P1200" s="205"/>
      <c r="Q1200" s="205"/>
      <c r="R1200" s="205"/>
      <c r="S1200" s="205"/>
      <c r="T1200" s="206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00" t="s">
        <v>419</v>
      </c>
      <c r="AU1200" s="200" t="s">
        <v>114</v>
      </c>
      <c r="AV1200" s="13" t="s">
        <v>80</v>
      </c>
      <c r="AW1200" s="13" t="s">
        <v>4</v>
      </c>
      <c r="AX1200" s="13" t="s">
        <v>76</v>
      </c>
      <c r="AY1200" s="200" t="s">
        <v>408</v>
      </c>
    </row>
    <row r="1201" s="2" customFormat="1" ht="37.8" customHeight="1">
      <c r="A1201" s="41"/>
      <c r="B1201" s="179"/>
      <c r="C1201" s="180" t="s">
        <v>1854</v>
      </c>
      <c r="D1201" s="180" t="s">
        <v>411</v>
      </c>
      <c r="E1201" s="181" t="s">
        <v>1855</v>
      </c>
      <c r="F1201" s="182" t="s">
        <v>1856</v>
      </c>
      <c r="G1201" s="183" t="s">
        <v>561</v>
      </c>
      <c r="H1201" s="184">
        <v>8</v>
      </c>
      <c r="I1201" s="185"/>
      <c r="J1201" s="186">
        <f>ROUND(I1201*H1201,2)</f>
        <v>0</v>
      </c>
      <c r="K1201" s="182" t="s">
        <v>414</v>
      </c>
      <c r="L1201" s="42"/>
      <c r="M1201" s="187" t="s">
        <v>3</v>
      </c>
      <c r="N1201" s="188" t="s">
        <v>43</v>
      </c>
      <c r="O1201" s="75"/>
      <c r="P1201" s="189">
        <f>O1201*H1201</f>
        <v>0</v>
      </c>
      <c r="Q1201" s="189">
        <v>0.00029903999999999998</v>
      </c>
      <c r="R1201" s="189">
        <f>Q1201*H1201</f>
        <v>0.0023923199999999999</v>
      </c>
      <c r="S1201" s="189">
        <v>0</v>
      </c>
      <c r="T1201" s="190">
        <f>S1201*H1201</f>
        <v>0</v>
      </c>
      <c r="U1201" s="41"/>
      <c r="V1201" s="41"/>
      <c r="W1201" s="41"/>
      <c r="X1201" s="41"/>
      <c r="Y1201" s="41"/>
      <c r="Z1201" s="41"/>
      <c r="AA1201" s="41"/>
      <c r="AB1201" s="41"/>
      <c r="AC1201" s="41"/>
      <c r="AD1201" s="41"/>
      <c r="AE1201" s="41"/>
      <c r="AR1201" s="191" t="s">
        <v>98</v>
      </c>
      <c r="AT1201" s="191" t="s">
        <v>411</v>
      </c>
      <c r="AU1201" s="191" t="s">
        <v>114</v>
      </c>
      <c r="AY1201" s="22" t="s">
        <v>408</v>
      </c>
      <c r="BE1201" s="192">
        <f>IF(N1201="základní",J1201,0)</f>
        <v>0</v>
      </c>
      <c r="BF1201" s="192">
        <f>IF(N1201="snížená",J1201,0)</f>
        <v>0</v>
      </c>
      <c r="BG1201" s="192">
        <f>IF(N1201="zákl. přenesená",J1201,0)</f>
        <v>0</v>
      </c>
      <c r="BH1201" s="192">
        <f>IF(N1201="sníž. přenesená",J1201,0)</f>
        <v>0</v>
      </c>
      <c r="BI1201" s="192">
        <f>IF(N1201="nulová",J1201,0)</f>
        <v>0</v>
      </c>
      <c r="BJ1201" s="22" t="s">
        <v>76</v>
      </c>
      <c r="BK1201" s="192">
        <f>ROUND(I1201*H1201,2)</f>
        <v>0</v>
      </c>
      <c r="BL1201" s="22" t="s">
        <v>98</v>
      </c>
      <c r="BM1201" s="191" t="s">
        <v>1857</v>
      </c>
    </row>
    <row r="1202" s="2" customFormat="1">
      <c r="A1202" s="41"/>
      <c r="B1202" s="42"/>
      <c r="C1202" s="41"/>
      <c r="D1202" s="193" t="s">
        <v>417</v>
      </c>
      <c r="E1202" s="41"/>
      <c r="F1202" s="194" t="s">
        <v>1858</v>
      </c>
      <c r="G1202" s="41"/>
      <c r="H1202" s="41"/>
      <c r="I1202" s="195"/>
      <c r="J1202" s="41"/>
      <c r="K1202" s="41"/>
      <c r="L1202" s="42"/>
      <c r="M1202" s="196"/>
      <c r="N1202" s="197"/>
      <c r="O1202" s="75"/>
      <c r="P1202" s="75"/>
      <c r="Q1202" s="75"/>
      <c r="R1202" s="75"/>
      <c r="S1202" s="75"/>
      <c r="T1202" s="76"/>
      <c r="U1202" s="41"/>
      <c r="V1202" s="41"/>
      <c r="W1202" s="41"/>
      <c r="X1202" s="41"/>
      <c r="Y1202" s="41"/>
      <c r="Z1202" s="41"/>
      <c r="AA1202" s="41"/>
      <c r="AB1202" s="41"/>
      <c r="AC1202" s="41"/>
      <c r="AD1202" s="41"/>
      <c r="AE1202" s="41"/>
      <c r="AT1202" s="22" t="s">
        <v>417</v>
      </c>
      <c r="AU1202" s="22" t="s">
        <v>114</v>
      </c>
    </row>
    <row r="1203" s="2" customFormat="1" ht="24.15" customHeight="1">
      <c r="A1203" s="41"/>
      <c r="B1203" s="179"/>
      <c r="C1203" s="223" t="s">
        <v>1859</v>
      </c>
      <c r="D1203" s="223" t="s">
        <v>513</v>
      </c>
      <c r="E1203" s="224" t="s">
        <v>1860</v>
      </c>
      <c r="F1203" s="225" t="s">
        <v>1861</v>
      </c>
      <c r="G1203" s="226" t="s">
        <v>561</v>
      </c>
      <c r="H1203" s="227">
        <v>8</v>
      </c>
      <c r="I1203" s="228"/>
      <c r="J1203" s="229">
        <f>ROUND(I1203*H1203,2)</f>
        <v>0</v>
      </c>
      <c r="K1203" s="225" t="s">
        <v>414</v>
      </c>
      <c r="L1203" s="230"/>
      <c r="M1203" s="231" t="s">
        <v>3</v>
      </c>
      <c r="N1203" s="232" t="s">
        <v>43</v>
      </c>
      <c r="O1203" s="75"/>
      <c r="P1203" s="189">
        <f>O1203*H1203</f>
        <v>0</v>
      </c>
      <c r="Q1203" s="189">
        <v>0.00020000000000000001</v>
      </c>
      <c r="R1203" s="189">
        <f>Q1203*H1203</f>
        <v>0.0016000000000000001</v>
      </c>
      <c r="S1203" s="189">
        <v>0</v>
      </c>
      <c r="T1203" s="190">
        <f>S1203*H1203</f>
        <v>0</v>
      </c>
      <c r="U1203" s="41"/>
      <c r="V1203" s="41"/>
      <c r="W1203" s="41"/>
      <c r="X1203" s="41"/>
      <c r="Y1203" s="41"/>
      <c r="Z1203" s="41"/>
      <c r="AA1203" s="41"/>
      <c r="AB1203" s="41"/>
      <c r="AC1203" s="41"/>
      <c r="AD1203" s="41"/>
      <c r="AE1203" s="41"/>
      <c r="AR1203" s="191" t="s">
        <v>616</v>
      </c>
      <c r="AT1203" s="191" t="s">
        <v>513</v>
      </c>
      <c r="AU1203" s="191" t="s">
        <v>114</v>
      </c>
      <c r="AY1203" s="22" t="s">
        <v>408</v>
      </c>
      <c r="BE1203" s="192">
        <f>IF(N1203="základní",J1203,0)</f>
        <v>0</v>
      </c>
      <c r="BF1203" s="192">
        <f>IF(N1203="snížená",J1203,0)</f>
        <v>0</v>
      </c>
      <c r="BG1203" s="192">
        <f>IF(N1203="zákl. přenesená",J1203,0)</f>
        <v>0</v>
      </c>
      <c r="BH1203" s="192">
        <f>IF(N1203="sníž. přenesená",J1203,0)</f>
        <v>0</v>
      </c>
      <c r="BI1203" s="192">
        <f>IF(N1203="nulová",J1203,0)</f>
        <v>0</v>
      </c>
      <c r="BJ1203" s="22" t="s">
        <v>76</v>
      </c>
      <c r="BK1203" s="192">
        <f>ROUND(I1203*H1203,2)</f>
        <v>0</v>
      </c>
      <c r="BL1203" s="22" t="s">
        <v>98</v>
      </c>
      <c r="BM1203" s="191" t="s">
        <v>1862</v>
      </c>
    </row>
    <row r="1204" s="2" customFormat="1" ht="33" customHeight="1">
      <c r="A1204" s="41"/>
      <c r="B1204" s="179"/>
      <c r="C1204" s="180" t="s">
        <v>1863</v>
      </c>
      <c r="D1204" s="180" t="s">
        <v>411</v>
      </c>
      <c r="E1204" s="181" t="s">
        <v>1864</v>
      </c>
      <c r="F1204" s="182" t="s">
        <v>1865</v>
      </c>
      <c r="G1204" s="183" t="s">
        <v>650</v>
      </c>
      <c r="H1204" s="184">
        <v>82.299999999999997</v>
      </c>
      <c r="I1204" s="185"/>
      <c r="J1204" s="186">
        <f>ROUND(I1204*H1204,2)</f>
        <v>0</v>
      </c>
      <c r="K1204" s="182" t="s">
        <v>414</v>
      </c>
      <c r="L1204" s="42"/>
      <c r="M1204" s="187" t="s">
        <v>3</v>
      </c>
      <c r="N1204" s="188" t="s">
        <v>43</v>
      </c>
      <c r="O1204" s="75"/>
      <c r="P1204" s="189">
        <f>O1204*H1204</f>
        <v>0</v>
      </c>
      <c r="Q1204" s="189">
        <v>0.00020139</v>
      </c>
      <c r="R1204" s="189">
        <f>Q1204*H1204</f>
        <v>0.016574396999999998</v>
      </c>
      <c r="S1204" s="189">
        <v>0</v>
      </c>
      <c r="T1204" s="190">
        <f>S1204*H1204</f>
        <v>0</v>
      </c>
      <c r="U1204" s="41"/>
      <c r="V1204" s="41"/>
      <c r="W1204" s="41"/>
      <c r="X1204" s="41"/>
      <c r="Y1204" s="41"/>
      <c r="Z1204" s="41"/>
      <c r="AA1204" s="41"/>
      <c r="AB1204" s="41"/>
      <c r="AC1204" s="41"/>
      <c r="AD1204" s="41"/>
      <c r="AE1204" s="41"/>
      <c r="AR1204" s="191" t="s">
        <v>98</v>
      </c>
      <c r="AT1204" s="191" t="s">
        <v>411</v>
      </c>
      <c r="AU1204" s="191" t="s">
        <v>114</v>
      </c>
      <c r="AY1204" s="22" t="s">
        <v>408</v>
      </c>
      <c r="BE1204" s="192">
        <f>IF(N1204="základní",J1204,0)</f>
        <v>0</v>
      </c>
      <c r="BF1204" s="192">
        <f>IF(N1204="snížená",J1204,0)</f>
        <v>0</v>
      </c>
      <c r="BG1204" s="192">
        <f>IF(N1204="zákl. přenesená",J1204,0)</f>
        <v>0</v>
      </c>
      <c r="BH1204" s="192">
        <f>IF(N1204="sníž. přenesená",J1204,0)</f>
        <v>0</v>
      </c>
      <c r="BI1204" s="192">
        <f>IF(N1204="nulová",J1204,0)</f>
        <v>0</v>
      </c>
      <c r="BJ1204" s="22" t="s">
        <v>76</v>
      </c>
      <c r="BK1204" s="192">
        <f>ROUND(I1204*H1204,2)</f>
        <v>0</v>
      </c>
      <c r="BL1204" s="22" t="s">
        <v>98</v>
      </c>
      <c r="BM1204" s="191" t="s">
        <v>1866</v>
      </c>
    </row>
    <row r="1205" s="2" customFormat="1">
      <c r="A1205" s="41"/>
      <c r="B1205" s="42"/>
      <c r="C1205" s="41"/>
      <c r="D1205" s="193" t="s">
        <v>417</v>
      </c>
      <c r="E1205" s="41"/>
      <c r="F1205" s="194" t="s">
        <v>1867</v>
      </c>
      <c r="G1205" s="41"/>
      <c r="H1205" s="41"/>
      <c r="I1205" s="195"/>
      <c r="J1205" s="41"/>
      <c r="K1205" s="41"/>
      <c r="L1205" s="42"/>
      <c r="M1205" s="196"/>
      <c r="N1205" s="197"/>
      <c r="O1205" s="75"/>
      <c r="P1205" s="75"/>
      <c r="Q1205" s="75"/>
      <c r="R1205" s="75"/>
      <c r="S1205" s="75"/>
      <c r="T1205" s="76"/>
      <c r="U1205" s="41"/>
      <c r="V1205" s="41"/>
      <c r="W1205" s="41"/>
      <c r="X1205" s="41"/>
      <c r="Y1205" s="41"/>
      <c r="Z1205" s="41"/>
      <c r="AA1205" s="41"/>
      <c r="AB1205" s="41"/>
      <c r="AC1205" s="41"/>
      <c r="AD1205" s="41"/>
      <c r="AE1205" s="41"/>
      <c r="AT1205" s="22" t="s">
        <v>417</v>
      </c>
      <c r="AU1205" s="22" t="s">
        <v>114</v>
      </c>
    </row>
    <row r="1206" s="13" customFormat="1">
      <c r="A1206" s="13"/>
      <c r="B1206" s="198"/>
      <c r="C1206" s="13"/>
      <c r="D1206" s="199" t="s">
        <v>419</v>
      </c>
      <c r="E1206" s="200" t="s">
        <v>3</v>
      </c>
      <c r="F1206" s="201" t="s">
        <v>1868</v>
      </c>
      <c r="G1206" s="13"/>
      <c r="H1206" s="202">
        <v>82.299999999999997</v>
      </c>
      <c r="I1206" s="203"/>
      <c r="J1206" s="13"/>
      <c r="K1206" s="13"/>
      <c r="L1206" s="198"/>
      <c r="M1206" s="204"/>
      <c r="N1206" s="205"/>
      <c r="O1206" s="205"/>
      <c r="P1206" s="205"/>
      <c r="Q1206" s="205"/>
      <c r="R1206" s="205"/>
      <c r="S1206" s="205"/>
      <c r="T1206" s="206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T1206" s="200" t="s">
        <v>419</v>
      </c>
      <c r="AU1206" s="200" t="s">
        <v>114</v>
      </c>
      <c r="AV1206" s="13" t="s">
        <v>80</v>
      </c>
      <c r="AW1206" s="13" t="s">
        <v>33</v>
      </c>
      <c r="AX1206" s="13" t="s">
        <v>72</v>
      </c>
      <c r="AY1206" s="200" t="s">
        <v>408</v>
      </c>
    </row>
    <row r="1207" s="15" customFormat="1">
      <c r="A1207" s="15"/>
      <c r="B1207" s="215"/>
      <c r="C1207" s="15"/>
      <c r="D1207" s="199" t="s">
        <v>419</v>
      </c>
      <c r="E1207" s="216" t="s">
        <v>3</v>
      </c>
      <c r="F1207" s="217" t="s">
        <v>451</v>
      </c>
      <c r="G1207" s="15"/>
      <c r="H1207" s="218">
        <v>82.299999999999997</v>
      </c>
      <c r="I1207" s="219"/>
      <c r="J1207" s="15"/>
      <c r="K1207" s="15"/>
      <c r="L1207" s="215"/>
      <c r="M1207" s="220"/>
      <c r="N1207" s="221"/>
      <c r="O1207" s="221"/>
      <c r="P1207" s="221"/>
      <c r="Q1207" s="221"/>
      <c r="R1207" s="221"/>
      <c r="S1207" s="221"/>
      <c r="T1207" s="222"/>
      <c r="U1207" s="15"/>
      <c r="V1207" s="15"/>
      <c r="W1207" s="15"/>
      <c r="X1207" s="15"/>
      <c r="Y1207" s="15"/>
      <c r="Z1207" s="15"/>
      <c r="AA1207" s="15"/>
      <c r="AB1207" s="15"/>
      <c r="AC1207" s="15"/>
      <c r="AD1207" s="15"/>
      <c r="AE1207" s="15"/>
      <c r="AT1207" s="216" t="s">
        <v>419</v>
      </c>
      <c r="AU1207" s="216" t="s">
        <v>114</v>
      </c>
      <c r="AV1207" s="15" t="s">
        <v>415</v>
      </c>
      <c r="AW1207" s="15" t="s">
        <v>33</v>
      </c>
      <c r="AX1207" s="15" t="s">
        <v>76</v>
      </c>
      <c r="AY1207" s="216" t="s">
        <v>408</v>
      </c>
    </row>
    <row r="1208" s="12" customFormat="1" ht="22.8" customHeight="1">
      <c r="A1208" s="12"/>
      <c r="B1208" s="166"/>
      <c r="C1208" s="12"/>
      <c r="D1208" s="167" t="s">
        <v>71</v>
      </c>
      <c r="E1208" s="177" t="s">
        <v>1869</v>
      </c>
      <c r="F1208" s="177" t="s">
        <v>1870</v>
      </c>
      <c r="G1208" s="12"/>
      <c r="H1208" s="12"/>
      <c r="I1208" s="169"/>
      <c r="J1208" s="178">
        <f>BK1208</f>
        <v>0</v>
      </c>
      <c r="K1208" s="12"/>
      <c r="L1208" s="166"/>
      <c r="M1208" s="171"/>
      <c r="N1208" s="172"/>
      <c r="O1208" s="172"/>
      <c r="P1208" s="173">
        <f>SUM(P1209:P1216)</f>
        <v>0</v>
      </c>
      <c r="Q1208" s="172"/>
      <c r="R1208" s="173">
        <f>SUM(R1209:R1216)</f>
        <v>0.021876000000000003</v>
      </c>
      <c r="S1208" s="172"/>
      <c r="T1208" s="174">
        <f>SUM(T1209:T1216)</f>
        <v>0</v>
      </c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2"/>
      <c r="AR1208" s="167" t="s">
        <v>80</v>
      </c>
      <c r="AT1208" s="175" t="s">
        <v>71</v>
      </c>
      <c r="AU1208" s="175" t="s">
        <v>76</v>
      </c>
      <c r="AY1208" s="167" t="s">
        <v>408</v>
      </c>
      <c r="BK1208" s="176">
        <f>SUM(BK1209:BK1216)</f>
        <v>0</v>
      </c>
    </row>
    <row r="1209" s="2" customFormat="1" ht="33" customHeight="1">
      <c r="A1209" s="41"/>
      <c r="B1209" s="179"/>
      <c r="C1209" s="180" t="s">
        <v>1871</v>
      </c>
      <c r="D1209" s="180" t="s">
        <v>411</v>
      </c>
      <c r="E1209" s="181" t="s">
        <v>1872</v>
      </c>
      <c r="F1209" s="182" t="s">
        <v>1873</v>
      </c>
      <c r="G1209" s="183" t="s">
        <v>117</v>
      </c>
      <c r="H1209" s="184">
        <v>4.6920000000000002</v>
      </c>
      <c r="I1209" s="185"/>
      <c r="J1209" s="186">
        <f>ROUND(I1209*H1209,2)</f>
        <v>0</v>
      </c>
      <c r="K1209" s="182" t="s">
        <v>414</v>
      </c>
      <c r="L1209" s="42"/>
      <c r="M1209" s="187" t="s">
        <v>3</v>
      </c>
      <c r="N1209" s="188" t="s">
        <v>43</v>
      </c>
      <c r="O1209" s="75"/>
      <c r="P1209" s="189">
        <f>O1209*H1209</f>
        <v>0</v>
      </c>
      <c r="Q1209" s="189">
        <v>0</v>
      </c>
      <c r="R1209" s="189">
        <f>Q1209*H1209</f>
        <v>0</v>
      </c>
      <c r="S1209" s="189">
        <v>0</v>
      </c>
      <c r="T1209" s="190">
        <f>S1209*H1209</f>
        <v>0</v>
      </c>
      <c r="U1209" s="41"/>
      <c r="V1209" s="41"/>
      <c r="W1209" s="41"/>
      <c r="X1209" s="41"/>
      <c r="Y1209" s="41"/>
      <c r="Z1209" s="41"/>
      <c r="AA1209" s="41"/>
      <c r="AB1209" s="41"/>
      <c r="AC1209" s="41"/>
      <c r="AD1209" s="41"/>
      <c r="AE1209" s="41"/>
      <c r="AR1209" s="191" t="s">
        <v>98</v>
      </c>
      <c r="AT1209" s="191" t="s">
        <v>411</v>
      </c>
      <c r="AU1209" s="191" t="s">
        <v>80</v>
      </c>
      <c r="AY1209" s="22" t="s">
        <v>408</v>
      </c>
      <c r="BE1209" s="192">
        <f>IF(N1209="základní",J1209,0)</f>
        <v>0</v>
      </c>
      <c r="BF1209" s="192">
        <f>IF(N1209="snížená",J1209,0)</f>
        <v>0</v>
      </c>
      <c r="BG1209" s="192">
        <f>IF(N1209="zákl. přenesená",J1209,0)</f>
        <v>0</v>
      </c>
      <c r="BH1209" s="192">
        <f>IF(N1209="sníž. přenesená",J1209,0)</f>
        <v>0</v>
      </c>
      <c r="BI1209" s="192">
        <f>IF(N1209="nulová",J1209,0)</f>
        <v>0</v>
      </c>
      <c r="BJ1209" s="22" t="s">
        <v>76</v>
      </c>
      <c r="BK1209" s="192">
        <f>ROUND(I1209*H1209,2)</f>
        <v>0</v>
      </c>
      <c r="BL1209" s="22" t="s">
        <v>98</v>
      </c>
      <c r="BM1209" s="191" t="s">
        <v>1874</v>
      </c>
    </row>
    <row r="1210" s="2" customFormat="1">
      <c r="A1210" s="41"/>
      <c r="B1210" s="42"/>
      <c r="C1210" s="41"/>
      <c r="D1210" s="193" t="s">
        <v>417</v>
      </c>
      <c r="E1210" s="41"/>
      <c r="F1210" s="194" t="s">
        <v>1875</v>
      </c>
      <c r="G1210" s="41"/>
      <c r="H1210" s="41"/>
      <c r="I1210" s="195"/>
      <c r="J1210" s="41"/>
      <c r="K1210" s="41"/>
      <c r="L1210" s="42"/>
      <c r="M1210" s="196"/>
      <c r="N1210" s="197"/>
      <c r="O1210" s="75"/>
      <c r="P1210" s="75"/>
      <c r="Q1210" s="75"/>
      <c r="R1210" s="75"/>
      <c r="S1210" s="75"/>
      <c r="T1210" s="76"/>
      <c r="U1210" s="41"/>
      <c r="V1210" s="41"/>
      <c r="W1210" s="41"/>
      <c r="X1210" s="41"/>
      <c r="Y1210" s="41"/>
      <c r="Z1210" s="41"/>
      <c r="AA1210" s="41"/>
      <c r="AB1210" s="41"/>
      <c r="AC1210" s="41"/>
      <c r="AD1210" s="41"/>
      <c r="AE1210" s="41"/>
      <c r="AT1210" s="22" t="s">
        <v>417</v>
      </c>
      <c r="AU1210" s="22" t="s">
        <v>80</v>
      </c>
    </row>
    <row r="1211" s="14" customFormat="1">
      <c r="A1211" s="14"/>
      <c r="B1211" s="208"/>
      <c r="C1211" s="14"/>
      <c r="D1211" s="199" t="s">
        <v>419</v>
      </c>
      <c r="E1211" s="209" t="s">
        <v>3</v>
      </c>
      <c r="F1211" s="210" t="s">
        <v>1876</v>
      </c>
      <c r="G1211" s="14"/>
      <c r="H1211" s="209" t="s">
        <v>3</v>
      </c>
      <c r="I1211" s="211"/>
      <c r="J1211" s="14"/>
      <c r="K1211" s="14"/>
      <c r="L1211" s="208"/>
      <c r="M1211" s="212"/>
      <c r="N1211" s="213"/>
      <c r="O1211" s="213"/>
      <c r="P1211" s="213"/>
      <c r="Q1211" s="213"/>
      <c r="R1211" s="213"/>
      <c r="S1211" s="213"/>
      <c r="T1211" s="214"/>
      <c r="U1211" s="14"/>
      <c r="V1211" s="14"/>
      <c r="W1211" s="14"/>
      <c r="X1211" s="14"/>
      <c r="Y1211" s="14"/>
      <c r="Z1211" s="14"/>
      <c r="AA1211" s="14"/>
      <c r="AB1211" s="14"/>
      <c r="AC1211" s="14"/>
      <c r="AD1211" s="14"/>
      <c r="AE1211" s="14"/>
      <c r="AT1211" s="209" t="s">
        <v>419</v>
      </c>
      <c r="AU1211" s="209" t="s">
        <v>80</v>
      </c>
      <c r="AV1211" s="14" t="s">
        <v>76</v>
      </c>
      <c r="AW1211" s="14" t="s">
        <v>33</v>
      </c>
      <c r="AX1211" s="14" t="s">
        <v>72</v>
      </c>
      <c r="AY1211" s="209" t="s">
        <v>408</v>
      </c>
    </row>
    <row r="1212" s="13" customFormat="1">
      <c r="A1212" s="13"/>
      <c r="B1212" s="198"/>
      <c r="C1212" s="13"/>
      <c r="D1212" s="199" t="s">
        <v>419</v>
      </c>
      <c r="E1212" s="200" t="s">
        <v>3</v>
      </c>
      <c r="F1212" s="201" t="s">
        <v>1877</v>
      </c>
      <c r="G1212" s="13"/>
      <c r="H1212" s="202">
        <v>4.6920000000000002</v>
      </c>
      <c r="I1212" s="203"/>
      <c r="J1212" s="13"/>
      <c r="K1212" s="13"/>
      <c r="L1212" s="198"/>
      <c r="M1212" s="204"/>
      <c r="N1212" s="205"/>
      <c r="O1212" s="205"/>
      <c r="P1212" s="205"/>
      <c r="Q1212" s="205"/>
      <c r="R1212" s="205"/>
      <c r="S1212" s="205"/>
      <c r="T1212" s="206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00" t="s">
        <v>419</v>
      </c>
      <c r="AU1212" s="200" t="s">
        <v>80</v>
      </c>
      <c r="AV1212" s="13" t="s">
        <v>80</v>
      </c>
      <c r="AW1212" s="13" t="s">
        <v>33</v>
      </c>
      <c r="AX1212" s="13" t="s">
        <v>76</v>
      </c>
      <c r="AY1212" s="200" t="s">
        <v>408</v>
      </c>
    </row>
    <row r="1213" s="2" customFormat="1" ht="49.05" customHeight="1">
      <c r="A1213" s="41"/>
      <c r="B1213" s="179"/>
      <c r="C1213" s="223" t="s">
        <v>1878</v>
      </c>
      <c r="D1213" s="223" t="s">
        <v>513</v>
      </c>
      <c r="E1213" s="224" t="s">
        <v>1879</v>
      </c>
      <c r="F1213" s="225" t="s">
        <v>1880</v>
      </c>
      <c r="G1213" s="226" t="s">
        <v>117</v>
      </c>
      <c r="H1213" s="227">
        <v>5.4690000000000003</v>
      </c>
      <c r="I1213" s="228"/>
      <c r="J1213" s="229">
        <f>ROUND(I1213*H1213,2)</f>
        <v>0</v>
      </c>
      <c r="K1213" s="225" t="s">
        <v>414</v>
      </c>
      <c r="L1213" s="230"/>
      <c r="M1213" s="231" t="s">
        <v>3</v>
      </c>
      <c r="N1213" s="232" t="s">
        <v>43</v>
      </c>
      <c r="O1213" s="75"/>
      <c r="P1213" s="189">
        <f>O1213*H1213</f>
        <v>0</v>
      </c>
      <c r="Q1213" s="189">
        <v>0.0040000000000000001</v>
      </c>
      <c r="R1213" s="189">
        <f>Q1213*H1213</f>
        <v>0.021876000000000003</v>
      </c>
      <c r="S1213" s="189">
        <v>0</v>
      </c>
      <c r="T1213" s="190">
        <f>S1213*H1213</f>
        <v>0</v>
      </c>
      <c r="U1213" s="41"/>
      <c r="V1213" s="41"/>
      <c r="W1213" s="41"/>
      <c r="X1213" s="41"/>
      <c r="Y1213" s="41"/>
      <c r="Z1213" s="41"/>
      <c r="AA1213" s="41"/>
      <c r="AB1213" s="41"/>
      <c r="AC1213" s="41"/>
      <c r="AD1213" s="41"/>
      <c r="AE1213" s="41"/>
      <c r="AR1213" s="191" t="s">
        <v>616</v>
      </c>
      <c r="AT1213" s="191" t="s">
        <v>513</v>
      </c>
      <c r="AU1213" s="191" t="s">
        <v>80</v>
      </c>
      <c r="AY1213" s="22" t="s">
        <v>408</v>
      </c>
      <c r="BE1213" s="192">
        <f>IF(N1213="základní",J1213,0)</f>
        <v>0</v>
      </c>
      <c r="BF1213" s="192">
        <f>IF(N1213="snížená",J1213,0)</f>
        <v>0</v>
      </c>
      <c r="BG1213" s="192">
        <f>IF(N1213="zákl. přenesená",J1213,0)</f>
        <v>0</v>
      </c>
      <c r="BH1213" s="192">
        <f>IF(N1213="sníž. přenesená",J1213,0)</f>
        <v>0</v>
      </c>
      <c r="BI1213" s="192">
        <f>IF(N1213="nulová",J1213,0)</f>
        <v>0</v>
      </c>
      <c r="BJ1213" s="22" t="s">
        <v>76</v>
      </c>
      <c r="BK1213" s="192">
        <f>ROUND(I1213*H1213,2)</f>
        <v>0</v>
      </c>
      <c r="BL1213" s="22" t="s">
        <v>98</v>
      </c>
      <c r="BM1213" s="191" t="s">
        <v>1881</v>
      </c>
    </row>
    <row r="1214" s="13" customFormat="1">
      <c r="A1214" s="13"/>
      <c r="B1214" s="198"/>
      <c r="C1214" s="13"/>
      <c r="D1214" s="199" t="s">
        <v>419</v>
      </c>
      <c r="E1214" s="13"/>
      <c r="F1214" s="201" t="s">
        <v>1882</v>
      </c>
      <c r="G1214" s="13"/>
      <c r="H1214" s="202">
        <v>5.4690000000000003</v>
      </c>
      <c r="I1214" s="203"/>
      <c r="J1214" s="13"/>
      <c r="K1214" s="13"/>
      <c r="L1214" s="198"/>
      <c r="M1214" s="204"/>
      <c r="N1214" s="205"/>
      <c r="O1214" s="205"/>
      <c r="P1214" s="205"/>
      <c r="Q1214" s="205"/>
      <c r="R1214" s="205"/>
      <c r="S1214" s="205"/>
      <c r="T1214" s="206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00" t="s">
        <v>419</v>
      </c>
      <c r="AU1214" s="200" t="s">
        <v>80</v>
      </c>
      <c r="AV1214" s="13" t="s">
        <v>80</v>
      </c>
      <c r="AW1214" s="13" t="s">
        <v>4</v>
      </c>
      <c r="AX1214" s="13" t="s">
        <v>76</v>
      </c>
      <c r="AY1214" s="200" t="s">
        <v>408</v>
      </c>
    </row>
    <row r="1215" s="2" customFormat="1" ht="49.05" customHeight="1">
      <c r="A1215" s="41"/>
      <c r="B1215" s="179"/>
      <c r="C1215" s="180" t="s">
        <v>1883</v>
      </c>
      <c r="D1215" s="180" t="s">
        <v>411</v>
      </c>
      <c r="E1215" s="181" t="s">
        <v>1884</v>
      </c>
      <c r="F1215" s="182" t="s">
        <v>1885</v>
      </c>
      <c r="G1215" s="183" t="s">
        <v>501</v>
      </c>
      <c r="H1215" s="184">
        <v>0.021999999999999999</v>
      </c>
      <c r="I1215" s="185"/>
      <c r="J1215" s="186">
        <f>ROUND(I1215*H1215,2)</f>
        <v>0</v>
      </c>
      <c r="K1215" s="182" t="s">
        <v>414</v>
      </c>
      <c r="L1215" s="42"/>
      <c r="M1215" s="187" t="s">
        <v>3</v>
      </c>
      <c r="N1215" s="188" t="s">
        <v>43</v>
      </c>
      <c r="O1215" s="75"/>
      <c r="P1215" s="189">
        <f>O1215*H1215</f>
        <v>0</v>
      </c>
      <c r="Q1215" s="189">
        <v>0</v>
      </c>
      <c r="R1215" s="189">
        <f>Q1215*H1215</f>
        <v>0</v>
      </c>
      <c r="S1215" s="189">
        <v>0</v>
      </c>
      <c r="T1215" s="190">
        <f>S1215*H1215</f>
        <v>0</v>
      </c>
      <c r="U1215" s="41"/>
      <c r="V1215" s="41"/>
      <c r="W1215" s="41"/>
      <c r="X1215" s="41"/>
      <c r="Y1215" s="41"/>
      <c r="Z1215" s="41"/>
      <c r="AA1215" s="41"/>
      <c r="AB1215" s="41"/>
      <c r="AC1215" s="41"/>
      <c r="AD1215" s="41"/>
      <c r="AE1215" s="41"/>
      <c r="AR1215" s="191" t="s">
        <v>98</v>
      </c>
      <c r="AT1215" s="191" t="s">
        <v>411</v>
      </c>
      <c r="AU1215" s="191" t="s">
        <v>80</v>
      </c>
      <c r="AY1215" s="22" t="s">
        <v>408</v>
      </c>
      <c r="BE1215" s="192">
        <f>IF(N1215="základní",J1215,0)</f>
        <v>0</v>
      </c>
      <c r="BF1215" s="192">
        <f>IF(N1215="snížená",J1215,0)</f>
        <v>0</v>
      </c>
      <c r="BG1215" s="192">
        <f>IF(N1215="zákl. přenesená",J1215,0)</f>
        <v>0</v>
      </c>
      <c r="BH1215" s="192">
        <f>IF(N1215="sníž. přenesená",J1215,0)</f>
        <v>0</v>
      </c>
      <c r="BI1215" s="192">
        <f>IF(N1215="nulová",J1215,0)</f>
        <v>0</v>
      </c>
      <c r="BJ1215" s="22" t="s">
        <v>76</v>
      </c>
      <c r="BK1215" s="192">
        <f>ROUND(I1215*H1215,2)</f>
        <v>0</v>
      </c>
      <c r="BL1215" s="22" t="s">
        <v>98</v>
      </c>
      <c r="BM1215" s="191" t="s">
        <v>1886</v>
      </c>
    </row>
    <row r="1216" s="2" customFormat="1">
      <c r="A1216" s="41"/>
      <c r="B1216" s="42"/>
      <c r="C1216" s="41"/>
      <c r="D1216" s="193" t="s">
        <v>417</v>
      </c>
      <c r="E1216" s="41"/>
      <c r="F1216" s="194" t="s">
        <v>1887</v>
      </c>
      <c r="G1216" s="41"/>
      <c r="H1216" s="41"/>
      <c r="I1216" s="195"/>
      <c r="J1216" s="41"/>
      <c r="K1216" s="41"/>
      <c r="L1216" s="42"/>
      <c r="M1216" s="196"/>
      <c r="N1216" s="197"/>
      <c r="O1216" s="75"/>
      <c r="P1216" s="75"/>
      <c r="Q1216" s="75"/>
      <c r="R1216" s="75"/>
      <c r="S1216" s="75"/>
      <c r="T1216" s="76"/>
      <c r="U1216" s="41"/>
      <c r="V1216" s="41"/>
      <c r="W1216" s="41"/>
      <c r="X1216" s="41"/>
      <c r="Y1216" s="41"/>
      <c r="Z1216" s="41"/>
      <c r="AA1216" s="41"/>
      <c r="AB1216" s="41"/>
      <c r="AC1216" s="41"/>
      <c r="AD1216" s="41"/>
      <c r="AE1216" s="41"/>
      <c r="AT1216" s="22" t="s">
        <v>417</v>
      </c>
      <c r="AU1216" s="22" t="s">
        <v>80</v>
      </c>
    </row>
    <row r="1217" s="12" customFormat="1" ht="22.8" customHeight="1">
      <c r="A1217" s="12"/>
      <c r="B1217" s="166"/>
      <c r="C1217" s="12"/>
      <c r="D1217" s="167" t="s">
        <v>71</v>
      </c>
      <c r="E1217" s="177" t="s">
        <v>1888</v>
      </c>
      <c r="F1217" s="177" t="s">
        <v>1889</v>
      </c>
      <c r="G1217" s="12"/>
      <c r="H1217" s="12"/>
      <c r="I1217" s="169"/>
      <c r="J1217" s="178">
        <f>BK1217</f>
        <v>0</v>
      </c>
      <c r="K1217" s="12"/>
      <c r="L1217" s="166"/>
      <c r="M1217" s="171"/>
      <c r="N1217" s="172"/>
      <c r="O1217" s="172"/>
      <c r="P1217" s="173">
        <f>P1218+SUM(P1219:P1226)+P1278</f>
        <v>0</v>
      </c>
      <c r="Q1217" s="172"/>
      <c r="R1217" s="173">
        <f>R1218+SUM(R1219:R1226)+R1278</f>
        <v>5.0290597699999999</v>
      </c>
      <c r="S1217" s="172"/>
      <c r="T1217" s="174">
        <f>T1218+SUM(T1219:T1226)+T1278</f>
        <v>0</v>
      </c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R1217" s="167" t="s">
        <v>80</v>
      </c>
      <c r="AT1217" s="175" t="s">
        <v>71</v>
      </c>
      <c r="AU1217" s="175" t="s">
        <v>76</v>
      </c>
      <c r="AY1217" s="167" t="s">
        <v>408</v>
      </c>
      <c r="BK1217" s="176">
        <f>BK1218+SUM(BK1219:BK1226)+BK1278</f>
        <v>0</v>
      </c>
    </row>
    <row r="1218" s="2" customFormat="1" ht="37.8" customHeight="1">
      <c r="A1218" s="41"/>
      <c r="B1218" s="179"/>
      <c r="C1218" s="180" t="s">
        <v>1890</v>
      </c>
      <c r="D1218" s="180" t="s">
        <v>411</v>
      </c>
      <c r="E1218" s="181" t="s">
        <v>1891</v>
      </c>
      <c r="F1218" s="182" t="s">
        <v>1892</v>
      </c>
      <c r="G1218" s="183" t="s">
        <v>117</v>
      </c>
      <c r="H1218" s="184">
        <v>4.6920000000000002</v>
      </c>
      <c r="I1218" s="185"/>
      <c r="J1218" s="186">
        <f>ROUND(I1218*H1218,2)</f>
        <v>0</v>
      </c>
      <c r="K1218" s="182" t="s">
        <v>414</v>
      </c>
      <c r="L1218" s="42"/>
      <c r="M1218" s="187" t="s">
        <v>3</v>
      </c>
      <c r="N1218" s="188" t="s">
        <v>43</v>
      </c>
      <c r="O1218" s="75"/>
      <c r="P1218" s="189">
        <f>O1218*H1218</f>
        <v>0</v>
      </c>
      <c r="Q1218" s="189">
        <v>0.00012</v>
      </c>
      <c r="R1218" s="189">
        <f>Q1218*H1218</f>
        <v>0.00056304</v>
      </c>
      <c r="S1218" s="189">
        <v>0</v>
      </c>
      <c r="T1218" s="190">
        <f>S1218*H1218</f>
        <v>0</v>
      </c>
      <c r="U1218" s="41"/>
      <c r="V1218" s="41"/>
      <c r="W1218" s="41"/>
      <c r="X1218" s="41"/>
      <c r="Y1218" s="41"/>
      <c r="Z1218" s="41"/>
      <c r="AA1218" s="41"/>
      <c r="AB1218" s="41"/>
      <c r="AC1218" s="41"/>
      <c r="AD1218" s="41"/>
      <c r="AE1218" s="41"/>
      <c r="AR1218" s="191" t="s">
        <v>98</v>
      </c>
      <c r="AT1218" s="191" t="s">
        <v>411</v>
      </c>
      <c r="AU1218" s="191" t="s">
        <v>80</v>
      </c>
      <c r="AY1218" s="22" t="s">
        <v>408</v>
      </c>
      <c r="BE1218" s="192">
        <f>IF(N1218="základní",J1218,0)</f>
        <v>0</v>
      </c>
      <c r="BF1218" s="192">
        <f>IF(N1218="snížená",J1218,0)</f>
        <v>0</v>
      </c>
      <c r="BG1218" s="192">
        <f>IF(N1218="zákl. přenesená",J1218,0)</f>
        <v>0</v>
      </c>
      <c r="BH1218" s="192">
        <f>IF(N1218="sníž. přenesená",J1218,0)</f>
        <v>0</v>
      </c>
      <c r="BI1218" s="192">
        <f>IF(N1218="nulová",J1218,0)</f>
        <v>0</v>
      </c>
      <c r="BJ1218" s="22" t="s">
        <v>76</v>
      </c>
      <c r="BK1218" s="192">
        <f>ROUND(I1218*H1218,2)</f>
        <v>0</v>
      </c>
      <c r="BL1218" s="22" t="s">
        <v>98</v>
      </c>
      <c r="BM1218" s="191" t="s">
        <v>1893</v>
      </c>
    </row>
    <row r="1219" s="2" customFormat="1">
      <c r="A1219" s="41"/>
      <c r="B1219" s="42"/>
      <c r="C1219" s="41"/>
      <c r="D1219" s="193" t="s">
        <v>417</v>
      </c>
      <c r="E1219" s="41"/>
      <c r="F1219" s="194" t="s">
        <v>1894</v>
      </c>
      <c r="G1219" s="41"/>
      <c r="H1219" s="41"/>
      <c r="I1219" s="195"/>
      <c r="J1219" s="41"/>
      <c r="K1219" s="41"/>
      <c r="L1219" s="42"/>
      <c r="M1219" s="196"/>
      <c r="N1219" s="197"/>
      <c r="O1219" s="75"/>
      <c r="P1219" s="75"/>
      <c r="Q1219" s="75"/>
      <c r="R1219" s="75"/>
      <c r="S1219" s="75"/>
      <c r="T1219" s="76"/>
      <c r="U1219" s="41"/>
      <c r="V1219" s="41"/>
      <c r="W1219" s="41"/>
      <c r="X1219" s="41"/>
      <c r="Y1219" s="41"/>
      <c r="Z1219" s="41"/>
      <c r="AA1219" s="41"/>
      <c r="AB1219" s="41"/>
      <c r="AC1219" s="41"/>
      <c r="AD1219" s="41"/>
      <c r="AE1219" s="41"/>
      <c r="AT1219" s="22" t="s">
        <v>417</v>
      </c>
      <c r="AU1219" s="22" t="s">
        <v>80</v>
      </c>
    </row>
    <row r="1220" s="14" customFormat="1">
      <c r="A1220" s="14"/>
      <c r="B1220" s="208"/>
      <c r="C1220" s="14"/>
      <c r="D1220" s="199" t="s">
        <v>419</v>
      </c>
      <c r="E1220" s="209" t="s">
        <v>3</v>
      </c>
      <c r="F1220" s="210" t="s">
        <v>1876</v>
      </c>
      <c r="G1220" s="14"/>
      <c r="H1220" s="209" t="s">
        <v>3</v>
      </c>
      <c r="I1220" s="211"/>
      <c r="J1220" s="14"/>
      <c r="K1220" s="14"/>
      <c r="L1220" s="208"/>
      <c r="M1220" s="212"/>
      <c r="N1220" s="213"/>
      <c r="O1220" s="213"/>
      <c r="P1220" s="213"/>
      <c r="Q1220" s="213"/>
      <c r="R1220" s="213"/>
      <c r="S1220" s="213"/>
      <c r="T1220" s="214"/>
      <c r="U1220" s="14"/>
      <c r="V1220" s="14"/>
      <c r="W1220" s="14"/>
      <c r="X1220" s="14"/>
      <c r="Y1220" s="14"/>
      <c r="Z1220" s="14"/>
      <c r="AA1220" s="14"/>
      <c r="AB1220" s="14"/>
      <c r="AC1220" s="14"/>
      <c r="AD1220" s="14"/>
      <c r="AE1220" s="14"/>
      <c r="AT1220" s="209" t="s">
        <v>419</v>
      </c>
      <c r="AU1220" s="209" t="s">
        <v>80</v>
      </c>
      <c r="AV1220" s="14" t="s">
        <v>76</v>
      </c>
      <c r="AW1220" s="14" t="s">
        <v>33</v>
      </c>
      <c r="AX1220" s="14" t="s">
        <v>72</v>
      </c>
      <c r="AY1220" s="209" t="s">
        <v>408</v>
      </c>
    </row>
    <row r="1221" s="13" customFormat="1">
      <c r="A1221" s="13"/>
      <c r="B1221" s="198"/>
      <c r="C1221" s="13"/>
      <c r="D1221" s="199" t="s">
        <v>419</v>
      </c>
      <c r="E1221" s="200" t="s">
        <v>3</v>
      </c>
      <c r="F1221" s="201" t="s">
        <v>1877</v>
      </c>
      <c r="G1221" s="13"/>
      <c r="H1221" s="202">
        <v>4.6920000000000002</v>
      </c>
      <c r="I1221" s="203"/>
      <c r="J1221" s="13"/>
      <c r="K1221" s="13"/>
      <c r="L1221" s="198"/>
      <c r="M1221" s="204"/>
      <c r="N1221" s="205"/>
      <c r="O1221" s="205"/>
      <c r="P1221" s="205"/>
      <c r="Q1221" s="205"/>
      <c r="R1221" s="205"/>
      <c r="S1221" s="205"/>
      <c r="T1221" s="206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00" t="s">
        <v>419</v>
      </c>
      <c r="AU1221" s="200" t="s">
        <v>80</v>
      </c>
      <c r="AV1221" s="13" t="s">
        <v>80</v>
      </c>
      <c r="AW1221" s="13" t="s">
        <v>33</v>
      </c>
      <c r="AX1221" s="13" t="s">
        <v>76</v>
      </c>
      <c r="AY1221" s="200" t="s">
        <v>408</v>
      </c>
    </row>
    <row r="1222" s="2" customFormat="1" ht="16.5" customHeight="1">
      <c r="A1222" s="41"/>
      <c r="B1222" s="179"/>
      <c r="C1222" s="223" t="s">
        <v>1895</v>
      </c>
      <c r="D1222" s="223" t="s">
        <v>513</v>
      </c>
      <c r="E1222" s="224" t="s">
        <v>1896</v>
      </c>
      <c r="F1222" s="225" t="s">
        <v>1897</v>
      </c>
      <c r="G1222" s="226" t="s">
        <v>426</v>
      </c>
      <c r="H1222" s="227">
        <v>0.23499999999999999</v>
      </c>
      <c r="I1222" s="228"/>
      <c r="J1222" s="229">
        <f>ROUND(I1222*H1222,2)</f>
        <v>0</v>
      </c>
      <c r="K1222" s="225" t="s">
        <v>414</v>
      </c>
      <c r="L1222" s="230"/>
      <c r="M1222" s="231" t="s">
        <v>3</v>
      </c>
      <c r="N1222" s="232" t="s">
        <v>43</v>
      </c>
      <c r="O1222" s="75"/>
      <c r="P1222" s="189">
        <f>O1222*H1222</f>
        <v>0</v>
      </c>
      <c r="Q1222" s="189">
        <v>0.02</v>
      </c>
      <c r="R1222" s="189">
        <f>Q1222*H1222</f>
        <v>0.0047000000000000002</v>
      </c>
      <c r="S1222" s="189">
        <v>0</v>
      </c>
      <c r="T1222" s="190">
        <f>S1222*H1222</f>
        <v>0</v>
      </c>
      <c r="U1222" s="41"/>
      <c r="V1222" s="41"/>
      <c r="W1222" s="41"/>
      <c r="X1222" s="41"/>
      <c r="Y1222" s="41"/>
      <c r="Z1222" s="41"/>
      <c r="AA1222" s="41"/>
      <c r="AB1222" s="41"/>
      <c r="AC1222" s="41"/>
      <c r="AD1222" s="41"/>
      <c r="AE1222" s="41"/>
      <c r="AR1222" s="191" t="s">
        <v>616</v>
      </c>
      <c r="AT1222" s="191" t="s">
        <v>513</v>
      </c>
      <c r="AU1222" s="191" t="s">
        <v>80</v>
      </c>
      <c r="AY1222" s="22" t="s">
        <v>408</v>
      </c>
      <c r="BE1222" s="192">
        <f>IF(N1222="základní",J1222,0)</f>
        <v>0</v>
      </c>
      <c r="BF1222" s="192">
        <f>IF(N1222="snížená",J1222,0)</f>
        <v>0</v>
      </c>
      <c r="BG1222" s="192">
        <f>IF(N1222="zákl. přenesená",J1222,0)</f>
        <v>0</v>
      </c>
      <c r="BH1222" s="192">
        <f>IF(N1222="sníž. přenesená",J1222,0)</f>
        <v>0</v>
      </c>
      <c r="BI1222" s="192">
        <f>IF(N1222="nulová",J1222,0)</f>
        <v>0</v>
      </c>
      <c r="BJ1222" s="22" t="s">
        <v>76</v>
      </c>
      <c r="BK1222" s="192">
        <f>ROUND(I1222*H1222,2)</f>
        <v>0</v>
      </c>
      <c r="BL1222" s="22" t="s">
        <v>98</v>
      </c>
      <c r="BM1222" s="191" t="s">
        <v>1898</v>
      </c>
    </row>
    <row r="1223" s="13" customFormat="1">
      <c r="A1223" s="13"/>
      <c r="B1223" s="198"/>
      <c r="C1223" s="13"/>
      <c r="D1223" s="199" t="s">
        <v>419</v>
      </c>
      <c r="E1223" s="13"/>
      <c r="F1223" s="201" t="s">
        <v>1899</v>
      </c>
      <c r="G1223" s="13"/>
      <c r="H1223" s="202">
        <v>0.23499999999999999</v>
      </c>
      <c r="I1223" s="203"/>
      <c r="J1223" s="13"/>
      <c r="K1223" s="13"/>
      <c r="L1223" s="198"/>
      <c r="M1223" s="204"/>
      <c r="N1223" s="205"/>
      <c r="O1223" s="205"/>
      <c r="P1223" s="205"/>
      <c r="Q1223" s="205"/>
      <c r="R1223" s="205"/>
      <c r="S1223" s="205"/>
      <c r="T1223" s="206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T1223" s="200" t="s">
        <v>419</v>
      </c>
      <c r="AU1223" s="200" t="s">
        <v>80</v>
      </c>
      <c r="AV1223" s="13" t="s">
        <v>80</v>
      </c>
      <c r="AW1223" s="13" t="s">
        <v>4</v>
      </c>
      <c r="AX1223" s="13" t="s">
        <v>76</v>
      </c>
      <c r="AY1223" s="200" t="s">
        <v>408</v>
      </c>
    </row>
    <row r="1224" s="2" customFormat="1" ht="55.5" customHeight="1">
      <c r="A1224" s="41"/>
      <c r="B1224" s="179"/>
      <c r="C1224" s="180" t="s">
        <v>1900</v>
      </c>
      <c r="D1224" s="180" t="s">
        <v>411</v>
      </c>
      <c r="E1224" s="181" t="s">
        <v>1901</v>
      </c>
      <c r="F1224" s="182" t="s">
        <v>1902</v>
      </c>
      <c r="G1224" s="183" t="s">
        <v>501</v>
      </c>
      <c r="H1224" s="184">
        <v>4.9359999999999999</v>
      </c>
      <c r="I1224" s="185"/>
      <c r="J1224" s="186">
        <f>ROUND(I1224*H1224,2)</f>
        <v>0</v>
      </c>
      <c r="K1224" s="182" t="s">
        <v>414</v>
      </c>
      <c r="L1224" s="42"/>
      <c r="M1224" s="187" t="s">
        <v>3</v>
      </c>
      <c r="N1224" s="188" t="s">
        <v>43</v>
      </c>
      <c r="O1224" s="75"/>
      <c r="P1224" s="189">
        <f>O1224*H1224</f>
        <v>0</v>
      </c>
      <c r="Q1224" s="189">
        <v>0</v>
      </c>
      <c r="R1224" s="189">
        <f>Q1224*H1224</f>
        <v>0</v>
      </c>
      <c r="S1224" s="189">
        <v>0</v>
      </c>
      <c r="T1224" s="190">
        <f>S1224*H1224</f>
        <v>0</v>
      </c>
      <c r="U1224" s="41"/>
      <c r="V1224" s="41"/>
      <c r="W1224" s="41"/>
      <c r="X1224" s="41"/>
      <c r="Y1224" s="41"/>
      <c r="Z1224" s="41"/>
      <c r="AA1224" s="41"/>
      <c r="AB1224" s="41"/>
      <c r="AC1224" s="41"/>
      <c r="AD1224" s="41"/>
      <c r="AE1224" s="41"/>
      <c r="AR1224" s="191" t="s">
        <v>98</v>
      </c>
      <c r="AT1224" s="191" t="s">
        <v>411</v>
      </c>
      <c r="AU1224" s="191" t="s">
        <v>80</v>
      </c>
      <c r="AY1224" s="22" t="s">
        <v>408</v>
      </c>
      <c r="BE1224" s="192">
        <f>IF(N1224="základní",J1224,0)</f>
        <v>0</v>
      </c>
      <c r="BF1224" s="192">
        <f>IF(N1224="snížená",J1224,0)</f>
        <v>0</v>
      </c>
      <c r="BG1224" s="192">
        <f>IF(N1224="zákl. přenesená",J1224,0)</f>
        <v>0</v>
      </c>
      <c r="BH1224" s="192">
        <f>IF(N1224="sníž. přenesená",J1224,0)</f>
        <v>0</v>
      </c>
      <c r="BI1224" s="192">
        <f>IF(N1224="nulová",J1224,0)</f>
        <v>0</v>
      </c>
      <c r="BJ1224" s="22" t="s">
        <v>76</v>
      </c>
      <c r="BK1224" s="192">
        <f>ROUND(I1224*H1224,2)</f>
        <v>0</v>
      </c>
      <c r="BL1224" s="22" t="s">
        <v>98</v>
      </c>
      <c r="BM1224" s="191" t="s">
        <v>1903</v>
      </c>
    </row>
    <row r="1225" s="2" customFormat="1">
      <c r="A1225" s="41"/>
      <c r="B1225" s="42"/>
      <c r="C1225" s="41"/>
      <c r="D1225" s="193" t="s">
        <v>417</v>
      </c>
      <c r="E1225" s="41"/>
      <c r="F1225" s="194" t="s">
        <v>1904</v>
      </c>
      <c r="G1225" s="41"/>
      <c r="H1225" s="41"/>
      <c r="I1225" s="195"/>
      <c r="J1225" s="41"/>
      <c r="K1225" s="41"/>
      <c r="L1225" s="42"/>
      <c r="M1225" s="196"/>
      <c r="N1225" s="197"/>
      <c r="O1225" s="75"/>
      <c r="P1225" s="75"/>
      <c r="Q1225" s="75"/>
      <c r="R1225" s="75"/>
      <c r="S1225" s="75"/>
      <c r="T1225" s="76"/>
      <c r="U1225" s="41"/>
      <c r="V1225" s="41"/>
      <c r="W1225" s="41"/>
      <c r="X1225" s="41"/>
      <c r="Y1225" s="41"/>
      <c r="Z1225" s="41"/>
      <c r="AA1225" s="41"/>
      <c r="AB1225" s="41"/>
      <c r="AC1225" s="41"/>
      <c r="AD1225" s="41"/>
      <c r="AE1225" s="41"/>
      <c r="AT1225" s="22" t="s">
        <v>417</v>
      </c>
      <c r="AU1225" s="22" t="s">
        <v>80</v>
      </c>
    </row>
    <row r="1226" s="12" customFormat="1" ht="20.88" customHeight="1">
      <c r="A1226" s="12"/>
      <c r="B1226" s="166"/>
      <c r="C1226" s="12"/>
      <c r="D1226" s="167" t="s">
        <v>71</v>
      </c>
      <c r="E1226" s="177" t="s">
        <v>1905</v>
      </c>
      <c r="F1226" s="177" t="s">
        <v>1906</v>
      </c>
      <c r="G1226" s="12"/>
      <c r="H1226" s="12"/>
      <c r="I1226" s="169"/>
      <c r="J1226" s="178">
        <f>BK1226</f>
        <v>0</v>
      </c>
      <c r="K1226" s="12"/>
      <c r="L1226" s="166"/>
      <c r="M1226" s="171"/>
      <c r="N1226" s="172"/>
      <c r="O1226" s="172"/>
      <c r="P1226" s="173">
        <f>SUM(P1227:P1277)</f>
        <v>0</v>
      </c>
      <c r="Q1226" s="172"/>
      <c r="R1226" s="173">
        <f>SUM(R1227:R1277)</f>
        <v>1.2662949299999999</v>
      </c>
      <c r="S1226" s="172"/>
      <c r="T1226" s="174">
        <f>SUM(T1227:T1277)</f>
        <v>0</v>
      </c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R1226" s="167" t="s">
        <v>80</v>
      </c>
      <c r="AT1226" s="175" t="s">
        <v>71</v>
      </c>
      <c r="AU1226" s="175" t="s">
        <v>80</v>
      </c>
      <c r="AY1226" s="167" t="s">
        <v>408</v>
      </c>
      <c r="BK1226" s="176">
        <f>SUM(BK1227:BK1277)</f>
        <v>0</v>
      </c>
    </row>
    <row r="1227" s="2" customFormat="1" ht="37.8" customHeight="1">
      <c r="A1227" s="41"/>
      <c r="B1227" s="179"/>
      <c r="C1227" s="180" t="s">
        <v>1907</v>
      </c>
      <c r="D1227" s="180" t="s">
        <v>411</v>
      </c>
      <c r="E1227" s="181" t="s">
        <v>1908</v>
      </c>
      <c r="F1227" s="182" t="s">
        <v>1909</v>
      </c>
      <c r="G1227" s="183" t="s">
        <v>117</v>
      </c>
      <c r="H1227" s="184">
        <v>376.18400000000003</v>
      </c>
      <c r="I1227" s="185"/>
      <c r="J1227" s="186">
        <f>ROUND(I1227*H1227,2)</f>
        <v>0</v>
      </c>
      <c r="K1227" s="182" t="s">
        <v>414</v>
      </c>
      <c r="L1227" s="42"/>
      <c r="M1227" s="187" t="s">
        <v>3</v>
      </c>
      <c r="N1227" s="188" t="s">
        <v>43</v>
      </c>
      <c r="O1227" s="75"/>
      <c r="P1227" s="189">
        <f>O1227*H1227</f>
        <v>0</v>
      </c>
      <c r="Q1227" s="189">
        <v>0</v>
      </c>
      <c r="R1227" s="189">
        <f>Q1227*H1227</f>
        <v>0</v>
      </c>
      <c r="S1227" s="189">
        <v>0</v>
      </c>
      <c r="T1227" s="190">
        <f>S1227*H1227</f>
        <v>0</v>
      </c>
      <c r="U1227" s="41"/>
      <c r="V1227" s="41"/>
      <c r="W1227" s="41"/>
      <c r="X1227" s="41"/>
      <c r="Y1227" s="41"/>
      <c r="Z1227" s="41"/>
      <c r="AA1227" s="41"/>
      <c r="AB1227" s="41"/>
      <c r="AC1227" s="41"/>
      <c r="AD1227" s="41"/>
      <c r="AE1227" s="41"/>
      <c r="AR1227" s="191" t="s">
        <v>98</v>
      </c>
      <c r="AT1227" s="191" t="s">
        <v>411</v>
      </c>
      <c r="AU1227" s="191" t="s">
        <v>114</v>
      </c>
      <c r="AY1227" s="22" t="s">
        <v>408</v>
      </c>
      <c r="BE1227" s="192">
        <f>IF(N1227="základní",J1227,0)</f>
        <v>0</v>
      </c>
      <c r="BF1227" s="192">
        <f>IF(N1227="snížená",J1227,0)</f>
        <v>0</v>
      </c>
      <c r="BG1227" s="192">
        <f>IF(N1227="zákl. přenesená",J1227,0)</f>
        <v>0</v>
      </c>
      <c r="BH1227" s="192">
        <f>IF(N1227="sníž. přenesená",J1227,0)</f>
        <v>0</v>
      </c>
      <c r="BI1227" s="192">
        <f>IF(N1227="nulová",J1227,0)</f>
        <v>0</v>
      </c>
      <c r="BJ1227" s="22" t="s">
        <v>76</v>
      </c>
      <c r="BK1227" s="192">
        <f>ROUND(I1227*H1227,2)</f>
        <v>0</v>
      </c>
      <c r="BL1227" s="22" t="s">
        <v>98</v>
      </c>
      <c r="BM1227" s="191" t="s">
        <v>1910</v>
      </c>
    </row>
    <row r="1228" s="2" customFormat="1">
      <c r="A1228" s="41"/>
      <c r="B1228" s="42"/>
      <c r="C1228" s="41"/>
      <c r="D1228" s="193" t="s">
        <v>417</v>
      </c>
      <c r="E1228" s="41"/>
      <c r="F1228" s="194" t="s">
        <v>1911</v>
      </c>
      <c r="G1228" s="41"/>
      <c r="H1228" s="41"/>
      <c r="I1228" s="195"/>
      <c r="J1228" s="41"/>
      <c r="K1228" s="41"/>
      <c r="L1228" s="42"/>
      <c r="M1228" s="196"/>
      <c r="N1228" s="197"/>
      <c r="O1228" s="75"/>
      <c r="P1228" s="75"/>
      <c r="Q1228" s="75"/>
      <c r="R1228" s="75"/>
      <c r="S1228" s="75"/>
      <c r="T1228" s="76"/>
      <c r="U1228" s="41"/>
      <c r="V1228" s="41"/>
      <c r="W1228" s="41"/>
      <c r="X1228" s="41"/>
      <c r="Y1228" s="41"/>
      <c r="Z1228" s="41"/>
      <c r="AA1228" s="41"/>
      <c r="AB1228" s="41"/>
      <c r="AC1228" s="41"/>
      <c r="AD1228" s="41"/>
      <c r="AE1228" s="41"/>
      <c r="AT1228" s="22" t="s">
        <v>417</v>
      </c>
      <c r="AU1228" s="22" t="s">
        <v>114</v>
      </c>
    </row>
    <row r="1229" s="2" customFormat="1" ht="24.15" customHeight="1">
      <c r="A1229" s="41"/>
      <c r="B1229" s="179"/>
      <c r="C1229" s="223" t="s">
        <v>1912</v>
      </c>
      <c r="D1229" s="223" t="s">
        <v>513</v>
      </c>
      <c r="E1229" s="224" t="s">
        <v>1913</v>
      </c>
      <c r="F1229" s="225" t="s">
        <v>1914</v>
      </c>
      <c r="G1229" s="226" t="s">
        <v>117</v>
      </c>
      <c r="H1229" s="227">
        <v>197.49700000000001</v>
      </c>
      <c r="I1229" s="228"/>
      <c r="J1229" s="229">
        <f>ROUND(I1229*H1229,2)</f>
        <v>0</v>
      </c>
      <c r="K1229" s="225" t="s">
        <v>414</v>
      </c>
      <c r="L1229" s="230"/>
      <c r="M1229" s="231" t="s">
        <v>3</v>
      </c>
      <c r="N1229" s="232" t="s">
        <v>43</v>
      </c>
      <c r="O1229" s="75"/>
      <c r="P1229" s="189">
        <f>O1229*H1229</f>
        <v>0</v>
      </c>
      <c r="Q1229" s="189">
        <v>0.0028999999999999998</v>
      </c>
      <c r="R1229" s="189">
        <f>Q1229*H1229</f>
        <v>0.57274130000000001</v>
      </c>
      <c r="S1229" s="189">
        <v>0</v>
      </c>
      <c r="T1229" s="190">
        <f>S1229*H1229</f>
        <v>0</v>
      </c>
      <c r="U1229" s="41"/>
      <c r="V1229" s="41"/>
      <c r="W1229" s="41"/>
      <c r="X1229" s="41"/>
      <c r="Y1229" s="41"/>
      <c r="Z1229" s="41"/>
      <c r="AA1229" s="41"/>
      <c r="AB1229" s="41"/>
      <c r="AC1229" s="41"/>
      <c r="AD1229" s="41"/>
      <c r="AE1229" s="41"/>
      <c r="AR1229" s="191" t="s">
        <v>616</v>
      </c>
      <c r="AT1229" s="191" t="s">
        <v>513</v>
      </c>
      <c r="AU1229" s="191" t="s">
        <v>114</v>
      </c>
      <c r="AY1229" s="22" t="s">
        <v>408</v>
      </c>
      <c r="BE1229" s="192">
        <f>IF(N1229="základní",J1229,0)</f>
        <v>0</v>
      </c>
      <c r="BF1229" s="192">
        <f>IF(N1229="snížená",J1229,0)</f>
        <v>0</v>
      </c>
      <c r="BG1229" s="192">
        <f>IF(N1229="zákl. přenesená",J1229,0)</f>
        <v>0</v>
      </c>
      <c r="BH1229" s="192">
        <f>IF(N1229="sníž. přenesená",J1229,0)</f>
        <v>0</v>
      </c>
      <c r="BI1229" s="192">
        <f>IF(N1229="nulová",J1229,0)</f>
        <v>0</v>
      </c>
      <c r="BJ1229" s="22" t="s">
        <v>76</v>
      </c>
      <c r="BK1229" s="192">
        <f>ROUND(I1229*H1229,2)</f>
        <v>0</v>
      </c>
      <c r="BL1229" s="22" t="s">
        <v>98</v>
      </c>
      <c r="BM1229" s="191" t="s">
        <v>1915</v>
      </c>
    </row>
    <row r="1230" s="14" customFormat="1">
      <c r="A1230" s="14"/>
      <c r="B1230" s="208"/>
      <c r="C1230" s="14"/>
      <c r="D1230" s="199" t="s">
        <v>419</v>
      </c>
      <c r="E1230" s="209" t="s">
        <v>3</v>
      </c>
      <c r="F1230" s="210" t="s">
        <v>1916</v>
      </c>
      <c r="G1230" s="14"/>
      <c r="H1230" s="209" t="s">
        <v>3</v>
      </c>
      <c r="I1230" s="211"/>
      <c r="J1230" s="14"/>
      <c r="K1230" s="14"/>
      <c r="L1230" s="208"/>
      <c r="M1230" s="212"/>
      <c r="N1230" s="213"/>
      <c r="O1230" s="213"/>
      <c r="P1230" s="213"/>
      <c r="Q1230" s="213"/>
      <c r="R1230" s="213"/>
      <c r="S1230" s="213"/>
      <c r="T1230" s="214"/>
      <c r="U1230" s="14"/>
      <c r="V1230" s="14"/>
      <c r="W1230" s="14"/>
      <c r="X1230" s="14"/>
      <c r="Y1230" s="14"/>
      <c r="Z1230" s="14"/>
      <c r="AA1230" s="14"/>
      <c r="AB1230" s="14"/>
      <c r="AC1230" s="14"/>
      <c r="AD1230" s="14"/>
      <c r="AE1230" s="14"/>
      <c r="AT1230" s="209" t="s">
        <v>419</v>
      </c>
      <c r="AU1230" s="209" t="s">
        <v>114</v>
      </c>
      <c r="AV1230" s="14" t="s">
        <v>76</v>
      </c>
      <c r="AW1230" s="14" t="s">
        <v>33</v>
      </c>
      <c r="AX1230" s="14" t="s">
        <v>72</v>
      </c>
      <c r="AY1230" s="209" t="s">
        <v>408</v>
      </c>
    </row>
    <row r="1231" s="13" customFormat="1">
      <c r="A1231" s="13"/>
      <c r="B1231" s="198"/>
      <c r="C1231" s="13"/>
      <c r="D1231" s="199" t="s">
        <v>419</v>
      </c>
      <c r="E1231" s="200" t="s">
        <v>3</v>
      </c>
      <c r="F1231" s="201" t="s">
        <v>152</v>
      </c>
      <c r="G1231" s="13"/>
      <c r="H1231" s="202">
        <v>124.39100000000001</v>
      </c>
      <c r="I1231" s="203"/>
      <c r="J1231" s="13"/>
      <c r="K1231" s="13"/>
      <c r="L1231" s="198"/>
      <c r="M1231" s="204"/>
      <c r="N1231" s="205"/>
      <c r="O1231" s="205"/>
      <c r="P1231" s="205"/>
      <c r="Q1231" s="205"/>
      <c r="R1231" s="205"/>
      <c r="S1231" s="205"/>
      <c r="T1231" s="206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00" t="s">
        <v>419</v>
      </c>
      <c r="AU1231" s="200" t="s">
        <v>114</v>
      </c>
      <c r="AV1231" s="13" t="s">
        <v>80</v>
      </c>
      <c r="AW1231" s="13" t="s">
        <v>33</v>
      </c>
      <c r="AX1231" s="13" t="s">
        <v>72</v>
      </c>
      <c r="AY1231" s="200" t="s">
        <v>408</v>
      </c>
    </row>
    <row r="1232" s="13" customFormat="1">
      <c r="A1232" s="13"/>
      <c r="B1232" s="198"/>
      <c r="C1232" s="13"/>
      <c r="D1232" s="199" t="s">
        <v>419</v>
      </c>
      <c r="E1232" s="200" t="s">
        <v>3</v>
      </c>
      <c r="F1232" s="201" t="s">
        <v>1917</v>
      </c>
      <c r="G1232" s="13"/>
      <c r="H1232" s="202">
        <v>26.756</v>
      </c>
      <c r="I1232" s="203"/>
      <c r="J1232" s="13"/>
      <c r="K1232" s="13"/>
      <c r="L1232" s="198"/>
      <c r="M1232" s="204"/>
      <c r="N1232" s="205"/>
      <c r="O1232" s="205"/>
      <c r="P1232" s="205"/>
      <c r="Q1232" s="205"/>
      <c r="R1232" s="205"/>
      <c r="S1232" s="205"/>
      <c r="T1232" s="206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00" t="s">
        <v>419</v>
      </c>
      <c r="AU1232" s="200" t="s">
        <v>114</v>
      </c>
      <c r="AV1232" s="13" t="s">
        <v>80</v>
      </c>
      <c r="AW1232" s="13" t="s">
        <v>33</v>
      </c>
      <c r="AX1232" s="13" t="s">
        <v>72</v>
      </c>
      <c r="AY1232" s="200" t="s">
        <v>408</v>
      </c>
    </row>
    <row r="1233" s="13" customFormat="1">
      <c r="A1233" s="13"/>
      <c r="B1233" s="198"/>
      <c r="C1233" s="13"/>
      <c r="D1233" s="199" t="s">
        <v>419</v>
      </c>
      <c r="E1233" s="200" t="s">
        <v>3</v>
      </c>
      <c r="F1233" s="201" t="s">
        <v>1918</v>
      </c>
      <c r="G1233" s="13"/>
      <c r="H1233" s="202">
        <v>27.809999999999999</v>
      </c>
      <c r="I1233" s="203"/>
      <c r="J1233" s="13"/>
      <c r="K1233" s="13"/>
      <c r="L1233" s="198"/>
      <c r="M1233" s="204"/>
      <c r="N1233" s="205"/>
      <c r="O1233" s="205"/>
      <c r="P1233" s="205"/>
      <c r="Q1233" s="205"/>
      <c r="R1233" s="205"/>
      <c r="S1233" s="205"/>
      <c r="T1233" s="206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00" t="s">
        <v>419</v>
      </c>
      <c r="AU1233" s="200" t="s">
        <v>114</v>
      </c>
      <c r="AV1233" s="13" t="s">
        <v>80</v>
      </c>
      <c r="AW1233" s="13" t="s">
        <v>33</v>
      </c>
      <c r="AX1233" s="13" t="s">
        <v>72</v>
      </c>
      <c r="AY1233" s="200" t="s">
        <v>408</v>
      </c>
    </row>
    <row r="1234" s="14" customFormat="1">
      <c r="A1234" s="14"/>
      <c r="B1234" s="208"/>
      <c r="C1234" s="14"/>
      <c r="D1234" s="199" t="s">
        <v>419</v>
      </c>
      <c r="E1234" s="209" t="s">
        <v>3</v>
      </c>
      <c r="F1234" s="210" t="s">
        <v>1919</v>
      </c>
      <c r="G1234" s="14"/>
      <c r="H1234" s="209" t="s">
        <v>3</v>
      </c>
      <c r="I1234" s="211"/>
      <c r="J1234" s="14"/>
      <c r="K1234" s="14"/>
      <c r="L1234" s="208"/>
      <c r="M1234" s="212"/>
      <c r="N1234" s="213"/>
      <c r="O1234" s="213"/>
      <c r="P1234" s="213"/>
      <c r="Q1234" s="213"/>
      <c r="R1234" s="213"/>
      <c r="S1234" s="213"/>
      <c r="T1234" s="214"/>
      <c r="U1234" s="14"/>
      <c r="V1234" s="14"/>
      <c r="W1234" s="14"/>
      <c r="X1234" s="14"/>
      <c r="Y1234" s="14"/>
      <c r="Z1234" s="14"/>
      <c r="AA1234" s="14"/>
      <c r="AB1234" s="14"/>
      <c r="AC1234" s="14"/>
      <c r="AD1234" s="14"/>
      <c r="AE1234" s="14"/>
      <c r="AT1234" s="209" t="s">
        <v>419</v>
      </c>
      <c r="AU1234" s="209" t="s">
        <v>114</v>
      </c>
      <c r="AV1234" s="14" t="s">
        <v>76</v>
      </c>
      <c r="AW1234" s="14" t="s">
        <v>33</v>
      </c>
      <c r="AX1234" s="14" t="s">
        <v>72</v>
      </c>
      <c r="AY1234" s="209" t="s">
        <v>408</v>
      </c>
    </row>
    <row r="1235" s="13" customFormat="1">
      <c r="A1235" s="13"/>
      <c r="B1235" s="198"/>
      <c r="C1235" s="13"/>
      <c r="D1235" s="199" t="s">
        <v>419</v>
      </c>
      <c r="E1235" s="200" t="s">
        <v>3</v>
      </c>
      <c r="F1235" s="201" t="s">
        <v>1920</v>
      </c>
      <c r="G1235" s="13"/>
      <c r="H1235" s="202">
        <v>5.9699999999999998</v>
      </c>
      <c r="I1235" s="203"/>
      <c r="J1235" s="13"/>
      <c r="K1235" s="13"/>
      <c r="L1235" s="198"/>
      <c r="M1235" s="204"/>
      <c r="N1235" s="205"/>
      <c r="O1235" s="205"/>
      <c r="P1235" s="205"/>
      <c r="Q1235" s="205"/>
      <c r="R1235" s="205"/>
      <c r="S1235" s="205"/>
      <c r="T1235" s="206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00" t="s">
        <v>419</v>
      </c>
      <c r="AU1235" s="200" t="s">
        <v>114</v>
      </c>
      <c r="AV1235" s="13" t="s">
        <v>80</v>
      </c>
      <c r="AW1235" s="13" t="s">
        <v>33</v>
      </c>
      <c r="AX1235" s="13" t="s">
        <v>72</v>
      </c>
      <c r="AY1235" s="200" t="s">
        <v>408</v>
      </c>
    </row>
    <row r="1236" s="13" customFormat="1">
      <c r="A1236" s="13"/>
      <c r="B1236" s="198"/>
      <c r="C1236" s="13"/>
      <c r="D1236" s="199" t="s">
        <v>419</v>
      </c>
      <c r="E1236" s="200" t="s">
        <v>3</v>
      </c>
      <c r="F1236" s="201" t="s">
        <v>1921</v>
      </c>
      <c r="G1236" s="13"/>
      <c r="H1236" s="202">
        <v>1.4850000000000001</v>
      </c>
      <c r="I1236" s="203"/>
      <c r="J1236" s="13"/>
      <c r="K1236" s="13"/>
      <c r="L1236" s="198"/>
      <c r="M1236" s="204"/>
      <c r="N1236" s="205"/>
      <c r="O1236" s="205"/>
      <c r="P1236" s="205"/>
      <c r="Q1236" s="205"/>
      <c r="R1236" s="205"/>
      <c r="S1236" s="205"/>
      <c r="T1236" s="206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00" t="s">
        <v>419</v>
      </c>
      <c r="AU1236" s="200" t="s">
        <v>114</v>
      </c>
      <c r="AV1236" s="13" t="s">
        <v>80</v>
      </c>
      <c r="AW1236" s="13" t="s">
        <v>33</v>
      </c>
      <c r="AX1236" s="13" t="s">
        <v>72</v>
      </c>
      <c r="AY1236" s="200" t="s">
        <v>408</v>
      </c>
    </row>
    <row r="1237" s="13" customFormat="1">
      <c r="A1237" s="13"/>
      <c r="B1237" s="198"/>
      <c r="C1237" s="13"/>
      <c r="D1237" s="199" t="s">
        <v>419</v>
      </c>
      <c r="E1237" s="200" t="s">
        <v>3</v>
      </c>
      <c r="F1237" s="201" t="s">
        <v>1922</v>
      </c>
      <c r="G1237" s="13"/>
      <c r="H1237" s="202">
        <v>1.6799999999999999</v>
      </c>
      <c r="I1237" s="203"/>
      <c r="J1237" s="13"/>
      <c r="K1237" s="13"/>
      <c r="L1237" s="198"/>
      <c r="M1237" s="204"/>
      <c r="N1237" s="205"/>
      <c r="O1237" s="205"/>
      <c r="P1237" s="205"/>
      <c r="Q1237" s="205"/>
      <c r="R1237" s="205"/>
      <c r="S1237" s="205"/>
      <c r="T1237" s="206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00" t="s">
        <v>419</v>
      </c>
      <c r="AU1237" s="200" t="s">
        <v>114</v>
      </c>
      <c r="AV1237" s="13" t="s">
        <v>80</v>
      </c>
      <c r="AW1237" s="13" t="s">
        <v>33</v>
      </c>
      <c r="AX1237" s="13" t="s">
        <v>72</v>
      </c>
      <c r="AY1237" s="200" t="s">
        <v>408</v>
      </c>
    </row>
    <row r="1238" s="15" customFormat="1">
      <c r="A1238" s="15"/>
      <c r="B1238" s="215"/>
      <c r="C1238" s="15"/>
      <c r="D1238" s="199" t="s">
        <v>419</v>
      </c>
      <c r="E1238" s="216" t="s">
        <v>3</v>
      </c>
      <c r="F1238" s="217" t="s">
        <v>451</v>
      </c>
      <c r="G1238" s="15"/>
      <c r="H1238" s="218">
        <v>188.09200000000001</v>
      </c>
      <c r="I1238" s="219"/>
      <c r="J1238" s="15"/>
      <c r="K1238" s="15"/>
      <c r="L1238" s="215"/>
      <c r="M1238" s="220"/>
      <c r="N1238" s="221"/>
      <c r="O1238" s="221"/>
      <c r="P1238" s="221"/>
      <c r="Q1238" s="221"/>
      <c r="R1238" s="221"/>
      <c r="S1238" s="221"/>
      <c r="T1238" s="222"/>
      <c r="U1238" s="15"/>
      <c r="V1238" s="15"/>
      <c r="W1238" s="15"/>
      <c r="X1238" s="15"/>
      <c r="Y1238" s="15"/>
      <c r="Z1238" s="15"/>
      <c r="AA1238" s="15"/>
      <c r="AB1238" s="15"/>
      <c r="AC1238" s="15"/>
      <c r="AD1238" s="15"/>
      <c r="AE1238" s="15"/>
      <c r="AT1238" s="216" t="s">
        <v>419</v>
      </c>
      <c r="AU1238" s="216" t="s">
        <v>114</v>
      </c>
      <c r="AV1238" s="15" t="s">
        <v>415</v>
      </c>
      <c r="AW1238" s="15" t="s">
        <v>33</v>
      </c>
      <c r="AX1238" s="15" t="s">
        <v>76</v>
      </c>
      <c r="AY1238" s="216" t="s">
        <v>408</v>
      </c>
    </row>
    <row r="1239" s="13" customFormat="1">
      <c r="A1239" s="13"/>
      <c r="B1239" s="198"/>
      <c r="C1239" s="13"/>
      <c r="D1239" s="199" t="s">
        <v>419</v>
      </c>
      <c r="E1239" s="13"/>
      <c r="F1239" s="201" t="s">
        <v>1923</v>
      </c>
      <c r="G1239" s="13"/>
      <c r="H1239" s="202">
        <v>197.49700000000001</v>
      </c>
      <c r="I1239" s="203"/>
      <c r="J1239" s="13"/>
      <c r="K1239" s="13"/>
      <c r="L1239" s="198"/>
      <c r="M1239" s="204"/>
      <c r="N1239" s="205"/>
      <c r="O1239" s="205"/>
      <c r="P1239" s="205"/>
      <c r="Q1239" s="205"/>
      <c r="R1239" s="205"/>
      <c r="S1239" s="205"/>
      <c r="T1239" s="206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00" t="s">
        <v>419</v>
      </c>
      <c r="AU1239" s="200" t="s">
        <v>114</v>
      </c>
      <c r="AV1239" s="13" t="s">
        <v>80</v>
      </c>
      <c r="AW1239" s="13" t="s">
        <v>4</v>
      </c>
      <c r="AX1239" s="13" t="s">
        <v>76</v>
      </c>
      <c r="AY1239" s="200" t="s">
        <v>408</v>
      </c>
    </row>
    <row r="1240" s="2" customFormat="1" ht="24.15" customHeight="1">
      <c r="A1240" s="41"/>
      <c r="B1240" s="179"/>
      <c r="C1240" s="223" t="s">
        <v>1924</v>
      </c>
      <c r="D1240" s="223" t="s">
        <v>513</v>
      </c>
      <c r="E1240" s="224" t="s">
        <v>1925</v>
      </c>
      <c r="F1240" s="225" t="s">
        <v>1926</v>
      </c>
      <c r="G1240" s="226" t="s">
        <v>117</v>
      </c>
      <c r="H1240" s="227">
        <v>140.202</v>
      </c>
      <c r="I1240" s="228"/>
      <c r="J1240" s="229">
        <f>ROUND(I1240*H1240,2)</f>
        <v>0</v>
      </c>
      <c r="K1240" s="225" t="s">
        <v>414</v>
      </c>
      <c r="L1240" s="230"/>
      <c r="M1240" s="231" t="s">
        <v>3</v>
      </c>
      <c r="N1240" s="232" t="s">
        <v>43</v>
      </c>
      <c r="O1240" s="75"/>
      <c r="P1240" s="189">
        <f>O1240*H1240</f>
        <v>0</v>
      </c>
      <c r="Q1240" s="189">
        <v>0.0018</v>
      </c>
      <c r="R1240" s="189">
        <f>Q1240*H1240</f>
        <v>0.25236359999999997</v>
      </c>
      <c r="S1240" s="189">
        <v>0</v>
      </c>
      <c r="T1240" s="190">
        <f>S1240*H1240</f>
        <v>0</v>
      </c>
      <c r="U1240" s="41"/>
      <c r="V1240" s="41"/>
      <c r="W1240" s="41"/>
      <c r="X1240" s="41"/>
      <c r="Y1240" s="41"/>
      <c r="Z1240" s="41"/>
      <c r="AA1240" s="41"/>
      <c r="AB1240" s="41"/>
      <c r="AC1240" s="41"/>
      <c r="AD1240" s="41"/>
      <c r="AE1240" s="41"/>
      <c r="AR1240" s="191" t="s">
        <v>616</v>
      </c>
      <c r="AT1240" s="191" t="s">
        <v>513</v>
      </c>
      <c r="AU1240" s="191" t="s">
        <v>114</v>
      </c>
      <c r="AY1240" s="22" t="s">
        <v>408</v>
      </c>
      <c r="BE1240" s="192">
        <f>IF(N1240="základní",J1240,0)</f>
        <v>0</v>
      </c>
      <c r="BF1240" s="192">
        <f>IF(N1240="snížená",J1240,0)</f>
        <v>0</v>
      </c>
      <c r="BG1240" s="192">
        <f>IF(N1240="zákl. přenesená",J1240,0)</f>
        <v>0</v>
      </c>
      <c r="BH1240" s="192">
        <f>IF(N1240="sníž. přenesená",J1240,0)</f>
        <v>0</v>
      </c>
      <c r="BI1240" s="192">
        <f>IF(N1240="nulová",J1240,0)</f>
        <v>0</v>
      </c>
      <c r="BJ1240" s="22" t="s">
        <v>76</v>
      </c>
      <c r="BK1240" s="192">
        <f>ROUND(I1240*H1240,2)</f>
        <v>0</v>
      </c>
      <c r="BL1240" s="22" t="s">
        <v>98</v>
      </c>
      <c r="BM1240" s="191" t="s">
        <v>1927</v>
      </c>
    </row>
    <row r="1241" s="14" customFormat="1">
      <c r="A1241" s="14"/>
      <c r="B1241" s="208"/>
      <c r="C1241" s="14"/>
      <c r="D1241" s="199" t="s">
        <v>419</v>
      </c>
      <c r="E1241" s="209" t="s">
        <v>3</v>
      </c>
      <c r="F1241" s="210" t="s">
        <v>1928</v>
      </c>
      <c r="G1241" s="14"/>
      <c r="H1241" s="209" t="s">
        <v>3</v>
      </c>
      <c r="I1241" s="211"/>
      <c r="J1241" s="14"/>
      <c r="K1241" s="14"/>
      <c r="L1241" s="208"/>
      <c r="M1241" s="212"/>
      <c r="N1241" s="213"/>
      <c r="O1241" s="213"/>
      <c r="P1241" s="213"/>
      <c r="Q1241" s="213"/>
      <c r="R1241" s="213"/>
      <c r="S1241" s="213"/>
      <c r="T1241" s="214"/>
      <c r="U1241" s="14"/>
      <c r="V1241" s="14"/>
      <c r="W1241" s="14"/>
      <c r="X1241" s="14"/>
      <c r="Y1241" s="14"/>
      <c r="Z1241" s="14"/>
      <c r="AA1241" s="14"/>
      <c r="AB1241" s="14"/>
      <c r="AC1241" s="14"/>
      <c r="AD1241" s="14"/>
      <c r="AE1241" s="14"/>
      <c r="AT1241" s="209" t="s">
        <v>419</v>
      </c>
      <c r="AU1241" s="209" t="s">
        <v>114</v>
      </c>
      <c r="AV1241" s="14" t="s">
        <v>76</v>
      </c>
      <c r="AW1241" s="14" t="s">
        <v>33</v>
      </c>
      <c r="AX1241" s="14" t="s">
        <v>72</v>
      </c>
      <c r="AY1241" s="209" t="s">
        <v>408</v>
      </c>
    </row>
    <row r="1242" s="13" customFormat="1">
      <c r="A1242" s="13"/>
      <c r="B1242" s="198"/>
      <c r="C1242" s="13"/>
      <c r="D1242" s="199" t="s">
        <v>419</v>
      </c>
      <c r="E1242" s="200" t="s">
        <v>3</v>
      </c>
      <c r="F1242" s="201" t="s">
        <v>152</v>
      </c>
      <c r="G1242" s="13"/>
      <c r="H1242" s="202">
        <v>124.39100000000001</v>
      </c>
      <c r="I1242" s="203"/>
      <c r="J1242" s="13"/>
      <c r="K1242" s="13"/>
      <c r="L1242" s="198"/>
      <c r="M1242" s="204"/>
      <c r="N1242" s="205"/>
      <c r="O1242" s="205"/>
      <c r="P1242" s="205"/>
      <c r="Q1242" s="205"/>
      <c r="R1242" s="205"/>
      <c r="S1242" s="205"/>
      <c r="T1242" s="206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T1242" s="200" t="s">
        <v>419</v>
      </c>
      <c r="AU1242" s="200" t="s">
        <v>114</v>
      </c>
      <c r="AV1242" s="13" t="s">
        <v>80</v>
      </c>
      <c r="AW1242" s="13" t="s">
        <v>33</v>
      </c>
      <c r="AX1242" s="13" t="s">
        <v>72</v>
      </c>
      <c r="AY1242" s="200" t="s">
        <v>408</v>
      </c>
    </row>
    <row r="1243" s="14" customFormat="1">
      <c r="A1243" s="14"/>
      <c r="B1243" s="208"/>
      <c r="C1243" s="14"/>
      <c r="D1243" s="199" t="s">
        <v>419</v>
      </c>
      <c r="E1243" s="209" t="s">
        <v>3</v>
      </c>
      <c r="F1243" s="210" t="s">
        <v>1919</v>
      </c>
      <c r="G1243" s="14"/>
      <c r="H1243" s="209" t="s">
        <v>3</v>
      </c>
      <c r="I1243" s="211"/>
      <c r="J1243" s="14"/>
      <c r="K1243" s="14"/>
      <c r="L1243" s="208"/>
      <c r="M1243" s="212"/>
      <c r="N1243" s="213"/>
      <c r="O1243" s="213"/>
      <c r="P1243" s="213"/>
      <c r="Q1243" s="213"/>
      <c r="R1243" s="213"/>
      <c r="S1243" s="213"/>
      <c r="T1243" s="214"/>
      <c r="U1243" s="14"/>
      <c r="V1243" s="14"/>
      <c r="W1243" s="14"/>
      <c r="X1243" s="14"/>
      <c r="Y1243" s="14"/>
      <c r="Z1243" s="14"/>
      <c r="AA1243" s="14"/>
      <c r="AB1243" s="14"/>
      <c r="AC1243" s="14"/>
      <c r="AD1243" s="14"/>
      <c r="AE1243" s="14"/>
      <c r="AT1243" s="209" t="s">
        <v>419</v>
      </c>
      <c r="AU1243" s="209" t="s">
        <v>114</v>
      </c>
      <c r="AV1243" s="14" t="s">
        <v>76</v>
      </c>
      <c r="AW1243" s="14" t="s">
        <v>33</v>
      </c>
      <c r="AX1243" s="14" t="s">
        <v>72</v>
      </c>
      <c r="AY1243" s="209" t="s">
        <v>408</v>
      </c>
    </row>
    <row r="1244" s="13" customFormat="1">
      <c r="A1244" s="13"/>
      <c r="B1244" s="198"/>
      <c r="C1244" s="13"/>
      <c r="D1244" s="199" t="s">
        <v>419</v>
      </c>
      <c r="E1244" s="200" t="s">
        <v>3</v>
      </c>
      <c r="F1244" s="201" t="s">
        <v>1920</v>
      </c>
      <c r="G1244" s="13"/>
      <c r="H1244" s="202">
        <v>5.9699999999999998</v>
      </c>
      <c r="I1244" s="203"/>
      <c r="J1244" s="13"/>
      <c r="K1244" s="13"/>
      <c r="L1244" s="198"/>
      <c r="M1244" s="204"/>
      <c r="N1244" s="205"/>
      <c r="O1244" s="205"/>
      <c r="P1244" s="205"/>
      <c r="Q1244" s="205"/>
      <c r="R1244" s="205"/>
      <c r="S1244" s="205"/>
      <c r="T1244" s="206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T1244" s="200" t="s">
        <v>419</v>
      </c>
      <c r="AU1244" s="200" t="s">
        <v>114</v>
      </c>
      <c r="AV1244" s="13" t="s">
        <v>80</v>
      </c>
      <c r="AW1244" s="13" t="s">
        <v>33</v>
      </c>
      <c r="AX1244" s="13" t="s">
        <v>72</v>
      </c>
      <c r="AY1244" s="200" t="s">
        <v>408</v>
      </c>
    </row>
    <row r="1245" s="13" customFormat="1">
      <c r="A1245" s="13"/>
      <c r="B1245" s="198"/>
      <c r="C1245" s="13"/>
      <c r="D1245" s="199" t="s">
        <v>419</v>
      </c>
      <c r="E1245" s="200" t="s">
        <v>3</v>
      </c>
      <c r="F1245" s="201" t="s">
        <v>1921</v>
      </c>
      <c r="G1245" s="13"/>
      <c r="H1245" s="202">
        <v>1.4850000000000001</v>
      </c>
      <c r="I1245" s="203"/>
      <c r="J1245" s="13"/>
      <c r="K1245" s="13"/>
      <c r="L1245" s="198"/>
      <c r="M1245" s="204"/>
      <c r="N1245" s="205"/>
      <c r="O1245" s="205"/>
      <c r="P1245" s="205"/>
      <c r="Q1245" s="205"/>
      <c r="R1245" s="205"/>
      <c r="S1245" s="205"/>
      <c r="T1245" s="206"/>
      <c r="U1245" s="13"/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T1245" s="200" t="s">
        <v>419</v>
      </c>
      <c r="AU1245" s="200" t="s">
        <v>114</v>
      </c>
      <c r="AV1245" s="13" t="s">
        <v>80</v>
      </c>
      <c r="AW1245" s="13" t="s">
        <v>33</v>
      </c>
      <c r="AX1245" s="13" t="s">
        <v>72</v>
      </c>
      <c r="AY1245" s="200" t="s">
        <v>408</v>
      </c>
    </row>
    <row r="1246" s="13" customFormat="1">
      <c r="A1246" s="13"/>
      <c r="B1246" s="198"/>
      <c r="C1246" s="13"/>
      <c r="D1246" s="199" t="s">
        <v>419</v>
      </c>
      <c r="E1246" s="200" t="s">
        <v>3</v>
      </c>
      <c r="F1246" s="201" t="s">
        <v>1922</v>
      </c>
      <c r="G1246" s="13"/>
      <c r="H1246" s="202">
        <v>1.6799999999999999</v>
      </c>
      <c r="I1246" s="203"/>
      <c r="J1246" s="13"/>
      <c r="K1246" s="13"/>
      <c r="L1246" s="198"/>
      <c r="M1246" s="204"/>
      <c r="N1246" s="205"/>
      <c r="O1246" s="205"/>
      <c r="P1246" s="205"/>
      <c r="Q1246" s="205"/>
      <c r="R1246" s="205"/>
      <c r="S1246" s="205"/>
      <c r="T1246" s="206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T1246" s="200" t="s">
        <v>419</v>
      </c>
      <c r="AU1246" s="200" t="s">
        <v>114</v>
      </c>
      <c r="AV1246" s="13" t="s">
        <v>80</v>
      </c>
      <c r="AW1246" s="13" t="s">
        <v>33</v>
      </c>
      <c r="AX1246" s="13" t="s">
        <v>72</v>
      </c>
      <c r="AY1246" s="200" t="s">
        <v>408</v>
      </c>
    </row>
    <row r="1247" s="15" customFormat="1">
      <c r="A1247" s="15"/>
      <c r="B1247" s="215"/>
      <c r="C1247" s="15"/>
      <c r="D1247" s="199" t="s">
        <v>419</v>
      </c>
      <c r="E1247" s="216" t="s">
        <v>3</v>
      </c>
      <c r="F1247" s="217" t="s">
        <v>451</v>
      </c>
      <c r="G1247" s="15"/>
      <c r="H1247" s="218">
        <v>133.52600000000004</v>
      </c>
      <c r="I1247" s="219"/>
      <c r="J1247" s="15"/>
      <c r="K1247" s="15"/>
      <c r="L1247" s="215"/>
      <c r="M1247" s="220"/>
      <c r="N1247" s="221"/>
      <c r="O1247" s="221"/>
      <c r="P1247" s="221"/>
      <c r="Q1247" s="221"/>
      <c r="R1247" s="221"/>
      <c r="S1247" s="221"/>
      <c r="T1247" s="222"/>
      <c r="U1247" s="15"/>
      <c r="V1247" s="15"/>
      <c r="W1247" s="15"/>
      <c r="X1247" s="15"/>
      <c r="Y1247" s="15"/>
      <c r="Z1247" s="15"/>
      <c r="AA1247" s="15"/>
      <c r="AB1247" s="15"/>
      <c r="AC1247" s="15"/>
      <c r="AD1247" s="15"/>
      <c r="AE1247" s="15"/>
      <c r="AT1247" s="216" t="s">
        <v>419</v>
      </c>
      <c r="AU1247" s="216" t="s">
        <v>114</v>
      </c>
      <c r="AV1247" s="15" t="s">
        <v>415</v>
      </c>
      <c r="AW1247" s="15" t="s">
        <v>33</v>
      </c>
      <c r="AX1247" s="15" t="s">
        <v>76</v>
      </c>
      <c r="AY1247" s="216" t="s">
        <v>408</v>
      </c>
    </row>
    <row r="1248" s="13" customFormat="1">
      <c r="A1248" s="13"/>
      <c r="B1248" s="198"/>
      <c r="C1248" s="13"/>
      <c r="D1248" s="199" t="s">
        <v>419</v>
      </c>
      <c r="E1248" s="13"/>
      <c r="F1248" s="201" t="s">
        <v>1929</v>
      </c>
      <c r="G1248" s="13"/>
      <c r="H1248" s="202">
        <v>140.202</v>
      </c>
      <c r="I1248" s="203"/>
      <c r="J1248" s="13"/>
      <c r="K1248" s="13"/>
      <c r="L1248" s="198"/>
      <c r="M1248" s="204"/>
      <c r="N1248" s="205"/>
      <c r="O1248" s="205"/>
      <c r="P1248" s="205"/>
      <c r="Q1248" s="205"/>
      <c r="R1248" s="205"/>
      <c r="S1248" s="205"/>
      <c r="T1248" s="206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T1248" s="200" t="s">
        <v>419</v>
      </c>
      <c r="AU1248" s="200" t="s">
        <v>114</v>
      </c>
      <c r="AV1248" s="13" t="s">
        <v>80</v>
      </c>
      <c r="AW1248" s="13" t="s">
        <v>4</v>
      </c>
      <c r="AX1248" s="13" t="s">
        <v>76</v>
      </c>
      <c r="AY1248" s="200" t="s">
        <v>408</v>
      </c>
    </row>
    <row r="1249" s="2" customFormat="1" ht="24.15" customHeight="1">
      <c r="A1249" s="41"/>
      <c r="B1249" s="179"/>
      <c r="C1249" s="223" t="s">
        <v>1930</v>
      </c>
      <c r="D1249" s="223" t="s">
        <v>513</v>
      </c>
      <c r="E1249" s="224" t="s">
        <v>1931</v>
      </c>
      <c r="F1249" s="225" t="s">
        <v>1932</v>
      </c>
      <c r="G1249" s="226" t="s">
        <v>117</v>
      </c>
      <c r="H1249" s="227">
        <v>54.566000000000002</v>
      </c>
      <c r="I1249" s="228"/>
      <c r="J1249" s="229">
        <f>ROUND(I1249*H1249,2)</f>
        <v>0</v>
      </c>
      <c r="K1249" s="225" t="s">
        <v>414</v>
      </c>
      <c r="L1249" s="230"/>
      <c r="M1249" s="231" t="s">
        <v>3</v>
      </c>
      <c r="N1249" s="232" t="s">
        <v>43</v>
      </c>
      <c r="O1249" s="75"/>
      <c r="P1249" s="189">
        <f>O1249*H1249</f>
        <v>0</v>
      </c>
      <c r="Q1249" s="189">
        <v>0.0015</v>
      </c>
      <c r="R1249" s="189">
        <f>Q1249*H1249</f>
        <v>0.081849000000000005</v>
      </c>
      <c r="S1249" s="189">
        <v>0</v>
      </c>
      <c r="T1249" s="190">
        <f>S1249*H1249</f>
        <v>0</v>
      </c>
      <c r="U1249" s="41"/>
      <c r="V1249" s="41"/>
      <c r="W1249" s="41"/>
      <c r="X1249" s="41"/>
      <c r="Y1249" s="41"/>
      <c r="Z1249" s="41"/>
      <c r="AA1249" s="41"/>
      <c r="AB1249" s="41"/>
      <c r="AC1249" s="41"/>
      <c r="AD1249" s="41"/>
      <c r="AE1249" s="41"/>
      <c r="AR1249" s="191" t="s">
        <v>616</v>
      </c>
      <c r="AT1249" s="191" t="s">
        <v>513</v>
      </c>
      <c r="AU1249" s="191" t="s">
        <v>114</v>
      </c>
      <c r="AY1249" s="22" t="s">
        <v>408</v>
      </c>
      <c r="BE1249" s="192">
        <f>IF(N1249="základní",J1249,0)</f>
        <v>0</v>
      </c>
      <c r="BF1249" s="192">
        <f>IF(N1249="snížená",J1249,0)</f>
        <v>0</v>
      </c>
      <c r="BG1249" s="192">
        <f>IF(N1249="zákl. přenesená",J1249,0)</f>
        <v>0</v>
      </c>
      <c r="BH1249" s="192">
        <f>IF(N1249="sníž. přenesená",J1249,0)</f>
        <v>0</v>
      </c>
      <c r="BI1249" s="192">
        <f>IF(N1249="nulová",J1249,0)</f>
        <v>0</v>
      </c>
      <c r="BJ1249" s="22" t="s">
        <v>76</v>
      </c>
      <c r="BK1249" s="192">
        <f>ROUND(I1249*H1249,2)</f>
        <v>0</v>
      </c>
      <c r="BL1249" s="22" t="s">
        <v>98</v>
      </c>
      <c r="BM1249" s="191" t="s">
        <v>1933</v>
      </c>
    </row>
    <row r="1250" s="14" customFormat="1">
      <c r="A1250" s="14"/>
      <c r="B1250" s="208"/>
      <c r="C1250" s="14"/>
      <c r="D1250" s="199" t="s">
        <v>419</v>
      </c>
      <c r="E1250" s="209" t="s">
        <v>3</v>
      </c>
      <c r="F1250" s="210" t="s">
        <v>1934</v>
      </c>
      <c r="G1250" s="14"/>
      <c r="H1250" s="209" t="s">
        <v>3</v>
      </c>
      <c r="I1250" s="211"/>
      <c r="J1250" s="14"/>
      <c r="K1250" s="14"/>
      <c r="L1250" s="208"/>
      <c r="M1250" s="212"/>
      <c r="N1250" s="213"/>
      <c r="O1250" s="213"/>
      <c r="P1250" s="213"/>
      <c r="Q1250" s="213"/>
      <c r="R1250" s="213"/>
      <c r="S1250" s="213"/>
      <c r="T1250" s="214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09" t="s">
        <v>419</v>
      </c>
      <c r="AU1250" s="209" t="s">
        <v>114</v>
      </c>
      <c r="AV1250" s="14" t="s">
        <v>76</v>
      </c>
      <c r="AW1250" s="14" t="s">
        <v>33</v>
      </c>
      <c r="AX1250" s="14" t="s">
        <v>72</v>
      </c>
      <c r="AY1250" s="209" t="s">
        <v>408</v>
      </c>
    </row>
    <row r="1251" s="13" customFormat="1">
      <c r="A1251" s="13"/>
      <c r="B1251" s="198"/>
      <c r="C1251" s="13"/>
      <c r="D1251" s="199" t="s">
        <v>419</v>
      </c>
      <c r="E1251" s="200" t="s">
        <v>3</v>
      </c>
      <c r="F1251" s="201" t="s">
        <v>1917</v>
      </c>
      <c r="G1251" s="13"/>
      <c r="H1251" s="202">
        <v>26.756</v>
      </c>
      <c r="I1251" s="203"/>
      <c r="J1251" s="13"/>
      <c r="K1251" s="13"/>
      <c r="L1251" s="198"/>
      <c r="M1251" s="204"/>
      <c r="N1251" s="205"/>
      <c r="O1251" s="205"/>
      <c r="P1251" s="205"/>
      <c r="Q1251" s="205"/>
      <c r="R1251" s="205"/>
      <c r="S1251" s="205"/>
      <c r="T1251" s="206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T1251" s="200" t="s">
        <v>419</v>
      </c>
      <c r="AU1251" s="200" t="s">
        <v>114</v>
      </c>
      <c r="AV1251" s="13" t="s">
        <v>80</v>
      </c>
      <c r="AW1251" s="13" t="s">
        <v>33</v>
      </c>
      <c r="AX1251" s="13" t="s">
        <v>72</v>
      </c>
      <c r="AY1251" s="200" t="s">
        <v>408</v>
      </c>
    </row>
    <row r="1252" s="13" customFormat="1">
      <c r="A1252" s="13"/>
      <c r="B1252" s="198"/>
      <c r="C1252" s="13"/>
      <c r="D1252" s="199" t="s">
        <v>419</v>
      </c>
      <c r="E1252" s="200" t="s">
        <v>3</v>
      </c>
      <c r="F1252" s="201" t="s">
        <v>1918</v>
      </c>
      <c r="G1252" s="13"/>
      <c r="H1252" s="202">
        <v>27.809999999999999</v>
      </c>
      <c r="I1252" s="203"/>
      <c r="J1252" s="13"/>
      <c r="K1252" s="13"/>
      <c r="L1252" s="198"/>
      <c r="M1252" s="204"/>
      <c r="N1252" s="205"/>
      <c r="O1252" s="205"/>
      <c r="P1252" s="205"/>
      <c r="Q1252" s="205"/>
      <c r="R1252" s="205"/>
      <c r="S1252" s="205"/>
      <c r="T1252" s="206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T1252" s="200" t="s">
        <v>419</v>
      </c>
      <c r="AU1252" s="200" t="s">
        <v>114</v>
      </c>
      <c r="AV1252" s="13" t="s">
        <v>80</v>
      </c>
      <c r="AW1252" s="13" t="s">
        <v>33</v>
      </c>
      <c r="AX1252" s="13" t="s">
        <v>72</v>
      </c>
      <c r="AY1252" s="200" t="s">
        <v>408</v>
      </c>
    </row>
    <row r="1253" s="15" customFormat="1">
      <c r="A1253" s="15"/>
      <c r="B1253" s="215"/>
      <c r="C1253" s="15"/>
      <c r="D1253" s="199" t="s">
        <v>419</v>
      </c>
      <c r="E1253" s="216" t="s">
        <v>3</v>
      </c>
      <c r="F1253" s="217" t="s">
        <v>451</v>
      </c>
      <c r="G1253" s="15"/>
      <c r="H1253" s="218">
        <v>54.566000000000002</v>
      </c>
      <c r="I1253" s="219"/>
      <c r="J1253" s="15"/>
      <c r="K1253" s="15"/>
      <c r="L1253" s="215"/>
      <c r="M1253" s="220"/>
      <c r="N1253" s="221"/>
      <c r="O1253" s="221"/>
      <c r="P1253" s="221"/>
      <c r="Q1253" s="221"/>
      <c r="R1253" s="221"/>
      <c r="S1253" s="221"/>
      <c r="T1253" s="222"/>
      <c r="U1253" s="15"/>
      <c r="V1253" s="15"/>
      <c r="W1253" s="15"/>
      <c r="X1253" s="15"/>
      <c r="Y1253" s="15"/>
      <c r="Z1253" s="15"/>
      <c r="AA1253" s="15"/>
      <c r="AB1253" s="15"/>
      <c r="AC1253" s="15"/>
      <c r="AD1253" s="15"/>
      <c r="AE1253" s="15"/>
      <c r="AT1253" s="216" t="s">
        <v>419</v>
      </c>
      <c r="AU1253" s="216" t="s">
        <v>114</v>
      </c>
      <c r="AV1253" s="15" t="s">
        <v>415</v>
      </c>
      <c r="AW1253" s="15" t="s">
        <v>33</v>
      </c>
      <c r="AX1253" s="15" t="s">
        <v>76</v>
      </c>
      <c r="AY1253" s="216" t="s">
        <v>408</v>
      </c>
    </row>
    <row r="1254" s="2" customFormat="1" ht="37.8" customHeight="1">
      <c r="A1254" s="41"/>
      <c r="B1254" s="179"/>
      <c r="C1254" s="180" t="s">
        <v>1935</v>
      </c>
      <c r="D1254" s="180" t="s">
        <v>411</v>
      </c>
      <c r="E1254" s="181" t="s">
        <v>1908</v>
      </c>
      <c r="F1254" s="182" t="s">
        <v>1909</v>
      </c>
      <c r="G1254" s="183" t="s">
        <v>117</v>
      </c>
      <c r="H1254" s="184">
        <v>454.166</v>
      </c>
      <c r="I1254" s="185"/>
      <c r="J1254" s="186">
        <f>ROUND(I1254*H1254,2)</f>
        <v>0</v>
      </c>
      <c r="K1254" s="182" t="s">
        <v>414</v>
      </c>
      <c r="L1254" s="42"/>
      <c r="M1254" s="187" t="s">
        <v>3</v>
      </c>
      <c r="N1254" s="188" t="s">
        <v>43</v>
      </c>
      <c r="O1254" s="75"/>
      <c r="P1254" s="189">
        <f>O1254*H1254</f>
        <v>0</v>
      </c>
      <c r="Q1254" s="189">
        <v>0</v>
      </c>
      <c r="R1254" s="189">
        <f>Q1254*H1254</f>
        <v>0</v>
      </c>
      <c r="S1254" s="189">
        <v>0</v>
      </c>
      <c r="T1254" s="190">
        <f>S1254*H1254</f>
        <v>0</v>
      </c>
      <c r="U1254" s="41"/>
      <c r="V1254" s="41"/>
      <c r="W1254" s="41"/>
      <c r="X1254" s="41"/>
      <c r="Y1254" s="41"/>
      <c r="Z1254" s="41"/>
      <c r="AA1254" s="41"/>
      <c r="AB1254" s="41"/>
      <c r="AC1254" s="41"/>
      <c r="AD1254" s="41"/>
      <c r="AE1254" s="41"/>
      <c r="AR1254" s="191" t="s">
        <v>415</v>
      </c>
      <c r="AT1254" s="191" t="s">
        <v>411</v>
      </c>
      <c r="AU1254" s="191" t="s">
        <v>114</v>
      </c>
      <c r="AY1254" s="22" t="s">
        <v>408</v>
      </c>
      <c r="BE1254" s="192">
        <f>IF(N1254="základní",J1254,0)</f>
        <v>0</v>
      </c>
      <c r="BF1254" s="192">
        <f>IF(N1254="snížená",J1254,0)</f>
        <v>0</v>
      </c>
      <c r="BG1254" s="192">
        <f>IF(N1254="zákl. přenesená",J1254,0)</f>
        <v>0</v>
      </c>
      <c r="BH1254" s="192">
        <f>IF(N1254="sníž. přenesená",J1254,0)</f>
        <v>0</v>
      </c>
      <c r="BI1254" s="192">
        <f>IF(N1254="nulová",J1254,0)</f>
        <v>0</v>
      </c>
      <c r="BJ1254" s="22" t="s">
        <v>76</v>
      </c>
      <c r="BK1254" s="192">
        <f>ROUND(I1254*H1254,2)</f>
        <v>0</v>
      </c>
      <c r="BL1254" s="22" t="s">
        <v>415</v>
      </c>
      <c r="BM1254" s="191" t="s">
        <v>1936</v>
      </c>
    </row>
    <row r="1255" s="2" customFormat="1">
      <c r="A1255" s="41"/>
      <c r="B1255" s="42"/>
      <c r="C1255" s="41"/>
      <c r="D1255" s="193" t="s">
        <v>417</v>
      </c>
      <c r="E1255" s="41"/>
      <c r="F1255" s="194" t="s">
        <v>1911</v>
      </c>
      <c r="G1255" s="41"/>
      <c r="H1255" s="41"/>
      <c r="I1255" s="195"/>
      <c r="J1255" s="41"/>
      <c r="K1255" s="41"/>
      <c r="L1255" s="42"/>
      <c r="M1255" s="196"/>
      <c r="N1255" s="197"/>
      <c r="O1255" s="75"/>
      <c r="P1255" s="75"/>
      <c r="Q1255" s="75"/>
      <c r="R1255" s="75"/>
      <c r="S1255" s="75"/>
      <c r="T1255" s="76"/>
      <c r="U1255" s="41"/>
      <c r="V1255" s="41"/>
      <c r="W1255" s="41"/>
      <c r="X1255" s="41"/>
      <c r="Y1255" s="41"/>
      <c r="Z1255" s="41"/>
      <c r="AA1255" s="41"/>
      <c r="AB1255" s="41"/>
      <c r="AC1255" s="41"/>
      <c r="AD1255" s="41"/>
      <c r="AE1255" s="41"/>
      <c r="AT1255" s="22" t="s">
        <v>417</v>
      </c>
      <c r="AU1255" s="22" t="s">
        <v>114</v>
      </c>
    </row>
    <row r="1256" s="2" customFormat="1" ht="24.15" customHeight="1">
      <c r="A1256" s="41"/>
      <c r="B1256" s="179"/>
      <c r="C1256" s="223" t="s">
        <v>1937</v>
      </c>
      <c r="D1256" s="223" t="s">
        <v>513</v>
      </c>
      <c r="E1256" s="224" t="s">
        <v>1938</v>
      </c>
      <c r="F1256" s="225" t="s">
        <v>1939</v>
      </c>
      <c r="G1256" s="226" t="s">
        <v>117</v>
      </c>
      <c r="H1256" s="227">
        <v>238.43700000000001</v>
      </c>
      <c r="I1256" s="228"/>
      <c r="J1256" s="229">
        <f>ROUND(I1256*H1256,2)</f>
        <v>0</v>
      </c>
      <c r="K1256" s="225" t="s">
        <v>414</v>
      </c>
      <c r="L1256" s="230"/>
      <c r="M1256" s="231" t="s">
        <v>3</v>
      </c>
      <c r="N1256" s="232" t="s">
        <v>43</v>
      </c>
      <c r="O1256" s="75"/>
      <c r="P1256" s="189">
        <f>O1256*H1256</f>
        <v>0</v>
      </c>
      <c r="Q1256" s="189">
        <v>0.00038999999999999999</v>
      </c>
      <c r="R1256" s="189">
        <f>Q1256*H1256</f>
        <v>0.092990429999999999</v>
      </c>
      <c r="S1256" s="189">
        <v>0</v>
      </c>
      <c r="T1256" s="190">
        <f>S1256*H1256</f>
        <v>0</v>
      </c>
      <c r="U1256" s="41"/>
      <c r="V1256" s="41"/>
      <c r="W1256" s="41"/>
      <c r="X1256" s="41"/>
      <c r="Y1256" s="41"/>
      <c r="Z1256" s="41"/>
      <c r="AA1256" s="41"/>
      <c r="AB1256" s="41"/>
      <c r="AC1256" s="41"/>
      <c r="AD1256" s="41"/>
      <c r="AE1256" s="41"/>
      <c r="AR1256" s="191" t="s">
        <v>470</v>
      </c>
      <c r="AT1256" s="191" t="s">
        <v>513</v>
      </c>
      <c r="AU1256" s="191" t="s">
        <v>114</v>
      </c>
      <c r="AY1256" s="22" t="s">
        <v>408</v>
      </c>
      <c r="BE1256" s="192">
        <f>IF(N1256="základní",J1256,0)</f>
        <v>0</v>
      </c>
      <c r="BF1256" s="192">
        <f>IF(N1256="snížená",J1256,0)</f>
        <v>0</v>
      </c>
      <c r="BG1256" s="192">
        <f>IF(N1256="zákl. přenesená",J1256,0)</f>
        <v>0</v>
      </c>
      <c r="BH1256" s="192">
        <f>IF(N1256="sníž. přenesená",J1256,0)</f>
        <v>0</v>
      </c>
      <c r="BI1256" s="192">
        <f>IF(N1256="nulová",J1256,0)</f>
        <v>0</v>
      </c>
      <c r="BJ1256" s="22" t="s">
        <v>76</v>
      </c>
      <c r="BK1256" s="192">
        <f>ROUND(I1256*H1256,2)</f>
        <v>0</v>
      </c>
      <c r="BL1256" s="22" t="s">
        <v>415</v>
      </c>
      <c r="BM1256" s="191" t="s">
        <v>1940</v>
      </c>
    </row>
    <row r="1257" s="14" customFormat="1">
      <c r="A1257" s="14"/>
      <c r="B1257" s="208"/>
      <c r="C1257" s="14"/>
      <c r="D1257" s="199" t="s">
        <v>419</v>
      </c>
      <c r="E1257" s="209" t="s">
        <v>3</v>
      </c>
      <c r="F1257" s="210" t="s">
        <v>1941</v>
      </c>
      <c r="G1257" s="14"/>
      <c r="H1257" s="209" t="s">
        <v>3</v>
      </c>
      <c r="I1257" s="211"/>
      <c r="J1257" s="14"/>
      <c r="K1257" s="14"/>
      <c r="L1257" s="208"/>
      <c r="M1257" s="212"/>
      <c r="N1257" s="213"/>
      <c r="O1257" s="213"/>
      <c r="P1257" s="213"/>
      <c r="Q1257" s="213"/>
      <c r="R1257" s="213"/>
      <c r="S1257" s="213"/>
      <c r="T1257" s="214"/>
      <c r="U1257" s="14"/>
      <c r="V1257" s="14"/>
      <c r="W1257" s="14"/>
      <c r="X1257" s="14"/>
      <c r="Y1257" s="14"/>
      <c r="Z1257" s="14"/>
      <c r="AA1257" s="14"/>
      <c r="AB1257" s="14"/>
      <c r="AC1257" s="14"/>
      <c r="AD1257" s="14"/>
      <c r="AE1257" s="14"/>
      <c r="AT1257" s="209" t="s">
        <v>419</v>
      </c>
      <c r="AU1257" s="209" t="s">
        <v>114</v>
      </c>
      <c r="AV1257" s="14" t="s">
        <v>76</v>
      </c>
      <c r="AW1257" s="14" t="s">
        <v>33</v>
      </c>
      <c r="AX1257" s="14" t="s">
        <v>72</v>
      </c>
      <c r="AY1257" s="209" t="s">
        <v>408</v>
      </c>
    </row>
    <row r="1258" s="13" customFormat="1">
      <c r="A1258" s="13"/>
      <c r="B1258" s="198"/>
      <c r="C1258" s="13"/>
      <c r="D1258" s="199" t="s">
        <v>419</v>
      </c>
      <c r="E1258" s="200" t="s">
        <v>3</v>
      </c>
      <c r="F1258" s="201" t="s">
        <v>1942</v>
      </c>
      <c r="G1258" s="13"/>
      <c r="H1258" s="202">
        <v>281.649</v>
      </c>
      <c r="I1258" s="203"/>
      <c r="J1258" s="13"/>
      <c r="K1258" s="13"/>
      <c r="L1258" s="198"/>
      <c r="M1258" s="204"/>
      <c r="N1258" s="205"/>
      <c r="O1258" s="205"/>
      <c r="P1258" s="205"/>
      <c r="Q1258" s="205"/>
      <c r="R1258" s="205"/>
      <c r="S1258" s="205"/>
      <c r="T1258" s="206"/>
      <c r="U1258" s="13"/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T1258" s="200" t="s">
        <v>419</v>
      </c>
      <c r="AU1258" s="200" t="s">
        <v>114</v>
      </c>
      <c r="AV1258" s="13" t="s">
        <v>80</v>
      </c>
      <c r="AW1258" s="13" t="s">
        <v>33</v>
      </c>
      <c r="AX1258" s="13" t="s">
        <v>72</v>
      </c>
      <c r="AY1258" s="200" t="s">
        <v>408</v>
      </c>
    </row>
    <row r="1259" s="14" customFormat="1">
      <c r="A1259" s="14"/>
      <c r="B1259" s="208"/>
      <c r="C1259" s="14"/>
      <c r="D1259" s="199" t="s">
        <v>419</v>
      </c>
      <c r="E1259" s="209" t="s">
        <v>3</v>
      </c>
      <c r="F1259" s="210" t="s">
        <v>1943</v>
      </c>
      <c r="G1259" s="14"/>
      <c r="H1259" s="209" t="s">
        <v>3</v>
      </c>
      <c r="I1259" s="211"/>
      <c r="J1259" s="14"/>
      <c r="K1259" s="14"/>
      <c r="L1259" s="208"/>
      <c r="M1259" s="212"/>
      <c r="N1259" s="213"/>
      <c r="O1259" s="213"/>
      <c r="P1259" s="213"/>
      <c r="Q1259" s="213"/>
      <c r="R1259" s="213"/>
      <c r="S1259" s="213"/>
      <c r="T1259" s="214"/>
      <c r="U1259" s="14"/>
      <c r="V1259" s="14"/>
      <c r="W1259" s="14"/>
      <c r="X1259" s="14"/>
      <c r="Y1259" s="14"/>
      <c r="Z1259" s="14"/>
      <c r="AA1259" s="14"/>
      <c r="AB1259" s="14"/>
      <c r="AC1259" s="14"/>
      <c r="AD1259" s="14"/>
      <c r="AE1259" s="14"/>
      <c r="AT1259" s="209" t="s">
        <v>419</v>
      </c>
      <c r="AU1259" s="209" t="s">
        <v>114</v>
      </c>
      <c r="AV1259" s="14" t="s">
        <v>76</v>
      </c>
      <c r="AW1259" s="14" t="s">
        <v>33</v>
      </c>
      <c r="AX1259" s="14" t="s">
        <v>72</v>
      </c>
      <c r="AY1259" s="209" t="s">
        <v>408</v>
      </c>
    </row>
    <row r="1260" s="13" customFormat="1">
      <c r="A1260" s="13"/>
      <c r="B1260" s="198"/>
      <c r="C1260" s="13"/>
      <c r="D1260" s="199" t="s">
        <v>419</v>
      </c>
      <c r="E1260" s="200" t="s">
        <v>3</v>
      </c>
      <c r="F1260" s="201" t="s">
        <v>1944</v>
      </c>
      <c r="G1260" s="13"/>
      <c r="H1260" s="202">
        <v>-26.756</v>
      </c>
      <c r="I1260" s="203"/>
      <c r="J1260" s="13"/>
      <c r="K1260" s="13"/>
      <c r="L1260" s="198"/>
      <c r="M1260" s="204"/>
      <c r="N1260" s="205"/>
      <c r="O1260" s="205"/>
      <c r="P1260" s="205"/>
      <c r="Q1260" s="205"/>
      <c r="R1260" s="205"/>
      <c r="S1260" s="205"/>
      <c r="T1260" s="206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00" t="s">
        <v>419</v>
      </c>
      <c r="AU1260" s="200" t="s">
        <v>114</v>
      </c>
      <c r="AV1260" s="13" t="s">
        <v>80</v>
      </c>
      <c r="AW1260" s="13" t="s">
        <v>33</v>
      </c>
      <c r="AX1260" s="13" t="s">
        <v>72</v>
      </c>
      <c r="AY1260" s="200" t="s">
        <v>408</v>
      </c>
    </row>
    <row r="1261" s="13" customFormat="1">
      <c r="A1261" s="13"/>
      <c r="B1261" s="198"/>
      <c r="C1261" s="13"/>
      <c r="D1261" s="199" t="s">
        <v>419</v>
      </c>
      <c r="E1261" s="200" t="s">
        <v>3</v>
      </c>
      <c r="F1261" s="201" t="s">
        <v>1945</v>
      </c>
      <c r="G1261" s="13"/>
      <c r="H1261" s="202">
        <v>-27.809999999999999</v>
      </c>
      <c r="I1261" s="203"/>
      <c r="J1261" s="13"/>
      <c r="K1261" s="13"/>
      <c r="L1261" s="198"/>
      <c r="M1261" s="204"/>
      <c r="N1261" s="205"/>
      <c r="O1261" s="205"/>
      <c r="P1261" s="205"/>
      <c r="Q1261" s="205"/>
      <c r="R1261" s="205"/>
      <c r="S1261" s="205"/>
      <c r="T1261" s="206"/>
      <c r="U1261" s="13"/>
      <c r="V1261" s="13"/>
      <c r="W1261" s="13"/>
      <c r="X1261" s="13"/>
      <c r="Y1261" s="13"/>
      <c r="Z1261" s="13"/>
      <c r="AA1261" s="13"/>
      <c r="AB1261" s="13"/>
      <c r="AC1261" s="13"/>
      <c r="AD1261" s="13"/>
      <c r="AE1261" s="13"/>
      <c r="AT1261" s="200" t="s">
        <v>419</v>
      </c>
      <c r="AU1261" s="200" t="s">
        <v>114</v>
      </c>
      <c r="AV1261" s="13" t="s">
        <v>80</v>
      </c>
      <c r="AW1261" s="13" t="s">
        <v>33</v>
      </c>
      <c r="AX1261" s="13" t="s">
        <v>72</v>
      </c>
      <c r="AY1261" s="200" t="s">
        <v>408</v>
      </c>
    </row>
    <row r="1262" s="15" customFormat="1">
      <c r="A1262" s="15"/>
      <c r="B1262" s="215"/>
      <c r="C1262" s="15"/>
      <c r="D1262" s="199" t="s">
        <v>419</v>
      </c>
      <c r="E1262" s="216" t="s">
        <v>3</v>
      </c>
      <c r="F1262" s="217" t="s">
        <v>451</v>
      </c>
      <c r="G1262" s="15"/>
      <c r="H1262" s="218">
        <v>227.083</v>
      </c>
      <c r="I1262" s="219"/>
      <c r="J1262" s="15"/>
      <c r="K1262" s="15"/>
      <c r="L1262" s="215"/>
      <c r="M1262" s="220"/>
      <c r="N1262" s="221"/>
      <c r="O1262" s="221"/>
      <c r="P1262" s="221"/>
      <c r="Q1262" s="221"/>
      <c r="R1262" s="221"/>
      <c r="S1262" s="221"/>
      <c r="T1262" s="222"/>
      <c r="U1262" s="15"/>
      <c r="V1262" s="15"/>
      <c r="W1262" s="15"/>
      <c r="X1262" s="15"/>
      <c r="Y1262" s="15"/>
      <c r="Z1262" s="15"/>
      <c r="AA1262" s="15"/>
      <c r="AB1262" s="15"/>
      <c r="AC1262" s="15"/>
      <c r="AD1262" s="15"/>
      <c r="AE1262" s="15"/>
      <c r="AT1262" s="216" t="s">
        <v>419</v>
      </c>
      <c r="AU1262" s="216" t="s">
        <v>114</v>
      </c>
      <c r="AV1262" s="15" t="s">
        <v>415</v>
      </c>
      <c r="AW1262" s="15" t="s">
        <v>33</v>
      </c>
      <c r="AX1262" s="15" t="s">
        <v>76</v>
      </c>
      <c r="AY1262" s="216" t="s">
        <v>408</v>
      </c>
    </row>
    <row r="1263" s="13" customFormat="1">
      <c r="A1263" s="13"/>
      <c r="B1263" s="198"/>
      <c r="C1263" s="13"/>
      <c r="D1263" s="199" t="s">
        <v>419</v>
      </c>
      <c r="E1263" s="13"/>
      <c r="F1263" s="201" t="s">
        <v>1946</v>
      </c>
      <c r="G1263" s="13"/>
      <c r="H1263" s="202">
        <v>238.43700000000001</v>
      </c>
      <c r="I1263" s="203"/>
      <c r="J1263" s="13"/>
      <c r="K1263" s="13"/>
      <c r="L1263" s="198"/>
      <c r="M1263" s="204"/>
      <c r="N1263" s="205"/>
      <c r="O1263" s="205"/>
      <c r="P1263" s="205"/>
      <c r="Q1263" s="205"/>
      <c r="R1263" s="205"/>
      <c r="S1263" s="205"/>
      <c r="T1263" s="206"/>
      <c r="U1263" s="13"/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T1263" s="200" t="s">
        <v>419</v>
      </c>
      <c r="AU1263" s="200" t="s">
        <v>114</v>
      </c>
      <c r="AV1263" s="13" t="s">
        <v>80</v>
      </c>
      <c r="AW1263" s="13" t="s">
        <v>4</v>
      </c>
      <c r="AX1263" s="13" t="s">
        <v>76</v>
      </c>
      <c r="AY1263" s="200" t="s">
        <v>408</v>
      </c>
    </row>
    <row r="1264" s="2" customFormat="1" ht="24.15" customHeight="1">
      <c r="A1264" s="41"/>
      <c r="B1264" s="179"/>
      <c r="C1264" s="223" t="s">
        <v>1947</v>
      </c>
      <c r="D1264" s="223" t="s">
        <v>513</v>
      </c>
      <c r="E1264" s="224" t="s">
        <v>1948</v>
      </c>
      <c r="F1264" s="225" t="s">
        <v>1949</v>
      </c>
      <c r="G1264" s="226" t="s">
        <v>117</v>
      </c>
      <c r="H1264" s="227">
        <v>238.43700000000001</v>
      </c>
      <c r="I1264" s="228"/>
      <c r="J1264" s="229">
        <f>ROUND(I1264*H1264,2)</f>
        <v>0</v>
      </c>
      <c r="K1264" s="225" t="s">
        <v>414</v>
      </c>
      <c r="L1264" s="230"/>
      <c r="M1264" s="231" t="s">
        <v>3</v>
      </c>
      <c r="N1264" s="232" t="s">
        <v>43</v>
      </c>
      <c r="O1264" s="75"/>
      <c r="P1264" s="189">
        <f>O1264*H1264</f>
        <v>0</v>
      </c>
      <c r="Q1264" s="189">
        <v>0.00089999999999999998</v>
      </c>
      <c r="R1264" s="189">
        <f>Q1264*H1264</f>
        <v>0.21459330000000002</v>
      </c>
      <c r="S1264" s="189">
        <v>0</v>
      </c>
      <c r="T1264" s="190">
        <f>S1264*H1264</f>
        <v>0</v>
      </c>
      <c r="U1264" s="41"/>
      <c r="V1264" s="41"/>
      <c r="W1264" s="41"/>
      <c r="X1264" s="41"/>
      <c r="Y1264" s="41"/>
      <c r="Z1264" s="41"/>
      <c r="AA1264" s="41"/>
      <c r="AB1264" s="41"/>
      <c r="AC1264" s="41"/>
      <c r="AD1264" s="41"/>
      <c r="AE1264" s="41"/>
      <c r="AR1264" s="191" t="s">
        <v>616</v>
      </c>
      <c r="AT1264" s="191" t="s">
        <v>513</v>
      </c>
      <c r="AU1264" s="191" t="s">
        <v>114</v>
      </c>
      <c r="AY1264" s="22" t="s">
        <v>408</v>
      </c>
      <c r="BE1264" s="192">
        <f>IF(N1264="základní",J1264,0)</f>
        <v>0</v>
      </c>
      <c r="BF1264" s="192">
        <f>IF(N1264="snížená",J1264,0)</f>
        <v>0</v>
      </c>
      <c r="BG1264" s="192">
        <f>IF(N1264="zákl. přenesená",J1264,0)</f>
        <v>0</v>
      </c>
      <c r="BH1264" s="192">
        <f>IF(N1264="sníž. přenesená",J1264,0)</f>
        <v>0</v>
      </c>
      <c r="BI1264" s="192">
        <f>IF(N1264="nulová",J1264,0)</f>
        <v>0</v>
      </c>
      <c r="BJ1264" s="22" t="s">
        <v>76</v>
      </c>
      <c r="BK1264" s="192">
        <f>ROUND(I1264*H1264,2)</f>
        <v>0</v>
      </c>
      <c r="BL1264" s="22" t="s">
        <v>98</v>
      </c>
      <c r="BM1264" s="191" t="s">
        <v>1950</v>
      </c>
    </row>
    <row r="1265" s="14" customFormat="1">
      <c r="A1265" s="14"/>
      <c r="B1265" s="208"/>
      <c r="C1265" s="14"/>
      <c r="D1265" s="199" t="s">
        <v>419</v>
      </c>
      <c r="E1265" s="209" t="s">
        <v>3</v>
      </c>
      <c r="F1265" s="210" t="s">
        <v>1941</v>
      </c>
      <c r="G1265" s="14"/>
      <c r="H1265" s="209" t="s">
        <v>3</v>
      </c>
      <c r="I1265" s="211"/>
      <c r="J1265" s="14"/>
      <c r="K1265" s="14"/>
      <c r="L1265" s="208"/>
      <c r="M1265" s="212"/>
      <c r="N1265" s="213"/>
      <c r="O1265" s="213"/>
      <c r="P1265" s="213"/>
      <c r="Q1265" s="213"/>
      <c r="R1265" s="213"/>
      <c r="S1265" s="213"/>
      <c r="T1265" s="214"/>
      <c r="U1265" s="14"/>
      <c r="V1265" s="14"/>
      <c r="W1265" s="14"/>
      <c r="X1265" s="14"/>
      <c r="Y1265" s="14"/>
      <c r="Z1265" s="14"/>
      <c r="AA1265" s="14"/>
      <c r="AB1265" s="14"/>
      <c r="AC1265" s="14"/>
      <c r="AD1265" s="14"/>
      <c r="AE1265" s="14"/>
      <c r="AT1265" s="209" t="s">
        <v>419</v>
      </c>
      <c r="AU1265" s="209" t="s">
        <v>114</v>
      </c>
      <c r="AV1265" s="14" t="s">
        <v>76</v>
      </c>
      <c r="AW1265" s="14" t="s">
        <v>33</v>
      </c>
      <c r="AX1265" s="14" t="s">
        <v>72</v>
      </c>
      <c r="AY1265" s="209" t="s">
        <v>408</v>
      </c>
    </row>
    <row r="1266" s="13" customFormat="1">
      <c r="A1266" s="13"/>
      <c r="B1266" s="198"/>
      <c r="C1266" s="13"/>
      <c r="D1266" s="199" t="s">
        <v>419</v>
      </c>
      <c r="E1266" s="200" t="s">
        <v>3</v>
      </c>
      <c r="F1266" s="201" t="s">
        <v>1942</v>
      </c>
      <c r="G1266" s="13"/>
      <c r="H1266" s="202">
        <v>281.649</v>
      </c>
      <c r="I1266" s="203"/>
      <c r="J1266" s="13"/>
      <c r="K1266" s="13"/>
      <c r="L1266" s="198"/>
      <c r="M1266" s="204"/>
      <c r="N1266" s="205"/>
      <c r="O1266" s="205"/>
      <c r="P1266" s="205"/>
      <c r="Q1266" s="205"/>
      <c r="R1266" s="205"/>
      <c r="S1266" s="205"/>
      <c r="T1266" s="206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T1266" s="200" t="s">
        <v>419</v>
      </c>
      <c r="AU1266" s="200" t="s">
        <v>114</v>
      </c>
      <c r="AV1266" s="13" t="s">
        <v>80</v>
      </c>
      <c r="AW1266" s="13" t="s">
        <v>33</v>
      </c>
      <c r="AX1266" s="13" t="s">
        <v>72</v>
      </c>
      <c r="AY1266" s="200" t="s">
        <v>408</v>
      </c>
    </row>
    <row r="1267" s="14" customFormat="1">
      <c r="A1267" s="14"/>
      <c r="B1267" s="208"/>
      <c r="C1267" s="14"/>
      <c r="D1267" s="199" t="s">
        <v>419</v>
      </c>
      <c r="E1267" s="209" t="s">
        <v>3</v>
      </c>
      <c r="F1267" s="210" t="s">
        <v>1943</v>
      </c>
      <c r="G1267" s="14"/>
      <c r="H1267" s="209" t="s">
        <v>3</v>
      </c>
      <c r="I1267" s="211"/>
      <c r="J1267" s="14"/>
      <c r="K1267" s="14"/>
      <c r="L1267" s="208"/>
      <c r="M1267" s="212"/>
      <c r="N1267" s="213"/>
      <c r="O1267" s="213"/>
      <c r="P1267" s="213"/>
      <c r="Q1267" s="213"/>
      <c r="R1267" s="213"/>
      <c r="S1267" s="213"/>
      <c r="T1267" s="214"/>
      <c r="U1267" s="14"/>
      <c r="V1267" s="14"/>
      <c r="W1267" s="14"/>
      <c r="X1267" s="14"/>
      <c r="Y1267" s="14"/>
      <c r="Z1267" s="14"/>
      <c r="AA1267" s="14"/>
      <c r="AB1267" s="14"/>
      <c r="AC1267" s="14"/>
      <c r="AD1267" s="14"/>
      <c r="AE1267" s="14"/>
      <c r="AT1267" s="209" t="s">
        <v>419</v>
      </c>
      <c r="AU1267" s="209" t="s">
        <v>114</v>
      </c>
      <c r="AV1267" s="14" t="s">
        <v>76</v>
      </c>
      <c r="AW1267" s="14" t="s">
        <v>33</v>
      </c>
      <c r="AX1267" s="14" t="s">
        <v>72</v>
      </c>
      <c r="AY1267" s="209" t="s">
        <v>408</v>
      </c>
    </row>
    <row r="1268" s="13" customFormat="1">
      <c r="A1268" s="13"/>
      <c r="B1268" s="198"/>
      <c r="C1268" s="13"/>
      <c r="D1268" s="199" t="s">
        <v>419</v>
      </c>
      <c r="E1268" s="200" t="s">
        <v>3</v>
      </c>
      <c r="F1268" s="201" t="s">
        <v>1944</v>
      </c>
      <c r="G1268" s="13"/>
      <c r="H1268" s="202">
        <v>-26.756</v>
      </c>
      <c r="I1268" s="203"/>
      <c r="J1268" s="13"/>
      <c r="K1268" s="13"/>
      <c r="L1268" s="198"/>
      <c r="M1268" s="204"/>
      <c r="N1268" s="205"/>
      <c r="O1268" s="205"/>
      <c r="P1268" s="205"/>
      <c r="Q1268" s="205"/>
      <c r="R1268" s="205"/>
      <c r="S1268" s="205"/>
      <c r="T1268" s="206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T1268" s="200" t="s">
        <v>419</v>
      </c>
      <c r="AU1268" s="200" t="s">
        <v>114</v>
      </c>
      <c r="AV1268" s="13" t="s">
        <v>80</v>
      </c>
      <c r="AW1268" s="13" t="s">
        <v>33</v>
      </c>
      <c r="AX1268" s="13" t="s">
        <v>72</v>
      </c>
      <c r="AY1268" s="200" t="s">
        <v>408</v>
      </c>
    </row>
    <row r="1269" s="13" customFormat="1">
      <c r="A1269" s="13"/>
      <c r="B1269" s="198"/>
      <c r="C1269" s="13"/>
      <c r="D1269" s="199" t="s">
        <v>419</v>
      </c>
      <c r="E1269" s="200" t="s">
        <v>3</v>
      </c>
      <c r="F1269" s="201" t="s">
        <v>1945</v>
      </c>
      <c r="G1269" s="13"/>
      <c r="H1269" s="202">
        <v>-27.809999999999999</v>
      </c>
      <c r="I1269" s="203"/>
      <c r="J1269" s="13"/>
      <c r="K1269" s="13"/>
      <c r="L1269" s="198"/>
      <c r="M1269" s="204"/>
      <c r="N1269" s="205"/>
      <c r="O1269" s="205"/>
      <c r="P1269" s="205"/>
      <c r="Q1269" s="205"/>
      <c r="R1269" s="205"/>
      <c r="S1269" s="205"/>
      <c r="T1269" s="206"/>
      <c r="U1269" s="13"/>
      <c r="V1269" s="13"/>
      <c r="W1269" s="13"/>
      <c r="X1269" s="13"/>
      <c r="Y1269" s="13"/>
      <c r="Z1269" s="13"/>
      <c r="AA1269" s="13"/>
      <c r="AB1269" s="13"/>
      <c r="AC1269" s="13"/>
      <c r="AD1269" s="13"/>
      <c r="AE1269" s="13"/>
      <c r="AT1269" s="200" t="s">
        <v>419</v>
      </c>
      <c r="AU1269" s="200" t="s">
        <v>114</v>
      </c>
      <c r="AV1269" s="13" t="s">
        <v>80</v>
      </c>
      <c r="AW1269" s="13" t="s">
        <v>33</v>
      </c>
      <c r="AX1269" s="13" t="s">
        <v>72</v>
      </c>
      <c r="AY1269" s="200" t="s">
        <v>408</v>
      </c>
    </row>
    <row r="1270" s="15" customFormat="1">
      <c r="A1270" s="15"/>
      <c r="B1270" s="215"/>
      <c r="C1270" s="15"/>
      <c r="D1270" s="199" t="s">
        <v>419</v>
      </c>
      <c r="E1270" s="216" t="s">
        <v>3</v>
      </c>
      <c r="F1270" s="217" t="s">
        <v>451</v>
      </c>
      <c r="G1270" s="15"/>
      <c r="H1270" s="218">
        <v>227.083</v>
      </c>
      <c r="I1270" s="219"/>
      <c r="J1270" s="15"/>
      <c r="K1270" s="15"/>
      <c r="L1270" s="215"/>
      <c r="M1270" s="220"/>
      <c r="N1270" s="221"/>
      <c r="O1270" s="221"/>
      <c r="P1270" s="221"/>
      <c r="Q1270" s="221"/>
      <c r="R1270" s="221"/>
      <c r="S1270" s="221"/>
      <c r="T1270" s="222"/>
      <c r="U1270" s="15"/>
      <c r="V1270" s="15"/>
      <c r="W1270" s="15"/>
      <c r="X1270" s="15"/>
      <c r="Y1270" s="15"/>
      <c r="Z1270" s="15"/>
      <c r="AA1270" s="15"/>
      <c r="AB1270" s="15"/>
      <c r="AC1270" s="15"/>
      <c r="AD1270" s="15"/>
      <c r="AE1270" s="15"/>
      <c r="AT1270" s="216" t="s">
        <v>419</v>
      </c>
      <c r="AU1270" s="216" t="s">
        <v>114</v>
      </c>
      <c r="AV1270" s="15" t="s">
        <v>415</v>
      </c>
      <c r="AW1270" s="15" t="s">
        <v>33</v>
      </c>
      <c r="AX1270" s="15" t="s">
        <v>76</v>
      </c>
      <c r="AY1270" s="216" t="s">
        <v>408</v>
      </c>
    </row>
    <row r="1271" s="13" customFormat="1">
      <c r="A1271" s="13"/>
      <c r="B1271" s="198"/>
      <c r="C1271" s="13"/>
      <c r="D1271" s="199" t="s">
        <v>419</v>
      </c>
      <c r="E1271" s="13"/>
      <c r="F1271" s="201" t="s">
        <v>1946</v>
      </c>
      <c r="G1271" s="13"/>
      <c r="H1271" s="202">
        <v>238.43700000000001</v>
      </c>
      <c r="I1271" s="203"/>
      <c r="J1271" s="13"/>
      <c r="K1271" s="13"/>
      <c r="L1271" s="198"/>
      <c r="M1271" s="204"/>
      <c r="N1271" s="205"/>
      <c r="O1271" s="205"/>
      <c r="P1271" s="205"/>
      <c r="Q1271" s="205"/>
      <c r="R1271" s="205"/>
      <c r="S1271" s="205"/>
      <c r="T1271" s="206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00" t="s">
        <v>419</v>
      </c>
      <c r="AU1271" s="200" t="s">
        <v>114</v>
      </c>
      <c r="AV1271" s="13" t="s">
        <v>80</v>
      </c>
      <c r="AW1271" s="13" t="s">
        <v>4</v>
      </c>
      <c r="AX1271" s="13" t="s">
        <v>76</v>
      </c>
      <c r="AY1271" s="200" t="s">
        <v>408</v>
      </c>
    </row>
    <row r="1272" s="2" customFormat="1" ht="49.05" customHeight="1">
      <c r="A1272" s="41"/>
      <c r="B1272" s="179"/>
      <c r="C1272" s="180" t="s">
        <v>1951</v>
      </c>
      <c r="D1272" s="180" t="s">
        <v>411</v>
      </c>
      <c r="E1272" s="181" t="s">
        <v>1952</v>
      </c>
      <c r="F1272" s="182" t="s">
        <v>1953</v>
      </c>
      <c r="G1272" s="183" t="s">
        <v>117</v>
      </c>
      <c r="H1272" s="184">
        <v>2.7999999999999998</v>
      </c>
      <c r="I1272" s="185"/>
      <c r="J1272" s="186">
        <f>ROUND(I1272*H1272,2)</f>
        <v>0</v>
      </c>
      <c r="K1272" s="182" t="s">
        <v>414</v>
      </c>
      <c r="L1272" s="42"/>
      <c r="M1272" s="187" t="s">
        <v>3</v>
      </c>
      <c r="N1272" s="188" t="s">
        <v>43</v>
      </c>
      <c r="O1272" s="75"/>
      <c r="P1272" s="189">
        <f>O1272*H1272</f>
        <v>0</v>
      </c>
      <c r="Q1272" s="189">
        <v>0.00216475</v>
      </c>
      <c r="R1272" s="189">
        <f>Q1272*H1272</f>
        <v>0.0060612999999999995</v>
      </c>
      <c r="S1272" s="189">
        <v>0</v>
      </c>
      <c r="T1272" s="190">
        <f>S1272*H1272</f>
        <v>0</v>
      </c>
      <c r="U1272" s="41"/>
      <c r="V1272" s="41"/>
      <c r="W1272" s="41"/>
      <c r="X1272" s="41"/>
      <c r="Y1272" s="41"/>
      <c r="Z1272" s="41"/>
      <c r="AA1272" s="41"/>
      <c r="AB1272" s="41"/>
      <c r="AC1272" s="41"/>
      <c r="AD1272" s="41"/>
      <c r="AE1272" s="41"/>
      <c r="AR1272" s="191" t="s">
        <v>98</v>
      </c>
      <c r="AT1272" s="191" t="s">
        <v>411</v>
      </c>
      <c r="AU1272" s="191" t="s">
        <v>114</v>
      </c>
      <c r="AY1272" s="22" t="s">
        <v>408</v>
      </c>
      <c r="BE1272" s="192">
        <f>IF(N1272="základní",J1272,0)</f>
        <v>0</v>
      </c>
      <c r="BF1272" s="192">
        <f>IF(N1272="snížená",J1272,0)</f>
        <v>0</v>
      </c>
      <c r="BG1272" s="192">
        <f>IF(N1272="zákl. přenesená",J1272,0)</f>
        <v>0</v>
      </c>
      <c r="BH1272" s="192">
        <f>IF(N1272="sníž. přenesená",J1272,0)</f>
        <v>0</v>
      </c>
      <c r="BI1272" s="192">
        <f>IF(N1272="nulová",J1272,0)</f>
        <v>0</v>
      </c>
      <c r="BJ1272" s="22" t="s">
        <v>76</v>
      </c>
      <c r="BK1272" s="192">
        <f>ROUND(I1272*H1272,2)</f>
        <v>0</v>
      </c>
      <c r="BL1272" s="22" t="s">
        <v>98</v>
      </c>
      <c r="BM1272" s="191" t="s">
        <v>1954</v>
      </c>
    </row>
    <row r="1273" s="2" customFormat="1">
      <c r="A1273" s="41"/>
      <c r="B1273" s="42"/>
      <c r="C1273" s="41"/>
      <c r="D1273" s="193" t="s">
        <v>417</v>
      </c>
      <c r="E1273" s="41"/>
      <c r="F1273" s="194" t="s">
        <v>1955</v>
      </c>
      <c r="G1273" s="41"/>
      <c r="H1273" s="41"/>
      <c r="I1273" s="195"/>
      <c r="J1273" s="41"/>
      <c r="K1273" s="41"/>
      <c r="L1273" s="42"/>
      <c r="M1273" s="196"/>
      <c r="N1273" s="197"/>
      <c r="O1273" s="75"/>
      <c r="P1273" s="75"/>
      <c r="Q1273" s="75"/>
      <c r="R1273" s="75"/>
      <c r="S1273" s="75"/>
      <c r="T1273" s="76"/>
      <c r="U1273" s="41"/>
      <c r="V1273" s="41"/>
      <c r="W1273" s="41"/>
      <c r="X1273" s="41"/>
      <c r="Y1273" s="41"/>
      <c r="Z1273" s="41"/>
      <c r="AA1273" s="41"/>
      <c r="AB1273" s="41"/>
      <c r="AC1273" s="41"/>
      <c r="AD1273" s="41"/>
      <c r="AE1273" s="41"/>
      <c r="AT1273" s="22" t="s">
        <v>417</v>
      </c>
      <c r="AU1273" s="22" t="s">
        <v>114</v>
      </c>
    </row>
    <row r="1274" s="14" customFormat="1">
      <c r="A1274" s="14"/>
      <c r="B1274" s="208"/>
      <c r="C1274" s="14"/>
      <c r="D1274" s="199" t="s">
        <v>419</v>
      </c>
      <c r="E1274" s="209" t="s">
        <v>3</v>
      </c>
      <c r="F1274" s="210" t="s">
        <v>1956</v>
      </c>
      <c r="G1274" s="14"/>
      <c r="H1274" s="209" t="s">
        <v>3</v>
      </c>
      <c r="I1274" s="211"/>
      <c r="J1274" s="14"/>
      <c r="K1274" s="14"/>
      <c r="L1274" s="208"/>
      <c r="M1274" s="212"/>
      <c r="N1274" s="213"/>
      <c r="O1274" s="213"/>
      <c r="P1274" s="213"/>
      <c r="Q1274" s="213"/>
      <c r="R1274" s="213"/>
      <c r="S1274" s="213"/>
      <c r="T1274" s="214"/>
      <c r="U1274" s="14"/>
      <c r="V1274" s="14"/>
      <c r="W1274" s="14"/>
      <c r="X1274" s="14"/>
      <c r="Y1274" s="14"/>
      <c r="Z1274" s="14"/>
      <c r="AA1274" s="14"/>
      <c r="AB1274" s="14"/>
      <c r="AC1274" s="14"/>
      <c r="AD1274" s="14"/>
      <c r="AE1274" s="14"/>
      <c r="AT1274" s="209" t="s">
        <v>419</v>
      </c>
      <c r="AU1274" s="209" t="s">
        <v>114</v>
      </c>
      <c r="AV1274" s="14" t="s">
        <v>76</v>
      </c>
      <c r="AW1274" s="14" t="s">
        <v>33</v>
      </c>
      <c r="AX1274" s="14" t="s">
        <v>72</v>
      </c>
      <c r="AY1274" s="209" t="s">
        <v>408</v>
      </c>
    </row>
    <row r="1275" s="13" customFormat="1">
      <c r="A1275" s="13"/>
      <c r="B1275" s="198"/>
      <c r="C1275" s="13"/>
      <c r="D1275" s="199" t="s">
        <v>419</v>
      </c>
      <c r="E1275" s="200" t="s">
        <v>3</v>
      </c>
      <c r="F1275" s="201" t="s">
        <v>1957</v>
      </c>
      <c r="G1275" s="13"/>
      <c r="H1275" s="202">
        <v>2.7999999999999998</v>
      </c>
      <c r="I1275" s="203"/>
      <c r="J1275" s="13"/>
      <c r="K1275" s="13"/>
      <c r="L1275" s="198"/>
      <c r="M1275" s="204"/>
      <c r="N1275" s="205"/>
      <c r="O1275" s="205"/>
      <c r="P1275" s="205"/>
      <c r="Q1275" s="205"/>
      <c r="R1275" s="205"/>
      <c r="S1275" s="205"/>
      <c r="T1275" s="206"/>
      <c r="U1275" s="13"/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T1275" s="200" t="s">
        <v>419</v>
      </c>
      <c r="AU1275" s="200" t="s">
        <v>114</v>
      </c>
      <c r="AV1275" s="13" t="s">
        <v>80</v>
      </c>
      <c r="AW1275" s="13" t="s">
        <v>33</v>
      </c>
      <c r="AX1275" s="13" t="s">
        <v>76</v>
      </c>
      <c r="AY1275" s="200" t="s">
        <v>408</v>
      </c>
    </row>
    <row r="1276" s="2" customFormat="1" ht="37.8" customHeight="1">
      <c r="A1276" s="41"/>
      <c r="B1276" s="179"/>
      <c r="C1276" s="223" t="s">
        <v>1958</v>
      </c>
      <c r="D1276" s="223" t="s">
        <v>513</v>
      </c>
      <c r="E1276" s="224" t="s">
        <v>1959</v>
      </c>
      <c r="F1276" s="225" t="s">
        <v>1960</v>
      </c>
      <c r="G1276" s="226" t="s">
        <v>117</v>
      </c>
      <c r="H1276" s="227">
        <v>3.3599999999999999</v>
      </c>
      <c r="I1276" s="228"/>
      <c r="J1276" s="229">
        <f>ROUND(I1276*H1276,2)</f>
        <v>0</v>
      </c>
      <c r="K1276" s="225" t="s">
        <v>414</v>
      </c>
      <c r="L1276" s="230"/>
      <c r="M1276" s="231" t="s">
        <v>3</v>
      </c>
      <c r="N1276" s="232" t="s">
        <v>43</v>
      </c>
      <c r="O1276" s="75"/>
      <c r="P1276" s="189">
        <f>O1276*H1276</f>
        <v>0</v>
      </c>
      <c r="Q1276" s="189">
        <v>0.013599999999999999</v>
      </c>
      <c r="R1276" s="189">
        <f>Q1276*H1276</f>
        <v>0.045695999999999994</v>
      </c>
      <c r="S1276" s="189">
        <v>0</v>
      </c>
      <c r="T1276" s="190">
        <f>S1276*H1276</f>
        <v>0</v>
      </c>
      <c r="U1276" s="41"/>
      <c r="V1276" s="41"/>
      <c r="W1276" s="41"/>
      <c r="X1276" s="41"/>
      <c r="Y1276" s="41"/>
      <c r="Z1276" s="41"/>
      <c r="AA1276" s="41"/>
      <c r="AB1276" s="41"/>
      <c r="AC1276" s="41"/>
      <c r="AD1276" s="41"/>
      <c r="AE1276" s="41"/>
      <c r="AR1276" s="191" t="s">
        <v>616</v>
      </c>
      <c r="AT1276" s="191" t="s">
        <v>513</v>
      </c>
      <c r="AU1276" s="191" t="s">
        <v>114</v>
      </c>
      <c r="AY1276" s="22" t="s">
        <v>408</v>
      </c>
      <c r="BE1276" s="192">
        <f>IF(N1276="základní",J1276,0)</f>
        <v>0</v>
      </c>
      <c r="BF1276" s="192">
        <f>IF(N1276="snížená",J1276,0)</f>
        <v>0</v>
      </c>
      <c r="BG1276" s="192">
        <f>IF(N1276="zákl. přenesená",J1276,0)</f>
        <v>0</v>
      </c>
      <c r="BH1276" s="192">
        <f>IF(N1276="sníž. přenesená",J1276,0)</f>
        <v>0</v>
      </c>
      <c r="BI1276" s="192">
        <f>IF(N1276="nulová",J1276,0)</f>
        <v>0</v>
      </c>
      <c r="BJ1276" s="22" t="s">
        <v>76</v>
      </c>
      <c r="BK1276" s="192">
        <f>ROUND(I1276*H1276,2)</f>
        <v>0</v>
      </c>
      <c r="BL1276" s="22" t="s">
        <v>98</v>
      </c>
      <c r="BM1276" s="191" t="s">
        <v>1961</v>
      </c>
    </row>
    <row r="1277" s="13" customFormat="1">
      <c r="A1277" s="13"/>
      <c r="B1277" s="198"/>
      <c r="C1277" s="13"/>
      <c r="D1277" s="199" t="s">
        <v>419</v>
      </c>
      <c r="E1277" s="13"/>
      <c r="F1277" s="201" t="s">
        <v>1962</v>
      </c>
      <c r="G1277" s="13"/>
      <c r="H1277" s="202">
        <v>3.3599999999999999</v>
      </c>
      <c r="I1277" s="203"/>
      <c r="J1277" s="13"/>
      <c r="K1277" s="13"/>
      <c r="L1277" s="198"/>
      <c r="M1277" s="204"/>
      <c r="N1277" s="205"/>
      <c r="O1277" s="205"/>
      <c r="P1277" s="205"/>
      <c r="Q1277" s="205"/>
      <c r="R1277" s="205"/>
      <c r="S1277" s="205"/>
      <c r="T1277" s="206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T1277" s="200" t="s">
        <v>419</v>
      </c>
      <c r="AU1277" s="200" t="s">
        <v>114</v>
      </c>
      <c r="AV1277" s="13" t="s">
        <v>80</v>
      </c>
      <c r="AW1277" s="13" t="s">
        <v>4</v>
      </c>
      <c r="AX1277" s="13" t="s">
        <v>76</v>
      </c>
      <c r="AY1277" s="200" t="s">
        <v>408</v>
      </c>
    </row>
    <row r="1278" s="12" customFormat="1" ht="20.88" customHeight="1">
      <c r="A1278" s="12"/>
      <c r="B1278" s="166"/>
      <c r="C1278" s="12"/>
      <c r="D1278" s="167" t="s">
        <v>71</v>
      </c>
      <c r="E1278" s="177" t="s">
        <v>1963</v>
      </c>
      <c r="F1278" s="177" t="s">
        <v>1964</v>
      </c>
      <c r="G1278" s="12"/>
      <c r="H1278" s="12"/>
      <c r="I1278" s="169"/>
      <c r="J1278" s="178">
        <f>BK1278</f>
        <v>0</v>
      </c>
      <c r="K1278" s="12"/>
      <c r="L1278" s="166"/>
      <c r="M1278" s="171"/>
      <c r="N1278" s="172"/>
      <c r="O1278" s="172"/>
      <c r="P1278" s="173">
        <f>SUM(P1279:P1302)</f>
        <v>0</v>
      </c>
      <c r="Q1278" s="172"/>
      <c r="R1278" s="173">
        <f>SUM(R1279:R1302)</f>
        <v>3.7575018</v>
      </c>
      <c r="S1278" s="172"/>
      <c r="T1278" s="174">
        <f>SUM(T1279:T1302)</f>
        <v>0</v>
      </c>
      <c r="U1278" s="12"/>
      <c r="V1278" s="12"/>
      <c r="W1278" s="12"/>
      <c r="X1278" s="12"/>
      <c r="Y1278" s="12"/>
      <c r="Z1278" s="12"/>
      <c r="AA1278" s="12"/>
      <c r="AB1278" s="12"/>
      <c r="AC1278" s="12"/>
      <c r="AD1278" s="12"/>
      <c r="AE1278" s="12"/>
      <c r="AR1278" s="167" t="s">
        <v>80</v>
      </c>
      <c r="AT1278" s="175" t="s">
        <v>71</v>
      </c>
      <c r="AU1278" s="175" t="s">
        <v>80</v>
      </c>
      <c r="AY1278" s="167" t="s">
        <v>408</v>
      </c>
      <c r="BK1278" s="176">
        <f>SUM(BK1279:BK1302)</f>
        <v>0</v>
      </c>
    </row>
    <row r="1279" s="2" customFormat="1" ht="44.25" customHeight="1">
      <c r="A1279" s="41"/>
      <c r="B1279" s="179"/>
      <c r="C1279" s="180" t="s">
        <v>1965</v>
      </c>
      <c r="D1279" s="180" t="s">
        <v>411</v>
      </c>
      <c r="E1279" s="181" t="s">
        <v>1966</v>
      </c>
      <c r="F1279" s="182" t="s">
        <v>1967</v>
      </c>
      <c r="G1279" s="183" t="s">
        <v>117</v>
      </c>
      <c r="H1279" s="184">
        <v>757.34400000000005</v>
      </c>
      <c r="I1279" s="185"/>
      <c r="J1279" s="186">
        <f>ROUND(I1279*H1279,2)</f>
        <v>0</v>
      </c>
      <c r="K1279" s="182" t="s">
        <v>414</v>
      </c>
      <c r="L1279" s="42"/>
      <c r="M1279" s="187" t="s">
        <v>3</v>
      </c>
      <c r="N1279" s="188" t="s">
        <v>43</v>
      </c>
      <c r="O1279" s="75"/>
      <c r="P1279" s="189">
        <f>O1279*H1279</f>
        <v>0</v>
      </c>
      <c r="Q1279" s="189">
        <v>0.00029999999999999997</v>
      </c>
      <c r="R1279" s="189">
        <f>Q1279*H1279</f>
        <v>0.22720319999999999</v>
      </c>
      <c r="S1279" s="189">
        <v>0</v>
      </c>
      <c r="T1279" s="190">
        <f>S1279*H1279</f>
        <v>0</v>
      </c>
      <c r="U1279" s="41"/>
      <c r="V1279" s="41"/>
      <c r="W1279" s="41"/>
      <c r="X1279" s="41"/>
      <c r="Y1279" s="41"/>
      <c r="Z1279" s="41"/>
      <c r="AA1279" s="41"/>
      <c r="AB1279" s="41"/>
      <c r="AC1279" s="41"/>
      <c r="AD1279" s="41"/>
      <c r="AE1279" s="41"/>
      <c r="AR1279" s="191" t="s">
        <v>98</v>
      </c>
      <c r="AT1279" s="191" t="s">
        <v>411</v>
      </c>
      <c r="AU1279" s="191" t="s">
        <v>114</v>
      </c>
      <c r="AY1279" s="22" t="s">
        <v>408</v>
      </c>
      <c r="BE1279" s="192">
        <f>IF(N1279="základní",J1279,0)</f>
        <v>0</v>
      </c>
      <c r="BF1279" s="192">
        <f>IF(N1279="snížená",J1279,0)</f>
        <v>0</v>
      </c>
      <c r="BG1279" s="192">
        <f>IF(N1279="zákl. přenesená",J1279,0)</f>
        <v>0</v>
      </c>
      <c r="BH1279" s="192">
        <f>IF(N1279="sníž. přenesená",J1279,0)</f>
        <v>0</v>
      </c>
      <c r="BI1279" s="192">
        <f>IF(N1279="nulová",J1279,0)</f>
        <v>0</v>
      </c>
      <c r="BJ1279" s="22" t="s">
        <v>76</v>
      </c>
      <c r="BK1279" s="192">
        <f>ROUND(I1279*H1279,2)</f>
        <v>0</v>
      </c>
      <c r="BL1279" s="22" t="s">
        <v>98</v>
      </c>
      <c r="BM1279" s="191" t="s">
        <v>1968</v>
      </c>
    </row>
    <row r="1280" s="2" customFormat="1">
      <c r="A1280" s="41"/>
      <c r="B1280" s="42"/>
      <c r="C1280" s="41"/>
      <c r="D1280" s="193" t="s">
        <v>417</v>
      </c>
      <c r="E1280" s="41"/>
      <c r="F1280" s="194" t="s">
        <v>1969</v>
      </c>
      <c r="G1280" s="41"/>
      <c r="H1280" s="41"/>
      <c r="I1280" s="195"/>
      <c r="J1280" s="41"/>
      <c r="K1280" s="41"/>
      <c r="L1280" s="42"/>
      <c r="M1280" s="196"/>
      <c r="N1280" s="197"/>
      <c r="O1280" s="75"/>
      <c r="P1280" s="75"/>
      <c r="Q1280" s="75"/>
      <c r="R1280" s="75"/>
      <c r="S1280" s="75"/>
      <c r="T1280" s="76"/>
      <c r="U1280" s="41"/>
      <c r="V1280" s="41"/>
      <c r="W1280" s="41"/>
      <c r="X1280" s="41"/>
      <c r="Y1280" s="41"/>
      <c r="Z1280" s="41"/>
      <c r="AA1280" s="41"/>
      <c r="AB1280" s="41"/>
      <c r="AC1280" s="41"/>
      <c r="AD1280" s="41"/>
      <c r="AE1280" s="41"/>
      <c r="AT1280" s="22" t="s">
        <v>417</v>
      </c>
      <c r="AU1280" s="22" t="s">
        <v>114</v>
      </c>
    </row>
    <row r="1281" s="2" customFormat="1" ht="24.15" customHeight="1">
      <c r="A1281" s="41"/>
      <c r="B1281" s="179"/>
      <c r="C1281" s="223" t="s">
        <v>1970</v>
      </c>
      <c r="D1281" s="223" t="s">
        <v>513</v>
      </c>
      <c r="E1281" s="224" t="s">
        <v>1971</v>
      </c>
      <c r="F1281" s="225" t="s">
        <v>1972</v>
      </c>
      <c r="G1281" s="226" t="s">
        <v>117</v>
      </c>
      <c r="H1281" s="227">
        <v>253.494</v>
      </c>
      <c r="I1281" s="228"/>
      <c r="J1281" s="229">
        <f>ROUND(I1281*H1281,2)</f>
        <v>0</v>
      </c>
      <c r="K1281" s="225" t="s">
        <v>414</v>
      </c>
      <c r="L1281" s="230"/>
      <c r="M1281" s="231" t="s">
        <v>3</v>
      </c>
      <c r="N1281" s="232" t="s">
        <v>43</v>
      </c>
      <c r="O1281" s="75"/>
      <c r="P1281" s="189">
        <f>O1281*H1281</f>
        <v>0</v>
      </c>
      <c r="Q1281" s="189">
        <v>0.0054000000000000003</v>
      </c>
      <c r="R1281" s="189">
        <f>Q1281*H1281</f>
        <v>1.3688676</v>
      </c>
      <c r="S1281" s="189">
        <v>0</v>
      </c>
      <c r="T1281" s="190">
        <f>S1281*H1281</f>
        <v>0</v>
      </c>
      <c r="U1281" s="41"/>
      <c r="V1281" s="41"/>
      <c r="W1281" s="41"/>
      <c r="X1281" s="41"/>
      <c r="Y1281" s="41"/>
      <c r="Z1281" s="41"/>
      <c r="AA1281" s="41"/>
      <c r="AB1281" s="41"/>
      <c r="AC1281" s="41"/>
      <c r="AD1281" s="41"/>
      <c r="AE1281" s="41"/>
      <c r="AR1281" s="191" t="s">
        <v>616</v>
      </c>
      <c r="AT1281" s="191" t="s">
        <v>513</v>
      </c>
      <c r="AU1281" s="191" t="s">
        <v>114</v>
      </c>
      <c r="AY1281" s="22" t="s">
        <v>408</v>
      </c>
      <c r="BE1281" s="192">
        <f>IF(N1281="základní",J1281,0)</f>
        <v>0</v>
      </c>
      <c r="BF1281" s="192">
        <f>IF(N1281="snížená",J1281,0)</f>
        <v>0</v>
      </c>
      <c r="BG1281" s="192">
        <f>IF(N1281="zákl. přenesená",J1281,0)</f>
        <v>0</v>
      </c>
      <c r="BH1281" s="192">
        <f>IF(N1281="sníž. přenesená",J1281,0)</f>
        <v>0</v>
      </c>
      <c r="BI1281" s="192">
        <f>IF(N1281="nulová",J1281,0)</f>
        <v>0</v>
      </c>
      <c r="BJ1281" s="22" t="s">
        <v>76</v>
      </c>
      <c r="BK1281" s="192">
        <f>ROUND(I1281*H1281,2)</f>
        <v>0</v>
      </c>
      <c r="BL1281" s="22" t="s">
        <v>98</v>
      </c>
      <c r="BM1281" s="191" t="s">
        <v>1973</v>
      </c>
    </row>
    <row r="1282" s="13" customFormat="1">
      <c r="A1282" s="13"/>
      <c r="B1282" s="198"/>
      <c r="C1282" s="13"/>
      <c r="D1282" s="199" t="s">
        <v>419</v>
      </c>
      <c r="E1282" s="200" t="s">
        <v>3</v>
      </c>
      <c r="F1282" s="201" t="s">
        <v>288</v>
      </c>
      <c r="G1282" s="13"/>
      <c r="H1282" s="202">
        <v>215.55000000000001</v>
      </c>
      <c r="I1282" s="203"/>
      <c r="J1282" s="13"/>
      <c r="K1282" s="13"/>
      <c r="L1282" s="198"/>
      <c r="M1282" s="204"/>
      <c r="N1282" s="205"/>
      <c r="O1282" s="205"/>
      <c r="P1282" s="205"/>
      <c r="Q1282" s="205"/>
      <c r="R1282" s="205"/>
      <c r="S1282" s="205"/>
      <c r="T1282" s="206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T1282" s="200" t="s">
        <v>419</v>
      </c>
      <c r="AU1282" s="200" t="s">
        <v>114</v>
      </c>
      <c r="AV1282" s="13" t="s">
        <v>80</v>
      </c>
      <c r="AW1282" s="13" t="s">
        <v>33</v>
      </c>
      <c r="AX1282" s="13" t="s">
        <v>72</v>
      </c>
      <c r="AY1282" s="200" t="s">
        <v>408</v>
      </c>
    </row>
    <row r="1283" s="13" customFormat="1">
      <c r="A1283" s="13"/>
      <c r="B1283" s="198"/>
      <c r="C1283" s="13"/>
      <c r="D1283" s="199" t="s">
        <v>419</v>
      </c>
      <c r="E1283" s="200" t="s">
        <v>3</v>
      </c>
      <c r="F1283" s="201" t="s">
        <v>1974</v>
      </c>
      <c r="G1283" s="13"/>
      <c r="H1283" s="202">
        <v>5.8630000000000004</v>
      </c>
      <c r="I1283" s="203"/>
      <c r="J1283" s="13"/>
      <c r="K1283" s="13"/>
      <c r="L1283" s="198"/>
      <c r="M1283" s="204"/>
      <c r="N1283" s="205"/>
      <c r="O1283" s="205"/>
      <c r="P1283" s="205"/>
      <c r="Q1283" s="205"/>
      <c r="R1283" s="205"/>
      <c r="S1283" s="205"/>
      <c r="T1283" s="206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00" t="s">
        <v>419</v>
      </c>
      <c r="AU1283" s="200" t="s">
        <v>114</v>
      </c>
      <c r="AV1283" s="13" t="s">
        <v>80</v>
      </c>
      <c r="AW1283" s="13" t="s">
        <v>33</v>
      </c>
      <c r="AX1283" s="13" t="s">
        <v>72</v>
      </c>
      <c r="AY1283" s="200" t="s">
        <v>408</v>
      </c>
    </row>
    <row r="1284" s="13" customFormat="1">
      <c r="A1284" s="13"/>
      <c r="B1284" s="198"/>
      <c r="C1284" s="13"/>
      <c r="D1284" s="199" t="s">
        <v>419</v>
      </c>
      <c r="E1284" s="200" t="s">
        <v>3</v>
      </c>
      <c r="F1284" s="201" t="s">
        <v>1975</v>
      </c>
      <c r="G1284" s="13"/>
      <c r="H1284" s="202">
        <v>14.01</v>
      </c>
      <c r="I1284" s="203"/>
      <c r="J1284" s="13"/>
      <c r="K1284" s="13"/>
      <c r="L1284" s="198"/>
      <c r="M1284" s="204"/>
      <c r="N1284" s="205"/>
      <c r="O1284" s="205"/>
      <c r="P1284" s="205"/>
      <c r="Q1284" s="205"/>
      <c r="R1284" s="205"/>
      <c r="S1284" s="205"/>
      <c r="T1284" s="206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200" t="s">
        <v>419</v>
      </c>
      <c r="AU1284" s="200" t="s">
        <v>114</v>
      </c>
      <c r="AV1284" s="13" t="s">
        <v>80</v>
      </c>
      <c r="AW1284" s="13" t="s">
        <v>33</v>
      </c>
      <c r="AX1284" s="13" t="s">
        <v>72</v>
      </c>
      <c r="AY1284" s="200" t="s">
        <v>408</v>
      </c>
    </row>
    <row r="1285" s="13" customFormat="1">
      <c r="A1285" s="13"/>
      <c r="B1285" s="198"/>
      <c r="C1285" s="13"/>
      <c r="D1285" s="199" t="s">
        <v>419</v>
      </c>
      <c r="E1285" s="200" t="s">
        <v>3</v>
      </c>
      <c r="F1285" s="201" t="s">
        <v>1976</v>
      </c>
      <c r="G1285" s="13"/>
      <c r="H1285" s="202">
        <v>6</v>
      </c>
      <c r="I1285" s="203"/>
      <c r="J1285" s="13"/>
      <c r="K1285" s="13"/>
      <c r="L1285" s="198"/>
      <c r="M1285" s="204"/>
      <c r="N1285" s="205"/>
      <c r="O1285" s="205"/>
      <c r="P1285" s="205"/>
      <c r="Q1285" s="205"/>
      <c r="R1285" s="205"/>
      <c r="S1285" s="205"/>
      <c r="T1285" s="206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T1285" s="200" t="s">
        <v>419</v>
      </c>
      <c r="AU1285" s="200" t="s">
        <v>114</v>
      </c>
      <c r="AV1285" s="13" t="s">
        <v>80</v>
      </c>
      <c r="AW1285" s="13" t="s">
        <v>33</v>
      </c>
      <c r="AX1285" s="13" t="s">
        <v>72</v>
      </c>
      <c r="AY1285" s="200" t="s">
        <v>408</v>
      </c>
    </row>
    <row r="1286" s="15" customFormat="1">
      <c r="A1286" s="15"/>
      <c r="B1286" s="215"/>
      <c r="C1286" s="15"/>
      <c r="D1286" s="199" t="s">
        <v>419</v>
      </c>
      <c r="E1286" s="216" t="s">
        <v>3</v>
      </c>
      <c r="F1286" s="217" t="s">
        <v>451</v>
      </c>
      <c r="G1286" s="15"/>
      <c r="H1286" s="218">
        <v>241.423</v>
      </c>
      <c r="I1286" s="219"/>
      <c r="J1286" s="15"/>
      <c r="K1286" s="15"/>
      <c r="L1286" s="215"/>
      <c r="M1286" s="220"/>
      <c r="N1286" s="221"/>
      <c r="O1286" s="221"/>
      <c r="P1286" s="221"/>
      <c r="Q1286" s="221"/>
      <c r="R1286" s="221"/>
      <c r="S1286" s="221"/>
      <c r="T1286" s="222"/>
      <c r="U1286" s="15"/>
      <c r="V1286" s="15"/>
      <c r="W1286" s="15"/>
      <c r="X1286" s="15"/>
      <c r="Y1286" s="15"/>
      <c r="Z1286" s="15"/>
      <c r="AA1286" s="15"/>
      <c r="AB1286" s="15"/>
      <c r="AC1286" s="15"/>
      <c r="AD1286" s="15"/>
      <c r="AE1286" s="15"/>
      <c r="AT1286" s="216" t="s">
        <v>419</v>
      </c>
      <c r="AU1286" s="216" t="s">
        <v>114</v>
      </c>
      <c r="AV1286" s="15" t="s">
        <v>415</v>
      </c>
      <c r="AW1286" s="15" t="s">
        <v>33</v>
      </c>
      <c r="AX1286" s="15" t="s">
        <v>76</v>
      </c>
      <c r="AY1286" s="216" t="s">
        <v>408</v>
      </c>
    </row>
    <row r="1287" s="13" customFormat="1">
      <c r="A1287" s="13"/>
      <c r="B1287" s="198"/>
      <c r="C1287" s="13"/>
      <c r="D1287" s="199" t="s">
        <v>419</v>
      </c>
      <c r="E1287" s="13"/>
      <c r="F1287" s="201" t="s">
        <v>1977</v>
      </c>
      <c r="G1287" s="13"/>
      <c r="H1287" s="202">
        <v>253.494</v>
      </c>
      <c r="I1287" s="203"/>
      <c r="J1287" s="13"/>
      <c r="K1287" s="13"/>
      <c r="L1287" s="198"/>
      <c r="M1287" s="204"/>
      <c r="N1287" s="205"/>
      <c r="O1287" s="205"/>
      <c r="P1287" s="205"/>
      <c r="Q1287" s="205"/>
      <c r="R1287" s="205"/>
      <c r="S1287" s="205"/>
      <c r="T1287" s="206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00" t="s">
        <v>419</v>
      </c>
      <c r="AU1287" s="200" t="s">
        <v>114</v>
      </c>
      <c r="AV1287" s="13" t="s">
        <v>80</v>
      </c>
      <c r="AW1287" s="13" t="s">
        <v>4</v>
      </c>
      <c r="AX1287" s="13" t="s">
        <v>76</v>
      </c>
      <c r="AY1287" s="200" t="s">
        <v>408</v>
      </c>
    </row>
    <row r="1288" s="2" customFormat="1" ht="24.15" customHeight="1">
      <c r="A1288" s="41"/>
      <c r="B1288" s="179"/>
      <c r="C1288" s="223" t="s">
        <v>1978</v>
      </c>
      <c r="D1288" s="223" t="s">
        <v>513</v>
      </c>
      <c r="E1288" s="224" t="s">
        <v>1979</v>
      </c>
      <c r="F1288" s="225" t="s">
        <v>1980</v>
      </c>
      <c r="G1288" s="226" t="s">
        <v>117</v>
      </c>
      <c r="H1288" s="227">
        <v>232.48400000000001</v>
      </c>
      <c r="I1288" s="228"/>
      <c r="J1288" s="229">
        <f>ROUND(I1288*H1288,2)</f>
        <v>0</v>
      </c>
      <c r="K1288" s="225" t="s">
        <v>414</v>
      </c>
      <c r="L1288" s="230"/>
      <c r="M1288" s="231" t="s">
        <v>3</v>
      </c>
      <c r="N1288" s="232" t="s">
        <v>43</v>
      </c>
      <c r="O1288" s="75"/>
      <c r="P1288" s="189">
        <f>O1288*H1288</f>
        <v>0</v>
      </c>
      <c r="Q1288" s="189">
        <v>0.0041999999999999997</v>
      </c>
      <c r="R1288" s="189">
        <f>Q1288*H1288</f>
        <v>0.97643279999999999</v>
      </c>
      <c r="S1288" s="189">
        <v>0</v>
      </c>
      <c r="T1288" s="190">
        <f>S1288*H1288</f>
        <v>0</v>
      </c>
      <c r="U1288" s="41"/>
      <c r="V1288" s="41"/>
      <c r="W1288" s="41"/>
      <c r="X1288" s="41"/>
      <c r="Y1288" s="41"/>
      <c r="Z1288" s="41"/>
      <c r="AA1288" s="41"/>
      <c r="AB1288" s="41"/>
      <c r="AC1288" s="41"/>
      <c r="AD1288" s="41"/>
      <c r="AE1288" s="41"/>
      <c r="AR1288" s="191" t="s">
        <v>616</v>
      </c>
      <c r="AT1288" s="191" t="s">
        <v>513</v>
      </c>
      <c r="AU1288" s="191" t="s">
        <v>114</v>
      </c>
      <c r="AY1288" s="22" t="s">
        <v>408</v>
      </c>
      <c r="BE1288" s="192">
        <f>IF(N1288="základní",J1288,0)</f>
        <v>0</v>
      </c>
      <c r="BF1288" s="192">
        <f>IF(N1288="snížená",J1288,0)</f>
        <v>0</v>
      </c>
      <c r="BG1288" s="192">
        <f>IF(N1288="zákl. přenesená",J1288,0)</f>
        <v>0</v>
      </c>
      <c r="BH1288" s="192">
        <f>IF(N1288="sníž. přenesená",J1288,0)</f>
        <v>0</v>
      </c>
      <c r="BI1288" s="192">
        <f>IF(N1288="nulová",J1288,0)</f>
        <v>0</v>
      </c>
      <c r="BJ1288" s="22" t="s">
        <v>76</v>
      </c>
      <c r="BK1288" s="192">
        <f>ROUND(I1288*H1288,2)</f>
        <v>0</v>
      </c>
      <c r="BL1288" s="22" t="s">
        <v>98</v>
      </c>
      <c r="BM1288" s="191" t="s">
        <v>1981</v>
      </c>
    </row>
    <row r="1289" s="13" customFormat="1">
      <c r="A1289" s="13"/>
      <c r="B1289" s="198"/>
      <c r="C1289" s="13"/>
      <c r="D1289" s="199" t="s">
        <v>419</v>
      </c>
      <c r="E1289" s="200" t="s">
        <v>3</v>
      </c>
      <c r="F1289" s="201" t="s">
        <v>1982</v>
      </c>
      <c r="G1289" s="13"/>
      <c r="H1289" s="202">
        <v>215.55000000000001</v>
      </c>
      <c r="I1289" s="203"/>
      <c r="J1289" s="13"/>
      <c r="K1289" s="13"/>
      <c r="L1289" s="198"/>
      <c r="M1289" s="204"/>
      <c r="N1289" s="205"/>
      <c r="O1289" s="205"/>
      <c r="P1289" s="205"/>
      <c r="Q1289" s="205"/>
      <c r="R1289" s="205"/>
      <c r="S1289" s="205"/>
      <c r="T1289" s="206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T1289" s="200" t="s">
        <v>419</v>
      </c>
      <c r="AU1289" s="200" t="s">
        <v>114</v>
      </c>
      <c r="AV1289" s="13" t="s">
        <v>80</v>
      </c>
      <c r="AW1289" s="13" t="s">
        <v>33</v>
      </c>
      <c r="AX1289" s="13" t="s">
        <v>72</v>
      </c>
      <c r="AY1289" s="200" t="s">
        <v>408</v>
      </c>
    </row>
    <row r="1290" s="13" customFormat="1">
      <c r="A1290" s="13"/>
      <c r="B1290" s="198"/>
      <c r="C1290" s="13"/>
      <c r="D1290" s="199" t="s">
        <v>419</v>
      </c>
      <c r="E1290" s="200" t="s">
        <v>3</v>
      </c>
      <c r="F1290" s="201" t="s">
        <v>1974</v>
      </c>
      <c r="G1290" s="13"/>
      <c r="H1290" s="202">
        <v>5.8630000000000004</v>
      </c>
      <c r="I1290" s="203"/>
      <c r="J1290" s="13"/>
      <c r="K1290" s="13"/>
      <c r="L1290" s="198"/>
      <c r="M1290" s="204"/>
      <c r="N1290" s="205"/>
      <c r="O1290" s="205"/>
      <c r="P1290" s="205"/>
      <c r="Q1290" s="205"/>
      <c r="R1290" s="205"/>
      <c r="S1290" s="205"/>
      <c r="T1290" s="206"/>
      <c r="U1290" s="13"/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T1290" s="200" t="s">
        <v>419</v>
      </c>
      <c r="AU1290" s="200" t="s">
        <v>114</v>
      </c>
      <c r="AV1290" s="13" t="s">
        <v>80</v>
      </c>
      <c r="AW1290" s="13" t="s">
        <v>33</v>
      </c>
      <c r="AX1290" s="13" t="s">
        <v>72</v>
      </c>
      <c r="AY1290" s="200" t="s">
        <v>408</v>
      </c>
    </row>
    <row r="1291" s="15" customFormat="1">
      <c r="A1291" s="15"/>
      <c r="B1291" s="215"/>
      <c r="C1291" s="15"/>
      <c r="D1291" s="199" t="s">
        <v>419</v>
      </c>
      <c r="E1291" s="216" t="s">
        <v>3</v>
      </c>
      <c r="F1291" s="217" t="s">
        <v>451</v>
      </c>
      <c r="G1291" s="15"/>
      <c r="H1291" s="218">
        <v>221.41300000000001</v>
      </c>
      <c r="I1291" s="219"/>
      <c r="J1291" s="15"/>
      <c r="K1291" s="15"/>
      <c r="L1291" s="215"/>
      <c r="M1291" s="220"/>
      <c r="N1291" s="221"/>
      <c r="O1291" s="221"/>
      <c r="P1291" s="221"/>
      <c r="Q1291" s="221"/>
      <c r="R1291" s="221"/>
      <c r="S1291" s="221"/>
      <c r="T1291" s="222"/>
      <c r="U1291" s="15"/>
      <c r="V1291" s="15"/>
      <c r="W1291" s="15"/>
      <c r="X1291" s="15"/>
      <c r="Y1291" s="15"/>
      <c r="Z1291" s="15"/>
      <c r="AA1291" s="15"/>
      <c r="AB1291" s="15"/>
      <c r="AC1291" s="15"/>
      <c r="AD1291" s="15"/>
      <c r="AE1291" s="15"/>
      <c r="AT1291" s="216" t="s">
        <v>419</v>
      </c>
      <c r="AU1291" s="216" t="s">
        <v>114</v>
      </c>
      <c r="AV1291" s="15" t="s">
        <v>415</v>
      </c>
      <c r="AW1291" s="15" t="s">
        <v>33</v>
      </c>
      <c r="AX1291" s="15" t="s">
        <v>76</v>
      </c>
      <c r="AY1291" s="216" t="s">
        <v>408</v>
      </c>
    </row>
    <row r="1292" s="13" customFormat="1">
      <c r="A1292" s="13"/>
      <c r="B1292" s="198"/>
      <c r="C1292" s="13"/>
      <c r="D1292" s="199" t="s">
        <v>419</v>
      </c>
      <c r="E1292" s="13"/>
      <c r="F1292" s="201" t="s">
        <v>1983</v>
      </c>
      <c r="G1292" s="13"/>
      <c r="H1292" s="202">
        <v>232.48400000000001</v>
      </c>
      <c r="I1292" s="203"/>
      <c r="J1292" s="13"/>
      <c r="K1292" s="13"/>
      <c r="L1292" s="198"/>
      <c r="M1292" s="204"/>
      <c r="N1292" s="205"/>
      <c r="O1292" s="205"/>
      <c r="P1292" s="205"/>
      <c r="Q1292" s="205"/>
      <c r="R1292" s="205"/>
      <c r="S1292" s="205"/>
      <c r="T1292" s="206"/>
      <c r="U1292" s="13"/>
      <c r="V1292" s="13"/>
      <c r="W1292" s="13"/>
      <c r="X1292" s="13"/>
      <c r="Y1292" s="13"/>
      <c r="Z1292" s="13"/>
      <c r="AA1292" s="13"/>
      <c r="AB1292" s="13"/>
      <c r="AC1292" s="13"/>
      <c r="AD1292" s="13"/>
      <c r="AE1292" s="13"/>
      <c r="AT1292" s="200" t="s">
        <v>419</v>
      </c>
      <c r="AU1292" s="200" t="s">
        <v>114</v>
      </c>
      <c r="AV1292" s="13" t="s">
        <v>80</v>
      </c>
      <c r="AW1292" s="13" t="s">
        <v>4</v>
      </c>
      <c r="AX1292" s="13" t="s">
        <v>76</v>
      </c>
      <c r="AY1292" s="200" t="s">
        <v>408</v>
      </c>
    </row>
    <row r="1293" s="2" customFormat="1" ht="24.15" customHeight="1">
      <c r="A1293" s="41"/>
      <c r="B1293" s="179"/>
      <c r="C1293" s="223" t="s">
        <v>1984</v>
      </c>
      <c r="D1293" s="223" t="s">
        <v>513</v>
      </c>
      <c r="E1293" s="224" t="s">
        <v>1985</v>
      </c>
      <c r="F1293" s="225" t="s">
        <v>1986</v>
      </c>
      <c r="G1293" s="226" t="s">
        <v>117</v>
      </c>
      <c r="H1293" s="227">
        <v>232.48400000000001</v>
      </c>
      <c r="I1293" s="228"/>
      <c r="J1293" s="229">
        <f>ROUND(I1293*H1293,2)</f>
        <v>0</v>
      </c>
      <c r="K1293" s="225" t="s">
        <v>414</v>
      </c>
      <c r="L1293" s="230"/>
      <c r="M1293" s="231" t="s">
        <v>3</v>
      </c>
      <c r="N1293" s="232" t="s">
        <v>43</v>
      </c>
      <c r="O1293" s="75"/>
      <c r="P1293" s="189">
        <f>O1293*H1293</f>
        <v>0</v>
      </c>
      <c r="Q1293" s="189">
        <v>0.0047999999999999996</v>
      </c>
      <c r="R1293" s="189">
        <f>Q1293*H1293</f>
        <v>1.1159231999999999</v>
      </c>
      <c r="S1293" s="189">
        <v>0</v>
      </c>
      <c r="T1293" s="190">
        <f>S1293*H1293</f>
        <v>0</v>
      </c>
      <c r="U1293" s="41"/>
      <c r="V1293" s="41"/>
      <c r="W1293" s="41"/>
      <c r="X1293" s="41"/>
      <c r="Y1293" s="41"/>
      <c r="Z1293" s="41"/>
      <c r="AA1293" s="41"/>
      <c r="AB1293" s="41"/>
      <c r="AC1293" s="41"/>
      <c r="AD1293" s="41"/>
      <c r="AE1293" s="41"/>
      <c r="AR1293" s="191" t="s">
        <v>616</v>
      </c>
      <c r="AT1293" s="191" t="s">
        <v>513</v>
      </c>
      <c r="AU1293" s="191" t="s">
        <v>114</v>
      </c>
      <c r="AY1293" s="22" t="s">
        <v>408</v>
      </c>
      <c r="BE1293" s="192">
        <f>IF(N1293="základní",J1293,0)</f>
        <v>0</v>
      </c>
      <c r="BF1293" s="192">
        <f>IF(N1293="snížená",J1293,0)</f>
        <v>0</v>
      </c>
      <c r="BG1293" s="192">
        <f>IF(N1293="zákl. přenesená",J1293,0)</f>
        <v>0</v>
      </c>
      <c r="BH1293" s="192">
        <f>IF(N1293="sníž. přenesená",J1293,0)</f>
        <v>0</v>
      </c>
      <c r="BI1293" s="192">
        <f>IF(N1293="nulová",J1293,0)</f>
        <v>0</v>
      </c>
      <c r="BJ1293" s="22" t="s">
        <v>76</v>
      </c>
      <c r="BK1293" s="192">
        <f>ROUND(I1293*H1293,2)</f>
        <v>0</v>
      </c>
      <c r="BL1293" s="22" t="s">
        <v>98</v>
      </c>
      <c r="BM1293" s="191" t="s">
        <v>1987</v>
      </c>
    </row>
    <row r="1294" s="13" customFormat="1">
      <c r="A1294" s="13"/>
      <c r="B1294" s="198"/>
      <c r="C1294" s="13"/>
      <c r="D1294" s="199" t="s">
        <v>419</v>
      </c>
      <c r="E1294" s="200" t="s">
        <v>3</v>
      </c>
      <c r="F1294" s="201" t="s">
        <v>1982</v>
      </c>
      <c r="G1294" s="13"/>
      <c r="H1294" s="202">
        <v>215.55000000000001</v>
      </c>
      <c r="I1294" s="203"/>
      <c r="J1294" s="13"/>
      <c r="K1294" s="13"/>
      <c r="L1294" s="198"/>
      <c r="M1294" s="204"/>
      <c r="N1294" s="205"/>
      <c r="O1294" s="205"/>
      <c r="P1294" s="205"/>
      <c r="Q1294" s="205"/>
      <c r="R1294" s="205"/>
      <c r="S1294" s="205"/>
      <c r="T1294" s="206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T1294" s="200" t="s">
        <v>419</v>
      </c>
      <c r="AU1294" s="200" t="s">
        <v>114</v>
      </c>
      <c r="AV1294" s="13" t="s">
        <v>80</v>
      </c>
      <c r="AW1294" s="13" t="s">
        <v>33</v>
      </c>
      <c r="AX1294" s="13" t="s">
        <v>72</v>
      </c>
      <c r="AY1294" s="200" t="s">
        <v>408</v>
      </c>
    </row>
    <row r="1295" s="13" customFormat="1">
      <c r="A1295" s="13"/>
      <c r="B1295" s="198"/>
      <c r="C1295" s="13"/>
      <c r="D1295" s="199" t="s">
        <v>419</v>
      </c>
      <c r="E1295" s="200" t="s">
        <v>3</v>
      </c>
      <c r="F1295" s="201" t="s">
        <v>1974</v>
      </c>
      <c r="G1295" s="13"/>
      <c r="H1295" s="202">
        <v>5.8630000000000004</v>
      </c>
      <c r="I1295" s="203"/>
      <c r="J1295" s="13"/>
      <c r="K1295" s="13"/>
      <c r="L1295" s="198"/>
      <c r="M1295" s="204"/>
      <c r="N1295" s="205"/>
      <c r="O1295" s="205"/>
      <c r="P1295" s="205"/>
      <c r="Q1295" s="205"/>
      <c r="R1295" s="205"/>
      <c r="S1295" s="205"/>
      <c r="T1295" s="206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T1295" s="200" t="s">
        <v>419</v>
      </c>
      <c r="AU1295" s="200" t="s">
        <v>114</v>
      </c>
      <c r="AV1295" s="13" t="s">
        <v>80</v>
      </c>
      <c r="AW1295" s="13" t="s">
        <v>33</v>
      </c>
      <c r="AX1295" s="13" t="s">
        <v>72</v>
      </c>
      <c r="AY1295" s="200" t="s">
        <v>408</v>
      </c>
    </row>
    <row r="1296" s="15" customFormat="1">
      <c r="A1296" s="15"/>
      <c r="B1296" s="215"/>
      <c r="C1296" s="15"/>
      <c r="D1296" s="199" t="s">
        <v>419</v>
      </c>
      <c r="E1296" s="216" t="s">
        <v>3</v>
      </c>
      <c r="F1296" s="217" t="s">
        <v>451</v>
      </c>
      <c r="G1296" s="15"/>
      <c r="H1296" s="218">
        <v>221.41300000000001</v>
      </c>
      <c r="I1296" s="219"/>
      <c r="J1296" s="15"/>
      <c r="K1296" s="15"/>
      <c r="L1296" s="215"/>
      <c r="M1296" s="220"/>
      <c r="N1296" s="221"/>
      <c r="O1296" s="221"/>
      <c r="P1296" s="221"/>
      <c r="Q1296" s="221"/>
      <c r="R1296" s="221"/>
      <c r="S1296" s="221"/>
      <c r="T1296" s="222"/>
      <c r="U1296" s="15"/>
      <c r="V1296" s="15"/>
      <c r="W1296" s="15"/>
      <c r="X1296" s="15"/>
      <c r="Y1296" s="15"/>
      <c r="Z1296" s="15"/>
      <c r="AA1296" s="15"/>
      <c r="AB1296" s="15"/>
      <c r="AC1296" s="15"/>
      <c r="AD1296" s="15"/>
      <c r="AE1296" s="15"/>
      <c r="AT1296" s="216" t="s">
        <v>419</v>
      </c>
      <c r="AU1296" s="216" t="s">
        <v>114</v>
      </c>
      <c r="AV1296" s="15" t="s">
        <v>415</v>
      </c>
      <c r="AW1296" s="15" t="s">
        <v>33</v>
      </c>
      <c r="AX1296" s="15" t="s">
        <v>76</v>
      </c>
      <c r="AY1296" s="216" t="s">
        <v>408</v>
      </c>
    </row>
    <row r="1297" s="13" customFormat="1">
      <c r="A1297" s="13"/>
      <c r="B1297" s="198"/>
      <c r="C1297" s="13"/>
      <c r="D1297" s="199" t="s">
        <v>419</v>
      </c>
      <c r="E1297" s="13"/>
      <c r="F1297" s="201" t="s">
        <v>1983</v>
      </c>
      <c r="G1297" s="13"/>
      <c r="H1297" s="202">
        <v>232.48400000000001</v>
      </c>
      <c r="I1297" s="203"/>
      <c r="J1297" s="13"/>
      <c r="K1297" s="13"/>
      <c r="L1297" s="198"/>
      <c r="M1297" s="204"/>
      <c r="N1297" s="205"/>
      <c r="O1297" s="205"/>
      <c r="P1297" s="205"/>
      <c r="Q1297" s="205"/>
      <c r="R1297" s="205"/>
      <c r="S1297" s="205"/>
      <c r="T1297" s="206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T1297" s="200" t="s">
        <v>419</v>
      </c>
      <c r="AU1297" s="200" t="s">
        <v>114</v>
      </c>
      <c r="AV1297" s="13" t="s">
        <v>80</v>
      </c>
      <c r="AW1297" s="13" t="s">
        <v>4</v>
      </c>
      <c r="AX1297" s="13" t="s">
        <v>76</v>
      </c>
      <c r="AY1297" s="200" t="s">
        <v>408</v>
      </c>
    </row>
    <row r="1298" s="2" customFormat="1" ht="37.8" customHeight="1">
      <c r="A1298" s="41"/>
      <c r="B1298" s="179"/>
      <c r="C1298" s="223" t="s">
        <v>1988</v>
      </c>
      <c r="D1298" s="223" t="s">
        <v>513</v>
      </c>
      <c r="E1298" s="224" t="s">
        <v>1989</v>
      </c>
      <c r="F1298" s="225" t="s">
        <v>1990</v>
      </c>
      <c r="G1298" s="226" t="s">
        <v>117</v>
      </c>
      <c r="H1298" s="227">
        <v>76.75</v>
      </c>
      <c r="I1298" s="228"/>
      <c r="J1298" s="229">
        <f>ROUND(I1298*H1298,2)</f>
        <v>0</v>
      </c>
      <c r="K1298" s="225" t="s">
        <v>414</v>
      </c>
      <c r="L1298" s="230"/>
      <c r="M1298" s="231" t="s">
        <v>3</v>
      </c>
      <c r="N1298" s="232" t="s">
        <v>43</v>
      </c>
      <c r="O1298" s="75"/>
      <c r="P1298" s="189">
        <f>O1298*H1298</f>
        <v>0</v>
      </c>
      <c r="Q1298" s="189">
        <v>0.00089999999999999998</v>
      </c>
      <c r="R1298" s="189">
        <f>Q1298*H1298</f>
        <v>0.069074999999999998</v>
      </c>
      <c r="S1298" s="189">
        <v>0</v>
      </c>
      <c r="T1298" s="190">
        <f>S1298*H1298</f>
        <v>0</v>
      </c>
      <c r="U1298" s="41"/>
      <c r="V1298" s="41"/>
      <c r="W1298" s="41"/>
      <c r="X1298" s="41"/>
      <c r="Y1298" s="41"/>
      <c r="Z1298" s="41"/>
      <c r="AA1298" s="41"/>
      <c r="AB1298" s="41"/>
      <c r="AC1298" s="41"/>
      <c r="AD1298" s="41"/>
      <c r="AE1298" s="41"/>
      <c r="AR1298" s="191" t="s">
        <v>616</v>
      </c>
      <c r="AT1298" s="191" t="s">
        <v>513</v>
      </c>
      <c r="AU1298" s="191" t="s">
        <v>114</v>
      </c>
      <c r="AY1298" s="22" t="s">
        <v>408</v>
      </c>
      <c r="BE1298" s="192">
        <f>IF(N1298="základní",J1298,0)</f>
        <v>0</v>
      </c>
      <c r="BF1298" s="192">
        <f>IF(N1298="snížená",J1298,0)</f>
        <v>0</v>
      </c>
      <c r="BG1298" s="192">
        <f>IF(N1298="zákl. přenesená",J1298,0)</f>
        <v>0</v>
      </c>
      <c r="BH1298" s="192">
        <f>IF(N1298="sníž. přenesená",J1298,0)</f>
        <v>0</v>
      </c>
      <c r="BI1298" s="192">
        <f>IF(N1298="nulová",J1298,0)</f>
        <v>0</v>
      </c>
      <c r="BJ1298" s="22" t="s">
        <v>76</v>
      </c>
      <c r="BK1298" s="192">
        <f>ROUND(I1298*H1298,2)</f>
        <v>0</v>
      </c>
      <c r="BL1298" s="22" t="s">
        <v>98</v>
      </c>
      <c r="BM1298" s="191" t="s">
        <v>1991</v>
      </c>
    </row>
    <row r="1299" s="14" customFormat="1">
      <c r="A1299" s="14"/>
      <c r="B1299" s="208"/>
      <c r="C1299" s="14"/>
      <c r="D1299" s="199" t="s">
        <v>419</v>
      </c>
      <c r="E1299" s="209" t="s">
        <v>3</v>
      </c>
      <c r="F1299" s="210" t="s">
        <v>1992</v>
      </c>
      <c r="G1299" s="14"/>
      <c r="H1299" s="209" t="s">
        <v>3</v>
      </c>
      <c r="I1299" s="211"/>
      <c r="J1299" s="14"/>
      <c r="K1299" s="14"/>
      <c r="L1299" s="208"/>
      <c r="M1299" s="212"/>
      <c r="N1299" s="213"/>
      <c r="O1299" s="213"/>
      <c r="P1299" s="213"/>
      <c r="Q1299" s="213"/>
      <c r="R1299" s="213"/>
      <c r="S1299" s="213"/>
      <c r="T1299" s="214"/>
      <c r="U1299" s="14"/>
      <c r="V1299" s="14"/>
      <c r="W1299" s="14"/>
      <c r="X1299" s="14"/>
      <c r="Y1299" s="14"/>
      <c r="Z1299" s="14"/>
      <c r="AA1299" s="14"/>
      <c r="AB1299" s="14"/>
      <c r="AC1299" s="14"/>
      <c r="AD1299" s="14"/>
      <c r="AE1299" s="14"/>
      <c r="AT1299" s="209" t="s">
        <v>419</v>
      </c>
      <c r="AU1299" s="209" t="s">
        <v>114</v>
      </c>
      <c r="AV1299" s="14" t="s">
        <v>76</v>
      </c>
      <c r="AW1299" s="14" t="s">
        <v>33</v>
      </c>
      <c r="AX1299" s="14" t="s">
        <v>72</v>
      </c>
      <c r="AY1299" s="209" t="s">
        <v>408</v>
      </c>
    </row>
    <row r="1300" s="13" customFormat="1">
      <c r="A1300" s="13"/>
      <c r="B1300" s="198"/>
      <c r="C1300" s="13"/>
      <c r="D1300" s="199" t="s">
        <v>419</v>
      </c>
      <c r="E1300" s="200" t="s">
        <v>3</v>
      </c>
      <c r="F1300" s="201" t="s">
        <v>1993</v>
      </c>
      <c r="G1300" s="13"/>
      <c r="H1300" s="202">
        <v>73.094999999999999</v>
      </c>
      <c r="I1300" s="203"/>
      <c r="J1300" s="13"/>
      <c r="K1300" s="13"/>
      <c r="L1300" s="198"/>
      <c r="M1300" s="204"/>
      <c r="N1300" s="205"/>
      <c r="O1300" s="205"/>
      <c r="P1300" s="205"/>
      <c r="Q1300" s="205"/>
      <c r="R1300" s="205"/>
      <c r="S1300" s="205"/>
      <c r="T1300" s="206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T1300" s="200" t="s">
        <v>419</v>
      </c>
      <c r="AU1300" s="200" t="s">
        <v>114</v>
      </c>
      <c r="AV1300" s="13" t="s">
        <v>80</v>
      </c>
      <c r="AW1300" s="13" t="s">
        <v>33</v>
      </c>
      <c r="AX1300" s="13" t="s">
        <v>72</v>
      </c>
      <c r="AY1300" s="200" t="s">
        <v>408</v>
      </c>
    </row>
    <row r="1301" s="15" customFormat="1">
      <c r="A1301" s="15"/>
      <c r="B1301" s="215"/>
      <c r="C1301" s="15"/>
      <c r="D1301" s="199" t="s">
        <v>419</v>
      </c>
      <c r="E1301" s="216" t="s">
        <v>3</v>
      </c>
      <c r="F1301" s="217" t="s">
        <v>451</v>
      </c>
      <c r="G1301" s="15"/>
      <c r="H1301" s="218">
        <v>73.094999999999999</v>
      </c>
      <c r="I1301" s="219"/>
      <c r="J1301" s="15"/>
      <c r="K1301" s="15"/>
      <c r="L1301" s="215"/>
      <c r="M1301" s="220"/>
      <c r="N1301" s="221"/>
      <c r="O1301" s="221"/>
      <c r="P1301" s="221"/>
      <c r="Q1301" s="221"/>
      <c r="R1301" s="221"/>
      <c r="S1301" s="221"/>
      <c r="T1301" s="222"/>
      <c r="U1301" s="15"/>
      <c r="V1301" s="15"/>
      <c r="W1301" s="15"/>
      <c r="X1301" s="15"/>
      <c r="Y1301" s="15"/>
      <c r="Z1301" s="15"/>
      <c r="AA1301" s="15"/>
      <c r="AB1301" s="15"/>
      <c r="AC1301" s="15"/>
      <c r="AD1301" s="15"/>
      <c r="AE1301" s="15"/>
      <c r="AT1301" s="216" t="s">
        <v>419</v>
      </c>
      <c r="AU1301" s="216" t="s">
        <v>114</v>
      </c>
      <c r="AV1301" s="15" t="s">
        <v>415</v>
      </c>
      <c r="AW1301" s="15" t="s">
        <v>33</v>
      </c>
      <c r="AX1301" s="15" t="s">
        <v>76</v>
      </c>
      <c r="AY1301" s="216" t="s">
        <v>408</v>
      </c>
    </row>
    <row r="1302" s="13" customFormat="1">
      <c r="A1302" s="13"/>
      <c r="B1302" s="198"/>
      <c r="C1302" s="13"/>
      <c r="D1302" s="199" t="s">
        <v>419</v>
      </c>
      <c r="E1302" s="13"/>
      <c r="F1302" s="201" t="s">
        <v>1994</v>
      </c>
      <c r="G1302" s="13"/>
      <c r="H1302" s="202">
        <v>76.75</v>
      </c>
      <c r="I1302" s="203"/>
      <c r="J1302" s="13"/>
      <c r="K1302" s="13"/>
      <c r="L1302" s="198"/>
      <c r="M1302" s="204"/>
      <c r="N1302" s="205"/>
      <c r="O1302" s="205"/>
      <c r="P1302" s="205"/>
      <c r="Q1302" s="205"/>
      <c r="R1302" s="205"/>
      <c r="S1302" s="205"/>
      <c r="T1302" s="206"/>
      <c r="U1302" s="13"/>
      <c r="V1302" s="13"/>
      <c r="W1302" s="13"/>
      <c r="X1302" s="13"/>
      <c r="Y1302" s="13"/>
      <c r="Z1302" s="13"/>
      <c r="AA1302" s="13"/>
      <c r="AB1302" s="13"/>
      <c r="AC1302" s="13"/>
      <c r="AD1302" s="13"/>
      <c r="AE1302" s="13"/>
      <c r="AT1302" s="200" t="s">
        <v>419</v>
      </c>
      <c r="AU1302" s="200" t="s">
        <v>114</v>
      </c>
      <c r="AV1302" s="13" t="s">
        <v>80</v>
      </c>
      <c r="AW1302" s="13" t="s">
        <v>4</v>
      </c>
      <c r="AX1302" s="13" t="s">
        <v>76</v>
      </c>
      <c r="AY1302" s="200" t="s">
        <v>408</v>
      </c>
    </row>
    <row r="1303" s="12" customFormat="1" ht="22.8" customHeight="1">
      <c r="A1303" s="12"/>
      <c r="B1303" s="166"/>
      <c r="C1303" s="12"/>
      <c r="D1303" s="167" t="s">
        <v>71</v>
      </c>
      <c r="E1303" s="177" t="s">
        <v>1995</v>
      </c>
      <c r="F1303" s="177" t="s">
        <v>1996</v>
      </c>
      <c r="G1303" s="12"/>
      <c r="H1303" s="12"/>
      <c r="I1303" s="169"/>
      <c r="J1303" s="178">
        <f>BK1303</f>
        <v>0</v>
      </c>
      <c r="K1303" s="12"/>
      <c r="L1303" s="166"/>
      <c r="M1303" s="171"/>
      <c r="N1303" s="172"/>
      <c r="O1303" s="172"/>
      <c r="P1303" s="173">
        <f>P1304+SUM(P1305:P1310)+P1357+P1382</f>
        <v>0</v>
      </c>
      <c r="Q1303" s="172"/>
      <c r="R1303" s="173">
        <f>R1304+SUM(R1305:R1310)+R1357+R1382</f>
        <v>13.941741854866002</v>
      </c>
      <c r="S1303" s="172"/>
      <c r="T1303" s="174">
        <f>T1304+SUM(T1305:T1310)+T1357+T1382</f>
        <v>0</v>
      </c>
      <c r="U1303" s="12"/>
      <c r="V1303" s="12"/>
      <c r="W1303" s="12"/>
      <c r="X1303" s="12"/>
      <c r="Y1303" s="12"/>
      <c r="Z1303" s="12"/>
      <c r="AA1303" s="12"/>
      <c r="AB1303" s="12"/>
      <c r="AC1303" s="12"/>
      <c r="AD1303" s="12"/>
      <c r="AE1303" s="12"/>
      <c r="AR1303" s="167" t="s">
        <v>80</v>
      </c>
      <c r="AT1303" s="175" t="s">
        <v>71</v>
      </c>
      <c r="AU1303" s="175" t="s">
        <v>76</v>
      </c>
      <c r="AY1303" s="167" t="s">
        <v>408</v>
      </c>
      <c r="BK1303" s="176">
        <f>BK1304+SUM(BK1305:BK1310)+BK1357+BK1382</f>
        <v>0</v>
      </c>
    </row>
    <row r="1304" s="2" customFormat="1" ht="49.05" customHeight="1">
      <c r="A1304" s="41"/>
      <c r="B1304" s="179"/>
      <c r="C1304" s="180" t="s">
        <v>1997</v>
      </c>
      <c r="D1304" s="180" t="s">
        <v>411</v>
      </c>
      <c r="E1304" s="181" t="s">
        <v>1998</v>
      </c>
      <c r="F1304" s="182" t="s">
        <v>1999</v>
      </c>
      <c r="G1304" s="183" t="s">
        <v>117</v>
      </c>
      <c r="H1304" s="184">
        <v>4.6920000000000002</v>
      </c>
      <c r="I1304" s="185"/>
      <c r="J1304" s="186">
        <f>ROUND(I1304*H1304,2)</f>
        <v>0</v>
      </c>
      <c r="K1304" s="182" t="s">
        <v>414</v>
      </c>
      <c r="L1304" s="42"/>
      <c r="M1304" s="187" t="s">
        <v>3</v>
      </c>
      <c r="N1304" s="188" t="s">
        <v>43</v>
      </c>
      <c r="O1304" s="75"/>
      <c r="P1304" s="189">
        <f>O1304*H1304</f>
        <v>0</v>
      </c>
      <c r="Q1304" s="189">
        <v>0.01136</v>
      </c>
      <c r="R1304" s="189">
        <f>Q1304*H1304</f>
        <v>0.05330112</v>
      </c>
      <c r="S1304" s="189">
        <v>0</v>
      </c>
      <c r="T1304" s="190">
        <f>S1304*H1304</f>
        <v>0</v>
      </c>
      <c r="U1304" s="41"/>
      <c r="V1304" s="41"/>
      <c r="W1304" s="41"/>
      <c r="X1304" s="41"/>
      <c r="Y1304" s="41"/>
      <c r="Z1304" s="41"/>
      <c r="AA1304" s="41"/>
      <c r="AB1304" s="41"/>
      <c r="AC1304" s="41"/>
      <c r="AD1304" s="41"/>
      <c r="AE1304" s="41"/>
      <c r="AR1304" s="191" t="s">
        <v>98</v>
      </c>
      <c r="AT1304" s="191" t="s">
        <v>411</v>
      </c>
      <c r="AU1304" s="191" t="s">
        <v>80</v>
      </c>
      <c r="AY1304" s="22" t="s">
        <v>408</v>
      </c>
      <c r="BE1304" s="192">
        <f>IF(N1304="základní",J1304,0)</f>
        <v>0</v>
      </c>
      <c r="BF1304" s="192">
        <f>IF(N1304="snížená",J1304,0)</f>
        <v>0</v>
      </c>
      <c r="BG1304" s="192">
        <f>IF(N1304="zákl. přenesená",J1304,0)</f>
        <v>0</v>
      </c>
      <c r="BH1304" s="192">
        <f>IF(N1304="sníž. přenesená",J1304,0)</f>
        <v>0</v>
      </c>
      <c r="BI1304" s="192">
        <f>IF(N1304="nulová",J1304,0)</f>
        <v>0</v>
      </c>
      <c r="BJ1304" s="22" t="s">
        <v>76</v>
      </c>
      <c r="BK1304" s="192">
        <f>ROUND(I1304*H1304,2)</f>
        <v>0</v>
      </c>
      <c r="BL1304" s="22" t="s">
        <v>98</v>
      </c>
      <c r="BM1304" s="191" t="s">
        <v>2000</v>
      </c>
    </row>
    <row r="1305" s="2" customFormat="1">
      <c r="A1305" s="41"/>
      <c r="B1305" s="42"/>
      <c r="C1305" s="41"/>
      <c r="D1305" s="193" t="s">
        <v>417</v>
      </c>
      <c r="E1305" s="41"/>
      <c r="F1305" s="194" t="s">
        <v>2001</v>
      </c>
      <c r="G1305" s="41"/>
      <c r="H1305" s="41"/>
      <c r="I1305" s="195"/>
      <c r="J1305" s="41"/>
      <c r="K1305" s="41"/>
      <c r="L1305" s="42"/>
      <c r="M1305" s="196"/>
      <c r="N1305" s="197"/>
      <c r="O1305" s="75"/>
      <c r="P1305" s="75"/>
      <c r="Q1305" s="75"/>
      <c r="R1305" s="75"/>
      <c r="S1305" s="75"/>
      <c r="T1305" s="76"/>
      <c r="U1305" s="41"/>
      <c r="V1305" s="41"/>
      <c r="W1305" s="41"/>
      <c r="X1305" s="41"/>
      <c r="Y1305" s="41"/>
      <c r="Z1305" s="41"/>
      <c r="AA1305" s="41"/>
      <c r="AB1305" s="41"/>
      <c r="AC1305" s="41"/>
      <c r="AD1305" s="41"/>
      <c r="AE1305" s="41"/>
      <c r="AT1305" s="22" t="s">
        <v>417</v>
      </c>
      <c r="AU1305" s="22" t="s">
        <v>80</v>
      </c>
    </row>
    <row r="1306" s="14" customFormat="1">
      <c r="A1306" s="14"/>
      <c r="B1306" s="208"/>
      <c r="C1306" s="14"/>
      <c r="D1306" s="199" t="s">
        <v>419</v>
      </c>
      <c r="E1306" s="209" t="s">
        <v>3</v>
      </c>
      <c r="F1306" s="210" t="s">
        <v>1876</v>
      </c>
      <c r="G1306" s="14"/>
      <c r="H1306" s="209" t="s">
        <v>3</v>
      </c>
      <c r="I1306" s="211"/>
      <c r="J1306" s="14"/>
      <c r="K1306" s="14"/>
      <c r="L1306" s="208"/>
      <c r="M1306" s="212"/>
      <c r="N1306" s="213"/>
      <c r="O1306" s="213"/>
      <c r="P1306" s="213"/>
      <c r="Q1306" s="213"/>
      <c r="R1306" s="213"/>
      <c r="S1306" s="213"/>
      <c r="T1306" s="214"/>
      <c r="U1306" s="14"/>
      <c r="V1306" s="14"/>
      <c r="W1306" s="14"/>
      <c r="X1306" s="14"/>
      <c r="Y1306" s="14"/>
      <c r="Z1306" s="14"/>
      <c r="AA1306" s="14"/>
      <c r="AB1306" s="14"/>
      <c r="AC1306" s="14"/>
      <c r="AD1306" s="14"/>
      <c r="AE1306" s="14"/>
      <c r="AT1306" s="209" t="s">
        <v>419</v>
      </c>
      <c r="AU1306" s="209" t="s">
        <v>80</v>
      </c>
      <c r="AV1306" s="14" t="s">
        <v>76</v>
      </c>
      <c r="AW1306" s="14" t="s">
        <v>33</v>
      </c>
      <c r="AX1306" s="14" t="s">
        <v>72</v>
      </c>
      <c r="AY1306" s="209" t="s">
        <v>408</v>
      </c>
    </row>
    <row r="1307" s="13" customFormat="1">
      <c r="A1307" s="13"/>
      <c r="B1307" s="198"/>
      <c r="C1307" s="13"/>
      <c r="D1307" s="199" t="s">
        <v>419</v>
      </c>
      <c r="E1307" s="200" t="s">
        <v>3</v>
      </c>
      <c r="F1307" s="201" t="s">
        <v>1877</v>
      </c>
      <c r="G1307" s="13"/>
      <c r="H1307" s="202">
        <v>4.6920000000000002</v>
      </c>
      <c r="I1307" s="203"/>
      <c r="J1307" s="13"/>
      <c r="K1307" s="13"/>
      <c r="L1307" s="198"/>
      <c r="M1307" s="204"/>
      <c r="N1307" s="205"/>
      <c r="O1307" s="205"/>
      <c r="P1307" s="205"/>
      <c r="Q1307" s="205"/>
      <c r="R1307" s="205"/>
      <c r="S1307" s="205"/>
      <c r="T1307" s="206"/>
      <c r="U1307" s="13"/>
      <c r="V1307" s="13"/>
      <c r="W1307" s="13"/>
      <c r="X1307" s="13"/>
      <c r="Y1307" s="13"/>
      <c r="Z1307" s="13"/>
      <c r="AA1307" s="13"/>
      <c r="AB1307" s="13"/>
      <c r="AC1307" s="13"/>
      <c r="AD1307" s="13"/>
      <c r="AE1307" s="13"/>
      <c r="AT1307" s="200" t="s">
        <v>419</v>
      </c>
      <c r="AU1307" s="200" t="s">
        <v>80</v>
      </c>
      <c r="AV1307" s="13" t="s">
        <v>80</v>
      </c>
      <c r="AW1307" s="13" t="s">
        <v>33</v>
      </c>
      <c r="AX1307" s="13" t="s">
        <v>76</v>
      </c>
      <c r="AY1307" s="200" t="s">
        <v>408</v>
      </c>
    </row>
    <row r="1308" s="2" customFormat="1" ht="49.05" customHeight="1">
      <c r="A1308" s="41"/>
      <c r="B1308" s="179"/>
      <c r="C1308" s="180" t="s">
        <v>2002</v>
      </c>
      <c r="D1308" s="180" t="s">
        <v>411</v>
      </c>
      <c r="E1308" s="181" t="s">
        <v>2003</v>
      </c>
      <c r="F1308" s="182" t="s">
        <v>2004</v>
      </c>
      <c r="G1308" s="183" t="s">
        <v>501</v>
      </c>
      <c r="H1308" s="184">
        <v>13.942</v>
      </c>
      <c r="I1308" s="185"/>
      <c r="J1308" s="186">
        <f>ROUND(I1308*H1308,2)</f>
        <v>0</v>
      </c>
      <c r="K1308" s="182" t="s">
        <v>414</v>
      </c>
      <c r="L1308" s="42"/>
      <c r="M1308" s="187" t="s">
        <v>3</v>
      </c>
      <c r="N1308" s="188" t="s">
        <v>43</v>
      </c>
      <c r="O1308" s="75"/>
      <c r="P1308" s="189">
        <f>O1308*H1308</f>
        <v>0</v>
      </c>
      <c r="Q1308" s="189">
        <v>0</v>
      </c>
      <c r="R1308" s="189">
        <f>Q1308*H1308</f>
        <v>0</v>
      </c>
      <c r="S1308" s="189">
        <v>0</v>
      </c>
      <c r="T1308" s="190">
        <f>S1308*H1308</f>
        <v>0</v>
      </c>
      <c r="U1308" s="41"/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R1308" s="191" t="s">
        <v>98</v>
      </c>
      <c r="AT1308" s="191" t="s">
        <v>411</v>
      </c>
      <c r="AU1308" s="191" t="s">
        <v>80</v>
      </c>
      <c r="AY1308" s="22" t="s">
        <v>408</v>
      </c>
      <c r="BE1308" s="192">
        <f>IF(N1308="základní",J1308,0)</f>
        <v>0</v>
      </c>
      <c r="BF1308" s="192">
        <f>IF(N1308="snížená",J1308,0)</f>
        <v>0</v>
      </c>
      <c r="BG1308" s="192">
        <f>IF(N1308="zákl. přenesená",J1308,0)</f>
        <v>0</v>
      </c>
      <c r="BH1308" s="192">
        <f>IF(N1308="sníž. přenesená",J1308,0)</f>
        <v>0</v>
      </c>
      <c r="BI1308" s="192">
        <f>IF(N1308="nulová",J1308,0)</f>
        <v>0</v>
      </c>
      <c r="BJ1308" s="22" t="s">
        <v>76</v>
      </c>
      <c r="BK1308" s="192">
        <f>ROUND(I1308*H1308,2)</f>
        <v>0</v>
      </c>
      <c r="BL1308" s="22" t="s">
        <v>98</v>
      </c>
      <c r="BM1308" s="191" t="s">
        <v>2005</v>
      </c>
    </row>
    <row r="1309" s="2" customFormat="1">
      <c r="A1309" s="41"/>
      <c r="B1309" s="42"/>
      <c r="C1309" s="41"/>
      <c r="D1309" s="193" t="s">
        <v>417</v>
      </c>
      <c r="E1309" s="41"/>
      <c r="F1309" s="194" t="s">
        <v>2006</v>
      </c>
      <c r="G1309" s="41"/>
      <c r="H1309" s="41"/>
      <c r="I1309" s="195"/>
      <c r="J1309" s="41"/>
      <c r="K1309" s="41"/>
      <c r="L1309" s="42"/>
      <c r="M1309" s="196"/>
      <c r="N1309" s="197"/>
      <c r="O1309" s="75"/>
      <c r="P1309" s="75"/>
      <c r="Q1309" s="75"/>
      <c r="R1309" s="75"/>
      <c r="S1309" s="75"/>
      <c r="T1309" s="76"/>
      <c r="U1309" s="41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T1309" s="22" t="s">
        <v>417</v>
      </c>
      <c r="AU1309" s="22" t="s">
        <v>80</v>
      </c>
    </row>
    <row r="1310" s="12" customFormat="1" ht="20.88" customHeight="1">
      <c r="A1310" s="12"/>
      <c r="B1310" s="166"/>
      <c r="C1310" s="12"/>
      <c r="D1310" s="167" t="s">
        <v>71</v>
      </c>
      <c r="E1310" s="177" t="s">
        <v>2007</v>
      </c>
      <c r="F1310" s="177" t="s">
        <v>2008</v>
      </c>
      <c r="G1310" s="12"/>
      <c r="H1310" s="12"/>
      <c r="I1310" s="169"/>
      <c r="J1310" s="178">
        <f>BK1310</f>
        <v>0</v>
      </c>
      <c r="K1310" s="12"/>
      <c r="L1310" s="166"/>
      <c r="M1310" s="171"/>
      <c r="N1310" s="172"/>
      <c r="O1310" s="172"/>
      <c r="P1310" s="173">
        <f>SUM(P1311:P1356)</f>
        <v>0</v>
      </c>
      <c r="Q1310" s="172"/>
      <c r="R1310" s="173">
        <f>SUM(R1311:R1356)</f>
        <v>5.7347540620820006</v>
      </c>
      <c r="S1310" s="172"/>
      <c r="T1310" s="174">
        <f>SUM(T1311:T1356)</f>
        <v>0</v>
      </c>
      <c r="U1310" s="12"/>
      <c r="V1310" s="12"/>
      <c r="W1310" s="12"/>
      <c r="X1310" s="12"/>
      <c r="Y1310" s="12"/>
      <c r="Z1310" s="12"/>
      <c r="AA1310" s="12"/>
      <c r="AB1310" s="12"/>
      <c r="AC1310" s="12"/>
      <c r="AD1310" s="12"/>
      <c r="AE1310" s="12"/>
      <c r="AR1310" s="167" t="s">
        <v>80</v>
      </c>
      <c r="AT1310" s="175" t="s">
        <v>71</v>
      </c>
      <c r="AU1310" s="175" t="s">
        <v>80</v>
      </c>
      <c r="AY1310" s="167" t="s">
        <v>408</v>
      </c>
      <c r="BK1310" s="176">
        <f>SUM(BK1311:BK1356)</f>
        <v>0</v>
      </c>
    </row>
    <row r="1311" s="2" customFormat="1" ht="37.8" customHeight="1">
      <c r="A1311" s="41"/>
      <c r="B1311" s="179"/>
      <c r="C1311" s="180" t="s">
        <v>2009</v>
      </c>
      <c r="D1311" s="180" t="s">
        <v>411</v>
      </c>
      <c r="E1311" s="181" t="s">
        <v>2010</v>
      </c>
      <c r="F1311" s="182" t="s">
        <v>2011</v>
      </c>
      <c r="G1311" s="183" t="s">
        <v>561</v>
      </c>
      <c r="H1311" s="184">
        <v>36</v>
      </c>
      <c r="I1311" s="185"/>
      <c r="J1311" s="186">
        <f>ROUND(I1311*H1311,2)</f>
        <v>0</v>
      </c>
      <c r="K1311" s="182" t="s">
        <v>414</v>
      </c>
      <c r="L1311" s="42"/>
      <c r="M1311" s="187" t="s">
        <v>3</v>
      </c>
      <c r="N1311" s="188" t="s">
        <v>43</v>
      </c>
      <c r="O1311" s="75"/>
      <c r="P1311" s="189">
        <f>O1311*H1311</f>
        <v>0</v>
      </c>
      <c r="Q1311" s="189">
        <v>0</v>
      </c>
      <c r="R1311" s="189">
        <f>Q1311*H1311</f>
        <v>0</v>
      </c>
      <c r="S1311" s="189">
        <v>0</v>
      </c>
      <c r="T1311" s="190">
        <f>S1311*H1311</f>
        <v>0</v>
      </c>
      <c r="U1311" s="41"/>
      <c r="V1311" s="41"/>
      <c r="W1311" s="41"/>
      <c r="X1311" s="41"/>
      <c r="Y1311" s="41"/>
      <c r="Z1311" s="41"/>
      <c r="AA1311" s="41"/>
      <c r="AB1311" s="41"/>
      <c r="AC1311" s="41"/>
      <c r="AD1311" s="41"/>
      <c r="AE1311" s="41"/>
      <c r="AR1311" s="191" t="s">
        <v>98</v>
      </c>
      <c r="AT1311" s="191" t="s">
        <v>411</v>
      </c>
      <c r="AU1311" s="191" t="s">
        <v>114</v>
      </c>
      <c r="AY1311" s="22" t="s">
        <v>408</v>
      </c>
      <c r="BE1311" s="192">
        <f>IF(N1311="základní",J1311,0)</f>
        <v>0</v>
      </c>
      <c r="BF1311" s="192">
        <f>IF(N1311="snížená",J1311,0)</f>
        <v>0</v>
      </c>
      <c r="BG1311" s="192">
        <f>IF(N1311="zákl. přenesená",J1311,0)</f>
        <v>0</v>
      </c>
      <c r="BH1311" s="192">
        <f>IF(N1311="sníž. přenesená",J1311,0)</f>
        <v>0</v>
      </c>
      <c r="BI1311" s="192">
        <f>IF(N1311="nulová",J1311,0)</f>
        <v>0</v>
      </c>
      <c r="BJ1311" s="22" t="s">
        <v>76</v>
      </c>
      <c r="BK1311" s="192">
        <f>ROUND(I1311*H1311,2)</f>
        <v>0</v>
      </c>
      <c r="BL1311" s="22" t="s">
        <v>98</v>
      </c>
      <c r="BM1311" s="191" t="s">
        <v>2012</v>
      </c>
    </row>
    <row r="1312" s="2" customFormat="1">
      <c r="A1312" s="41"/>
      <c r="B1312" s="42"/>
      <c r="C1312" s="41"/>
      <c r="D1312" s="193" t="s">
        <v>417</v>
      </c>
      <c r="E1312" s="41"/>
      <c r="F1312" s="194" t="s">
        <v>2013</v>
      </c>
      <c r="G1312" s="41"/>
      <c r="H1312" s="41"/>
      <c r="I1312" s="195"/>
      <c r="J1312" s="41"/>
      <c r="K1312" s="41"/>
      <c r="L1312" s="42"/>
      <c r="M1312" s="196"/>
      <c r="N1312" s="197"/>
      <c r="O1312" s="75"/>
      <c r="P1312" s="75"/>
      <c r="Q1312" s="75"/>
      <c r="R1312" s="75"/>
      <c r="S1312" s="75"/>
      <c r="T1312" s="76"/>
      <c r="U1312" s="41"/>
      <c r="V1312" s="41"/>
      <c r="W1312" s="41"/>
      <c r="X1312" s="41"/>
      <c r="Y1312" s="41"/>
      <c r="Z1312" s="41"/>
      <c r="AA1312" s="41"/>
      <c r="AB1312" s="41"/>
      <c r="AC1312" s="41"/>
      <c r="AD1312" s="41"/>
      <c r="AE1312" s="41"/>
      <c r="AT1312" s="22" t="s">
        <v>417</v>
      </c>
      <c r="AU1312" s="22" t="s">
        <v>114</v>
      </c>
    </row>
    <row r="1313" s="13" customFormat="1">
      <c r="A1313" s="13"/>
      <c r="B1313" s="198"/>
      <c r="C1313" s="13"/>
      <c r="D1313" s="199" t="s">
        <v>419</v>
      </c>
      <c r="E1313" s="200" t="s">
        <v>3</v>
      </c>
      <c r="F1313" s="201" t="s">
        <v>2014</v>
      </c>
      <c r="G1313" s="13"/>
      <c r="H1313" s="202">
        <v>36</v>
      </c>
      <c r="I1313" s="203"/>
      <c r="J1313" s="13"/>
      <c r="K1313" s="13"/>
      <c r="L1313" s="198"/>
      <c r="M1313" s="204"/>
      <c r="N1313" s="205"/>
      <c r="O1313" s="205"/>
      <c r="P1313" s="205"/>
      <c r="Q1313" s="205"/>
      <c r="R1313" s="205"/>
      <c r="S1313" s="205"/>
      <c r="T1313" s="206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T1313" s="200" t="s">
        <v>419</v>
      </c>
      <c r="AU1313" s="200" t="s">
        <v>114</v>
      </c>
      <c r="AV1313" s="13" t="s">
        <v>80</v>
      </c>
      <c r="AW1313" s="13" t="s">
        <v>33</v>
      </c>
      <c r="AX1313" s="13" t="s">
        <v>76</v>
      </c>
      <c r="AY1313" s="200" t="s">
        <v>408</v>
      </c>
    </row>
    <row r="1314" s="2" customFormat="1" ht="33" customHeight="1">
      <c r="A1314" s="41"/>
      <c r="B1314" s="179"/>
      <c r="C1314" s="180" t="s">
        <v>2015</v>
      </c>
      <c r="D1314" s="180" t="s">
        <v>411</v>
      </c>
      <c r="E1314" s="181" t="s">
        <v>2016</v>
      </c>
      <c r="F1314" s="182" t="s">
        <v>2017</v>
      </c>
      <c r="G1314" s="183" t="s">
        <v>561</v>
      </c>
      <c r="H1314" s="184">
        <v>58</v>
      </c>
      <c r="I1314" s="185"/>
      <c r="J1314" s="186">
        <f>ROUND(I1314*H1314,2)</f>
        <v>0</v>
      </c>
      <c r="K1314" s="182" t="s">
        <v>414</v>
      </c>
      <c r="L1314" s="42"/>
      <c r="M1314" s="187" t="s">
        <v>3</v>
      </c>
      <c r="N1314" s="188" t="s">
        <v>43</v>
      </c>
      <c r="O1314" s="75"/>
      <c r="P1314" s="189">
        <f>O1314*H1314</f>
        <v>0</v>
      </c>
      <c r="Q1314" s="189">
        <v>0</v>
      </c>
      <c r="R1314" s="189">
        <f>Q1314*H1314</f>
        <v>0</v>
      </c>
      <c r="S1314" s="189">
        <v>0</v>
      </c>
      <c r="T1314" s="190">
        <f>S1314*H1314</f>
        <v>0</v>
      </c>
      <c r="U1314" s="41"/>
      <c r="V1314" s="41"/>
      <c r="W1314" s="41"/>
      <c r="X1314" s="41"/>
      <c r="Y1314" s="41"/>
      <c r="Z1314" s="41"/>
      <c r="AA1314" s="41"/>
      <c r="AB1314" s="41"/>
      <c r="AC1314" s="41"/>
      <c r="AD1314" s="41"/>
      <c r="AE1314" s="41"/>
      <c r="AR1314" s="191" t="s">
        <v>98</v>
      </c>
      <c r="AT1314" s="191" t="s">
        <v>411</v>
      </c>
      <c r="AU1314" s="191" t="s">
        <v>114</v>
      </c>
      <c r="AY1314" s="22" t="s">
        <v>408</v>
      </c>
      <c r="BE1314" s="192">
        <f>IF(N1314="základní",J1314,0)</f>
        <v>0</v>
      </c>
      <c r="BF1314" s="192">
        <f>IF(N1314="snížená",J1314,0)</f>
        <v>0</v>
      </c>
      <c r="BG1314" s="192">
        <f>IF(N1314="zákl. přenesená",J1314,0)</f>
        <v>0</v>
      </c>
      <c r="BH1314" s="192">
        <f>IF(N1314="sníž. přenesená",J1314,0)</f>
        <v>0</v>
      </c>
      <c r="BI1314" s="192">
        <f>IF(N1314="nulová",J1314,0)</f>
        <v>0</v>
      </c>
      <c r="BJ1314" s="22" t="s">
        <v>76</v>
      </c>
      <c r="BK1314" s="192">
        <f>ROUND(I1314*H1314,2)</f>
        <v>0</v>
      </c>
      <c r="BL1314" s="22" t="s">
        <v>98</v>
      </c>
      <c r="BM1314" s="191" t="s">
        <v>2018</v>
      </c>
    </row>
    <row r="1315" s="2" customFormat="1">
      <c r="A1315" s="41"/>
      <c r="B1315" s="42"/>
      <c r="C1315" s="41"/>
      <c r="D1315" s="193" t="s">
        <v>417</v>
      </c>
      <c r="E1315" s="41"/>
      <c r="F1315" s="194" t="s">
        <v>2019</v>
      </c>
      <c r="G1315" s="41"/>
      <c r="H1315" s="41"/>
      <c r="I1315" s="195"/>
      <c r="J1315" s="41"/>
      <c r="K1315" s="41"/>
      <c r="L1315" s="42"/>
      <c r="M1315" s="196"/>
      <c r="N1315" s="197"/>
      <c r="O1315" s="75"/>
      <c r="P1315" s="75"/>
      <c r="Q1315" s="75"/>
      <c r="R1315" s="75"/>
      <c r="S1315" s="75"/>
      <c r="T1315" s="76"/>
      <c r="U1315" s="41"/>
      <c r="V1315" s="41"/>
      <c r="W1315" s="41"/>
      <c r="X1315" s="41"/>
      <c r="Y1315" s="41"/>
      <c r="Z1315" s="41"/>
      <c r="AA1315" s="41"/>
      <c r="AB1315" s="41"/>
      <c r="AC1315" s="41"/>
      <c r="AD1315" s="41"/>
      <c r="AE1315" s="41"/>
      <c r="AT1315" s="22" t="s">
        <v>417</v>
      </c>
      <c r="AU1315" s="22" t="s">
        <v>114</v>
      </c>
    </row>
    <row r="1316" s="13" customFormat="1">
      <c r="A1316" s="13"/>
      <c r="B1316" s="198"/>
      <c r="C1316" s="13"/>
      <c r="D1316" s="199" t="s">
        <v>419</v>
      </c>
      <c r="E1316" s="200" t="s">
        <v>3</v>
      </c>
      <c r="F1316" s="201" t="s">
        <v>2020</v>
      </c>
      <c r="G1316" s="13"/>
      <c r="H1316" s="202">
        <v>58</v>
      </c>
      <c r="I1316" s="203"/>
      <c r="J1316" s="13"/>
      <c r="K1316" s="13"/>
      <c r="L1316" s="198"/>
      <c r="M1316" s="204"/>
      <c r="N1316" s="205"/>
      <c r="O1316" s="205"/>
      <c r="P1316" s="205"/>
      <c r="Q1316" s="205"/>
      <c r="R1316" s="205"/>
      <c r="S1316" s="205"/>
      <c r="T1316" s="206"/>
      <c r="U1316" s="13"/>
      <c r="V1316" s="13"/>
      <c r="W1316" s="13"/>
      <c r="X1316" s="13"/>
      <c r="Y1316" s="13"/>
      <c r="Z1316" s="13"/>
      <c r="AA1316" s="13"/>
      <c r="AB1316" s="13"/>
      <c r="AC1316" s="13"/>
      <c r="AD1316" s="13"/>
      <c r="AE1316" s="13"/>
      <c r="AT1316" s="200" t="s">
        <v>419</v>
      </c>
      <c r="AU1316" s="200" t="s">
        <v>114</v>
      </c>
      <c r="AV1316" s="13" t="s">
        <v>80</v>
      </c>
      <c r="AW1316" s="13" t="s">
        <v>33</v>
      </c>
      <c r="AX1316" s="13" t="s">
        <v>76</v>
      </c>
      <c r="AY1316" s="200" t="s">
        <v>408</v>
      </c>
    </row>
    <row r="1317" s="2" customFormat="1" ht="37.8" customHeight="1">
      <c r="A1317" s="41"/>
      <c r="B1317" s="179"/>
      <c r="C1317" s="180" t="s">
        <v>2021</v>
      </c>
      <c r="D1317" s="180" t="s">
        <v>411</v>
      </c>
      <c r="E1317" s="181" t="s">
        <v>2022</v>
      </c>
      <c r="F1317" s="182" t="s">
        <v>2023</v>
      </c>
      <c r="G1317" s="183" t="s">
        <v>561</v>
      </c>
      <c r="H1317" s="184">
        <v>101</v>
      </c>
      <c r="I1317" s="185"/>
      <c r="J1317" s="186">
        <f>ROUND(I1317*H1317,2)</f>
        <v>0</v>
      </c>
      <c r="K1317" s="182" t="s">
        <v>414</v>
      </c>
      <c r="L1317" s="42"/>
      <c r="M1317" s="187" t="s">
        <v>3</v>
      </c>
      <c r="N1317" s="188" t="s">
        <v>43</v>
      </c>
      <c r="O1317" s="75"/>
      <c r="P1317" s="189">
        <f>O1317*H1317</f>
        <v>0</v>
      </c>
      <c r="Q1317" s="189">
        <v>0</v>
      </c>
      <c r="R1317" s="189">
        <f>Q1317*H1317</f>
        <v>0</v>
      </c>
      <c r="S1317" s="189">
        <v>0</v>
      </c>
      <c r="T1317" s="190">
        <f>S1317*H1317</f>
        <v>0</v>
      </c>
      <c r="U1317" s="41"/>
      <c r="V1317" s="41"/>
      <c r="W1317" s="41"/>
      <c r="X1317" s="41"/>
      <c r="Y1317" s="41"/>
      <c r="Z1317" s="41"/>
      <c r="AA1317" s="41"/>
      <c r="AB1317" s="41"/>
      <c r="AC1317" s="41"/>
      <c r="AD1317" s="41"/>
      <c r="AE1317" s="41"/>
      <c r="AR1317" s="191" t="s">
        <v>98</v>
      </c>
      <c r="AT1317" s="191" t="s">
        <v>411</v>
      </c>
      <c r="AU1317" s="191" t="s">
        <v>114</v>
      </c>
      <c r="AY1317" s="22" t="s">
        <v>408</v>
      </c>
      <c r="BE1317" s="192">
        <f>IF(N1317="základní",J1317,0)</f>
        <v>0</v>
      </c>
      <c r="BF1317" s="192">
        <f>IF(N1317="snížená",J1317,0)</f>
        <v>0</v>
      </c>
      <c r="BG1317" s="192">
        <f>IF(N1317="zákl. přenesená",J1317,0)</f>
        <v>0</v>
      </c>
      <c r="BH1317" s="192">
        <f>IF(N1317="sníž. přenesená",J1317,0)</f>
        <v>0</v>
      </c>
      <c r="BI1317" s="192">
        <f>IF(N1317="nulová",J1317,0)</f>
        <v>0</v>
      </c>
      <c r="BJ1317" s="22" t="s">
        <v>76</v>
      </c>
      <c r="BK1317" s="192">
        <f>ROUND(I1317*H1317,2)</f>
        <v>0</v>
      </c>
      <c r="BL1317" s="22" t="s">
        <v>98</v>
      </c>
      <c r="BM1317" s="191" t="s">
        <v>2024</v>
      </c>
    </row>
    <row r="1318" s="2" customFormat="1">
      <c r="A1318" s="41"/>
      <c r="B1318" s="42"/>
      <c r="C1318" s="41"/>
      <c r="D1318" s="193" t="s">
        <v>417</v>
      </c>
      <c r="E1318" s="41"/>
      <c r="F1318" s="194" t="s">
        <v>2025</v>
      </c>
      <c r="G1318" s="41"/>
      <c r="H1318" s="41"/>
      <c r="I1318" s="195"/>
      <c r="J1318" s="41"/>
      <c r="K1318" s="41"/>
      <c r="L1318" s="42"/>
      <c r="M1318" s="196"/>
      <c r="N1318" s="197"/>
      <c r="O1318" s="75"/>
      <c r="P1318" s="75"/>
      <c r="Q1318" s="75"/>
      <c r="R1318" s="75"/>
      <c r="S1318" s="75"/>
      <c r="T1318" s="76"/>
      <c r="U1318" s="41"/>
      <c r="V1318" s="41"/>
      <c r="W1318" s="41"/>
      <c r="X1318" s="41"/>
      <c r="Y1318" s="41"/>
      <c r="Z1318" s="41"/>
      <c r="AA1318" s="41"/>
      <c r="AB1318" s="41"/>
      <c r="AC1318" s="41"/>
      <c r="AD1318" s="41"/>
      <c r="AE1318" s="41"/>
      <c r="AT1318" s="22" t="s">
        <v>417</v>
      </c>
      <c r="AU1318" s="22" t="s">
        <v>114</v>
      </c>
    </row>
    <row r="1319" s="13" customFormat="1">
      <c r="A1319" s="13"/>
      <c r="B1319" s="198"/>
      <c r="C1319" s="13"/>
      <c r="D1319" s="199" t="s">
        <v>419</v>
      </c>
      <c r="E1319" s="200" t="s">
        <v>3</v>
      </c>
      <c r="F1319" s="201" t="s">
        <v>2026</v>
      </c>
      <c r="G1319" s="13"/>
      <c r="H1319" s="202">
        <v>29</v>
      </c>
      <c r="I1319" s="203"/>
      <c r="J1319" s="13"/>
      <c r="K1319" s="13"/>
      <c r="L1319" s="198"/>
      <c r="M1319" s="204"/>
      <c r="N1319" s="205"/>
      <c r="O1319" s="205"/>
      <c r="P1319" s="205"/>
      <c r="Q1319" s="205"/>
      <c r="R1319" s="205"/>
      <c r="S1319" s="205"/>
      <c r="T1319" s="206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200" t="s">
        <v>419</v>
      </c>
      <c r="AU1319" s="200" t="s">
        <v>114</v>
      </c>
      <c r="AV1319" s="13" t="s">
        <v>80</v>
      </c>
      <c r="AW1319" s="13" t="s">
        <v>33</v>
      </c>
      <c r="AX1319" s="13" t="s">
        <v>72</v>
      </c>
      <c r="AY1319" s="200" t="s">
        <v>408</v>
      </c>
    </row>
    <row r="1320" s="13" customFormat="1">
      <c r="A1320" s="13"/>
      <c r="B1320" s="198"/>
      <c r="C1320" s="13"/>
      <c r="D1320" s="199" t="s">
        <v>419</v>
      </c>
      <c r="E1320" s="200" t="s">
        <v>3</v>
      </c>
      <c r="F1320" s="201" t="s">
        <v>2027</v>
      </c>
      <c r="G1320" s="13"/>
      <c r="H1320" s="202">
        <v>72</v>
      </c>
      <c r="I1320" s="203"/>
      <c r="J1320" s="13"/>
      <c r="K1320" s="13"/>
      <c r="L1320" s="198"/>
      <c r="M1320" s="204"/>
      <c r="N1320" s="205"/>
      <c r="O1320" s="205"/>
      <c r="P1320" s="205"/>
      <c r="Q1320" s="205"/>
      <c r="R1320" s="205"/>
      <c r="S1320" s="205"/>
      <c r="T1320" s="206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T1320" s="200" t="s">
        <v>419</v>
      </c>
      <c r="AU1320" s="200" t="s">
        <v>114</v>
      </c>
      <c r="AV1320" s="13" t="s">
        <v>80</v>
      </c>
      <c r="AW1320" s="13" t="s">
        <v>33</v>
      </c>
      <c r="AX1320" s="13" t="s">
        <v>72</v>
      </c>
      <c r="AY1320" s="200" t="s">
        <v>408</v>
      </c>
    </row>
    <row r="1321" s="15" customFormat="1">
      <c r="A1321" s="15"/>
      <c r="B1321" s="215"/>
      <c r="C1321" s="15"/>
      <c r="D1321" s="199" t="s">
        <v>419</v>
      </c>
      <c r="E1321" s="216" t="s">
        <v>3</v>
      </c>
      <c r="F1321" s="217" t="s">
        <v>451</v>
      </c>
      <c r="G1321" s="15"/>
      <c r="H1321" s="218">
        <v>101</v>
      </c>
      <c r="I1321" s="219"/>
      <c r="J1321" s="15"/>
      <c r="K1321" s="15"/>
      <c r="L1321" s="215"/>
      <c r="M1321" s="220"/>
      <c r="N1321" s="221"/>
      <c r="O1321" s="221"/>
      <c r="P1321" s="221"/>
      <c r="Q1321" s="221"/>
      <c r="R1321" s="221"/>
      <c r="S1321" s="221"/>
      <c r="T1321" s="222"/>
      <c r="U1321" s="15"/>
      <c r="V1321" s="15"/>
      <c r="W1321" s="15"/>
      <c r="X1321" s="15"/>
      <c r="Y1321" s="15"/>
      <c r="Z1321" s="15"/>
      <c r="AA1321" s="15"/>
      <c r="AB1321" s="15"/>
      <c r="AC1321" s="15"/>
      <c r="AD1321" s="15"/>
      <c r="AE1321" s="15"/>
      <c r="AT1321" s="216" t="s">
        <v>419</v>
      </c>
      <c r="AU1321" s="216" t="s">
        <v>114</v>
      </c>
      <c r="AV1321" s="15" t="s">
        <v>415</v>
      </c>
      <c r="AW1321" s="15" t="s">
        <v>33</v>
      </c>
      <c r="AX1321" s="15" t="s">
        <v>76</v>
      </c>
      <c r="AY1321" s="216" t="s">
        <v>408</v>
      </c>
    </row>
    <row r="1322" s="2" customFormat="1" ht="16.5" customHeight="1">
      <c r="A1322" s="41"/>
      <c r="B1322" s="179"/>
      <c r="C1322" s="223" t="s">
        <v>2028</v>
      </c>
      <c r="D1322" s="223" t="s">
        <v>513</v>
      </c>
      <c r="E1322" s="224" t="s">
        <v>2029</v>
      </c>
      <c r="F1322" s="225" t="s">
        <v>2030</v>
      </c>
      <c r="G1322" s="226" t="s">
        <v>650</v>
      </c>
      <c r="H1322" s="227">
        <v>40.399999999999999</v>
      </c>
      <c r="I1322" s="228"/>
      <c r="J1322" s="229">
        <f>ROUND(I1322*H1322,2)</f>
        <v>0</v>
      </c>
      <c r="K1322" s="225" t="s">
        <v>414</v>
      </c>
      <c r="L1322" s="230"/>
      <c r="M1322" s="231" t="s">
        <v>3</v>
      </c>
      <c r="N1322" s="232" t="s">
        <v>43</v>
      </c>
      <c r="O1322" s="75"/>
      <c r="P1322" s="189">
        <f>O1322*H1322</f>
        <v>0</v>
      </c>
      <c r="Q1322" s="189">
        <v>0.00077999999999999999</v>
      </c>
      <c r="R1322" s="189">
        <f>Q1322*H1322</f>
        <v>0.031511999999999998</v>
      </c>
      <c r="S1322" s="189">
        <v>0</v>
      </c>
      <c r="T1322" s="190">
        <f>S1322*H1322</f>
        <v>0</v>
      </c>
      <c r="U1322" s="41"/>
      <c r="V1322" s="41"/>
      <c r="W1322" s="41"/>
      <c r="X1322" s="41"/>
      <c r="Y1322" s="41"/>
      <c r="Z1322" s="41"/>
      <c r="AA1322" s="41"/>
      <c r="AB1322" s="41"/>
      <c r="AC1322" s="41"/>
      <c r="AD1322" s="41"/>
      <c r="AE1322" s="41"/>
      <c r="AR1322" s="191" t="s">
        <v>616</v>
      </c>
      <c r="AT1322" s="191" t="s">
        <v>513</v>
      </c>
      <c r="AU1322" s="191" t="s">
        <v>114</v>
      </c>
      <c r="AY1322" s="22" t="s">
        <v>408</v>
      </c>
      <c r="BE1322" s="192">
        <f>IF(N1322="základní",J1322,0)</f>
        <v>0</v>
      </c>
      <c r="BF1322" s="192">
        <f>IF(N1322="snížená",J1322,0)</f>
        <v>0</v>
      </c>
      <c r="BG1322" s="192">
        <f>IF(N1322="zákl. přenesená",J1322,0)</f>
        <v>0</v>
      </c>
      <c r="BH1322" s="192">
        <f>IF(N1322="sníž. přenesená",J1322,0)</f>
        <v>0</v>
      </c>
      <c r="BI1322" s="192">
        <f>IF(N1322="nulová",J1322,0)</f>
        <v>0</v>
      </c>
      <c r="BJ1322" s="22" t="s">
        <v>76</v>
      </c>
      <c r="BK1322" s="192">
        <f>ROUND(I1322*H1322,2)</f>
        <v>0</v>
      </c>
      <c r="BL1322" s="22" t="s">
        <v>98</v>
      </c>
      <c r="BM1322" s="191" t="s">
        <v>2031</v>
      </c>
    </row>
    <row r="1323" s="13" customFormat="1">
      <c r="A1323" s="13"/>
      <c r="B1323" s="198"/>
      <c r="C1323" s="13"/>
      <c r="D1323" s="199" t="s">
        <v>419</v>
      </c>
      <c r="E1323" s="13"/>
      <c r="F1323" s="201" t="s">
        <v>2032</v>
      </c>
      <c r="G1323" s="13"/>
      <c r="H1323" s="202">
        <v>40.399999999999999</v>
      </c>
      <c r="I1323" s="203"/>
      <c r="J1323" s="13"/>
      <c r="K1323" s="13"/>
      <c r="L1323" s="198"/>
      <c r="M1323" s="204"/>
      <c r="N1323" s="205"/>
      <c r="O1323" s="205"/>
      <c r="P1323" s="205"/>
      <c r="Q1323" s="205"/>
      <c r="R1323" s="205"/>
      <c r="S1323" s="205"/>
      <c r="T1323" s="206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T1323" s="200" t="s">
        <v>419</v>
      </c>
      <c r="AU1323" s="200" t="s">
        <v>114</v>
      </c>
      <c r="AV1323" s="13" t="s">
        <v>80</v>
      </c>
      <c r="AW1323" s="13" t="s">
        <v>4</v>
      </c>
      <c r="AX1323" s="13" t="s">
        <v>76</v>
      </c>
      <c r="AY1323" s="200" t="s">
        <v>408</v>
      </c>
    </row>
    <row r="1324" s="2" customFormat="1" ht="24.15" customHeight="1">
      <c r="A1324" s="41"/>
      <c r="B1324" s="179"/>
      <c r="C1324" s="223" t="s">
        <v>2033</v>
      </c>
      <c r="D1324" s="223" t="s">
        <v>513</v>
      </c>
      <c r="E1324" s="224" t="s">
        <v>2034</v>
      </c>
      <c r="F1324" s="225" t="s">
        <v>2035</v>
      </c>
      <c r="G1324" s="226" t="s">
        <v>2036</v>
      </c>
      <c r="H1324" s="227">
        <v>2.02</v>
      </c>
      <c r="I1324" s="228"/>
      <c r="J1324" s="229">
        <f>ROUND(I1324*H1324,2)</f>
        <v>0</v>
      </c>
      <c r="K1324" s="225" t="s">
        <v>414</v>
      </c>
      <c r="L1324" s="230"/>
      <c r="M1324" s="231" t="s">
        <v>3</v>
      </c>
      <c r="N1324" s="232" t="s">
        <v>43</v>
      </c>
      <c r="O1324" s="75"/>
      <c r="P1324" s="189">
        <f>O1324*H1324</f>
        <v>0</v>
      </c>
      <c r="Q1324" s="189">
        <v>0.00173</v>
      </c>
      <c r="R1324" s="189">
        <f>Q1324*H1324</f>
        <v>0.0034946</v>
      </c>
      <c r="S1324" s="189">
        <v>0</v>
      </c>
      <c r="T1324" s="190">
        <f>S1324*H1324</f>
        <v>0</v>
      </c>
      <c r="U1324" s="41"/>
      <c r="V1324" s="41"/>
      <c r="W1324" s="41"/>
      <c r="X1324" s="41"/>
      <c r="Y1324" s="41"/>
      <c r="Z1324" s="41"/>
      <c r="AA1324" s="41"/>
      <c r="AB1324" s="41"/>
      <c r="AC1324" s="41"/>
      <c r="AD1324" s="41"/>
      <c r="AE1324" s="41"/>
      <c r="AR1324" s="191" t="s">
        <v>616</v>
      </c>
      <c r="AT1324" s="191" t="s">
        <v>513</v>
      </c>
      <c r="AU1324" s="191" t="s">
        <v>114</v>
      </c>
      <c r="AY1324" s="22" t="s">
        <v>408</v>
      </c>
      <c r="BE1324" s="192">
        <f>IF(N1324="základní",J1324,0)</f>
        <v>0</v>
      </c>
      <c r="BF1324" s="192">
        <f>IF(N1324="snížená",J1324,0)</f>
        <v>0</v>
      </c>
      <c r="BG1324" s="192">
        <f>IF(N1324="zákl. přenesená",J1324,0)</f>
        <v>0</v>
      </c>
      <c r="BH1324" s="192">
        <f>IF(N1324="sníž. přenesená",J1324,0)</f>
        <v>0</v>
      </c>
      <c r="BI1324" s="192">
        <f>IF(N1324="nulová",J1324,0)</f>
        <v>0</v>
      </c>
      <c r="BJ1324" s="22" t="s">
        <v>76</v>
      </c>
      <c r="BK1324" s="192">
        <f>ROUND(I1324*H1324,2)</f>
        <v>0</v>
      </c>
      <c r="BL1324" s="22" t="s">
        <v>98</v>
      </c>
      <c r="BM1324" s="191" t="s">
        <v>2037</v>
      </c>
    </row>
    <row r="1325" s="13" customFormat="1">
      <c r="A1325" s="13"/>
      <c r="B1325" s="198"/>
      <c r="C1325" s="13"/>
      <c r="D1325" s="199" t="s">
        <v>419</v>
      </c>
      <c r="E1325" s="13"/>
      <c r="F1325" s="201" t="s">
        <v>2038</v>
      </c>
      <c r="G1325" s="13"/>
      <c r="H1325" s="202">
        <v>2.02</v>
      </c>
      <c r="I1325" s="203"/>
      <c r="J1325" s="13"/>
      <c r="K1325" s="13"/>
      <c r="L1325" s="198"/>
      <c r="M1325" s="204"/>
      <c r="N1325" s="205"/>
      <c r="O1325" s="205"/>
      <c r="P1325" s="205"/>
      <c r="Q1325" s="205"/>
      <c r="R1325" s="205"/>
      <c r="S1325" s="205"/>
      <c r="T1325" s="206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T1325" s="200" t="s">
        <v>419</v>
      </c>
      <c r="AU1325" s="200" t="s">
        <v>114</v>
      </c>
      <c r="AV1325" s="13" t="s">
        <v>80</v>
      </c>
      <c r="AW1325" s="13" t="s">
        <v>4</v>
      </c>
      <c r="AX1325" s="13" t="s">
        <v>76</v>
      </c>
      <c r="AY1325" s="200" t="s">
        <v>408</v>
      </c>
    </row>
    <row r="1326" s="2" customFormat="1" ht="24.15" customHeight="1">
      <c r="A1326" s="41"/>
      <c r="B1326" s="179"/>
      <c r="C1326" s="223" t="s">
        <v>2039</v>
      </c>
      <c r="D1326" s="223" t="s">
        <v>513</v>
      </c>
      <c r="E1326" s="224" t="s">
        <v>2040</v>
      </c>
      <c r="F1326" s="225" t="s">
        <v>2041</v>
      </c>
      <c r="G1326" s="226" t="s">
        <v>2036</v>
      </c>
      <c r="H1326" s="227">
        <v>2.02</v>
      </c>
      <c r="I1326" s="228"/>
      <c r="J1326" s="229">
        <f>ROUND(I1326*H1326,2)</f>
        <v>0</v>
      </c>
      <c r="K1326" s="225" t="s">
        <v>414</v>
      </c>
      <c r="L1326" s="230"/>
      <c r="M1326" s="231" t="s">
        <v>3</v>
      </c>
      <c r="N1326" s="232" t="s">
        <v>43</v>
      </c>
      <c r="O1326" s="75"/>
      <c r="P1326" s="189">
        <f>O1326*H1326</f>
        <v>0</v>
      </c>
      <c r="Q1326" s="189">
        <v>0.00063000000000000003</v>
      </c>
      <c r="R1326" s="189">
        <f>Q1326*H1326</f>
        <v>0.0012726</v>
      </c>
      <c r="S1326" s="189">
        <v>0</v>
      </c>
      <c r="T1326" s="190">
        <f>S1326*H1326</f>
        <v>0</v>
      </c>
      <c r="U1326" s="41"/>
      <c r="V1326" s="41"/>
      <c r="W1326" s="41"/>
      <c r="X1326" s="41"/>
      <c r="Y1326" s="41"/>
      <c r="Z1326" s="41"/>
      <c r="AA1326" s="41"/>
      <c r="AB1326" s="41"/>
      <c r="AC1326" s="41"/>
      <c r="AD1326" s="41"/>
      <c r="AE1326" s="41"/>
      <c r="AR1326" s="191" t="s">
        <v>616</v>
      </c>
      <c r="AT1326" s="191" t="s">
        <v>513</v>
      </c>
      <c r="AU1326" s="191" t="s">
        <v>114</v>
      </c>
      <c r="AY1326" s="22" t="s">
        <v>408</v>
      </c>
      <c r="BE1326" s="192">
        <f>IF(N1326="základní",J1326,0)</f>
        <v>0</v>
      </c>
      <c r="BF1326" s="192">
        <f>IF(N1326="snížená",J1326,0)</f>
        <v>0</v>
      </c>
      <c r="BG1326" s="192">
        <f>IF(N1326="zákl. přenesená",J1326,0)</f>
        <v>0</v>
      </c>
      <c r="BH1326" s="192">
        <f>IF(N1326="sníž. přenesená",J1326,0)</f>
        <v>0</v>
      </c>
      <c r="BI1326" s="192">
        <f>IF(N1326="nulová",J1326,0)</f>
        <v>0</v>
      </c>
      <c r="BJ1326" s="22" t="s">
        <v>76</v>
      </c>
      <c r="BK1326" s="192">
        <f>ROUND(I1326*H1326,2)</f>
        <v>0</v>
      </c>
      <c r="BL1326" s="22" t="s">
        <v>98</v>
      </c>
      <c r="BM1326" s="191" t="s">
        <v>2042</v>
      </c>
    </row>
    <row r="1327" s="13" customFormat="1">
      <c r="A1327" s="13"/>
      <c r="B1327" s="198"/>
      <c r="C1327" s="13"/>
      <c r="D1327" s="199" t="s">
        <v>419</v>
      </c>
      <c r="E1327" s="13"/>
      <c r="F1327" s="201" t="s">
        <v>2038</v>
      </c>
      <c r="G1327" s="13"/>
      <c r="H1327" s="202">
        <v>2.02</v>
      </c>
      <c r="I1327" s="203"/>
      <c r="J1327" s="13"/>
      <c r="K1327" s="13"/>
      <c r="L1327" s="198"/>
      <c r="M1327" s="204"/>
      <c r="N1327" s="205"/>
      <c r="O1327" s="205"/>
      <c r="P1327" s="205"/>
      <c r="Q1327" s="205"/>
      <c r="R1327" s="205"/>
      <c r="S1327" s="205"/>
      <c r="T1327" s="206"/>
      <c r="U1327" s="13"/>
      <c r="V1327" s="13"/>
      <c r="W1327" s="13"/>
      <c r="X1327" s="13"/>
      <c r="Y1327" s="13"/>
      <c r="Z1327" s="13"/>
      <c r="AA1327" s="13"/>
      <c r="AB1327" s="13"/>
      <c r="AC1327" s="13"/>
      <c r="AD1327" s="13"/>
      <c r="AE1327" s="13"/>
      <c r="AT1327" s="200" t="s">
        <v>419</v>
      </c>
      <c r="AU1327" s="200" t="s">
        <v>114</v>
      </c>
      <c r="AV1327" s="13" t="s">
        <v>80</v>
      </c>
      <c r="AW1327" s="13" t="s">
        <v>4</v>
      </c>
      <c r="AX1327" s="13" t="s">
        <v>76</v>
      </c>
      <c r="AY1327" s="200" t="s">
        <v>408</v>
      </c>
    </row>
    <row r="1328" s="2" customFormat="1" ht="55.5" customHeight="1">
      <c r="A1328" s="41"/>
      <c r="B1328" s="179"/>
      <c r="C1328" s="180" t="s">
        <v>2043</v>
      </c>
      <c r="D1328" s="180" t="s">
        <v>411</v>
      </c>
      <c r="E1328" s="181" t="s">
        <v>2044</v>
      </c>
      <c r="F1328" s="182" t="s">
        <v>2045</v>
      </c>
      <c r="G1328" s="183" t="s">
        <v>650</v>
      </c>
      <c r="H1328" s="184">
        <v>180</v>
      </c>
      <c r="I1328" s="185"/>
      <c r="J1328" s="186">
        <f>ROUND(I1328*H1328,2)</f>
        <v>0</v>
      </c>
      <c r="K1328" s="182" t="s">
        <v>414</v>
      </c>
      <c r="L1328" s="42"/>
      <c r="M1328" s="187" t="s">
        <v>3</v>
      </c>
      <c r="N1328" s="188" t="s">
        <v>43</v>
      </c>
      <c r="O1328" s="75"/>
      <c r="P1328" s="189">
        <f>O1328*H1328</f>
        <v>0</v>
      </c>
      <c r="Q1328" s="189">
        <v>0</v>
      </c>
      <c r="R1328" s="189">
        <f>Q1328*H1328</f>
        <v>0</v>
      </c>
      <c r="S1328" s="189">
        <v>0</v>
      </c>
      <c r="T1328" s="190">
        <f>S1328*H1328</f>
        <v>0</v>
      </c>
      <c r="U1328" s="41"/>
      <c r="V1328" s="41"/>
      <c r="W1328" s="41"/>
      <c r="X1328" s="41"/>
      <c r="Y1328" s="41"/>
      <c r="Z1328" s="41"/>
      <c r="AA1328" s="41"/>
      <c r="AB1328" s="41"/>
      <c r="AC1328" s="41"/>
      <c r="AD1328" s="41"/>
      <c r="AE1328" s="41"/>
      <c r="AR1328" s="191" t="s">
        <v>98</v>
      </c>
      <c r="AT1328" s="191" t="s">
        <v>411</v>
      </c>
      <c r="AU1328" s="191" t="s">
        <v>114</v>
      </c>
      <c r="AY1328" s="22" t="s">
        <v>408</v>
      </c>
      <c r="BE1328" s="192">
        <f>IF(N1328="základní",J1328,0)</f>
        <v>0</v>
      </c>
      <c r="BF1328" s="192">
        <f>IF(N1328="snížená",J1328,0)</f>
        <v>0</v>
      </c>
      <c r="BG1328" s="192">
        <f>IF(N1328="zákl. přenesená",J1328,0)</f>
        <v>0</v>
      </c>
      <c r="BH1328" s="192">
        <f>IF(N1328="sníž. přenesená",J1328,0)</f>
        <v>0</v>
      </c>
      <c r="BI1328" s="192">
        <f>IF(N1328="nulová",J1328,0)</f>
        <v>0</v>
      </c>
      <c r="BJ1328" s="22" t="s">
        <v>76</v>
      </c>
      <c r="BK1328" s="192">
        <f>ROUND(I1328*H1328,2)</f>
        <v>0</v>
      </c>
      <c r="BL1328" s="22" t="s">
        <v>98</v>
      </c>
      <c r="BM1328" s="191" t="s">
        <v>2046</v>
      </c>
    </row>
    <row r="1329" s="2" customFormat="1">
      <c r="A1329" s="41"/>
      <c r="B1329" s="42"/>
      <c r="C1329" s="41"/>
      <c r="D1329" s="193" t="s">
        <v>417</v>
      </c>
      <c r="E1329" s="41"/>
      <c r="F1329" s="194" t="s">
        <v>2047</v>
      </c>
      <c r="G1329" s="41"/>
      <c r="H1329" s="41"/>
      <c r="I1329" s="195"/>
      <c r="J1329" s="41"/>
      <c r="K1329" s="41"/>
      <c r="L1329" s="42"/>
      <c r="M1329" s="196"/>
      <c r="N1329" s="197"/>
      <c r="O1329" s="75"/>
      <c r="P1329" s="75"/>
      <c r="Q1329" s="75"/>
      <c r="R1329" s="75"/>
      <c r="S1329" s="75"/>
      <c r="T1329" s="76"/>
      <c r="U1329" s="41"/>
      <c r="V1329" s="41"/>
      <c r="W1329" s="41"/>
      <c r="X1329" s="41"/>
      <c r="Y1329" s="41"/>
      <c r="Z1329" s="41"/>
      <c r="AA1329" s="41"/>
      <c r="AB1329" s="41"/>
      <c r="AC1329" s="41"/>
      <c r="AD1329" s="41"/>
      <c r="AE1329" s="41"/>
      <c r="AT1329" s="22" t="s">
        <v>417</v>
      </c>
      <c r="AU1329" s="22" t="s">
        <v>114</v>
      </c>
    </row>
    <row r="1330" s="13" customFormat="1">
      <c r="A1330" s="13"/>
      <c r="B1330" s="198"/>
      <c r="C1330" s="13"/>
      <c r="D1330" s="199" t="s">
        <v>419</v>
      </c>
      <c r="E1330" s="200" t="s">
        <v>3</v>
      </c>
      <c r="F1330" s="201" t="s">
        <v>2048</v>
      </c>
      <c r="G1330" s="13"/>
      <c r="H1330" s="202">
        <v>180</v>
      </c>
      <c r="I1330" s="203"/>
      <c r="J1330" s="13"/>
      <c r="K1330" s="13"/>
      <c r="L1330" s="198"/>
      <c r="M1330" s="204"/>
      <c r="N1330" s="205"/>
      <c r="O1330" s="205"/>
      <c r="P1330" s="205"/>
      <c r="Q1330" s="205"/>
      <c r="R1330" s="205"/>
      <c r="S1330" s="205"/>
      <c r="T1330" s="206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T1330" s="200" t="s">
        <v>419</v>
      </c>
      <c r="AU1330" s="200" t="s">
        <v>114</v>
      </c>
      <c r="AV1330" s="13" t="s">
        <v>80</v>
      </c>
      <c r="AW1330" s="13" t="s">
        <v>33</v>
      </c>
      <c r="AX1330" s="13" t="s">
        <v>76</v>
      </c>
      <c r="AY1330" s="200" t="s">
        <v>408</v>
      </c>
    </row>
    <row r="1331" s="2" customFormat="1" ht="55.5" customHeight="1">
      <c r="A1331" s="41"/>
      <c r="B1331" s="179"/>
      <c r="C1331" s="180" t="s">
        <v>2049</v>
      </c>
      <c r="D1331" s="180" t="s">
        <v>411</v>
      </c>
      <c r="E1331" s="181" t="s">
        <v>2050</v>
      </c>
      <c r="F1331" s="182" t="s">
        <v>2051</v>
      </c>
      <c r="G1331" s="183" t="s">
        <v>650</v>
      </c>
      <c r="H1331" s="184">
        <v>393.19299999999998</v>
      </c>
      <c r="I1331" s="185"/>
      <c r="J1331" s="186">
        <f>ROUND(I1331*H1331,2)</f>
        <v>0</v>
      </c>
      <c r="K1331" s="182" t="s">
        <v>414</v>
      </c>
      <c r="L1331" s="42"/>
      <c r="M1331" s="187" t="s">
        <v>3</v>
      </c>
      <c r="N1331" s="188" t="s">
        <v>43</v>
      </c>
      <c r="O1331" s="75"/>
      <c r="P1331" s="189">
        <f>O1331*H1331</f>
        <v>0</v>
      </c>
      <c r="Q1331" s="189">
        <v>0</v>
      </c>
      <c r="R1331" s="189">
        <f>Q1331*H1331</f>
        <v>0</v>
      </c>
      <c r="S1331" s="189">
        <v>0</v>
      </c>
      <c r="T1331" s="190">
        <f>S1331*H1331</f>
        <v>0</v>
      </c>
      <c r="U1331" s="41"/>
      <c r="V1331" s="41"/>
      <c r="W1331" s="41"/>
      <c r="X1331" s="41"/>
      <c r="Y1331" s="41"/>
      <c r="Z1331" s="41"/>
      <c r="AA1331" s="41"/>
      <c r="AB1331" s="41"/>
      <c r="AC1331" s="41"/>
      <c r="AD1331" s="41"/>
      <c r="AE1331" s="41"/>
      <c r="AR1331" s="191" t="s">
        <v>98</v>
      </c>
      <c r="AT1331" s="191" t="s">
        <v>411</v>
      </c>
      <c r="AU1331" s="191" t="s">
        <v>114</v>
      </c>
      <c r="AY1331" s="22" t="s">
        <v>408</v>
      </c>
      <c r="BE1331" s="192">
        <f>IF(N1331="základní",J1331,0)</f>
        <v>0</v>
      </c>
      <c r="BF1331" s="192">
        <f>IF(N1331="snížená",J1331,0)</f>
        <v>0</v>
      </c>
      <c r="BG1331" s="192">
        <f>IF(N1331="zákl. přenesená",J1331,0)</f>
        <v>0</v>
      </c>
      <c r="BH1331" s="192">
        <f>IF(N1331="sníž. přenesená",J1331,0)</f>
        <v>0</v>
      </c>
      <c r="BI1331" s="192">
        <f>IF(N1331="nulová",J1331,0)</f>
        <v>0</v>
      </c>
      <c r="BJ1331" s="22" t="s">
        <v>76</v>
      </c>
      <c r="BK1331" s="192">
        <f>ROUND(I1331*H1331,2)</f>
        <v>0</v>
      </c>
      <c r="BL1331" s="22" t="s">
        <v>98</v>
      </c>
      <c r="BM1331" s="191" t="s">
        <v>2052</v>
      </c>
    </row>
    <row r="1332" s="2" customFormat="1">
      <c r="A1332" s="41"/>
      <c r="B1332" s="42"/>
      <c r="C1332" s="41"/>
      <c r="D1332" s="193" t="s">
        <v>417</v>
      </c>
      <c r="E1332" s="41"/>
      <c r="F1332" s="194" t="s">
        <v>2053</v>
      </c>
      <c r="G1332" s="41"/>
      <c r="H1332" s="41"/>
      <c r="I1332" s="195"/>
      <c r="J1332" s="41"/>
      <c r="K1332" s="41"/>
      <c r="L1332" s="42"/>
      <c r="M1332" s="196"/>
      <c r="N1332" s="197"/>
      <c r="O1332" s="75"/>
      <c r="P1332" s="75"/>
      <c r="Q1332" s="75"/>
      <c r="R1332" s="75"/>
      <c r="S1332" s="75"/>
      <c r="T1332" s="76"/>
      <c r="U1332" s="41"/>
      <c r="V1332" s="41"/>
      <c r="W1332" s="41"/>
      <c r="X1332" s="41"/>
      <c r="Y1332" s="41"/>
      <c r="Z1332" s="41"/>
      <c r="AA1332" s="41"/>
      <c r="AB1332" s="41"/>
      <c r="AC1332" s="41"/>
      <c r="AD1332" s="41"/>
      <c r="AE1332" s="41"/>
      <c r="AT1332" s="22" t="s">
        <v>417</v>
      </c>
      <c r="AU1332" s="22" t="s">
        <v>114</v>
      </c>
    </row>
    <row r="1333" s="13" customFormat="1">
      <c r="A1333" s="13"/>
      <c r="B1333" s="198"/>
      <c r="C1333" s="13"/>
      <c r="D1333" s="199" t="s">
        <v>419</v>
      </c>
      <c r="E1333" s="200" t="s">
        <v>3</v>
      </c>
      <c r="F1333" s="201" t="s">
        <v>2054</v>
      </c>
      <c r="G1333" s="13"/>
      <c r="H1333" s="202">
        <v>47.899999999999999</v>
      </c>
      <c r="I1333" s="203"/>
      <c r="J1333" s="13"/>
      <c r="K1333" s="13"/>
      <c r="L1333" s="198"/>
      <c r="M1333" s="204"/>
      <c r="N1333" s="205"/>
      <c r="O1333" s="205"/>
      <c r="P1333" s="205"/>
      <c r="Q1333" s="205"/>
      <c r="R1333" s="205"/>
      <c r="S1333" s="205"/>
      <c r="T1333" s="206"/>
      <c r="U1333" s="13"/>
      <c r="V1333" s="13"/>
      <c r="W1333" s="13"/>
      <c r="X1333" s="13"/>
      <c r="Y1333" s="13"/>
      <c r="Z1333" s="13"/>
      <c r="AA1333" s="13"/>
      <c r="AB1333" s="13"/>
      <c r="AC1333" s="13"/>
      <c r="AD1333" s="13"/>
      <c r="AE1333" s="13"/>
      <c r="AT1333" s="200" t="s">
        <v>419</v>
      </c>
      <c r="AU1333" s="200" t="s">
        <v>114</v>
      </c>
      <c r="AV1333" s="13" t="s">
        <v>80</v>
      </c>
      <c r="AW1333" s="13" t="s">
        <v>33</v>
      </c>
      <c r="AX1333" s="13" t="s">
        <v>72</v>
      </c>
      <c r="AY1333" s="200" t="s">
        <v>408</v>
      </c>
    </row>
    <row r="1334" s="13" customFormat="1">
      <c r="A1334" s="13"/>
      <c r="B1334" s="198"/>
      <c r="C1334" s="13"/>
      <c r="D1334" s="199" t="s">
        <v>419</v>
      </c>
      <c r="E1334" s="200" t="s">
        <v>3</v>
      </c>
      <c r="F1334" s="201" t="s">
        <v>2055</v>
      </c>
      <c r="G1334" s="13"/>
      <c r="H1334" s="202">
        <v>316.493</v>
      </c>
      <c r="I1334" s="203"/>
      <c r="J1334" s="13"/>
      <c r="K1334" s="13"/>
      <c r="L1334" s="198"/>
      <c r="M1334" s="204"/>
      <c r="N1334" s="205"/>
      <c r="O1334" s="205"/>
      <c r="P1334" s="205"/>
      <c r="Q1334" s="205"/>
      <c r="R1334" s="205"/>
      <c r="S1334" s="205"/>
      <c r="T1334" s="206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T1334" s="200" t="s">
        <v>419</v>
      </c>
      <c r="AU1334" s="200" t="s">
        <v>114</v>
      </c>
      <c r="AV1334" s="13" t="s">
        <v>80</v>
      </c>
      <c r="AW1334" s="13" t="s">
        <v>33</v>
      </c>
      <c r="AX1334" s="13" t="s">
        <v>72</v>
      </c>
      <c r="AY1334" s="200" t="s">
        <v>408</v>
      </c>
    </row>
    <row r="1335" s="13" customFormat="1">
      <c r="A1335" s="13"/>
      <c r="B1335" s="198"/>
      <c r="C1335" s="13"/>
      <c r="D1335" s="199" t="s">
        <v>419</v>
      </c>
      <c r="E1335" s="200" t="s">
        <v>3</v>
      </c>
      <c r="F1335" s="201" t="s">
        <v>2056</v>
      </c>
      <c r="G1335" s="13"/>
      <c r="H1335" s="202">
        <v>28.800000000000001</v>
      </c>
      <c r="I1335" s="203"/>
      <c r="J1335" s="13"/>
      <c r="K1335" s="13"/>
      <c r="L1335" s="198"/>
      <c r="M1335" s="204"/>
      <c r="N1335" s="205"/>
      <c r="O1335" s="205"/>
      <c r="P1335" s="205"/>
      <c r="Q1335" s="205"/>
      <c r="R1335" s="205"/>
      <c r="S1335" s="205"/>
      <c r="T1335" s="206"/>
      <c r="U1335" s="13"/>
      <c r="V1335" s="13"/>
      <c r="W1335" s="13"/>
      <c r="X1335" s="13"/>
      <c r="Y1335" s="13"/>
      <c r="Z1335" s="13"/>
      <c r="AA1335" s="13"/>
      <c r="AB1335" s="13"/>
      <c r="AC1335" s="13"/>
      <c r="AD1335" s="13"/>
      <c r="AE1335" s="13"/>
      <c r="AT1335" s="200" t="s">
        <v>419</v>
      </c>
      <c r="AU1335" s="200" t="s">
        <v>114</v>
      </c>
      <c r="AV1335" s="13" t="s">
        <v>80</v>
      </c>
      <c r="AW1335" s="13" t="s">
        <v>33</v>
      </c>
      <c r="AX1335" s="13" t="s">
        <v>72</v>
      </c>
      <c r="AY1335" s="200" t="s">
        <v>408</v>
      </c>
    </row>
    <row r="1336" s="15" customFormat="1">
      <c r="A1336" s="15"/>
      <c r="B1336" s="215"/>
      <c r="C1336" s="15"/>
      <c r="D1336" s="199" t="s">
        <v>419</v>
      </c>
      <c r="E1336" s="216" t="s">
        <v>3</v>
      </c>
      <c r="F1336" s="217" t="s">
        <v>451</v>
      </c>
      <c r="G1336" s="15"/>
      <c r="H1336" s="218">
        <v>393.19299999999998</v>
      </c>
      <c r="I1336" s="219"/>
      <c r="J1336" s="15"/>
      <c r="K1336" s="15"/>
      <c r="L1336" s="215"/>
      <c r="M1336" s="220"/>
      <c r="N1336" s="221"/>
      <c r="O1336" s="221"/>
      <c r="P1336" s="221"/>
      <c r="Q1336" s="221"/>
      <c r="R1336" s="221"/>
      <c r="S1336" s="221"/>
      <c r="T1336" s="222"/>
      <c r="U1336" s="15"/>
      <c r="V1336" s="15"/>
      <c r="W1336" s="15"/>
      <c r="X1336" s="15"/>
      <c r="Y1336" s="15"/>
      <c r="Z1336" s="15"/>
      <c r="AA1336" s="15"/>
      <c r="AB1336" s="15"/>
      <c r="AC1336" s="15"/>
      <c r="AD1336" s="15"/>
      <c r="AE1336" s="15"/>
      <c r="AT1336" s="216" t="s">
        <v>419</v>
      </c>
      <c r="AU1336" s="216" t="s">
        <v>114</v>
      </c>
      <c r="AV1336" s="15" t="s">
        <v>415</v>
      </c>
      <c r="AW1336" s="15" t="s">
        <v>33</v>
      </c>
      <c r="AX1336" s="15" t="s">
        <v>76</v>
      </c>
      <c r="AY1336" s="216" t="s">
        <v>408</v>
      </c>
    </row>
    <row r="1337" s="2" customFormat="1" ht="21.75" customHeight="1">
      <c r="A1337" s="41"/>
      <c r="B1337" s="179"/>
      <c r="C1337" s="223" t="s">
        <v>2057</v>
      </c>
      <c r="D1337" s="223" t="s">
        <v>513</v>
      </c>
      <c r="E1337" s="224" t="s">
        <v>2058</v>
      </c>
      <c r="F1337" s="225" t="s">
        <v>2059</v>
      </c>
      <c r="G1337" s="226" t="s">
        <v>426</v>
      </c>
      <c r="H1337" s="227">
        <v>8.0169999999999995</v>
      </c>
      <c r="I1337" s="228"/>
      <c r="J1337" s="229">
        <f>ROUND(I1337*H1337,2)</f>
        <v>0</v>
      </c>
      <c r="K1337" s="225" t="s">
        <v>414</v>
      </c>
      <c r="L1337" s="230"/>
      <c r="M1337" s="231" t="s">
        <v>3</v>
      </c>
      <c r="N1337" s="232" t="s">
        <v>43</v>
      </c>
      <c r="O1337" s="75"/>
      <c r="P1337" s="189">
        <f>O1337*H1337</f>
        <v>0</v>
      </c>
      <c r="Q1337" s="189">
        <v>0.55000000000000004</v>
      </c>
      <c r="R1337" s="189">
        <f>Q1337*H1337</f>
        <v>4.4093499999999999</v>
      </c>
      <c r="S1337" s="189">
        <v>0</v>
      </c>
      <c r="T1337" s="190">
        <f>S1337*H1337</f>
        <v>0</v>
      </c>
      <c r="U1337" s="41"/>
      <c r="V1337" s="41"/>
      <c r="W1337" s="41"/>
      <c r="X1337" s="41"/>
      <c r="Y1337" s="41"/>
      <c r="Z1337" s="41"/>
      <c r="AA1337" s="41"/>
      <c r="AB1337" s="41"/>
      <c r="AC1337" s="41"/>
      <c r="AD1337" s="41"/>
      <c r="AE1337" s="41"/>
      <c r="AR1337" s="191" t="s">
        <v>616</v>
      </c>
      <c r="AT1337" s="191" t="s">
        <v>513</v>
      </c>
      <c r="AU1337" s="191" t="s">
        <v>114</v>
      </c>
      <c r="AY1337" s="22" t="s">
        <v>408</v>
      </c>
      <c r="BE1337" s="192">
        <f>IF(N1337="základní",J1337,0)</f>
        <v>0</v>
      </c>
      <c r="BF1337" s="192">
        <f>IF(N1337="snížená",J1337,0)</f>
        <v>0</v>
      </c>
      <c r="BG1337" s="192">
        <f>IF(N1337="zákl. přenesená",J1337,0)</f>
        <v>0</v>
      </c>
      <c r="BH1337" s="192">
        <f>IF(N1337="sníž. přenesená",J1337,0)</f>
        <v>0</v>
      </c>
      <c r="BI1337" s="192">
        <f>IF(N1337="nulová",J1337,0)</f>
        <v>0</v>
      </c>
      <c r="BJ1337" s="22" t="s">
        <v>76</v>
      </c>
      <c r="BK1337" s="192">
        <f>ROUND(I1337*H1337,2)</f>
        <v>0</v>
      </c>
      <c r="BL1337" s="22" t="s">
        <v>98</v>
      </c>
      <c r="BM1337" s="191" t="s">
        <v>2060</v>
      </c>
    </row>
    <row r="1338" s="13" customFormat="1">
      <c r="A1338" s="13"/>
      <c r="B1338" s="198"/>
      <c r="C1338" s="13"/>
      <c r="D1338" s="199" t="s">
        <v>419</v>
      </c>
      <c r="E1338" s="200" t="s">
        <v>3</v>
      </c>
      <c r="F1338" s="201" t="s">
        <v>2061</v>
      </c>
      <c r="G1338" s="13"/>
      <c r="H1338" s="202">
        <v>1.073</v>
      </c>
      <c r="I1338" s="203"/>
      <c r="J1338" s="13"/>
      <c r="K1338" s="13"/>
      <c r="L1338" s="198"/>
      <c r="M1338" s="204"/>
      <c r="N1338" s="205"/>
      <c r="O1338" s="205"/>
      <c r="P1338" s="205"/>
      <c r="Q1338" s="205"/>
      <c r="R1338" s="205"/>
      <c r="S1338" s="205"/>
      <c r="T1338" s="206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T1338" s="200" t="s">
        <v>419</v>
      </c>
      <c r="AU1338" s="200" t="s">
        <v>114</v>
      </c>
      <c r="AV1338" s="13" t="s">
        <v>80</v>
      </c>
      <c r="AW1338" s="13" t="s">
        <v>33</v>
      </c>
      <c r="AX1338" s="13" t="s">
        <v>72</v>
      </c>
      <c r="AY1338" s="200" t="s">
        <v>408</v>
      </c>
    </row>
    <row r="1339" s="13" customFormat="1">
      <c r="A1339" s="13"/>
      <c r="B1339" s="198"/>
      <c r="C1339" s="13"/>
      <c r="D1339" s="199" t="s">
        <v>419</v>
      </c>
      <c r="E1339" s="200" t="s">
        <v>3</v>
      </c>
      <c r="F1339" s="201" t="s">
        <v>2062</v>
      </c>
      <c r="G1339" s="13"/>
      <c r="H1339" s="202">
        <v>5.6970000000000001</v>
      </c>
      <c r="I1339" s="203"/>
      <c r="J1339" s="13"/>
      <c r="K1339" s="13"/>
      <c r="L1339" s="198"/>
      <c r="M1339" s="204"/>
      <c r="N1339" s="205"/>
      <c r="O1339" s="205"/>
      <c r="P1339" s="205"/>
      <c r="Q1339" s="205"/>
      <c r="R1339" s="205"/>
      <c r="S1339" s="205"/>
      <c r="T1339" s="206"/>
      <c r="U1339" s="13"/>
      <c r="V1339" s="13"/>
      <c r="W1339" s="13"/>
      <c r="X1339" s="13"/>
      <c r="Y1339" s="13"/>
      <c r="Z1339" s="13"/>
      <c r="AA1339" s="13"/>
      <c r="AB1339" s="13"/>
      <c r="AC1339" s="13"/>
      <c r="AD1339" s="13"/>
      <c r="AE1339" s="13"/>
      <c r="AT1339" s="200" t="s">
        <v>419</v>
      </c>
      <c r="AU1339" s="200" t="s">
        <v>114</v>
      </c>
      <c r="AV1339" s="13" t="s">
        <v>80</v>
      </c>
      <c r="AW1339" s="13" t="s">
        <v>33</v>
      </c>
      <c r="AX1339" s="13" t="s">
        <v>72</v>
      </c>
      <c r="AY1339" s="200" t="s">
        <v>408</v>
      </c>
    </row>
    <row r="1340" s="13" customFormat="1">
      <c r="A1340" s="13"/>
      <c r="B1340" s="198"/>
      <c r="C1340" s="13"/>
      <c r="D1340" s="199" t="s">
        <v>419</v>
      </c>
      <c r="E1340" s="200" t="s">
        <v>3</v>
      </c>
      <c r="F1340" s="201" t="s">
        <v>2063</v>
      </c>
      <c r="G1340" s="13"/>
      <c r="H1340" s="202">
        <v>0.51800000000000002</v>
      </c>
      <c r="I1340" s="203"/>
      <c r="J1340" s="13"/>
      <c r="K1340" s="13"/>
      <c r="L1340" s="198"/>
      <c r="M1340" s="204"/>
      <c r="N1340" s="205"/>
      <c r="O1340" s="205"/>
      <c r="P1340" s="205"/>
      <c r="Q1340" s="205"/>
      <c r="R1340" s="205"/>
      <c r="S1340" s="205"/>
      <c r="T1340" s="206"/>
      <c r="U1340" s="13"/>
      <c r="V1340" s="13"/>
      <c r="W1340" s="13"/>
      <c r="X1340" s="13"/>
      <c r="Y1340" s="13"/>
      <c r="Z1340" s="13"/>
      <c r="AA1340" s="13"/>
      <c r="AB1340" s="13"/>
      <c r="AC1340" s="13"/>
      <c r="AD1340" s="13"/>
      <c r="AE1340" s="13"/>
      <c r="AT1340" s="200" t="s">
        <v>419</v>
      </c>
      <c r="AU1340" s="200" t="s">
        <v>114</v>
      </c>
      <c r="AV1340" s="13" t="s">
        <v>80</v>
      </c>
      <c r="AW1340" s="13" t="s">
        <v>33</v>
      </c>
      <c r="AX1340" s="13" t="s">
        <v>72</v>
      </c>
      <c r="AY1340" s="200" t="s">
        <v>408</v>
      </c>
    </row>
    <row r="1341" s="15" customFormat="1">
      <c r="A1341" s="15"/>
      <c r="B1341" s="215"/>
      <c r="C1341" s="15"/>
      <c r="D1341" s="199" t="s">
        <v>419</v>
      </c>
      <c r="E1341" s="216" t="s">
        <v>3</v>
      </c>
      <c r="F1341" s="217" t="s">
        <v>451</v>
      </c>
      <c r="G1341" s="15"/>
      <c r="H1341" s="218">
        <v>7.2880000000000003</v>
      </c>
      <c r="I1341" s="219"/>
      <c r="J1341" s="15"/>
      <c r="K1341" s="15"/>
      <c r="L1341" s="215"/>
      <c r="M1341" s="220"/>
      <c r="N1341" s="221"/>
      <c r="O1341" s="221"/>
      <c r="P1341" s="221"/>
      <c r="Q1341" s="221"/>
      <c r="R1341" s="221"/>
      <c r="S1341" s="221"/>
      <c r="T1341" s="222"/>
      <c r="U1341" s="15"/>
      <c r="V1341" s="15"/>
      <c r="W1341" s="15"/>
      <c r="X1341" s="15"/>
      <c r="Y1341" s="15"/>
      <c r="Z1341" s="15"/>
      <c r="AA1341" s="15"/>
      <c r="AB1341" s="15"/>
      <c r="AC1341" s="15"/>
      <c r="AD1341" s="15"/>
      <c r="AE1341" s="15"/>
      <c r="AT1341" s="216" t="s">
        <v>419</v>
      </c>
      <c r="AU1341" s="216" t="s">
        <v>114</v>
      </c>
      <c r="AV1341" s="15" t="s">
        <v>415</v>
      </c>
      <c r="AW1341" s="15" t="s">
        <v>33</v>
      </c>
      <c r="AX1341" s="15" t="s">
        <v>76</v>
      </c>
      <c r="AY1341" s="216" t="s">
        <v>408</v>
      </c>
    </row>
    <row r="1342" s="13" customFormat="1">
      <c r="A1342" s="13"/>
      <c r="B1342" s="198"/>
      <c r="C1342" s="13"/>
      <c r="D1342" s="199" t="s">
        <v>419</v>
      </c>
      <c r="E1342" s="13"/>
      <c r="F1342" s="201" t="s">
        <v>2064</v>
      </c>
      <c r="G1342" s="13"/>
      <c r="H1342" s="202">
        <v>8.0169999999999995</v>
      </c>
      <c r="I1342" s="203"/>
      <c r="J1342" s="13"/>
      <c r="K1342" s="13"/>
      <c r="L1342" s="198"/>
      <c r="M1342" s="204"/>
      <c r="N1342" s="205"/>
      <c r="O1342" s="205"/>
      <c r="P1342" s="205"/>
      <c r="Q1342" s="205"/>
      <c r="R1342" s="205"/>
      <c r="S1342" s="205"/>
      <c r="T1342" s="206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T1342" s="200" t="s">
        <v>419</v>
      </c>
      <c r="AU1342" s="200" t="s">
        <v>114</v>
      </c>
      <c r="AV1342" s="13" t="s">
        <v>80</v>
      </c>
      <c r="AW1342" s="13" t="s">
        <v>4</v>
      </c>
      <c r="AX1342" s="13" t="s">
        <v>76</v>
      </c>
      <c r="AY1342" s="200" t="s">
        <v>408</v>
      </c>
    </row>
    <row r="1343" s="2" customFormat="1" ht="21.75" customHeight="1">
      <c r="A1343" s="41"/>
      <c r="B1343" s="179"/>
      <c r="C1343" s="223" t="s">
        <v>2065</v>
      </c>
      <c r="D1343" s="223" t="s">
        <v>513</v>
      </c>
      <c r="E1343" s="224" t="s">
        <v>2066</v>
      </c>
      <c r="F1343" s="225" t="s">
        <v>2067</v>
      </c>
      <c r="G1343" s="226" t="s">
        <v>426</v>
      </c>
      <c r="H1343" s="227">
        <v>1.901</v>
      </c>
      <c r="I1343" s="228"/>
      <c r="J1343" s="229">
        <f>ROUND(I1343*H1343,2)</f>
        <v>0</v>
      </c>
      <c r="K1343" s="225" t="s">
        <v>414</v>
      </c>
      <c r="L1343" s="230"/>
      <c r="M1343" s="231" t="s">
        <v>3</v>
      </c>
      <c r="N1343" s="232" t="s">
        <v>43</v>
      </c>
      <c r="O1343" s="75"/>
      <c r="P1343" s="189">
        <f>O1343*H1343</f>
        <v>0</v>
      </c>
      <c r="Q1343" s="189">
        <v>0.55000000000000004</v>
      </c>
      <c r="R1343" s="189">
        <f>Q1343*H1343</f>
        <v>1.0455500000000002</v>
      </c>
      <c r="S1343" s="189">
        <v>0</v>
      </c>
      <c r="T1343" s="190">
        <f>S1343*H1343</f>
        <v>0</v>
      </c>
      <c r="U1343" s="41"/>
      <c r="V1343" s="41"/>
      <c r="W1343" s="41"/>
      <c r="X1343" s="41"/>
      <c r="Y1343" s="41"/>
      <c r="Z1343" s="41"/>
      <c r="AA1343" s="41"/>
      <c r="AB1343" s="41"/>
      <c r="AC1343" s="41"/>
      <c r="AD1343" s="41"/>
      <c r="AE1343" s="41"/>
      <c r="AR1343" s="191" t="s">
        <v>616</v>
      </c>
      <c r="AT1343" s="191" t="s">
        <v>513</v>
      </c>
      <c r="AU1343" s="191" t="s">
        <v>114</v>
      </c>
      <c r="AY1343" s="22" t="s">
        <v>408</v>
      </c>
      <c r="BE1343" s="192">
        <f>IF(N1343="základní",J1343,0)</f>
        <v>0</v>
      </c>
      <c r="BF1343" s="192">
        <f>IF(N1343="snížená",J1343,0)</f>
        <v>0</v>
      </c>
      <c r="BG1343" s="192">
        <f>IF(N1343="zákl. přenesená",J1343,0)</f>
        <v>0</v>
      </c>
      <c r="BH1343" s="192">
        <f>IF(N1343="sníž. přenesená",J1343,0)</f>
        <v>0</v>
      </c>
      <c r="BI1343" s="192">
        <f>IF(N1343="nulová",J1343,0)</f>
        <v>0</v>
      </c>
      <c r="BJ1343" s="22" t="s">
        <v>76</v>
      </c>
      <c r="BK1343" s="192">
        <f>ROUND(I1343*H1343,2)</f>
        <v>0</v>
      </c>
      <c r="BL1343" s="22" t="s">
        <v>98</v>
      </c>
      <c r="BM1343" s="191" t="s">
        <v>2068</v>
      </c>
    </row>
    <row r="1344" s="13" customFormat="1">
      <c r="A1344" s="13"/>
      <c r="B1344" s="198"/>
      <c r="C1344" s="13"/>
      <c r="D1344" s="199" t="s">
        <v>419</v>
      </c>
      <c r="E1344" s="200" t="s">
        <v>3</v>
      </c>
      <c r="F1344" s="201" t="s">
        <v>2069</v>
      </c>
      <c r="G1344" s="13"/>
      <c r="H1344" s="202">
        <v>1.728</v>
      </c>
      <c r="I1344" s="203"/>
      <c r="J1344" s="13"/>
      <c r="K1344" s="13"/>
      <c r="L1344" s="198"/>
      <c r="M1344" s="204"/>
      <c r="N1344" s="205"/>
      <c r="O1344" s="205"/>
      <c r="P1344" s="205"/>
      <c r="Q1344" s="205"/>
      <c r="R1344" s="205"/>
      <c r="S1344" s="205"/>
      <c r="T1344" s="206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T1344" s="200" t="s">
        <v>419</v>
      </c>
      <c r="AU1344" s="200" t="s">
        <v>114</v>
      </c>
      <c r="AV1344" s="13" t="s">
        <v>80</v>
      </c>
      <c r="AW1344" s="13" t="s">
        <v>33</v>
      </c>
      <c r="AX1344" s="13" t="s">
        <v>76</v>
      </c>
      <c r="AY1344" s="200" t="s">
        <v>408</v>
      </c>
    </row>
    <row r="1345" s="13" customFormat="1">
      <c r="A1345" s="13"/>
      <c r="B1345" s="198"/>
      <c r="C1345" s="13"/>
      <c r="D1345" s="199" t="s">
        <v>419</v>
      </c>
      <c r="E1345" s="13"/>
      <c r="F1345" s="201" t="s">
        <v>2070</v>
      </c>
      <c r="G1345" s="13"/>
      <c r="H1345" s="202">
        <v>1.901</v>
      </c>
      <c r="I1345" s="203"/>
      <c r="J1345" s="13"/>
      <c r="K1345" s="13"/>
      <c r="L1345" s="198"/>
      <c r="M1345" s="204"/>
      <c r="N1345" s="205"/>
      <c r="O1345" s="205"/>
      <c r="P1345" s="205"/>
      <c r="Q1345" s="205"/>
      <c r="R1345" s="205"/>
      <c r="S1345" s="205"/>
      <c r="T1345" s="206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T1345" s="200" t="s">
        <v>419</v>
      </c>
      <c r="AU1345" s="200" t="s">
        <v>114</v>
      </c>
      <c r="AV1345" s="13" t="s">
        <v>80</v>
      </c>
      <c r="AW1345" s="13" t="s">
        <v>4</v>
      </c>
      <c r="AX1345" s="13" t="s">
        <v>76</v>
      </c>
      <c r="AY1345" s="200" t="s">
        <v>408</v>
      </c>
    </row>
    <row r="1346" s="2" customFormat="1" ht="37.8" customHeight="1">
      <c r="A1346" s="41"/>
      <c r="B1346" s="179"/>
      <c r="C1346" s="180" t="s">
        <v>2071</v>
      </c>
      <c r="D1346" s="180" t="s">
        <v>411</v>
      </c>
      <c r="E1346" s="181" t="s">
        <v>2072</v>
      </c>
      <c r="F1346" s="182" t="s">
        <v>2073</v>
      </c>
      <c r="G1346" s="183" t="s">
        <v>426</v>
      </c>
      <c r="H1346" s="184">
        <v>9.9179999999999993</v>
      </c>
      <c r="I1346" s="185"/>
      <c r="J1346" s="186">
        <f>ROUND(I1346*H1346,2)</f>
        <v>0</v>
      </c>
      <c r="K1346" s="182" t="s">
        <v>414</v>
      </c>
      <c r="L1346" s="42"/>
      <c r="M1346" s="187" t="s">
        <v>3</v>
      </c>
      <c r="N1346" s="188" t="s">
        <v>43</v>
      </c>
      <c r="O1346" s="75"/>
      <c r="P1346" s="189">
        <f>O1346*H1346</f>
        <v>0</v>
      </c>
      <c r="Q1346" s="189">
        <v>0.023297799000000001</v>
      </c>
      <c r="R1346" s="189">
        <f>Q1346*H1346</f>
        <v>0.231067570482</v>
      </c>
      <c r="S1346" s="189">
        <v>0</v>
      </c>
      <c r="T1346" s="190">
        <f>S1346*H1346</f>
        <v>0</v>
      </c>
      <c r="U1346" s="41"/>
      <c r="V1346" s="41"/>
      <c r="W1346" s="41"/>
      <c r="X1346" s="41"/>
      <c r="Y1346" s="41"/>
      <c r="Z1346" s="41"/>
      <c r="AA1346" s="41"/>
      <c r="AB1346" s="41"/>
      <c r="AC1346" s="41"/>
      <c r="AD1346" s="41"/>
      <c r="AE1346" s="41"/>
      <c r="AR1346" s="191" t="s">
        <v>98</v>
      </c>
      <c r="AT1346" s="191" t="s">
        <v>411</v>
      </c>
      <c r="AU1346" s="191" t="s">
        <v>114</v>
      </c>
      <c r="AY1346" s="22" t="s">
        <v>408</v>
      </c>
      <c r="BE1346" s="192">
        <f>IF(N1346="základní",J1346,0)</f>
        <v>0</v>
      </c>
      <c r="BF1346" s="192">
        <f>IF(N1346="snížená",J1346,0)</f>
        <v>0</v>
      </c>
      <c r="BG1346" s="192">
        <f>IF(N1346="zákl. přenesená",J1346,0)</f>
        <v>0</v>
      </c>
      <c r="BH1346" s="192">
        <f>IF(N1346="sníž. přenesená",J1346,0)</f>
        <v>0</v>
      </c>
      <c r="BI1346" s="192">
        <f>IF(N1346="nulová",J1346,0)</f>
        <v>0</v>
      </c>
      <c r="BJ1346" s="22" t="s">
        <v>76</v>
      </c>
      <c r="BK1346" s="192">
        <f>ROUND(I1346*H1346,2)</f>
        <v>0</v>
      </c>
      <c r="BL1346" s="22" t="s">
        <v>98</v>
      </c>
      <c r="BM1346" s="191" t="s">
        <v>2074</v>
      </c>
    </row>
    <row r="1347" s="2" customFormat="1">
      <c r="A1347" s="41"/>
      <c r="B1347" s="42"/>
      <c r="C1347" s="41"/>
      <c r="D1347" s="193" t="s">
        <v>417</v>
      </c>
      <c r="E1347" s="41"/>
      <c r="F1347" s="194" t="s">
        <v>2075</v>
      </c>
      <c r="G1347" s="41"/>
      <c r="H1347" s="41"/>
      <c r="I1347" s="195"/>
      <c r="J1347" s="41"/>
      <c r="K1347" s="41"/>
      <c r="L1347" s="42"/>
      <c r="M1347" s="196"/>
      <c r="N1347" s="197"/>
      <c r="O1347" s="75"/>
      <c r="P1347" s="75"/>
      <c r="Q1347" s="75"/>
      <c r="R1347" s="75"/>
      <c r="S1347" s="75"/>
      <c r="T1347" s="76"/>
      <c r="U1347" s="41"/>
      <c r="V1347" s="41"/>
      <c r="W1347" s="41"/>
      <c r="X1347" s="41"/>
      <c r="Y1347" s="41"/>
      <c r="Z1347" s="41"/>
      <c r="AA1347" s="41"/>
      <c r="AB1347" s="41"/>
      <c r="AC1347" s="41"/>
      <c r="AD1347" s="41"/>
      <c r="AE1347" s="41"/>
      <c r="AT1347" s="22" t="s">
        <v>417</v>
      </c>
      <c r="AU1347" s="22" t="s">
        <v>114</v>
      </c>
    </row>
    <row r="1348" s="13" customFormat="1">
      <c r="A1348" s="13"/>
      <c r="B1348" s="198"/>
      <c r="C1348" s="13"/>
      <c r="D1348" s="199" t="s">
        <v>419</v>
      </c>
      <c r="E1348" s="200" t="s">
        <v>3</v>
      </c>
      <c r="F1348" s="201" t="s">
        <v>2076</v>
      </c>
      <c r="G1348" s="13"/>
      <c r="H1348" s="202">
        <v>9.9179999999999993</v>
      </c>
      <c r="I1348" s="203"/>
      <c r="J1348" s="13"/>
      <c r="K1348" s="13"/>
      <c r="L1348" s="198"/>
      <c r="M1348" s="204"/>
      <c r="N1348" s="205"/>
      <c r="O1348" s="205"/>
      <c r="P1348" s="205"/>
      <c r="Q1348" s="205"/>
      <c r="R1348" s="205"/>
      <c r="S1348" s="205"/>
      <c r="T1348" s="206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T1348" s="200" t="s">
        <v>419</v>
      </c>
      <c r="AU1348" s="200" t="s">
        <v>114</v>
      </c>
      <c r="AV1348" s="13" t="s">
        <v>80</v>
      </c>
      <c r="AW1348" s="13" t="s">
        <v>33</v>
      </c>
      <c r="AX1348" s="13" t="s">
        <v>76</v>
      </c>
      <c r="AY1348" s="200" t="s">
        <v>408</v>
      </c>
    </row>
    <row r="1349" s="2" customFormat="1" ht="37.8" customHeight="1">
      <c r="A1349" s="41"/>
      <c r="B1349" s="179"/>
      <c r="C1349" s="180" t="s">
        <v>2077</v>
      </c>
      <c r="D1349" s="180" t="s">
        <v>411</v>
      </c>
      <c r="E1349" s="181" t="s">
        <v>2078</v>
      </c>
      <c r="F1349" s="182" t="s">
        <v>2079</v>
      </c>
      <c r="G1349" s="183" t="s">
        <v>426</v>
      </c>
      <c r="H1349" s="184">
        <v>9.9179999999999993</v>
      </c>
      <c r="I1349" s="185"/>
      <c r="J1349" s="186">
        <f>ROUND(I1349*H1349,2)</f>
        <v>0</v>
      </c>
      <c r="K1349" s="182" t="s">
        <v>414</v>
      </c>
      <c r="L1349" s="42"/>
      <c r="M1349" s="187" t="s">
        <v>3</v>
      </c>
      <c r="N1349" s="188" t="s">
        <v>43</v>
      </c>
      <c r="O1349" s="75"/>
      <c r="P1349" s="189">
        <f>O1349*H1349</f>
        <v>0</v>
      </c>
      <c r="Q1349" s="189">
        <v>0.0012149999999999999</v>
      </c>
      <c r="R1349" s="189">
        <f>Q1349*H1349</f>
        <v>0.012050369999999998</v>
      </c>
      <c r="S1349" s="189">
        <v>0</v>
      </c>
      <c r="T1349" s="190">
        <f>S1349*H1349</f>
        <v>0</v>
      </c>
      <c r="U1349" s="41"/>
      <c r="V1349" s="41"/>
      <c r="W1349" s="41"/>
      <c r="X1349" s="41"/>
      <c r="Y1349" s="41"/>
      <c r="Z1349" s="41"/>
      <c r="AA1349" s="41"/>
      <c r="AB1349" s="41"/>
      <c r="AC1349" s="41"/>
      <c r="AD1349" s="41"/>
      <c r="AE1349" s="41"/>
      <c r="AR1349" s="191" t="s">
        <v>98</v>
      </c>
      <c r="AT1349" s="191" t="s">
        <v>411</v>
      </c>
      <c r="AU1349" s="191" t="s">
        <v>114</v>
      </c>
      <c r="AY1349" s="22" t="s">
        <v>408</v>
      </c>
      <c r="BE1349" s="192">
        <f>IF(N1349="základní",J1349,0)</f>
        <v>0</v>
      </c>
      <c r="BF1349" s="192">
        <f>IF(N1349="snížená",J1349,0)</f>
        <v>0</v>
      </c>
      <c r="BG1349" s="192">
        <f>IF(N1349="zákl. přenesená",J1349,0)</f>
        <v>0</v>
      </c>
      <c r="BH1349" s="192">
        <f>IF(N1349="sníž. přenesená",J1349,0)</f>
        <v>0</v>
      </c>
      <c r="BI1349" s="192">
        <f>IF(N1349="nulová",J1349,0)</f>
        <v>0</v>
      </c>
      <c r="BJ1349" s="22" t="s">
        <v>76</v>
      </c>
      <c r="BK1349" s="192">
        <f>ROUND(I1349*H1349,2)</f>
        <v>0</v>
      </c>
      <c r="BL1349" s="22" t="s">
        <v>98</v>
      </c>
      <c r="BM1349" s="191" t="s">
        <v>2080</v>
      </c>
    </row>
    <row r="1350" s="2" customFormat="1">
      <c r="A1350" s="41"/>
      <c r="B1350" s="42"/>
      <c r="C1350" s="41"/>
      <c r="D1350" s="193" t="s">
        <v>417</v>
      </c>
      <c r="E1350" s="41"/>
      <c r="F1350" s="194" t="s">
        <v>2081</v>
      </c>
      <c r="G1350" s="41"/>
      <c r="H1350" s="41"/>
      <c r="I1350" s="195"/>
      <c r="J1350" s="41"/>
      <c r="K1350" s="41"/>
      <c r="L1350" s="42"/>
      <c r="M1350" s="196"/>
      <c r="N1350" s="197"/>
      <c r="O1350" s="75"/>
      <c r="P1350" s="75"/>
      <c r="Q1350" s="75"/>
      <c r="R1350" s="75"/>
      <c r="S1350" s="75"/>
      <c r="T1350" s="76"/>
      <c r="U1350" s="41"/>
      <c r="V1350" s="41"/>
      <c r="W1350" s="41"/>
      <c r="X1350" s="41"/>
      <c r="Y1350" s="41"/>
      <c r="Z1350" s="41"/>
      <c r="AA1350" s="41"/>
      <c r="AB1350" s="41"/>
      <c r="AC1350" s="41"/>
      <c r="AD1350" s="41"/>
      <c r="AE1350" s="41"/>
      <c r="AT1350" s="22" t="s">
        <v>417</v>
      </c>
      <c r="AU1350" s="22" t="s">
        <v>114</v>
      </c>
    </row>
    <row r="1351" s="2" customFormat="1" ht="37.8" customHeight="1">
      <c r="A1351" s="41"/>
      <c r="B1351" s="179"/>
      <c r="C1351" s="180" t="s">
        <v>2082</v>
      </c>
      <c r="D1351" s="180" t="s">
        <v>411</v>
      </c>
      <c r="E1351" s="181" t="s">
        <v>559</v>
      </c>
      <c r="F1351" s="182" t="s">
        <v>560</v>
      </c>
      <c r="G1351" s="183" t="s">
        <v>561</v>
      </c>
      <c r="H1351" s="184">
        <v>32</v>
      </c>
      <c r="I1351" s="185"/>
      <c r="J1351" s="186">
        <f>ROUND(I1351*H1351,2)</f>
        <v>0</v>
      </c>
      <c r="K1351" s="182" t="s">
        <v>414</v>
      </c>
      <c r="L1351" s="42"/>
      <c r="M1351" s="187" t="s">
        <v>3</v>
      </c>
      <c r="N1351" s="188" t="s">
        <v>43</v>
      </c>
      <c r="O1351" s="75"/>
      <c r="P1351" s="189">
        <f>O1351*H1351</f>
        <v>0</v>
      </c>
      <c r="Q1351" s="189">
        <v>1.42788E-05</v>
      </c>
      <c r="R1351" s="189">
        <f>Q1351*H1351</f>
        <v>0.00045692159999999999</v>
      </c>
      <c r="S1351" s="189">
        <v>0</v>
      </c>
      <c r="T1351" s="190">
        <f>S1351*H1351</f>
        <v>0</v>
      </c>
      <c r="U1351" s="41"/>
      <c r="V1351" s="41"/>
      <c r="W1351" s="41"/>
      <c r="X1351" s="41"/>
      <c r="Y1351" s="41"/>
      <c r="Z1351" s="41"/>
      <c r="AA1351" s="41"/>
      <c r="AB1351" s="41"/>
      <c r="AC1351" s="41"/>
      <c r="AD1351" s="41"/>
      <c r="AE1351" s="41"/>
      <c r="AR1351" s="191" t="s">
        <v>98</v>
      </c>
      <c r="AT1351" s="191" t="s">
        <v>411</v>
      </c>
      <c r="AU1351" s="191" t="s">
        <v>114</v>
      </c>
      <c r="AY1351" s="22" t="s">
        <v>408</v>
      </c>
      <c r="BE1351" s="192">
        <f>IF(N1351="základní",J1351,0)</f>
        <v>0</v>
      </c>
      <c r="BF1351" s="192">
        <f>IF(N1351="snížená",J1351,0)</f>
        <v>0</v>
      </c>
      <c r="BG1351" s="192">
        <f>IF(N1351="zákl. přenesená",J1351,0)</f>
        <v>0</v>
      </c>
      <c r="BH1351" s="192">
        <f>IF(N1351="sníž. přenesená",J1351,0)</f>
        <v>0</v>
      </c>
      <c r="BI1351" s="192">
        <f>IF(N1351="nulová",J1351,0)</f>
        <v>0</v>
      </c>
      <c r="BJ1351" s="22" t="s">
        <v>76</v>
      </c>
      <c r="BK1351" s="192">
        <f>ROUND(I1351*H1351,2)</f>
        <v>0</v>
      </c>
      <c r="BL1351" s="22" t="s">
        <v>98</v>
      </c>
      <c r="BM1351" s="191" t="s">
        <v>2083</v>
      </c>
    </row>
    <row r="1352" s="2" customFormat="1">
      <c r="A1352" s="41"/>
      <c r="B1352" s="42"/>
      <c r="C1352" s="41"/>
      <c r="D1352" s="193" t="s">
        <v>417</v>
      </c>
      <c r="E1352" s="41"/>
      <c r="F1352" s="194" t="s">
        <v>563</v>
      </c>
      <c r="G1352" s="41"/>
      <c r="H1352" s="41"/>
      <c r="I1352" s="195"/>
      <c r="J1352" s="41"/>
      <c r="K1352" s="41"/>
      <c r="L1352" s="42"/>
      <c r="M1352" s="196"/>
      <c r="N1352" s="197"/>
      <c r="O1352" s="75"/>
      <c r="P1352" s="75"/>
      <c r="Q1352" s="75"/>
      <c r="R1352" s="75"/>
      <c r="S1352" s="75"/>
      <c r="T1352" s="76"/>
      <c r="U1352" s="41"/>
      <c r="V1352" s="41"/>
      <c r="W1352" s="41"/>
      <c r="X1352" s="41"/>
      <c r="Y1352" s="41"/>
      <c r="Z1352" s="41"/>
      <c r="AA1352" s="41"/>
      <c r="AB1352" s="41"/>
      <c r="AC1352" s="41"/>
      <c r="AD1352" s="41"/>
      <c r="AE1352" s="41"/>
      <c r="AT1352" s="22" t="s">
        <v>417</v>
      </c>
      <c r="AU1352" s="22" t="s">
        <v>114</v>
      </c>
    </row>
    <row r="1353" s="13" customFormat="1">
      <c r="A1353" s="13"/>
      <c r="B1353" s="198"/>
      <c r="C1353" s="13"/>
      <c r="D1353" s="199" t="s">
        <v>419</v>
      </c>
      <c r="E1353" s="200" t="s">
        <v>3</v>
      </c>
      <c r="F1353" s="201" t="s">
        <v>2084</v>
      </c>
      <c r="G1353" s="13"/>
      <c r="H1353" s="202">
        <v>32</v>
      </c>
      <c r="I1353" s="203"/>
      <c r="J1353" s="13"/>
      <c r="K1353" s="13"/>
      <c r="L1353" s="198"/>
      <c r="M1353" s="204"/>
      <c r="N1353" s="205"/>
      <c r="O1353" s="205"/>
      <c r="P1353" s="205"/>
      <c r="Q1353" s="205"/>
      <c r="R1353" s="205"/>
      <c r="S1353" s="205"/>
      <c r="T1353" s="206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00" t="s">
        <v>419</v>
      </c>
      <c r="AU1353" s="200" t="s">
        <v>114</v>
      </c>
      <c r="AV1353" s="13" t="s">
        <v>80</v>
      </c>
      <c r="AW1353" s="13" t="s">
        <v>33</v>
      </c>
      <c r="AX1353" s="13" t="s">
        <v>76</v>
      </c>
      <c r="AY1353" s="200" t="s">
        <v>408</v>
      </c>
    </row>
    <row r="1354" s="2" customFormat="1" ht="24.15" customHeight="1">
      <c r="A1354" s="41"/>
      <c r="B1354" s="179"/>
      <c r="C1354" s="180" t="s">
        <v>2085</v>
      </c>
      <c r="D1354" s="180" t="s">
        <v>411</v>
      </c>
      <c r="E1354" s="181" t="s">
        <v>2086</v>
      </c>
      <c r="F1354" s="182" t="s">
        <v>2087</v>
      </c>
      <c r="G1354" s="183" t="s">
        <v>426</v>
      </c>
      <c r="H1354" s="184">
        <v>1.728</v>
      </c>
      <c r="I1354" s="185"/>
      <c r="J1354" s="186">
        <f>ROUND(I1354*H1354,2)</f>
        <v>0</v>
      </c>
      <c r="K1354" s="182" t="s">
        <v>414</v>
      </c>
      <c r="L1354" s="42"/>
      <c r="M1354" s="187" t="s">
        <v>3</v>
      </c>
      <c r="N1354" s="188" t="s">
        <v>43</v>
      </c>
      <c r="O1354" s="75"/>
      <c r="P1354" s="189">
        <f>O1354*H1354</f>
        <v>0</v>
      </c>
      <c r="Q1354" s="189">
        <v>0</v>
      </c>
      <c r="R1354" s="189">
        <f>Q1354*H1354</f>
        <v>0</v>
      </c>
      <c r="S1354" s="189">
        <v>0</v>
      </c>
      <c r="T1354" s="190">
        <f>S1354*H1354</f>
        <v>0</v>
      </c>
      <c r="U1354" s="41"/>
      <c r="V1354" s="41"/>
      <c r="W1354" s="41"/>
      <c r="X1354" s="41"/>
      <c r="Y1354" s="41"/>
      <c r="Z1354" s="41"/>
      <c r="AA1354" s="41"/>
      <c r="AB1354" s="41"/>
      <c r="AC1354" s="41"/>
      <c r="AD1354" s="41"/>
      <c r="AE1354" s="41"/>
      <c r="AR1354" s="191" t="s">
        <v>98</v>
      </c>
      <c r="AT1354" s="191" t="s">
        <v>411</v>
      </c>
      <c r="AU1354" s="191" t="s">
        <v>114</v>
      </c>
      <c r="AY1354" s="22" t="s">
        <v>408</v>
      </c>
      <c r="BE1354" s="192">
        <f>IF(N1354="základní",J1354,0)</f>
        <v>0</v>
      </c>
      <c r="BF1354" s="192">
        <f>IF(N1354="snížená",J1354,0)</f>
        <v>0</v>
      </c>
      <c r="BG1354" s="192">
        <f>IF(N1354="zákl. přenesená",J1354,0)</f>
        <v>0</v>
      </c>
      <c r="BH1354" s="192">
        <f>IF(N1354="sníž. přenesená",J1354,0)</f>
        <v>0</v>
      </c>
      <c r="BI1354" s="192">
        <f>IF(N1354="nulová",J1354,0)</f>
        <v>0</v>
      </c>
      <c r="BJ1354" s="22" t="s">
        <v>76</v>
      </c>
      <c r="BK1354" s="192">
        <f>ROUND(I1354*H1354,2)</f>
        <v>0</v>
      </c>
      <c r="BL1354" s="22" t="s">
        <v>98</v>
      </c>
      <c r="BM1354" s="191" t="s">
        <v>2088</v>
      </c>
    </row>
    <row r="1355" s="2" customFormat="1">
      <c r="A1355" s="41"/>
      <c r="B1355" s="42"/>
      <c r="C1355" s="41"/>
      <c r="D1355" s="193" t="s">
        <v>417</v>
      </c>
      <c r="E1355" s="41"/>
      <c r="F1355" s="194" t="s">
        <v>2089</v>
      </c>
      <c r="G1355" s="41"/>
      <c r="H1355" s="41"/>
      <c r="I1355" s="195"/>
      <c r="J1355" s="41"/>
      <c r="K1355" s="41"/>
      <c r="L1355" s="42"/>
      <c r="M1355" s="196"/>
      <c r="N1355" s="197"/>
      <c r="O1355" s="75"/>
      <c r="P1355" s="75"/>
      <c r="Q1355" s="75"/>
      <c r="R1355" s="75"/>
      <c r="S1355" s="75"/>
      <c r="T1355" s="76"/>
      <c r="U1355" s="41"/>
      <c r="V1355" s="41"/>
      <c r="W1355" s="41"/>
      <c r="X1355" s="41"/>
      <c r="Y1355" s="41"/>
      <c r="Z1355" s="41"/>
      <c r="AA1355" s="41"/>
      <c r="AB1355" s="41"/>
      <c r="AC1355" s="41"/>
      <c r="AD1355" s="41"/>
      <c r="AE1355" s="41"/>
      <c r="AT1355" s="22" t="s">
        <v>417</v>
      </c>
      <c r="AU1355" s="22" t="s">
        <v>114</v>
      </c>
    </row>
    <row r="1356" s="13" customFormat="1">
      <c r="A1356" s="13"/>
      <c r="B1356" s="198"/>
      <c r="C1356" s="13"/>
      <c r="D1356" s="199" t="s">
        <v>419</v>
      </c>
      <c r="E1356" s="200" t="s">
        <v>3</v>
      </c>
      <c r="F1356" s="201" t="s">
        <v>2069</v>
      </c>
      <c r="G1356" s="13"/>
      <c r="H1356" s="202">
        <v>1.728</v>
      </c>
      <c r="I1356" s="203"/>
      <c r="J1356" s="13"/>
      <c r="K1356" s="13"/>
      <c r="L1356" s="198"/>
      <c r="M1356" s="204"/>
      <c r="N1356" s="205"/>
      <c r="O1356" s="205"/>
      <c r="P1356" s="205"/>
      <c r="Q1356" s="205"/>
      <c r="R1356" s="205"/>
      <c r="S1356" s="205"/>
      <c r="T1356" s="206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T1356" s="200" t="s">
        <v>419</v>
      </c>
      <c r="AU1356" s="200" t="s">
        <v>114</v>
      </c>
      <c r="AV1356" s="13" t="s">
        <v>80</v>
      </c>
      <c r="AW1356" s="13" t="s">
        <v>33</v>
      </c>
      <c r="AX1356" s="13" t="s">
        <v>76</v>
      </c>
      <c r="AY1356" s="200" t="s">
        <v>408</v>
      </c>
    </row>
    <row r="1357" s="12" customFormat="1" ht="20.88" customHeight="1">
      <c r="A1357" s="12"/>
      <c r="B1357" s="166"/>
      <c r="C1357" s="12"/>
      <c r="D1357" s="167" t="s">
        <v>71</v>
      </c>
      <c r="E1357" s="177" t="s">
        <v>2090</v>
      </c>
      <c r="F1357" s="177" t="s">
        <v>2091</v>
      </c>
      <c r="G1357" s="12"/>
      <c r="H1357" s="12"/>
      <c r="I1357" s="169"/>
      <c r="J1357" s="178">
        <f>BK1357</f>
        <v>0</v>
      </c>
      <c r="K1357" s="12"/>
      <c r="L1357" s="166"/>
      <c r="M1357" s="171"/>
      <c r="N1357" s="172"/>
      <c r="O1357" s="172"/>
      <c r="P1357" s="173">
        <f>SUM(P1358:P1381)</f>
        <v>0</v>
      </c>
      <c r="Q1357" s="172"/>
      <c r="R1357" s="173">
        <f>SUM(R1358:R1381)</f>
        <v>8.1145923887840006</v>
      </c>
      <c r="S1357" s="172"/>
      <c r="T1357" s="174">
        <f>SUM(T1358:T1381)</f>
        <v>0</v>
      </c>
      <c r="U1357" s="12"/>
      <c r="V1357" s="12"/>
      <c r="W1357" s="12"/>
      <c r="X1357" s="12"/>
      <c r="Y1357" s="12"/>
      <c r="Z1357" s="12"/>
      <c r="AA1357" s="12"/>
      <c r="AB1357" s="12"/>
      <c r="AC1357" s="12"/>
      <c r="AD1357" s="12"/>
      <c r="AE1357" s="12"/>
      <c r="AR1357" s="167" t="s">
        <v>80</v>
      </c>
      <c r="AT1357" s="175" t="s">
        <v>71</v>
      </c>
      <c r="AU1357" s="175" t="s">
        <v>80</v>
      </c>
      <c r="AY1357" s="167" t="s">
        <v>408</v>
      </c>
      <c r="BK1357" s="176">
        <f>SUM(BK1358:BK1381)</f>
        <v>0</v>
      </c>
    </row>
    <row r="1358" s="2" customFormat="1" ht="44.25" customHeight="1">
      <c r="A1358" s="41"/>
      <c r="B1358" s="179"/>
      <c r="C1358" s="180" t="s">
        <v>2092</v>
      </c>
      <c r="D1358" s="180" t="s">
        <v>411</v>
      </c>
      <c r="E1358" s="181" t="s">
        <v>2093</v>
      </c>
      <c r="F1358" s="182" t="s">
        <v>2094</v>
      </c>
      <c r="G1358" s="183" t="s">
        <v>117</v>
      </c>
      <c r="H1358" s="184">
        <v>556.21000000000004</v>
      </c>
      <c r="I1358" s="185"/>
      <c r="J1358" s="186">
        <f>ROUND(I1358*H1358,2)</f>
        <v>0</v>
      </c>
      <c r="K1358" s="182" t="s">
        <v>414</v>
      </c>
      <c r="L1358" s="42"/>
      <c r="M1358" s="187" t="s">
        <v>3</v>
      </c>
      <c r="N1358" s="188" t="s">
        <v>43</v>
      </c>
      <c r="O1358" s="75"/>
      <c r="P1358" s="189">
        <f>O1358*H1358</f>
        <v>0</v>
      </c>
      <c r="Q1358" s="189">
        <v>0</v>
      </c>
      <c r="R1358" s="189">
        <f>Q1358*H1358</f>
        <v>0</v>
      </c>
      <c r="S1358" s="189">
        <v>0</v>
      </c>
      <c r="T1358" s="190">
        <f>S1358*H1358</f>
        <v>0</v>
      </c>
      <c r="U1358" s="41"/>
      <c r="V1358" s="41"/>
      <c r="W1358" s="41"/>
      <c r="X1358" s="41"/>
      <c r="Y1358" s="41"/>
      <c r="Z1358" s="41"/>
      <c r="AA1358" s="41"/>
      <c r="AB1358" s="41"/>
      <c r="AC1358" s="41"/>
      <c r="AD1358" s="41"/>
      <c r="AE1358" s="41"/>
      <c r="AR1358" s="191" t="s">
        <v>98</v>
      </c>
      <c r="AT1358" s="191" t="s">
        <v>411</v>
      </c>
      <c r="AU1358" s="191" t="s">
        <v>114</v>
      </c>
      <c r="AY1358" s="22" t="s">
        <v>408</v>
      </c>
      <c r="BE1358" s="192">
        <f>IF(N1358="základní",J1358,0)</f>
        <v>0</v>
      </c>
      <c r="BF1358" s="192">
        <f>IF(N1358="snížená",J1358,0)</f>
        <v>0</v>
      </c>
      <c r="BG1358" s="192">
        <f>IF(N1358="zákl. přenesená",J1358,0)</f>
        <v>0</v>
      </c>
      <c r="BH1358" s="192">
        <f>IF(N1358="sníž. přenesená",J1358,0)</f>
        <v>0</v>
      </c>
      <c r="BI1358" s="192">
        <f>IF(N1358="nulová",J1358,0)</f>
        <v>0</v>
      </c>
      <c r="BJ1358" s="22" t="s">
        <v>76</v>
      </c>
      <c r="BK1358" s="192">
        <f>ROUND(I1358*H1358,2)</f>
        <v>0</v>
      </c>
      <c r="BL1358" s="22" t="s">
        <v>98</v>
      </c>
      <c r="BM1358" s="191" t="s">
        <v>2095</v>
      </c>
    </row>
    <row r="1359" s="2" customFormat="1">
      <c r="A1359" s="41"/>
      <c r="B1359" s="42"/>
      <c r="C1359" s="41"/>
      <c r="D1359" s="193" t="s">
        <v>417</v>
      </c>
      <c r="E1359" s="41"/>
      <c r="F1359" s="194" t="s">
        <v>2096</v>
      </c>
      <c r="G1359" s="41"/>
      <c r="H1359" s="41"/>
      <c r="I1359" s="195"/>
      <c r="J1359" s="41"/>
      <c r="K1359" s="41"/>
      <c r="L1359" s="42"/>
      <c r="M1359" s="196"/>
      <c r="N1359" s="197"/>
      <c r="O1359" s="75"/>
      <c r="P1359" s="75"/>
      <c r="Q1359" s="75"/>
      <c r="R1359" s="75"/>
      <c r="S1359" s="75"/>
      <c r="T1359" s="76"/>
      <c r="U1359" s="41"/>
      <c r="V1359" s="41"/>
      <c r="W1359" s="41"/>
      <c r="X1359" s="41"/>
      <c r="Y1359" s="41"/>
      <c r="Z1359" s="41"/>
      <c r="AA1359" s="41"/>
      <c r="AB1359" s="41"/>
      <c r="AC1359" s="41"/>
      <c r="AD1359" s="41"/>
      <c r="AE1359" s="41"/>
      <c r="AT1359" s="22" t="s">
        <v>417</v>
      </c>
      <c r="AU1359" s="22" t="s">
        <v>114</v>
      </c>
    </row>
    <row r="1360" s="2" customFormat="1" ht="21.75" customHeight="1">
      <c r="A1360" s="41"/>
      <c r="B1360" s="179"/>
      <c r="C1360" s="223" t="s">
        <v>2097</v>
      </c>
      <c r="D1360" s="223" t="s">
        <v>513</v>
      </c>
      <c r="E1360" s="224" t="s">
        <v>2098</v>
      </c>
      <c r="F1360" s="225" t="s">
        <v>2099</v>
      </c>
      <c r="G1360" s="226" t="s">
        <v>117</v>
      </c>
      <c r="H1360" s="227">
        <v>305.916</v>
      </c>
      <c r="I1360" s="228"/>
      <c r="J1360" s="229">
        <f>ROUND(I1360*H1360,2)</f>
        <v>0</v>
      </c>
      <c r="K1360" s="225" t="s">
        <v>414</v>
      </c>
      <c r="L1360" s="230"/>
      <c r="M1360" s="231" t="s">
        <v>3</v>
      </c>
      <c r="N1360" s="232" t="s">
        <v>43</v>
      </c>
      <c r="O1360" s="75"/>
      <c r="P1360" s="189">
        <f>O1360*H1360</f>
        <v>0</v>
      </c>
      <c r="Q1360" s="189">
        <v>0.012800000000000001</v>
      </c>
      <c r="R1360" s="189">
        <f>Q1360*H1360</f>
        <v>3.9157248</v>
      </c>
      <c r="S1360" s="189">
        <v>0</v>
      </c>
      <c r="T1360" s="190">
        <f>S1360*H1360</f>
        <v>0</v>
      </c>
      <c r="U1360" s="41"/>
      <c r="V1360" s="41"/>
      <c r="W1360" s="41"/>
      <c r="X1360" s="41"/>
      <c r="Y1360" s="41"/>
      <c r="Z1360" s="41"/>
      <c r="AA1360" s="41"/>
      <c r="AB1360" s="41"/>
      <c r="AC1360" s="41"/>
      <c r="AD1360" s="41"/>
      <c r="AE1360" s="41"/>
      <c r="AR1360" s="191" t="s">
        <v>616</v>
      </c>
      <c r="AT1360" s="191" t="s">
        <v>513</v>
      </c>
      <c r="AU1360" s="191" t="s">
        <v>114</v>
      </c>
      <c r="AY1360" s="22" t="s">
        <v>408</v>
      </c>
      <c r="BE1360" s="192">
        <f>IF(N1360="základní",J1360,0)</f>
        <v>0</v>
      </c>
      <c r="BF1360" s="192">
        <f>IF(N1360="snížená",J1360,0)</f>
        <v>0</v>
      </c>
      <c r="BG1360" s="192">
        <f>IF(N1360="zákl. přenesená",J1360,0)</f>
        <v>0</v>
      </c>
      <c r="BH1360" s="192">
        <f>IF(N1360="sníž. přenesená",J1360,0)</f>
        <v>0</v>
      </c>
      <c r="BI1360" s="192">
        <f>IF(N1360="nulová",J1360,0)</f>
        <v>0</v>
      </c>
      <c r="BJ1360" s="22" t="s">
        <v>76</v>
      </c>
      <c r="BK1360" s="192">
        <f>ROUND(I1360*H1360,2)</f>
        <v>0</v>
      </c>
      <c r="BL1360" s="22" t="s">
        <v>98</v>
      </c>
      <c r="BM1360" s="191" t="s">
        <v>2100</v>
      </c>
    </row>
    <row r="1361" s="13" customFormat="1">
      <c r="A1361" s="13"/>
      <c r="B1361" s="198"/>
      <c r="C1361" s="13"/>
      <c r="D1361" s="199" t="s">
        <v>419</v>
      </c>
      <c r="E1361" s="200" t="s">
        <v>3</v>
      </c>
      <c r="F1361" s="201" t="s">
        <v>308</v>
      </c>
      <c r="G1361" s="13"/>
      <c r="H1361" s="202">
        <v>278.10500000000002</v>
      </c>
      <c r="I1361" s="203"/>
      <c r="J1361" s="13"/>
      <c r="K1361" s="13"/>
      <c r="L1361" s="198"/>
      <c r="M1361" s="204"/>
      <c r="N1361" s="205"/>
      <c r="O1361" s="205"/>
      <c r="P1361" s="205"/>
      <c r="Q1361" s="205"/>
      <c r="R1361" s="205"/>
      <c r="S1361" s="205"/>
      <c r="T1361" s="206"/>
      <c r="U1361" s="13"/>
      <c r="V1361" s="13"/>
      <c r="W1361" s="13"/>
      <c r="X1361" s="13"/>
      <c r="Y1361" s="13"/>
      <c r="Z1361" s="13"/>
      <c r="AA1361" s="13"/>
      <c r="AB1361" s="13"/>
      <c r="AC1361" s="13"/>
      <c r="AD1361" s="13"/>
      <c r="AE1361" s="13"/>
      <c r="AT1361" s="200" t="s">
        <v>419</v>
      </c>
      <c r="AU1361" s="200" t="s">
        <v>114</v>
      </c>
      <c r="AV1361" s="13" t="s">
        <v>80</v>
      </c>
      <c r="AW1361" s="13" t="s">
        <v>33</v>
      </c>
      <c r="AX1361" s="13" t="s">
        <v>76</v>
      </c>
      <c r="AY1361" s="200" t="s">
        <v>408</v>
      </c>
    </row>
    <row r="1362" s="13" customFormat="1">
      <c r="A1362" s="13"/>
      <c r="B1362" s="198"/>
      <c r="C1362" s="13"/>
      <c r="D1362" s="199" t="s">
        <v>419</v>
      </c>
      <c r="E1362" s="13"/>
      <c r="F1362" s="201" t="s">
        <v>2101</v>
      </c>
      <c r="G1362" s="13"/>
      <c r="H1362" s="202">
        <v>305.916</v>
      </c>
      <c r="I1362" s="203"/>
      <c r="J1362" s="13"/>
      <c r="K1362" s="13"/>
      <c r="L1362" s="198"/>
      <c r="M1362" s="204"/>
      <c r="N1362" s="205"/>
      <c r="O1362" s="205"/>
      <c r="P1362" s="205"/>
      <c r="Q1362" s="205"/>
      <c r="R1362" s="205"/>
      <c r="S1362" s="205"/>
      <c r="T1362" s="206"/>
      <c r="U1362" s="13"/>
      <c r="V1362" s="13"/>
      <c r="W1362" s="13"/>
      <c r="X1362" s="13"/>
      <c r="Y1362" s="13"/>
      <c r="Z1362" s="13"/>
      <c r="AA1362" s="13"/>
      <c r="AB1362" s="13"/>
      <c r="AC1362" s="13"/>
      <c r="AD1362" s="13"/>
      <c r="AE1362" s="13"/>
      <c r="AT1362" s="200" t="s">
        <v>419</v>
      </c>
      <c r="AU1362" s="200" t="s">
        <v>114</v>
      </c>
      <c r="AV1362" s="13" t="s">
        <v>80</v>
      </c>
      <c r="AW1362" s="13" t="s">
        <v>4</v>
      </c>
      <c r="AX1362" s="13" t="s">
        <v>76</v>
      </c>
      <c r="AY1362" s="200" t="s">
        <v>408</v>
      </c>
    </row>
    <row r="1363" s="2" customFormat="1" ht="21.75" customHeight="1">
      <c r="A1363" s="41"/>
      <c r="B1363" s="179"/>
      <c r="C1363" s="223" t="s">
        <v>2102</v>
      </c>
      <c r="D1363" s="223" t="s">
        <v>513</v>
      </c>
      <c r="E1363" s="224" t="s">
        <v>2103</v>
      </c>
      <c r="F1363" s="225" t="s">
        <v>2104</v>
      </c>
      <c r="G1363" s="226" t="s">
        <v>117</v>
      </c>
      <c r="H1363" s="227">
        <v>305.916</v>
      </c>
      <c r="I1363" s="228"/>
      <c r="J1363" s="229">
        <f>ROUND(I1363*H1363,2)</f>
        <v>0</v>
      </c>
      <c r="K1363" s="225" t="s">
        <v>414</v>
      </c>
      <c r="L1363" s="230"/>
      <c r="M1363" s="231" t="s">
        <v>3</v>
      </c>
      <c r="N1363" s="232" t="s">
        <v>43</v>
      </c>
      <c r="O1363" s="75"/>
      <c r="P1363" s="189">
        <f>O1363*H1363</f>
        <v>0</v>
      </c>
      <c r="Q1363" s="189">
        <v>0.0104</v>
      </c>
      <c r="R1363" s="189">
        <f>Q1363*H1363</f>
        <v>3.1815263999999996</v>
      </c>
      <c r="S1363" s="189">
        <v>0</v>
      </c>
      <c r="T1363" s="190">
        <f>S1363*H1363</f>
        <v>0</v>
      </c>
      <c r="U1363" s="41"/>
      <c r="V1363" s="41"/>
      <c r="W1363" s="41"/>
      <c r="X1363" s="41"/>
      <c r="Y1363" s="41"/>
      <c r="Z1363" s="41"/>
      <c r="AA1363" s="41"/>
      <c r="AB1363" s="41"/>
      <c r="AC1363" s="41"/>
      <c r="AD1363" s="41"/>
      <c r="AE1363" s="41"/>
      <c r="AR1363" s="191" t="s">
        <v>616</v>
      </c>
      <c r="AT1363" s="191" t="s">
        <v>513</v>
      </c>
      <c r="AU1363" s="191" t="s">
        <v>114</v>
      </c>
      <c r="AY1363" s="22" t="s">
        <v>408</v>
      </c>
      <c r="BE1363" s="192">
        <f>IF(N1363="základní",J1363,0)</f>
        <v>0</v>
      </c>
      <c r="BF1363" s="192">
        <f>IF(N1363="snížená",J1363,0)</f>
        <v>0</v>
      </c>
      <c r="BG1363" s="192">
        <f>IF(N1363="zákl. přenesená",J1363,0)</f>
        <v>0</v>
      </c>
      <c r="BH1363" s="192">
        <f>IF(N1363="sníž. přenesená",J1363,0)</f>
        <v>0</v>
      </c>
      <c r="BI1363" s="192">
        <f>IF(N1363="nulová",J1363,0)</f>
        <v>0</v>
      </c>
      <c r="BJ1363" s="22" t="s">
        <v>76</v>
      </c>
      <c r="BK1363" s="192">
        <f>ROUND(I1363*H1363,2)</f>
        <v>0</v>
      </c>
      <c r="BL1363" s="22" t="s">
        <v>98</v>
      </c>
      <c r="BM1363" s="191" t="s">
        <v>2105</v>
      </c>
    </row>
    <row r="1364" s="13" customFormat="1">
      <c r="A1364" s="13"/>
      <c r="B1364" s="198"/>
      <c r="C1364" s="13"/>
      <c r="D1364" s="199" t="s">
        <v>419</v>
      </c>
      <c r="E1364" s="13"/>
      <c r="F1364" s="201" t="s">
        <v>2101</v>
      </c>
      <c r="G1364" s="13"/>
      <c r="H1364" s="202">
        <v>305.916</v>
      </c>
      <c r="I1364" s="203"/>
      <c r="J1364" s="13"/>
      <c r="K1364" s="13"/>
      <c r="L1364" s="198"/>
      <c r="M1364" s="204"/>
      <c r="N1364" s="205"/>
      <c r="O1364" s="205"/>
      <c r="P1364" s="205"/>
      <c r="Q1364" s="205"/>
      <c r="R1364" s="205"/>
      <c r="S1364" s="205"/>
      <c r="T1364" s="206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T1364" s="200" t="s">
        <v>419</v>
      </c>
      <c r="AU1364" s="200" t="s">
        <v>114</v>
      </c>
      <c r="AV1364" s="13" t="s">
        <v>80</v>
      </c>
      <c r="AW1364" s="13" t="s">
        <v>4</v>
      </c>
      <c r="AX1364" s="13" t="s">
        <v>76</v>
      </c>
      <c r="AY1364" s="200" t="s">
        <v>408</v>
      </c>
    </row>
    <row r="1365" s="2" customFormat="1" ht="24.15" customHeight="1">
      <c r="A1365" s="41"/>
      <c r="B1365" s="179"/>
      <c r="C1365" s="180" t="s">
        <v>2106</v>
      </c>
      <c r="D1365" s="180" t="s">
        <v>411</v>
      </c>
      <c r="E1365" s="181" t="s">
        <v>2107</v>
      </c>
      <c r="F1365" s="182" t="s">
        <v>2108</v>
      </c>
      <c r="G1365" s="183" t="s">
        <v>650</v>
      </c>
      <c r="H1365" s="184">
        <v>330.26600000000002</v>
      </c>
      <c r="I1365" s="185"/>
      <c r="J1365" s="186">
        <f>ROUND(I1365*H1365,2)</f>
        <v>0</v>
      </c>
      <c r="K1365" s="182" t="s">
        <v>414</v>
      </c>
      <c r="L1365" s="42"/>
      <c r="M1365" s="187" t="s">
        <v>3</v>
      </c>
      <c r="N1365" s="188" t="s">
        <v>43</v>
      </c>
      <c r="O1365" s="75"/>
      <c r="P1365" s="189">
        <f>O1365*H1365</f>
        <v>0</v>
      </c>
      <c r="Q1365" s="189">
        <v>2.0999999999999999E-05</v>
      </c>
      <c r="R1365" s="189">
        <f>Q1365*H1365</f>
        <v>0.0069355859999999997</v>
      </c>
      <c r="S1365" s="189">
        <v>0</v>
      </c>
      <c r="T1365" s="190">
        <f>S1365*H1365</f>
        <v>0</v>
      </c>
      <c r="U1365" s="41"/>
      <c r="V1365" s="41"/>
      <c r="W1365" s="41"/>
      <c r="X1365" s="41"/>
      <c r="Y1365" s="41"/>
      <c r="Z1365" s="41"/>
      <c r="AA1365" s="41"/>
      <c r="AB1365" s="41"/>
      <c r="AC1365" s="41"/>
      <c r="AD1365" s="41"/>
      <c r="AE1365" s="41"/>
      <c r="AR1365" s="191" t="s">
        <v>98</v>
      </c>
      <c r="AT1365" s="191" t="s">
        <v>411</v>
      </c>
      <c r="AU1365" s="191" t="s">
        <v>114</v>
      </c>
      <c r="AY1365" s="22" t="s">
        <v>408</v>
      </c>
      <c r="BE1365" s="192">
        <f>IF(N1365="základní",J1365,0)</f>
        <v>0</v>
      </c>
      <c r="BF1365" s="192">
        <f>IF(N1365="snížená",J1365,0)</f>
        <v>0</v>
      </c>
      <c r="BG1365" s="192">
        <f>IF(N1365="zákl. přenesená",J1365,0)</f>
        <v>0</v>
      </c>
      <c r="BH1365" s="192">
        <f>IF(N1365="sníž. přenesená",J1365,0)</f>
        <v>0</v>
      </c>
      <c r="BI1365" s="192">
        <f>IF(N1365="nulová",J1365,0)</f>
        <v>0</v>
      </c>
      <c r="BJ1365" s="22" t="s">
        <v>76</v>
      </c>
      <c r="BK1365" s="192">
        <f>ROUND(I1365*H1365,2)</f>
        <v>0</v>
      </c>
      <c r="BL1365" s="22" t="s">
        <v>98</v>
      </c>
      <c r="BM1365" s="191" t="s">
        <v>2109</v>
      </c>
    </row>
    <row r="1366" s="2" customFormat="1">
      <c r="A1366" s="41"/>
      <c r="B1366" s="42"/>
      <c r="C1366" s="41"/>
      <c r="D1366" s="193" t="s">
        <v>417</v>
      </c>
      <c r="E1366" s="41"/>
      <c r="F1366" s="194" t="s">
        <v>2110</v>
      </c>
      <c r="G1366" s="41"/>
      <c r="H1366" s="41"/>
      <c r="I1366" s="195"/>
      <c r="J1366" s="41"/>
      <c r="K1366" s="41"/>
      <c r="L1366" s="42"/>
      <c r="M1366" s="196"/>
      <c r="N1366" s="197"/>
      <c r="O1366" s="75"/>
      <c r="P1366" s="75"/>
      <c r="Q1366" s="75"/>
      <c r="R1366" s="75"/>
      <c r="S1366" s="75"/>
      <c r="T1366" s="76"/>
      <c r="U1366" s="41"/>
      <c r="V1366" s="41"/>
      <c r="W1366" s="41"/>
      <c r="X1366" s="41"/>
      <c r="Y1366" s="41"/>
      <c r="Z1366" s="41"/>
      <c r="AA1366" s="41"/>
      <c r="AB1366" s="41"/>
      <c r="AC1366" s="41"/>
      <c r="AD1366" s="41"/>
      <c r="AE1366" s="41"/>
      <c r="AT1366" s="22" t="s">
        <v>417</v>
      </c>
      <c r="AU1366" s="22" t="s">
        <v>114</v>
      </c>
    </row>
    <row r="1367" s="14" customFormat="1">
      <c r="A1367" s="14"/>
      <c r="B1367" s="208"/>
      <c r="C1367" s="14"/>
      <c r="D1367" s="199" t="s">
        <v>419</v>
      </c>
      <c r="E1367" s="209" t="s">
        <v>3</v>
      </c>
      <c r="F1367" s="210" t="s">
        <v>2111</v>
      </c>
      <c r="G1367" s="14"/>
      <c r="H1367" s="209" t="s">
        <v>3</v>
      </c>
      <c r="I1367" s="211"/>
      <c r="J1367" s="14"/>
      <c r="K1367" s="14"/>
      <c r="L1367" s="208"/>
      <c r="M1367" s="212"/>
      <c r="N1367" s="213"/>
      <c r="O1367" s="213"/>
      <c r="P1367" s="213"/>
      <c r="Q1367" s="213"/>
      <c r="R1367" s="213"/>
      <c r="S1367" s="213"/>
      <c r="T1367" s="214"/>
      <c r="U1367" s="14"/>
      <c r="V1367" s="14"/>
      <c r="W1367" s="14"/>
      <c r="X1367" s="14"/>
      <c r="Y1367" s="14"/>
      <c r="Z1367" s="14"/>
      <c r="AA1367" s="14"/>
      <c r="AB1367" s="14"/>
      <c r="AC1367" s="14"/>
      <c r="AD1367" s="14"/>
      <c r="AE1367" s="14"/>
      <c r="AT1367" s="209" t="s">
        <v>419</v>
      </c>
      <c r="AU1367" s="209" t="s">
        <v>114</v>
      </c>
      <c r="AV1367" s="14" t="s">
        <v>76</v>
      </c>
      <c r="AW1367" s="14" t="s">
        <v>33</v>
      </c>
      <c r="AX1367" s="14" t="s">
        <v>72</v>
      </c>
      <c r="AY1367" s="209" t="s">
        <v>408</v>
      </c>
    </row>
    <row r="1368" s="13" customFormat="1">
      <c r="A1368" s="13"/>
      <c r="B1368" s="198"/>
      <c r="C1368" s="13"/>
      <c r="D1368" s="199" t="s">
        <v>419</v>
      </c>
      <c r="E1368" s="200" t="s">
        <v>3</v>
      </c>
      <c r="F1368" s="201" t="s">
        <v>2112</v>
      </c>
      <c r="G1368" s="13"/>
      <c r="H1368" s="202">
        <v>305.916</v>
      </c>
      <c r="I1368" s="203"/>
      <c r="J1368" s="13"/>
      <c r="K1368" s="13"/>
      <c r="L1368" s="198"/>
      <c r="M1368" s="204"/>
      <c r="N1368" s="205"/>
      <c r="O1368" s="205"/>
      <c r="P1368" s="205"/>
      <c r="Q1368" s="205"/>
      <c r="R1368" s="205"/>
      <c r="S1368" s="205"/>
      <c r="T1368" s="206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T1368" s="200" t="s">
        <v>419</v>
      </c>
      <c r="AU1368" s="200" t="s">
        <v>114</v>
      </c>
      <c r="AV1368" s="13" t="s">
        <v>80</v>
      </c>
      <c r="AW1368" s="13" t="s">
        <v>33</v>
      </c>
      <c r="AX1368" s="13" t="s">
        <v>72</v>
      </c>
      <c r="AY1368" s="200" t="s">
        <v>408</v>
      </c>
    </row>
    <row r="1369" s="13" customFormat="1">
      <c r="A1369" s="13"/>
      <c r="B1369" s="198"/>
      <c r="C1369" s="13"/>
      <c r="D1369" s="199" t="s">
        <v>419</v>
      </c>
      <c r="E1369" s="200" t="s">
        <v>3</v>
      </c>
      <c r="F1369" s="201" t="s">
        <v>197</v>
      </c>
      <c r="G1369" s="13"/>
      <c r="H1369" s="202">
        <v>24.350000000000001</v>
      </c>
      <c r="I1369" s="203"/>
      <c r="J1369" s="13"/>
      <c r="K1369" s="13"/>
      <c r="L1369" s="198"/>
      <c r="M1369" s="204"/>
      <c r="N1369" s="205"/>
      <c r="O1369" s="205"/>
      <c r="P1369" s="205"/>
      <c r="Q1369" s="205"/>
      <c r="R1369" s="205"/>
      <c r="S1369" s="205"/>
      <c r="T1369" s="206"/>
      <c r="U1369" s="13"/>
      <c r="V1369" s="13"/>
      <c r="W1369" s="13"/>
      <c r="X1369" s="13"/>
      <c r="Y1369" s="13"/>
      <c r="Z1369" s="13"/>
      <c r="AA1369" s="13"/>
      <c r="AB1369" s="13"/>
      <c r="AC1369" s="13"/>
      <c r="AD1369" s="13"/>
      <c r="AE1369" s="13"/>
      <c r="AT1369" s="200" t="s">
        <v>419</v>
      </c>
      <c r="AU1369" s="200" t="s">
        <v>114</v>
      </c>
      <c r="AV1369" s="13" t="s">
        <v>80</v>
      </c>
      <c r="AW1369" s="13" t="s">
        <v>33</v>
      </c>
      <c r="AX1369" s="13" t="s">
        <v>72</v>
      </c>
      <c r="AY1369" s="200" t="s">
        <v>408</v>
      </c>
    </row>
    <row r="1370" s="15" customFormat="1">
      <c r="A1370" s="15"/>
      <c r="B1370" s="215"/>
      <c r="C1370" s="15"/>
      <c r="D1370" s="199" t="s">
        <v>419</v>
      </c>
      <c r="E1370" s="216" t="s">
        <v>3</v>
      </c>
      <c r="F1370" s="217" t="s">
        <v>451</v>
      </c>
      <c r="G1370" s="15"/>
      <c r="H1370" s="218">
        <v>330.26600000000002</v>
      </c>
      <c r="I1370" s="219"/>
      <c r="J1370" s="15"/>
      <c r="K1370" s="15"/>
      <c r="L1370" s="215"/>
      <c r="M1370" s="220"/>
      <c r="N1370" s="221"/>
      <c r="O1370" s="221"/>
      <c r="P1370" s="221"/>
      <c r="Q1370" s="221"/>
      <c r="R1370" s="221"/>
      <c r="S1370" s="221"/>
      <c r="T1370" s="222"/>
      <c r="U1370" s="15"/>
      <c r="V1370" s="15"/>
      <c r="W1370" s="15"/>
      <c r="X1370" s="15"/>
      <c r="Y1370" s="15"/>
      <c r="Z1370" s="15"/>
      <c r="AA1370" s="15"/>
      <c r="AB1370" s="15"/>
      <c r="AC1370" s="15"/>
      <c r="AD1370" s="15"/>
      <c r="AE1370" s="15"/>
      <c r="AT1370" s="216" t="s">
        <v>419</v>
      </c>
      <c r="AU1370" s="216" t="s">
        <v>114</v>
      </c>
      <c r="AV1370" s="15" t="s">
        <v>415</v>
      </c>
      <c r="AW1370" s="15" t="s">
        <v>33</v>
      </c>
      <c r="AX1370" s="15" t="s">
        <v>76</v>
      </c>
      <c r="AY1370" s="216" t="s">
        <v>408</v>
      </c>
    </row>
    <row r="1371" s="2" customFormat="1" ht="16.5" customHeight="1">
      <c r="A1371" s="41"/>
      <c r="B1371" s="179"/>
      <c r="C1371" s="223" t="s">
        <v>2113</v>
      </c>
      <c r="D1371" s="223" t="s">
        <v>513</v>
      </c>
      <c r="E1371" s="224" t="s">
        <v>2114</v>
      </c>
      <c r="F1371" s="225" t="s">
        <v>2115</v>
      </c>
      <c r="G1371" s="226" t="s">
        <v>426</v>
      </c>
      <c r="H1371" s="227">
        <v>0.89200000000000002</v>
      </c>
      <c r="I1371" s="228"/>
      <c r="J1371" s="229">
        <f>ROUND(I1371*H1371,2)</f>
        <v>0</v>
      </c>
      <c r="K1371" s="225" t="s">
        <v>414</v>
      </c>
      <c r="L1371" s="230"/>
      <c r="M1371" s="231" t="s">
        <v>3</v>
      </c>
      <c r="N1371" s="232" t="s">
        <v>43</v>
      </c>
      <c r="O1371" s="75"/>
      <c r="P1371" s="189">
        <f>O1371*H1371</f>
        <v>0</v>
      </c>
      <c r="Q1371" s="189">
        <v>0.55000000000000004</v>
      </c>
      <c r="R1371" s="189">
        <f>Q1371*H1371</f>
        <v>0.49060000000000004</v>
      </c>
      <c r="S1371" s="189">
        <v>0</v>
      </c>
      <c r="T1371" s="190">
        <f>S1371*H1371</f>
        <v>0</v>
      </c>
      <c r="U1371" s="41"/>
      <c r="V1371" s="41"/>
      <c r="W1371" s="41"/>
      <c r="X1371" s="41"/>
      <c r="Y1371" s="41"/>
      <c r="Z1371" s="41"/>
      <c r="AA1371" s="41"/>
      <c r="AB1371" s="41"/>
      <c r="AC1371" s="41"/>
      <c r="AD1371" s="41"/>
      <c r="AE1371" s="41"/>
      <c r="AR1371" s="191" t="s">
        <v>616</v>
      </c>
      <c r="AT1371" s="191" t="s">
        <v>513</v>
      </c>
      <c r="AU1371" s="191" t="s">
        <v>114</v>
      </c>
      <c r="AY1371" s="22" t="s">
        <v>408</v>
      </c>
      <c r="BE1371" s="192">
        <f>IF(N1371="základní",J1371,0)</f>
        <v>0</v>
      </c>
      <c r="BF1371" s="192">
        <f>IF(N1371="snížená",J1371,0)</f>
        <v>0</v>
      </c>
      <c r="BG1371" s="192">
        <f>IF(N1371="zákl. přenesená",J1371,0)</f>
        <v>0</v>
      </c>
      <c r="BH1371" s="192">
        <f>IF(N1371="sníž. přenesená",J1371,0)</f>
        <v>0</v>
      </c>
      <c r="BI1371" s="192">
        <f>IF(N1371="nulová",J1371,0)</f>
        <v>0</v>
      </c>
      <c r="BJ1371" s="22" t="s">
        <v>76</v>
      </c>
      <c r="BK1371" s="192">
        <f>ROUND(I1371*H1371,2)</f>
        <v>0</v>
      </c>
      <c r="BL1371" s="22" t="s">
        <v>98</v>
      </c>
      <c r="BM1371" s="191" t="s">
        <v>2116</v>
      </c>
    </row>
    <row r="1372" s="2" customFormat="1">
      <c r="A1372" s="41"/>
      <c r="B1372" s="42"/>
      <c r="C1372" s="41"/>
      <c r="D1372" s="199" t="s">
        <v>429</v>
      </c>
      <c r="E1372" s="41"/>
      <c r="F1372" s="207" t="s">
        <v>2117</v>
      </c>
      <c r="G1372" s="41"/>
      <c r="H1372" s="41"/>
      <c r="I1372" s="195"/>
      <c r="J1372" s="41"/>
      <c r="K1372" s="41"/>
      <c r="L1372" s="42"/>
      <c r="M1372" s="196"/>
      <c r="N1372" s="197"/>
      <c r="O1372" s="75"/>
      <c r="P1372" s="75"/>
      <c r="Q1372" s="75"/>
      <c r="R1372" s="75"/>
      <c r="S1372" s="75"/>
      <c r="T1372" s="76"/>
      <c r="U1372" s="41"/>
      <c r="V1372" s="41"/>
      <c r="W1372" s="41"/>
      <c r="X1372" s="41"/>
      <c r="Y1372" s="41"/>
      <c r="Z1372" s="41"/>
      <c r="AA1372" s="41"/>
      <c r="AB1372" s="41"/>
      <c r="AC1372" s="41"/>
      <c r="AD1372" s="41"/>
      <c r="AE1372" s="41"/>
      <c r="AT1372" s="22" t="s">
        <v>429</v>
      </c>
      <c r="AU1372" s="22" t="s">
        <v>114</v>
      </c>
    </row>
    <row r="1373" s="13" customFormat="1">
      <c r="A1373" s="13"/>
      <c r="B1373" s="198"/>
      <c r="C1373" s="13"/>
      <c r="D1373" s="199" t="s">
        <v>419</v>
      </c>
      <c r="E1373" s="13"/>
      <c r="F1373" s="201" t="s">
        <v>2118</v>
      </c>
      <c r="G1373" s="13"/>
      <c r="H1373" s="202">
        <v>0.89200000000000002</v>
      </c>
      <c r="I1373" s="203"/>
      <c r="J1373" s="13"/>
      <c r="K1373" s="13"/>
      <c r="L1373" s="198"/>
      <c r="M1373" s="204"/>
      <c r="N1373" s="205"/>
      <c r="O1373" s="205"/>
      <c r="P1373" s="205"/>
      <c r="Q1373" s="205"/>
      <c r="R1373" s="205"/>
      <c r="S1373" s="205"/>
      <c r="T1373" s="206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200" t="s">
        <v>419</v>
      </c>
      <c r="AU1373" s="200" t="s">
        <v>114</v>
      </c>
      <c r="AV1373" s="13" t="s">
        <v>80</v>
      </c>
      <c r="AW1373" s="13" t="s">
        <v>4</v>
      </c>
      <c r="AX1373" s="13" t="s">
        <v>76</v>
      </c>
      <c r="AY1373" s="200" t="s">
        <v>408</v>
      </c>
    </row>
    <row r="1374" s="2" customFormat="1" ht="37.8" customHeight="1">
      <c r="A1374" s="41"/>
      <c r="B1374" s="179"/>
      <c r="C1374" s="180" t="s">
        <v>2119</v>
      </c>
      <c r="D1374" s="180" t="s">
        <v>411</v>
      </c>
      <c r="E1374" s="181" t="s">
        <v>2072</v>
      </c>
      <c r="F1374" s="182" t="s">
        <v>2073</v>
      </c>
      <c r="G1374" s="183" t="s">
        <v>426</v>
      </c>
      <c r="H1374" s="184">
        <v>12.016</v>
      </c>
      <c r="I1374" s="185"/>
      <c r="J1374" s="186">
        <f>ROUND(I1374*H1374,2)</f>
        <v>0</v>
      </c>
      <c r="K1374" s="182" t="s">
        <v>414</v>
      </c>
      <c r="L1374" s="42"/>
      <c r="M1374" s="187" t="s">
        <v>3</v>
      </c>
      <c r="N1374" s="188" t="s">
        <v>43</v>
      </c>
      <c r="O1374" s="75"/>
      <c r="P1374" s="189">
        <f>O1374*H1374</f>
        <v>0</v>
      </c>
      <c r="Q1374" s="189">
        <v>0.023297799000000001</v>
      </c>
      <c r="R1374" s="189">
        <f>Q1374*H1374</f>
        <v>0.27994635278399999</v>
      </c>
      <c r="S1374" s="189">
        <v>0</v>
      </c>
      <c r="T1374" s="190">
        <f>S1374*H1374</f>
        <v>0</v>
      </c>
      <c r="U1374" s="41"/>
      <c r="V1374" s="41"/>
      <c r="W1374" s="41"/>
      <c r="X1374" s="41"/>
      <c r="Y1374" s="41"/>
      <c r="Z1374" s="41"/>
      <c r="AA1374" s="41"/>
      <c r="AB1374" s="41"/>
      <c r="AC1374" s="41"/>
      <c r="AD1374" s="41"/>
      <c r="AE1374" s="41"/>
      <c r="AR1374" s="191" t="s">
        <v>98</v>
      </c>
      <c r="AT1374" s="191" t="s">
        <v>411</v>
      </c>
      <c r="AU1374" s="191" t="s">
        <v>114</v>
      </c>
      <c r="AY1374" s="22" t="s">
        <v>408</v>
      </c>
      <c r="BE1374" s="192">
        <f>IF(N1374="základní",J1374,0)</f>
        <v>0</v>
      </c>
      <c r="BF1374" s="192">
        <f>IF(N1374="snížená",J1374,0)</f>
        <v>0</v>
      </c>
      <c r="BG1374" s="192">
        <f>IF(N1374="zákl. přenesená",J1374,0)</f>
        <v>0</v>
      </c>
      <c r="BH1374" s="192">
        <f>IF(N1374="sníž. přenesená",J1374,0)</f>
        <v>0</v>
      </c>
      <c r="BI1374" s="192">
        <f>IF(N1374="nulová",J1374,0)</f>
        <v>0</v>
      </c>
      <c r="BJ1374" s="22" t="s">
        <v>76</v>
      </c>
      <c r="BK1374" s="192">
        <f>ROUND(I1374*H1374,2)</f>
        <v>0</v>
      </c>
      <c r="BL1374" s="22" t="s">
        <v>98</v>
      </c>
      <c r="BM1374" s="191" t="s">
        <v>2120</v>
      </c>
    </row>
    <row r="1375" s="2" customFormat="1">
      <c r="A1375" s="41"/>
      <c r="B1375" s="42"/>
      <c r="C1375" s="41"/>
      <c r="D1375" s="193" t="s">
        <v>417</v>
      </c>
      <c r="E1375" s="41"/>
      <c r="F1375" s="194" t="s">
        <v>2075</v>
      </c>
      <c r="G1375" s="41"/>
      <c r="H1375" s="41"/>
      <c r="I1375" s="195"/>
      <c r="J1375" s="41"/>
      <c r="K1375" s="41"/>
      <c r="L1375" s="42"/>
      <c r="M1375" s="196"/>
      <c r="N1375" s="197"/>
      <c r="O1375" s="75"/>
      <c r="P1375" s="75"/>
      <c r="Q1375" s="75"/>
      <c r="R1375" s="75"/>
      <c r="S1375" s="75"/>
      <c r="T1375" s="76"/>
      <c r="U1375" s="41"/>
      <c r="V1375" s="41"/>
      <c r="W1375" s="41"/>
      <c r="X1375" s="41"/>
      <c r="Y1375" s="41"/>
      <c r="Z1375" s="41"/>
      <c r="AA1375" s="41"/>
      <c r="AB1375" s="41"/>
      <c r="AC1375" s="41"/>
      <c r="AD1375" s="41"/>
      <c r="AE1375" s="41"/>
      <c r="AT1375" s="22" t="s">
        <v>417</v>
      </c>
      <c r="AU1375" s="22" t="s">
        <v>114</v>
      </c>
    </row>
    <row r="1376" s="13" customFormat="1">
      <c r="A1376" s="13"/>
      <c r="B1376" s="198"/>
      <c r="C1376" s="13"/>
      <c r="D1376" s="199" t="s">
        <v>419</v>
      </c>
      <c r="E1376" s="200" t="s">
        <v>3</v>
      </c>
      <c r="F1376" s="201" t="s">
        <v>2121</v>
      </c>
      <c r="G1376" s="13"/>
      <c r="H1376" s="202">
        <v>0.89200000000000002</v>
      </c>
      <c r="I1376" s="203"/>
      <c r="J1376" s="13"/>
      <c r="K1376" s="13"/>
      <c r="L1376" s="198"/>
      <c r="M1376" s="204"/>
      <c r="N1376" s="205"/>
      <c r="O1376" s="205"/>
      <c r="P1376" s="205"/>
      <c r="Q1376" s="205"/>
      <c r="R1376" s="205"/>
      <c r="S1376" s="205"/>
      <c r="T1376" s="206"/>
      <c r="U1376" s="13"/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T1376" s="200" t="s">
        <v>419</v>
      </c>
      <c r="AU1376" s="200" t="s">
        <v>114</v>
      </c>
      <c r="AV1376" s="13" t="s">
        <v>80</v>
      </c>
      <c r="AW1376" s="13" t="s">
        <v>33</v>
      </c>
      <c r="AX1376" s="13" t="s">
        <v>72</v>
      </c>
      <c r="AY1376" s="200" t="s">
        <v>408</v>
      </c>
    </row>
    <row r="1377" s="13" customFormat="1">
      <c r="A1377" s="13"/>
      <c r="B1377" s="198"/>
      <c r="C1377" s="13"/>
      <c r="D1377" s="199" t="s">
        <v>419</v>
      </c>
      <c r="E1377" s="200" t="s">
        <v>3</v>
      </c>
      <c r="F1377" s="201" t="s">
        <v>2122</v>
      </c>
      <c r="G1377" s="13"/>
      <c r="H1377" s="202">
        <v>11.124000000000001</v>
      </c>
      <c r="I1377" s="203"/>
      <c r="J1377" s="13"/>
      <c r="K1377" s="13"/>
      <c r="L1377" s="198"/>
      <c r="M1377" s="204"/>
      <c r="N1377" s="205"/>
      <c r="O1377" s="205"/>
      <c r="P1377" s="205"/>
      <c r="Q1377" s="205"/>
      <c r="R1377" s="205"/>
      <c r="S1377" s="205"/>
      <c r="T1377" s="206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T1377" s="200" t="s">
        <v>419</v>
      </c>
      <c r="AU1377" s="200" t="s">
        <v>114</v>
      </c>
      <c r="AV1377" s="13" t="s">
        <v>80</v>
      </c>
      <c r="AW1377" s="13" t="s">
        <v>33</v>
      </c>
      <c r="AX1377" s="13" t="s">
        <v>72</v>
      </c>
      <c r="AY1377" s="200" t="s">
        <v>408</v>
      </c>
    </row>
    <row r="1378" s="15" customFormat="1">
      <c r="A1378" s="15"/>
      <c r="B1378" s="215"/>
      <c r="C1378" s="15"/>
      <c r="D1378" s="199" t="s">
        <v>419</v>
      </c>
      <c r="E1378" s="216" t="s">
        <v>3</v>
      </c>
      <c r="F1378" s="217" t="s">
        <v>451</v>
      </c>
      <c r="G1378" s="15"/>
      <c r="H1378" s="218">
        <v>12.016</v>
      </c>
      <c r="I1378" s="219"/>
      <c r="J1378" s="15"/>
      <c r="K1378" s="15"/>
      <c r="L1378" s="215"/>
      <c r="M1378" s="220"/>
      <c r="N1378" s="221"/>
      <c r="O1378" s="221"/>
      <c r="P1378" s="221"/>
      <c r="Q1378" s="221"/>
      <c r="R1378" s="221"/>
      <c r="S1378" s="221"/>
      <c r="T1378" s="222"/>
      <c r="U1378" s="15"/>
      <c r="V1378" s="15"/>
      <c r="W1378" s="15"/>
      <c r="X1378" s="15"/>
      <c r="Y1378" s="15"/>
      <c r="Z1378" s="15"/>
      <c r="AA1378" s="15"/>
      <c r="AB1378" s="15"/>
      <c r="AC1378" s="15"/>
      <c r="AD1378" s="15"/>
      <c r="AE1378" s="15"/>
      <c r="AT1378" s="216" t="s">
        <v>419</v>
      </c>
      <c r="AU1378" s="216" t="s">
        <v>114</v>
      </c>
      <c r="AV1378" s="15" t="s">
        <v>415</v>
      </c>
      <c r="AW1378" s="15" t="s">
        <v>33</v>
      </c>
      <c r="AX1378" s="15" t="s">
        <v>76</v>
      </c>
      <c r="AY1378" s="216" t="s">
        <v>408</v>
      </c>
    </row>
    <row r="1379" s="2" customFormat="1" ht="37.8" customHeight="1">
      <c r="A1379" s="41"/>
      <c r="B1379" s="179"/>
      <c r="C1379" s="180" t="s">
        <v>2123</v>
      </c>
      <c r="D1379" s="180" t="s">
        <v>411</v>
      </c>
      <c r="E1379" s="181" t="s">
        <v>2124</v>
      </c>
      <c r="F1379" s="182" t="s">
        <v>2125</v>
      </c>
      <c r="G1379" s="183" t="s">
        <v>117</v>
      </c>
      <c r="H1379" s="184">
        <v>23.949999999999999</v>
      </c>
      <c r="I1379" s="185"/>
      <c r="J1379" s="186">
        <f>ROUND(I1379*H1379,2)</f>
        <v>0</v>
      </c>
      <c r="K1379" s="182" t="s">
        <v>414</v>
      </c>
      <c r="L1379" s="42"/>
      <c r="M1379" s="187" t="s">
        <v>3</v>
      </c>
      <c r="N1379" s="188" t="s">
        <v>43</v>
      </c>
      <c r="O1379" s="75"/>
      <c r="P1379" s="189">
        <f>O1379*H1379</f>
        <v>0</v>
      </c>
      <c r="Q1379" s="189">
        <v>0.010015</v>
      </c>
      <c r="R1379" s="189">
        <f>Q1379*H1379</f>
        <v>0.23985925</v>
      </c>
      <c r="S1379" s="189">
        <v>0</v>
      </c>
      <c r="T1379" s="190">
        <f>S1379*H1379</f>
        <v>0</v>
      </c>
      <c r="U1379" s="41"/>
      <c r="V1379" s="41"/>
      <c r="W1379" s="41"/>
      <c r="X1379" s="41"/>
      <c r="Y1379" s="41"/>
      <c r="Z1379" s="41"/>
      <c r="AA1379" s="41"/>
      <c r="AB1379" s="41"/>
      <c r="AC1379" s="41"/>
      <c r="AD1379" s="41"/>
      <c r="AE1379" s="41"/>
      <c r="AR1379" s="191" t="s">
        <v>98</v>
      </c>
      <c r="AT1379" s="191" t="s">
        <v>411</v>
      </c>
      <c r="AU1379" s="191" t="s">
        <v>114</v>
      </c>
      <c r="AY1379" s="22" t="s">
        <v>408</v>
      </c>
      <c r="BE1379" s="192">
        <f>IF(N1379="základní",J1379,0)</f>
        <v>0</v>
      </c>
      <c r="BF1379" s="192">
        <f>IF(N1379="snížená",J1379,0)</f>
        <v>0</v>
      </c>
      <c r="BG1379" s="192">
        <f>IF(N1379="zákl. přenesená",J1379,0)</f>
        <v>0</v>
      </c>
      <c r="BH1379" s="192">
        <f>IF(N1379="sníž. přenesená",J1379,0)</f>
        <v>0</v>
      </c>
      <c r="BI1379" s="192">
        <f>IF(N1379="nulová",J1379,0)</f>
        <v>0</v>
      </c>
      <c r="BJ1379" s="22" t="s">
        <v>76</v>
      </c>
      <c r="BK1379" s="192">
        <f>ROUND(I1379*H1379,2)</f>
        <v>0</v>
      </c>
      <c r="BL1379" s="22" t="s">
        <v>98</v>
      </c>
      <c r="BM1379" s="191" t="s">
        <v>2126</v>
      </c>
    </row>
    <row r="1380" s="2" customFormat="1">
      <c r="A1380" s="41"/>
      <c r="B1380" s="42"/>
      <c r="C1380" s="41"/>
      <c r="D1380" s="193" t="s">
        <v>417</v>
      </c>
      <c r="E1380" s="41"/>
      <c r="F1380" s="194" t="s">
        <v>2127</v>
      </c>
      <c r="G1380" s="41"/>
      <c r="H1380" s="41"/>
      <c r="I1380" s="195"/>
      <c r="J1380" s="41"/>
      <c r="K1380" s="41"/>
      <c r="L1380" s="42"/>
      <c r="M1380" s="196"/>
      <c r="N1380" s="197"/>
      <c r="O1380" s="75"/>
      <c r="P1380" s="75"/>
      <c r="Q1380" s="75"/>
      <c r="R1380" s="75"/>
      <c r="S1380" s="75"/>
      <c r="T1380" s="76"/>
      <c r="U1380" s="41"/>
      <c r="V1380" s="41"/>
      <c r="W1380" s="41"/>
      <c r="X1380" s="41"/>
      <c r="Y1380" s="41"/>
      <c r="Z1380" s="41"/>
      <c r="AA1380" s="41"/>
      <c r="AB1380" s="41"/>
      <c r="AC1380" s="41"/>
      <c r="AD1380" s="41"/>
      <c r="AE1380" s="41"/>
      <c r="AT1380" s="22" t="s">
        <v>417</v>
      </c>
      <c r="AU1380" s="22" t="s">
        <v>114</v>
      </c>
    </row>
    <row r="1381" s="13" customFormat="1">
      <c r="A1381" s="13"/>
      <c r="B1381" s="198"/>
      <c r="C1381" s="13"/>
      <c r="D1381" s="199" t="s">
        <v>419</v>
      </c>
      <c r="E1381" s="200" t="s">
        <v>3</v>
      </c>
      <c r="F1381" s="201" t="s">
        <v>2128</v>
      </c>
      <c r="G1381" s="13"/>
      <c r="H1381" s="202">
        <v>23.949999999999999</v>
      </c>
      <c r="I1381" s="203"/>
      <c r="J1381" s="13"/>
      <c r="K1381" s="13"/>
      <c r="L1381" s="198"/>
      <c r="M1381" s="204"/>
      <c r="N1381" s="205"/>
      <c r="O1381" s="205"/>
      <c r="P1381" s="205"/>
      <c r="Q1381" s="205"/>
      <c r="R1381" s="205"/>
      <c r="S1381" s="205"/>
      <c r="T1381" s="206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T1381" s="200" t="s">
        <v>419</v>
      </c>
      <c r="AU1381" s="200" t="s">
        <v>114</v>
      </c>
      <c r="AV1381" s="13" t="s">
        <v>80</v>
      </c>
      <c r="AW1381" s="13" t="s">
        <v>33</v>
      </c>
      <c r="AX1381" s="13" t="s">
        <v>76</v>
      </c>
      <c r="AY1381" s="200" t="s">
        <v>408</v>
      </c>
    </row>
    <row r="1382" s="12" customFormat="1" ht="20.88" customHeight="1">
      <c r="A1382" s="12"/>
      <c r="B1382" s="166"/>
      <c r="C1382" s="12"/>
      <c r="D1382" s="167" t="s">
        <v>71</v>
      </c>
      <c r="E1382" s="177" t="s">
        <v>2129</v>
      </c>
      <c r="F1382" s="177" t="s">
        <v>2130</v>
      </c>
      <c r="G1382" s="12"/>
      <c r="H1382" s="12"/>
      <c r="I1382" s="169"/>
      <c r="J1382" s="178">
        <f>BK1382</f>
        <v>0</v>
      </c>
      <c r="K1382" s="12"/>
      <c r="L1382" s="166"/>
      <c r="M1382" s="171"/>
      <c r="N1382" s="172"/>
      <c r="O1382" s="172"/>
      <c r="P1382" s="173">
        <f>SUM(P1383:P1395)</f>
        <v>0</v>
      </c>
      <c r="Q1382" s="172"/>
      <c r="R1382" s="173">
        <f>SUM(R1383:R1395)</f>
        <v>0.039094284000000007</v>
      </c>
      <c r="S1382" s="172"/>
      <c r="T1382" s="174">
        <f>SUM(T1383:T1395)</f>
        <v>0</v>
      </c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R1382" s="167" t="s">
        <v>80</v>
      </c>
      <c r="AT1382" s="175" t="s">
        <v>71</v>
      </c>
      <c r="AU1382" s="175" t="s">
        <v>80</v>
      </c>
      <c r="AY1382" s="167" t="s">
        <v>408</v>
      </c>
      <c r="BK1382" s="176">
        <f>SUM(BK1383:BK1395)</f>
        <v>0</v>
      </c>
    </row>
    <row r="1383" s="2" customFormat="1" ht="24.15" customHeight="1">
      <c r="A1383" s="41"/>
      <c r="B1383" s="179"/>
      <c r="C1383" s="180" t="s">
        <v>2131</v>
      </c>
      <c r="D1383" s="180" t="s">
        <v>411</v>
      </c>
      <c r="E1383" s="181" t="s">
        <v>2132</v>
      </c>
      <c r="F1383" s="182" t="s">
        <v>2133</v>
      </c>
      <c r="G1383" s="183" t="s">
        <v>650</v>
      </c>
      <c r="H1383" s="184">
        <v>3</v>
      </c>
      <c r="I1383" s="185"/>
      <c r="J1383" s="186">
        <f>ROUND(I1383*H1383,2)</f>
        <v>0</v>
      </c>
      <c r="K1383" s="182" t="s">
        <v>414</v>
      </c>
      <c r="L1383" s="42"/>
      <c r="M1383" s="187" t="s">
        <v>3</v>
      </c>
      <c r="N1383" s="188" t="s">
        <v>43</v>
      </c>
      <c r="O1383" s="75"/>
      <c r="P1383" s="189">
        <f>O1383*H1383</f>
        <v>0</v>
      </c>
      <c r="Q1383" s="189">
        <v>1.3004E-05</v>
      </c>
      <c r="R1383" s="189">
        <f>Q1383*H1383</f>
        <v>3.9011999999999998E-05</v>
      </c>
      <c r="S1383" s="189">
        <v>0</v>
      </c>
      <c r="T1383" s="190">
        <f>S1383*H1383</f>
        <v>0</v>
      </c>
      <c r="U1383" s="41"/>
      <c r="V1383" s="41"/>
      <c r="W1383" s="41"/>
      <c r="X1383" s="41"/>
      <c r="Y1383" s="41"/>
      <c r="Z1383" s="41"/>
      <c r="AA1383" s="41"/>
      <c r="AB1383" s="41"/>
      <c r="AC1383" s="41"/>
      <c r="AD1383" s="41"/>
      <c r="AE1383" s="41"/>
      <c r="AR1383" s="191" t="s">
        <v>98</v>
      </c>
      <c r="AT1383" s="191" t="s">
        <v>411</v>
      </c>
      <c r="AU1383" s="191" t="s">
        <v>114</v>
      </c>
      <c r="AY1383" s="22" t="s">
        <v>408</v>
      </c>
      <c r="BE1383" s="192">
        <f>IF(N1383="základní",J1383,0)</f>
        <v>0</v>
      </c>
      <c r="BF1383" s="192">
        <f>IF(N1383="snížená",J1383,0)</f>
        <v>0</v>
      </c>
      <c r="BG1383" s="192">
        <f>IF(N1383="zákl. přenesená",J1383,0)</f>
        <v>0</v>
      </c>
      <c r="BH1383" s="192">
        <f>IF(N1383="sníž. přenesená",J1383,0)</f>
        <v>0</v>
      </c>
      <c r="BI1383" s="192">
        <f>IF(N1383="nulová",J1383,0)</f>
        <v>0</v>
      </c>
      <c r="BJ1383" s="22" t="s">
        <v>76</v>
      </c>
      <c r="BK1383" s="192">
        <f>ROUND(I1383*H1383,2)</f>
        <v>0</v>
      </c>
      <c r="BL1383" s="22" t="s">
        <v>98</v>
      </c>
      <c r="BM1383" s="191" t="s">
        <v>2134</v>
      </c>
    </row>
    <row r="1384" s="2" customFormat="1">
      <c r="A1384" s="41"/>
      <c r="B1384" s="42"/>
      <c r="C1384" s="41"/>
      <c r="D1384" s="193" t="s">
        <v>417</v>
      </c>
      <c r="E1384" s="41"/>
      <c r="F1384" s="194" t="s">
        <v>2135</v>
      </c>
      <c r="G1384" s="41"/>
      <c r="H1384" s="41"/>
      <c r="I1384" s="195"/>
      <c r="J1384" s="41"/>
      <c r="K1384" s="41"/>
      <c r="L1384" s="42"/>
      <c r="M1384" s="196"/>
      <c r="N1384" s="197"/>
      <c r="O1384" s="75"/>
      <c r="P1384" s="75"/>
      <c r="Q1384" s="75"/>
      <c r="R1384" s="75"/>
      <c r="S1384" s="75"/>
      <c r="T1384" s="76"/>
      <c r="U1384" s="41"/>
      <c r="V1384" s="41"/>
      <c r="W1384" s="41"/>
      <c r="X1384" s="41"/>
      <c r="Y1384" s="41"/>
      <c r="Z1384" s="41"/>
      <c r="AA1384" s="41"/>
      <c r="AB1384" s="41"/>
      <c r="AC1384" s="41"/>
      <c r="AD1384" s="41"/>
      <c r="AE1384" s="41"/>
      <c r="AT1384" s="22" t="s">
        <v>417</v>
      </c>
      <c r="AU1384" s="22" t="s">
        <v>114</v>
      </c>
    </row>
    <row r="1385" s="13" customFormat="1">
      <c r="A1385" s="13"/>
      <c r="B1385" s="198"/>
      <c r="C1385" s="13"/>
      <c r="D1385" s="199" t="s">
        <v>419</v>
      </c>
      <c r="E1385" s="200" t="s">
        <v>3</v>
      </c>
      <c r="F1385" s="201" t="s">
        <v>282</v>
      </c>
      <c r="G1385" s="13"/>
      <c r="H1385" s="202">
        <v>3</v>
      </c>
      <c r="I1385" s="203"/>
      <c r="J1385" s="13"/>
      <c r="K1385" s="13"/>
      <c r="L1385" s="198"/>
      <c r="M1385" s="204"/>
      <c r="N1385" s="205"/>
      <c r="O1385" s="205"/>
      <c r="P1385" s="205"/>
      <c r="Q1385" s="205"/>
      <c r="R1385" s="205"/>
      <c r="S1385" s="205"/>
      <c r="T1385" s="206"/>
      <c r="U1385" s="13"/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T1385" s="200" t="s">
        <v>419</v>
      </c>
      <c r="AU1385" s="200" t="s">
        <v>114</v>
      </c>
      <c r="AV1385" s="13" t="s">
        <v>80</v>
      </c>
      <c r="AW1385" s="13" t="s">
        <v>33</v>
      </c>
      <c r="AX1385" s="13" t="s">
        <v>76</v>
      </c>
      <c r="AY1385" s="200" t="s">
        <v>408</v>
      </c>
    </row>
    <row r="1386" s="2" customFormat="1" ht="24.15" customHeight="1">
      <c r="A1386" s="41"/>
      <c r="B1386" s="179"/>
      <c r="C1386" s="223" t="s">
        <v>2136</v>
      </c>
      <c r="D1386" s="223" t="s">
        <v>513</v>
      </c>
      <c r="E1386" s="224" t="s">
        <v>2137</v>
      </c>
      <c r="F1386" s="225" t="s">
        <v>2138</v>
      </c>
      <c r="G1386" s="226" t="s">
        <v>426</v>
      </c>
      <c r="H1386" s="227">
        <v>0.0089999999999999993</v>
      </c>
      <c r="I1386" s="228"/>
      <c r="J1386" s="229">
        <f>ROUND(I1386*H1386,2)</f>
        <v>0</v>
      </c>
      <c r="K1386" s="225" t="s">
        <v>414</v>
      </c>
      <c r="L1386" s="230"/>
      <c r="M1386" s="231" t="s">
        <v>3</v>
      </c>
      <c r="N1386" s="232" t="s">
        <v>43</v>
      </c>
      <c r="O1386" s="75"/>
      <c r="P1386" s="189">
        <f>O1386*H1386</f>
        <v>0</v>
      </c>
      <c r="Q1386" s="189">
        <v>0.44</v>
      </c>
      <c r="R1386" s="189">
        <f>Q1386*H1386</f>
        <v>0.00396</v>
      </c>
      <c r="S1386" s="189">
        <v>0</v>
      </c>
      <c r="T1386" s="190">
        <f>S1386*H1386</f>
        <v>0</v>
      </c>
      <c r="U1386" s="41"/>
      <c r="V1386" s="41"/>
      <c r="W1386" s="41"/>
      <c r="X1386" s="41"/>
      <c r="Y1386" s="41"/>
      <c r="Z1386" s="41"/>
      <c r="AA1386" s="41"/>
      <c r="AB1386" s="41"/>
      <c r="AC1386" s="41"/>
      <c r="AD1386" s="41"/>
      <c r="AE1386" s="41"/>
      <c r="AR1386" s="191" t="s">
        <v>616</v>
      </c>
      <c r="AT1386" s="191" t="s">
        <v>513</v>
      </c>
      <c r="AU1386" s="191" t="s">
        <v>114</v>
      </c>
      <c r="AY1386" s="22" t="s">
        <v>408</v>
      </c>
      <c r="BE1386" s="192">
        <f>IF(N1386="základní",J1386,0)</f>
        <v>0</v>
      </c>
      <c r="BF1386" s="192">
        <f>IF(N1386="snížená",J1386,0)</f>
        <v>0</v>
      </c>
      <c r="BG1386" s="192">
        <f>IF(N1386="zákl. přenesená",J1386,0)</f>
        <v>0</v>
      </c>
      <c r="BH1386" s="192">
        <f>IF(N1386="sníž. přenesená",J1386,0)</f>
        <v>0</v>
      </c>
      <c r="BI1386" s="192">
        <f>IF(N1386="nulová",J1386,0)</f>
        <v>0</v>
      </c>
      <c r="BJ1386" s="22" t="s">
        <v>76</v>
      </c>
      <c r="BK1386" s="192">
        <f>ROUND(I1386*H1386,2)</f>
        <v>0</v>
      </c>
      <c r="BL1386" s="22" t="s">
        <v>98</v>
      </c>
      <c r="BM1386" s="191" t="s">
        <v>2139</v>
      </c>
    </row>
    <row r="1387" s="2" customFormat="1">
      <c r="A1387" s="41"/>
      <c r="B1387" s="42"/>
      <c r="C1387" s="41"/>
      <c r="D1387" s="199" t="s">
        <v>429</v>
      </c>
      <c r="E1387" s="41"/>
      <c r="F1387" s="207" t="s">
        <v>2140</v>
      </c>
      <c r="G1387" s="41"/>
      <c r="H1387" s="41"/>
      <c r="I1387" s="195"/>
      <c r="J1387" s="41"/>
      <c r="K1387" s="41"/>
      <c r="L1387" s="42"/>
      <c r="M1387" s="196"/>
      <c r="N1387" s="197"/>
      <c r="O1387" s="75"/>
      <c r="P1387" s="75"/>
      <c r="Q1387" s="75"/>
      <c r="R1387" s="75"/>
      <c r="S1387" s="75"/>
      <c r="T1387" s="76"/>
      <c r="U1387" s="41"/>
      <c r="V1387" s="41"/>
      <c r="W1387" s="41"/>
      <c r="X1387" s="41"/>
      <c r="Y1387" s="41"/>
      <c r="Z1387" s="41"/>
      <c r="AA1387" s="41"/>
      <c r="AB1387" s="41"/>
      <c r="AC1387" s="41"/>
      <c r="AD1387" s="41"/>
      <c r="AE1387" s="41"/>
      <c r="AT1387" s="22" t="s">
        <v>429</v>
      </c>
      <c r="AU1387" s="22" t="s">
        <v>114</v>
      </c>
    </row>
    <row r="1388" s="13" customFormat="1">
      <c r="A1388" s="13"/>
      <c r="B1388" s="198"/>
      <c r="C1388" s="13"/>
      <c r="D1388" s="199" t="s">
        <v>419</v>
      </c>
      <c r="E1388" s="200" t="s">
        <v>3</v>
      </c>
      <c r="F1388" s="201" t="s">
        <v>2141</v>
      </c>
      <c r="G1388" s="13"/>
      <c r="H1388" s="202">
        <v>3.6000000000000001</v>
      </c>
      <c r="I1388" s="203"/>
      <c r="J1388" s="13"/>
      <c r="K1388" s="13"/>
      <c r="L1388" s="198"/>
      <c r="M1388" s="204"/>
      <c r="N1388" s="205"/>
      <c r="O1388" s="205"/>
      <c r="P1388" s="205"/>
      <c r="Q1388" s="205"/>
      <c r="R1388" s="205"/>
      <c r="S1388" s="205"/>
      <c r="T1388" s="206"/>
      <c r="U1388" s="13"/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T1388" s="200" t="s">
        <v>419</v>
      </c>
      <c r="AU1388" s="200" t="s">
        <v>114</v>
      </c>
      <c r="AV1388" s="13" t="s">
        <v>80</v>
      </c>
      <c r="AW1388" s="13" t="s">
        <v>33</v>
      </c>
      <c r="AX1388" s="13" t="s">
        <v>76</v>
      </c>
      <c r="AY1388" s="200" t="s">
        <v>408</v>
      </c>
    </row>
    <row r="1389" s="13" customFormat="1">
      <c r="A1389" s="13"/>
      <c r="B1389" s="198"/>
      <c r="C1389" s="13"/>
      <c r="D1389" s="199" t="s">
        <v>419</v>
      </c>
      <c r="E1389" s="13"/>
      <c r="F1389" s="201" t="s">
        <v>2142</v>
      </c>
      <c r="G1389" s="13"/>
      <c r="H1389" s="202">
        <v>0.0089999999999999993</v>
      </c>
      <c r="I1389" s="203"/>
      <c r="J1389" s="13"/>
      <c r="K1389" s="13"/>
      <c r="L1389" s="198"/>
      <c r="M1389" s="204"/>
      <c r="N1389" s="205"/>
      <c r="O1389" s="205"/>
      <c r="P1389" s="205"/>
      <c r="Q1389" s="205"/>
      <c r="R1389" s="205"/>
      <c r="S1389" s="205"/>
      <c r="T1389" s="206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T1389" s="200" t="s">
        <v>419</v>
      </c>
      <c r="AU1389" s="200" t="s">
        <v>114</v>
      </c>
      <c r="AV1389" s="13" t="s">
        <v>80</v>
      </c>
      <c r="AW1389" s="13" t="s">
        <v>4</v>
      </c>
      <c r="AX1389" s="13" t="s">
        <v>76</v>
      </c>
      <c r="AY1389" s="200" t="s">
        <v>408</v>
      </c>
    </row>
    <row r="1390" s="2" customFormat="1" ht="24.15" customHeight="1">
      <c r="A1390" s="41"/>
      <c r="B1390" s="179"/>
      <c r="C1390" s="180" t="s">
        <v>2143</v>
      </c>
      <c r="D1390" s="180" t="s">
        <v>411</v>
      </c>
      <c r="E1390" s="181" t="s">
        <v>2144</v>
      </c>
      <c r="F1390" s="182" t="s">
        <v>2145</v>
      </c>
      <c r="G1390" s="183" t="s">
        <v>117</v>
      </c>
      <c r="H1390" s="184">
        <v>3</v>
      </c>
      <c r="I1390" s="185"/>
      <c r="J1390" s="186">
        <f>ROUND(I1390*H1390,2)</f>
        <v>0</v>
      </c>
      <c r="K1390" s="182" t="s">
        <v>414</v>
      </c>
      <c r="L1390" s="42"/>
      <c r="M1390" s="187" t="s">
        <v>3</v>
      </c>
      <c r="N1390" s="188" t="s">
        <v>43</v>
      </c>
      <c r="O1390" s="75"/>
      <c r="P1390" s="189">
        <f>O1390*H1390</f>
        <v>0</v>
      </c>
      <c r="Q1390" s="189">
        <v>0.000181924</v>
      </c>
      <c r="R1390" s="189">
        <f>Q1390*H1390</f>
        <v>0.00054577200000000003</v>
      </c>
      <c r="S1390" s="189">
        <v>0</v>
      </c>
      <c r="T1390" s="190">
        <f>S1390*H1390</f>
        <v>0</v>
      </c>
      <c r="U1390" s="41"/>
      <c r="V1390" s="41"/>
      <c r="W1390" s="41"/>
      <c r="X1390" s="41"/>
      <c r="Y1390" s="41"/>
      <c r="Z1390" s="41"/>
      <c r="AA1390" s="41"/>
      <c r="AB1390" s="41"/>
      <c r="AC1390" s="41"/>
      <c r="AD1390" s="41"/>
      <c r="AE1390" s="41"/>
      <c r="AR1390" s="191" t="s">
        <v>98</v>
      </c>
      <c r="AT1390" s="191" t="s">
        <v>411</v>
      </c>
      <c r="AU1390" s="191" t="s">
        <v>114</v>
      </c>
      <c r="AY1390" s="22" t="s">
        <v>408</v>
      </c>
      <c r="BE1390" s="192">
        <f>IF(N1390="základní",J1390,0)</f>
        <v>0</v>
      </c>
      <c r="BF1390" s="192">
        <f>IF(N1390="snížená",J1390,0)</f>
        <v>0</v>
      </c>
      <c r="BG1390" s="192">
        <f>IF(N1390="zákl. přenesená",J1390,0)</f>
        <v>0</v>
      </c>
      <c r="BH1390" s="192">
        <f>IF(N1390="sníž. přenesená",J1390,0)</f>
        <v>0</v>
      </c>
      <c r="BI1390" s="192">
        <f>IF(N1390="nulová",J1390,0)</f>
        <v>0</v>
      </c>
      <c r="BJ1390" s="22" t="s">
        <v>76</v>
      </c>
      <c r="BK1390" s="192">
        <f>ROUND(I1390*H1390,2)</f>
        <v>0</v>
      </c>
      <c r="BL1390" s="22" t="s">
        <v>98</v>
      </c>
      <c r="BM1390" s="191" t="s">
        <v>2146</v>
      </c>
    </row>
    <row r="1391" s="2" customFormat="1">
      <c r="A1391" s="41"/>
      <c r="B1391" s="42"/>
      <c r="C1391" s="41"/>
      <c r="D1391" s="193" t="s">
        <v>417</v>
      </c>
      <c r="E1391" s="41"/>
      <c r="F1391" s="194" t="s">
        <v>2147</v>
      </c>
      <c r="G1391" s="41"/>
      <c r="H1391" s="41"/>
      <c r="I1391" s="195"/>
      <c r="J1391" s="41"/>
      <c r="K1391" s="41"/>
      <c r="L1391" s="42"/>
      <c r="M1391" s="196"/>
      <c r="N1391" s="197"/>
      <c r="O1391" s="75"/>
      <c r="P1391" s="75"/>
      <c r="Q1391" s="75"/>
      <c r="R1391" s="75"/>
      <c r="S1391" s="75"/>
      <c r="T1391" s="76"/>
      <c r="U1391" s="41"/>
      <c r="V1391" s="41"/>
      <c r="W1391" s="41"/>
      <c r="X1391" s="41"/>
      <c r="Y1391" s="41"/>
      <c r="Z1391" s="41"/>
      <c r="AA1391" s="41"/>
      <c r="AB1391" s="41"/>
      <c r="AC1391" s="41"/>
      <c r="AD1391" s="41"/>
      <c r="AE1391" s="41"/>
      <c r="AT1391" s="22" t="s">
        <v>417</v>
      </c>
      <c r="AU1391" s="22" t="s">
        <v>114</v>
      </c>
    </row>
    <row r="1392" s="13" customFormat="1">
      <c r="A1392" s="13"/>
      <c r="B1392" s="198"/>
      <c r="C1392" s="13"/>
      <c r="D1392" s="199" t="s">
        <v>419</v>
      </c>
      <c r="E1392" s="200" t="s">
        <v>3</v>
      </c>
      <c r="F1392" s="201" t="s">
        <v>282</v>
      </c>
      <c r="G1392" s="13"/>
      <c r="H1392" s="202">
        <v>3</v>
      </c>
      <c r="I1392" s="203"/>
      <c r="J1392" s="13"/>
      <c r="K1392" s="13"/>
      <c r="L1392" s="198"/>
      <c r="M1392" s="204"/>
      <c r="N1392" s="205"/>
      <c r="O1392" s="205"/>
      <c r="P1392" s="205"/>
      <c r="Q1392" s="205"/>
      <c r="R1392" s="205"/>
      <c r="S1392" s="205"/>
      <c r="T1392" s="206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T1392" s="200" t="s">
        <v>419</v>
      </c>
      <c r="AU1392" s="200" t="s">
        <v>114</v>
      </c>
      <c r="AV1392" s="13" t="s">
        <v>80</v>
      </c>
      <c r="AW1392" s="13" t="s">
        <v>33</v>
      </c>
      <c r="AX1392" s="13" t="s">
        <v>76</v>
      </c>
      <c r="AY1392" s="200" t="s">
        <v>408</v>
      </c>
    </row>
    <row r="1393" s="2" customFormat="1" ht="44.25" customHeight="1">
      <c r="A1393" s="41"/>
      <c r="B1393" s="179"/>
      <c r="C1393" s="180" t="s">
        <v>2148</v>
      </c>
      <c r="D1393" s="180" t="s">
        <v>411</v>
      </c>
      <c r="E1393" s="181" t="s">
        <v>2149</v>
      </c>
      <c r="F1393" s="182" t="s">
        <v>2150</v>
      </c>
      <c r="G1393" s="183" t="s">
        <v>117</v>
      </c>
      <c r="H1393" s="184">
        <v>3</v>
      </c>
      <c r="I1393" s="185"/>
      <c r="J1393" s="186">
        <f>ROUND(I1393*H1393,2)</f>
        <v>0</v>
      </c>
      <c r="K1393" s="182" t="s">
        <v>414</v>
      </c>
      <c r="L1393" s="42"/>
      <c r="M1393" s="187" t="s">
        <v>3</v>
      </c>
      <c r="N1393" s="188" t="s">
        <v>43</v>
      </c>
      <c r="O1393" s="75"/>
      <c r="P1393" s="189">
        <f>O1393*H1393</f>
        <v>0</v>
      </c>
      <c r="Q1393" s="189">
        <v>0.011516500000000001</v>
      </c>
      <c r="R1393" s="189">
        <f>Q1393*H1393</f>
        <v>0.034549500000000004</v>
      </c>
      <c r="S1393" s="189">
        <v>0</v>
      </c>
      <c r="T1393" s="190">
        <f>S1393*H1393</f>
        <v>0</v>
      </c>
      <c r="U1393" s="41"/>
      <c r="V1393" s="41"/>
      <c r="W1393" s="41"/>
      <c r="X1393" s="41"/>
      <c r="Y1393" s="41"/>
      <c r="Z1393" s="41"/>
      <c r="AA1393" s="41"/>
      <c r="AB1393" s="41"/>
      <c r="AC1393" s="41"/>
      <c r="AD1393" s="41"/>
      <c r="AE1393" s="41"/>
      <c r="AR1393" s="191" t="s">
        <v>98</v>
      </c>
      <c r="AT1393" s="191" t="s">
        <v>411</v>
      </c>
      <c r="AU1393" s="191" t="s">
        <v>114</v>
      </c>
      <c r="AY1393" s="22" t="s">
        <v>408</v>
      </c>
      <c r="BE1393" s="192">
        <f>IF(N1393="základní",J1393,0)</f>
        <v>0</v>
      </c>
      <c r="BF1393" s="192">
        <f>IF(N1393="snížená",J1393,0)</f>
        <v>0</v>
      </c>
      <c r="BG1393" s="192">
        <f>IF(N1393="zákl. přenesená",J1393,0)</f>
        <v>0</v>
      </c>
      <c r="BH1393" s="192">
        <f>IF(N1393="sníž. přenesená",J1393,0)</f>
        <v>0</v>
      </c>
      <c r="BI1393" s="192">
        <f>IF(N1393="nulová",J1393,0)</f>
        <v>0</v>
      </c>
      <c r="BJ1393" s="22" t="s">
        <v>76</v>
      </c>
      <c r="BK1393" s="192">
        <f>ROUND(I1393*H1393,2)</f>
        <v>0</v>
      </c>
      <c r="BL1393" s="22" t="s">
        <v>98</v>
      </c>
      <c r="BM1393" s="191" t="s">
        <v>2151</v>
      </c>
    </row>
    <row r="1394" s="2" customFormat="1">
      <c r="A1394" s="41"/>
      <c r="B1394" s="42"/>
      <c r="C1394" s="41"/>
      <c r="D1394" s="193" t="s">
        <v>417</v>
      </c>
      <c r="E1394" s="41"/>
      <c r="F1394" s="194" t="s">
        <v>2152</v>
      </c>
      <c r="G1394" s="41"/>
      <c r="H1394" s="41"/>
      <c r="I1394" s="195"/>
      <c r="J1394" s="41"/>
      <c r="K1394" s="41"/>
      <c r="L1394" s="42"/>
      <c r="M1394" s="196"/>
      <c r="N1394" s="197"/>
      <c r="O1394" s="75"/>
      <c r="P1394" s="75"/>
      <c r="Q1394" s="75"/>
      <c r="R1394" s="75"/>
      <c r="S1394" s="75"/>
      <c r="T1394" s="76"/>
      <c r="U1394" s="41"/>
      <c r="V1394" s="41"/>
      <c r="W1394" s="41"/>
      <c r="X1394" s="41"/>
      <c r="Y1394" s="41"/>
      <c r="Z1394" s="41"/>
      <c r="AA1394" s="41"/>
      <c r="AB1394" s="41"/>
      <c r="AC1394" s="41"/>
      <c r="AD1394" s="41"/>
      <c r="AE1394" s="41"/>
      <c r="AT1394" s="22" t="s">
        <v>417</v>
      </c>
      <c r="AU1394" s="22" t="s">
        <v>114</v>
      </c>
    </row>
    <row r="1395" s="13" customFormat="1">
      <c r="A1395" s="13"/>
      <c r="B1395" s="198"/>
      <c r="C1395" s="13"/>
      <c r="D1395" s="199" t="s">
        <v>419</v>
      </c>
      <c r="E1395" s="200" t="s">
        <v>3</v>
      </c>
      <c r="F1395" s="201" t="s">
        <v>282</v>
      </c>
      <c r="G1395" s="13"/>
      <c r="H1395" s="202">
        <v>3</v>
      </c>
      <c r="I1395" s="203"/>
      <c r="J1395" s="13"/>
      <c r="K1395" s="13"/>
      <c r="L1395" s="198"/>
      <c r="M1395" s="204"/>
      <c r="N1395" s="205"/>
      <c r="O1395" s="205"/>
      <c r="P1395" s="205"/>
      <c r="Q1395" s="205"/>
      <c r="R1395" s="205"/>
      <c r="S1395" s="205"/>
      <c r="T1395" s="206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T1395" s="200" t="s">
        <v>419</v>
      </c>
      <c r="AU1395" s="200" t="s">
        <v>114</v>
      </c>
      <c r="AV1395" s="13" t="s">
        <v>80</v>
      </c>
      <c r="AW1395" s="13" t="s">
        <v>33</v>
      </c>
      <c r="AX1395" s="13" t="s">
        <v>76</v>
      </c>
      <c r="AY1395" s="200" t="s">
        <v>408</v>
      </c>
    </row>
    <row r="1396" s="12" customFormat="1" ht="22.8" customHeight="1">
      <c r="A1396" s="12"/>
      <c r="B1396" s="166"/>
      <c r="C1396" s="12"/>
      <c r="D1396" s="167" t="s">
        <v>71</v>
      </c>
      <c r="E1396" s="177" t="s">
        <v>2153</v>
      </c>
      <c r="F1396" s="177" t="s">
        <v>2154</v>
      </c>
      <c r="G1396" s="12"/>
      <c r="H1396" s="12"/>
      <c r="I1396" s="169"/>
      <c r="J1396" s="178">
        <f>BK1396</f>
        <v>0</v>
      </c>
      <c r="K1396" s="12"/>
      <c r="L1396" s="166"/>
      <c r="M1396" s="171"/>
      <c r="N1396" s="172"/>
      <c r="O1396" s="172"/>
      <c r="P1396" s="173">
        <f>P1397+SUM(P1398:P1412)+P1453</f>
        <v>0</v>
      </c>
      <c r="Q1396" s="172"/>
      <c r="R1396" s="173">
        <f>R1397+SUM(R1398:R1412)+R1453</f>
        <v>7.4560580071924996</v>
      </c>
      <c r="S1396" s="172"/>
      <c r="T1396" s="174">
        <f>T1397+SUM(T1398:T1412)+T1453</f>
        <v>0</v>
      </c>
      <c r="U1396" s="12"/>
      <c r="V1396" s="12"/>
      <c r="W1396" s="12"/>
      <c r="X1396" s="12"/>
      <c r="Y1396" s="12"/>
      <c r="Z1396" s="12"/>
      <c r="AA1396" s="12"/>
      <c r="AB1396" s="12"/>
      <c r="AC1396" s="12"/>
      <c r="AD1396" s="12"/>
      <c r="AE1396" s="12"/>
      <c r="AR1396" s="167" t="s">
        <v>80</v>
      </c>
      <c r="AT1396" s="175" t="s">
        <v>71</v>
      </c>
      <c r="AU1396" s="175" t="s">
        <v>76</v>
      </c>
      <c r="AY1396" s="167" t="s">
        <v>408</v>
      </c>
      <c r="BK1396" s="176">
        <f>BK1397+SUM(BK1398:BK1412)+BK1453</f>
        <v>0</v>
      </c>
    </row>
    <row r="1397" s="2" customFormat="1" ht="44.25" customHeight="1">
      <c r="A1397" s="41"/>
      <c r="B1397" s="179"/>
      <c r="C1397" s="180" t="s">
        <v>2155</v>
      </c>
      <c r="D1397" s="180" t="s">
        <v>411</v>
      </c>
      <c r="E1397" s="181" t="s">
        <v>2156</v>
      </c>
      <c r="F1397" s="182" t="s">
        <v>2157</v>
      </c>
      <c r="G1397" s="183" t="s">
        <v>650</v>
      </c>
      <c r="H1397" s="184">
        <v>5.3200000000000003</v>
      </c>
      <c r="I1397" s="185"/>
      <c r="J1397" s="186">
        <f>ROUND(I1397*H1397,2)</f>
        <v>0</v>
      </c>
      <c r="K1397" s="182" t="s">
        <v>414</v>
      </c>
      <c r="L1397" s="42"/>
      <c r="M1397" s="187" t="s">
        <v>3</v>
      </c>
      <c r="N1397" s="188" t="s">
        <v>43</v>
      </c>
      <c r="O1397" s="75"/>
      <c r="P1397" s="189">
        <f>O1397*H1397</f>
        <v>0</v>
      </c>
      <c r="Q1397" s="189">
        <v>0.01295</v>
      </c>
      <c r="R1397" s="189">
        <f>Q1397*H1397</f>
        <v>0.068893999999999997</v>
      </c>
      <c r="S1397" s="189">
        <v>0</v>
      </c>
      <c r="T1397" s="190">
        <f>S1397*H1397</f>
        <v>0</v>
      </c>
      <c r="U1397" s="41"/>
      <c r="V1397" s="41"/>
      <c r="W1397" s="41"/>
      <c r="X1397" s="41"/>
      <c r="Y1397" s="41"/>
      <c r="Z1397" s="41"/>
      <c r="AA1397" s="41"/>
      <c r="AB1397" s="41"/>
      <c r="AC1397" s="41"/>
      <c r="AD1397" s="41"/>
      <c r="AE1397" s="41"/>
      <c r="AR1397" s="191" t="s">
        <v>98</v>
      </c>
      <c r="AT1397" s="191" t="s">
        <v>411</v>
      </c>
      <c r="AU1397" s="191" t="s">
        <v>80</v>
      </c>
      <c r="AY1397" s="22" t="s">
        <v>408</v>
      </c>
      <c r="BE1397" s="192">
        <f>IF(N1397="základní",J1397,0)</f>
        <v>0</v>
      </c>
      <c r="BF1397" s="192">
        <f>IF(N1397="snížená",J1397,0)</f>
        <v>0</v>
      </c>
      <c r="BG1397" s="192">
        <f>IF(N1397="zákl. přenesená",J1397,0)</f>
        <v>0</v>
      </c>
      <c r="BH1397" s="192">
        <f>IF(N1397="sníž. přenesená",J1397,0)</f>
        <v>0</v>
      </c>
      <c r="BI1397" s="192">
        <f>IF(N1397="nulová",J1397,0)</f>
        <v>0</v>
      </c>
      <c r="BJ1397" s="22" t="s">
        <v>76</v>
      </c>
      <c r="BK1397" s="192">
        <f>ROUND(I1397*H1397,2)</f>
        <v>0</v>
      </c>
      <c r="BL1397" s="22" t="s">
        <v>98</v>
      </c>
      <c r="BM1397" s="191" t="s">
        <v>2158</v>
      </c>
    </row>
    <row r="1398" s="2" customFormat="1">
      <c r="A1398" s="41"/>
      <c r="B1398" s="42"/>
      <c r="C1398" s="41"/>
      <c r="D1398" s="193" t="s">
        <v>417</v>
      </c>
      <c r="E1398" s="41"/>
      <c r="F1398" s="194" t="s">
        <v>2159</v>
      </c>
      <c r="G1398" s="41"/>
      <c r="H1398" s="41"/>
      <c r="I1398" s="195"/>
      <c r="J1398" s="41"/>
      <c r="K1398" s="41"/>
      <c r="L1398" s="42"/>
      <c r="M1398" s="196"/>
      <c r="N1398" s="197"/>
      <c r="O1398" s="75"/>
      <c r="P1398" s="75"/>
      <c r="Q1398" s="75"/>
      <c r="R1398" s="75"/>
      <c r="S1398" s="75"/>
      <c r="T1398" s="76"/>
      <c r="U1398" s="41"/>
      <c r="V1398" s="41"/>
      <c r="W1398" s="41"/>
      <c r="X1398" s="41"/>
      <c r="Y1398" s="41"/>
      <c r="Z1398" s="41"/>
      <c r="AA1398" s="41"/>
      <c r="AB1398" s="41"/>
      <c r="AC1398" s="41"/>
      <c r="AD1398" s="41"/>
      <c r="AE1398" s="41"/>
      <c r="AT1398" s="22" t="s">
        <v>417</v>
      </c>
      <c r="AU1398" s="22" t="s">
        <v>80</v>
      </c>
    </row>
    <row r="1399" s="14" customFormat="1">
      <c r="A1399" s="14"/>
      <c r="B1399" s="208"/>
      <c r="C1399" s="14"/>
      <c r="D1399" s="199" t="s">
        <v>419</v>
      </c>
      <c r="E1399" s="209" t="s">
        <v>3</v>
      </c>
      <c r="F1399" s="210" t="s">
        <v>2160</v>
      </c>
      <c r="G1399" s="14"/>
      <c r="H1399" s="209" t="s">
        <v>3</v>
      </c>
      <c r="I1399" s="211"/>
      <c r="J1399" s="14"/>
      <c r="K1399" s="14"/>
      <c r="L1399" s="208"/>
      <c r="M1399" s="212"/>
      <c r="N1399" s="213"/>
      <c r="O1399" s="213"/>
      <c r="P1399" s="213"/>
      <c r="Q1399" s="213"/>
      <c r="R1399" s="213"/>
      <c r="S1399" s="213"/>
      <c r="T1399" s="214"/>
      <c r="U1399" s="14"/>
      <c r="V1399" s="14"/>
      <c r="W1399" s="14"/>
      <c r="X1399" s="14"/>
      <c r="Y1399" s="14"/>
      <c r="Z1399" s="14"/>
      <c r="AA1399" s="14"/>
      <c r="AB1399" s="14"/>
      <c r="AC1399" s="14"/>
      <c r="AD1399" s="14"/>
      <c r="AE1399" s="14"/>
      <c r="AT1399" s="209" t="s">
        <v>419</v>
      </c>
      <c r="AU1399" s="209" t="s">
        <v>80</v>
      </c>
      <c r="AV1399" s="14" t="s">
        <v>76</v>
      </c>
      <c r="AW1399" s="14" t="s">
        <v>33</v>
      </c>
      <c r="AX1399" s="14" t="s">
        <v>72</v>
      </c>
      <c r="AY1399" s="209" t="s">
        <v>408</v>
      </c>
    </row>
    <row r="1400" s="13" customFormat="1">
      <c r="A1400" s="13"/>
      <c r="B1400" s="198"/>
      <c r="C1400" s="13"/>
      <c r="D1400" s="199" t="s">
        <v>419</v>
      </c>
      <c r="E1400" s="200" t="s">
        <v>3</v>
      </c>
      <c r="F1400" s="201" t="s">
        <v>2161</v>
      </c>
      <c r="G1400" s="13"/>
      <c r="H1400" s="202">
        <v>5.3200000000000003</v>
      </c>
      <c r="I1400" s="203"/>
      <c r="J1400" s="13"/>
      <c r="K1400" s="13"/>
      <c r="L1400" s="198"/>
      <c r="M1400" s="204"/>
      <c r="N1400" s="205"/>
      <c r="O1400" s="205"/>
      <c r="P1400" s="205"/>
      <c r="Q1400" s="205"/>
      <c r="R1400" s="205"/>
      <c r="S1400" s="205"/>
      <c r="T1400" s="206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T1400" s="200" t="s">
        <v>419</v>
      </c>
      <c r="AU1400" s="200" t="s">
        <v>80</v>
      </c>
      <c r="AV1400" s="13" t="s">
        <v>80</v>
      </c>
      <c r="AW1400" s="13" t="s">
        <v>33</v>
      </c>
      <c r="AX1400" s="13" t="s">
        <v>76</v>
      </c>
      <c r="AY1400" s="200" t="s">
        <v>408</v>
      </c>
    </row>
    <row r="1401" s="2" customFormat="1" ht="33" customHeight="1">
      <c r="A1401" s="41"/>
      <c r="B1401" s="179"/>
      <c r="C1401" s="180" t="s">
        <v>2162</v>
      </c>
      <c r="D1401" s="180" t="s">
        <v>411</v>
      </c>
      <c r="E1401" s="181" t="s">
        <v>2163</v>
      </c>
      <c r="F1401" s="182" t="s">
        <v>2164</v>
      </c>
      <c r="G1401" s="183" t="s">
        <v>117</v>
      </c>
      <c r="H1401" s="184">
        <v>6.7999999999999998</v>
      </c>
      <c r="I1401" s="185"/>
      <c r="J1401" s="186">
        <f>ROUND(I1401*H1401,2)</f>
        <v>0</v>
      </c>
      <c r="K1401" s="182" t="s">
        <v>414</v>
      </c>
      <c r="L1401" s="42"/>
      <c r="M1401" s="187" t="s">
        <v>3</v>
      </c>
      <c r="N1401" s="188" t="s">
        <v>43</v>
      </c>
      <c r="O1401" s="75"/>
      <c r="P1401" s="189">
        <f>O1401*H1401</f>
        <v>0</v>
      </c>
      <c r="Q1401" s="189">
        <v>0.015746389999999999</v>
      </c>
      <c r="R1401" s="189">
        <f>Q1401*H1401</f>
        <v>0.10707545199999999</v>
      </c>
      <c r="S1401" s="189">
        <v>0</v>
      </c>
      <c r="T1401" s="190">
        <f>S1401*H1401</f>
        <v>0</v>
      </c>
      <c r="U1401" s="41"/>
      <c r="V1401" s="41"/>
      <c r="W1401" s="41"/>
      <c r="X1401" s="41"/>
      <c r="Y1401" s="41"/>
      <c r="Z1401" s="41"/>
      <c r="AA1401" s="41"/>
      <c r="AB1401" s="41"/>
      <c r="AC1401" s="41"/>
      <c r="AD1401" s="41"/>
      <c r="AE1401" s="41"/>
      <c r="AR1401" s="191" t="s">
        <v>98</v>
      </c>
      <c r="AT1401" s="191" t="s">
        <v>411</v>
      </c>
      <c r="AU1401" s="191" t="s">
        <v>80</v>
      </c>
      <c r="AY1401" s="22" t="s">
        <v>408</v>
      </c>
      <c r="BE1401" s="192">
        <f>IF(N1401="základní",J1401,0)</f>
        <v>0</v>
      </c>
      <c r="BF1401" s="192">
        <f>IF(N1401="snížená",J1401,0)</f>
        <v>0</v>
      </c>
      <c r="BG1401" s="192">
        <f>IF(N1401="zákl. přenesená",J1401,0)</f>
        <v>0</v>
      </c>
      <c r="BH1401" s="192">
        <f>IF(N1401="sníž. přenesená",J1401,0)</f>
        <v>0</v>
      </c>
      <c r="BI1401" s="192">
        <f>IF(N1401="nulová",J1401,0)</f>
        <v>0</v>
      </c>
      <c r="BJ1401" s="22" t="s">
        <v>76</v>
      </c>
      <c r="BK1401" s="192">
        <f>ROUND(I1401*H1401,2)</f>
        <v>0</v>
      </c>
      <c r="BL1401" s="22" t="s">
        <v>98</v>
      </c>
      <c r="BM1401" s="191" t="s">
        <v>2165</v>
      </c>
    </row>
    <row r="1402" s="2" customFormat="1">
      <c r="A1402" s="41"/>
      <c r="B1402" s="42"/>
      <c r="C1402" s="41"/>
      <c r="D1402" s="193" t="s">
        <v>417</v>
      </c>
      <c r="E1402" s="41"/>
      <c r="F1402" s="194" t="s">
        <v>2166</v>
      </c>
      <c r="G1402" s="41"/>
      <c r="H1402" s="41"/>
      <c r="I1402" s="195"/>
      <c r="J1402" s="41"/>
      <c r="K1402" s="41"/>
      <c r="L1402" s="42"/>
      <c r="M1402" s="196"/>
      <c r="N1402" s="197"/>
      <c r="O1402" s="75"/>
      <c r="P1402" s="75"/>
      <c r="Q1402" s="75"/>
      <c r="R1402" s="75"/>
      <c r="S1402" s="75"/>
      <c r="T1402" s="76"/>
      <c r="U1402" s="41"/>
      <c r="V1402" s="41"/>
      <c r="W1402" s="41"/>
      <c r="X1402" s="41"/>
      <c r="Y1402" s="41"/>
      <c r="Z1402" s="41"/>
      <c r="AA1402" s="41"/>
      <c r="AB1402" s="41"/>
      <c r="AC1402" s="41"/>
      <c r="AD1402" s="41"/>
      <c r="AE1402" s="41"/>
      <c r="AT1402" s="22" t="s">
        <v>417</v>
      </c>
      <c r="AU1402" s="22" t="s">
        <v>80</v>
      </c>
    </row>
    <row r="1403" s="13" customFormat="1">
      <c r="A1403" s="13"/>
      <c r="B1403" s="198"/>
      <c r="C1403" s="13"/>
      <c r="D1403" s="199" t="s">
        <v>419</v>
      </c>
      <c r="E1403" s="200" t="s">
        <v>3</v>
      </c>
      <c r="F1403" s="201" t="s">
        <v>2167</v>
      </c>
      <c r="G1403" s="13"/>
      <c r="H1403" s="202">
        <v>2.3999999999999999</v>
      </c>
      <c r="I1403" s="203"/>
      <c r="J1403" s="13"/>
      <c r="K1403" s="13"/>
      <c r="L1403" s="198"/>
      <c r="M1403" s="204"/>
      <c r="N1403" s="205"/>
      <c r="O1403" s="205"/>
      <c r="P1403" s="205"/>
      <c r="Q1403" s="205"/>
      <c r="R1403" s="205"/>
      <c r="S1403" s="205"/>
      <c r="T1403" s="206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200" t="s">
        <v>419</v>
      </c>
      <c r="AU1403" s="200" t="s">
        <v>80</v>
      </c>
      <c r="AV1403" s="13" t="s">
        <v>80</v>
      </c>
      <c r="AW1403" s="13" t="s">
        <v>33</v>
      </c>
      <c r="AX1403" s="13" t="s">
        <v>72</v>
      </c>
      <c r="AY1403" s="200" t="s">
        <v>408</v>
      </c>
    </row>
    <row r="1404" s="13" customFormat="1">
      <c r="A1404" s="13"/>
      <c r="B1404" s="198"/>
      <c r="C1404" s="13"/>
      <c r="D1404" s="199" t="s">
        <v>419</v>
      </c>
      <c r="E1404" s="200" t="s">
        <v>3</v>
      </c>
      <c r="F1404" s="201" t="s">
        <v>2168</v>
      </c>
      <c r="G1404" s="13"/>
      <c r="H1404" s="202">
        <v>4.4000000000000004</v>
      </c>
      <c r="I1404" s="203"/>
      <c r="J1404" s="13"/>
      <c r="K1404" s="13"/>
      <c r="L1404" s="198"/>
      <c r="M1404" s="204"/>
      <c r="N1404" s="205"/>
      <c r="O1404" s="205"/>
      <c r="P1404" s="205"/>
      <c r="Q1404" s="205"/>
      <c r="R1404" s="205"/>
      <c r="S1404" s="205"/>
      <c r="T1404" s="206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T1404" s="200" t="s">
        <v>419</v>
      </c>
      <c r="AU1404" s="200" t="s">
        <v>80</v>
      </c>
      <c r="AV1404" s="13" t="s">
        <v>80</v>
      </c>
      <c r="AW1404" s="13" t="s">
        <v>33</v>
      </c>
      <c r="AX1404" s="13" t="s">
        <v>72</v>
      </c>
      <c r="AY1404" s="200" t="s">
        <v>408</v>
      </c>
    </row>
    <row r="1405" s="15" customFormat="1">
      <c r="A1405" s="15"/>
      <c r="B1405" s="215"/>
      <c r="C1405" s="15"/>
      <c r="D1405" s="199" t="s">
        <v>419</v>
      </c>
      <c r="E1405" s="216" t="s">
        <v>3</v>
      </c>
      <c r="F1405" s="217" t="s">
        <v>451</v>
      </c>
      <c r="G1405" s="15"/>
      <c r="H1405" s="218">
        <v>6.7999999999999998</v>
      </c>
      <c r="I1405" s="219"/>
      <c r="J1405" s="15"/>
      <c r="K1405" s="15"/>
      <c r="L1405" s="215"/>
      <c r="M1405" s="220"/>
      <c r="N1405" s="221"/>
      <c r="O1405" s="221"/>
      <c r="P1405" s="221"/>
      <c r="Q1405" s="221"/>
      <c r="R1405" s="221"/>
      <c r="S1405" s="221"/>
      <c r="T1405" s="222"/>
      <c r="U1405" s="15"/>
      <c r="V1405" s="15"/>
      <c r="W1405" s="15"/>
      <c r="X1405" s="15"/>
      <c r="Y1405" s="15"/>
      <c r="Z1405" s="15"/>
      <c r="AA1405" s="15"/>
      <c r="AB1405" s="15"/>
      <c r="AC1405" s="15"/>
      <c r="AD1405" s="15"/>
      <c r="AE1405" s="15"/>
      <c r="AT1405" s="216" t="s">
        <v>419</v>
      </c>
      <c r="AU1405" s="216" t="s">
        <v>80</v>
      </c>
      <c r="AV1405" s="15" t="s">
        <v>415</v>
      </c>
      <c r="AW1405" s="15" t="s">
        <v>33</v>
      </c>
      <c r="AX1405" s="15" t="s">
        <v>76</v>
      </c>
      <c r="AY1405" s="216" t="s">
        <v>408</v>
      </c>
    </row>
    <row r="1406" s="2" customFormat="1" ht="55.5" customHeight="1">
      <c r="A1406" s="41"/>
      <c r="B1406" s="179"/>
      <c r="C1406" s="180" t="s">
        <v>2169</v>
      </c>
      <c r="D1406" s="180" t="s">
        <v>411</v>
      </c>
      <c r="E1406" s="181" t="s">
        <v>2170</v>
      </c>
      <c r="F1406" s="182" t="s">
        <v>2171</v>
      </c>
      <c r="G1406" s="183" t="s">
        <v>561</v>
      </c>
      <c r="H1406" s="184">
        <v>3</v>
      </c>
      <c r="I1406" s="185"/>
      <c r="J1406" s="186">
        <f>ROUND(I1406*H1406,2)</f>
        <v>0</v>
      </c>
      <c r="K1406" s="182" t="s">
        <v>414</v>
      </c>
      <c r="L1406" s="42"/>
      <c r="M1406" s="187" t="s">
        <v>3</v>
      </c>
      <c r="N1406" s="188" t="s">
        <v>43</v>
      </c>
      <c r="O1406" s="75"/>
      <c r="P1406" s="189">
        <f>O1406*H1406</f>
        <v>0</v>
      </c>
      <c r="Q1406" s="189">
        <v>0.023578000000000002</v>
      </c>
      <c r="R1406" s="189">
        <f>Q1406*H1406</f>
        <v>0.070734000000000005</v>
      </c>
      <c r="S1406" s="189">
        <v>0</v>
      </c>
      <c r="T1406" s="190">
        <f>S1406*H1406</f>
        <v>0</v>
      </c>
      <c r="U1406" s="41"/>
      <c r="V1406" s="41"/>
      <c r="W1406" s="41"/>
      <c r="X1406" s="41"/>
      <c r="Y1406" s="41"/>
      <c r="Z1406" s="41"/>
      <c r="AA1406" s="41"/>
      <c r="AB1406" s="41"/>
      <c r="AC1406" s="41"/>
      <c r="AD1406" s="41"/>
      <c r="AE1406" s="41"/>
      <c r="AR1406" s="191" t="s">
        <v>98</v>
      </c>
      <c r="AT1406" s="191" t="s">
        <v>411</v>
      </c>
      <c r="AU1406" s="191" t="s">
        <v>80</v>
      </c>
      <c r="AY1406" s="22" t="s">
        <v>408</v>
      </c>
      <c r="BE1406" s="192">
        <f>IF(N1406="základní",J1406,0)</f>
        <v>0</v>
      </c>
      <c r="BF1406" s="192">
        <f>IF(N1406="snížená",J1406,0)</f>
        <v>0</v>
      </c>
      <c r="BG1406" s="192">
        <f>IF(N1406="zákl. přenesená",J1406,0)</f>
        <v>0</v>
      </c>
      <c r="BH1406" s="192">
        <f>IF(N1406="sníž. přenesená",J1406,0)</f>
        <v>0</v>
      </c>
      <c r="BI1406" s="192">
        <f>IF(N1406="nulová",J1406,0)</f>
        <v>0</v>
      </c>
      <c r="BJ1406" s="22" t="s">
        <v>76</v>
      </c>
      <c r="BK1406" s="192">
        <f>ROUND(I1406*H1406,2)</f>
        <v>0</v>
      </c>
      <c r="BL1406" s="22" t="s">
        <v>98</v>
      </c>
      <c r="BM1406" s="191" t="s">
        <v>2172</v>
      </c>
    </row>
    <row r="1407" s="2" customFormat="1">
      <c r="A1407" s="41"/>
      <c r="B1407" s="42"/>
      <c r="C1407" s="41"/>
      <c r="D1407" s="193" t="s">
        <v>417</v>
      </c>
      <c r="E1407" s="41"/>
      <c r="F1407" s="194" t="s">
        <v>2173</v>
      </c>
      <c r="G1407" s="41"/>
      <c r="H1407" s="41"/>
      <c r="I1407" s="195"/>
      <c r="J1407" s="41"/>
      <c r="K1407" s="41"/>
      <c r="L1407" s="42"/>
      <c r="M1407" s="196"/>
      <c r="N1407" s="197"/>
      <c r="O1407" s="75"/>
      <c r="P1407" s="75"/>
      <c r="Q1407" s="75"/>
      <c r="R1407" s="75"/>
      <c r="S1407" s="75"/>
      <c r="T1407" s="76"/>
      <c r="U1407" s="41"/>
      <c r="V1407" s="41"/>
      <c r="W1407" s="41"/>
      <c r="X1407" s="41"/>
      <c r="Y1407" s="41"/>
      <c r="Z1407" s="41"/>
      <c r="AA1407" s="41"/>
      <c r="AB1407" s="41"/>
      <c r="AC1407" s="41"/>
      <c r="AD1407" s="41"/>
      <c r="AE1407" s="41"/>
      <c r="AT1407" s="22" t="s">
        <v>417</v>
      </c>
      <c r="AU1407" s="22" t="s">
        <v>80</v>
      </c>
    </row>
    <row r="1408" s="2" customFormat="1" ht="37.8" customHeight="1">
      <c r="A1408" s="41"/>
      <c r="B1408" s="179"/>
      <c r="C1408" s="180" t="s">
        <v>2174</v>
      </c>
      <c r="D1408" s="180" t="s">
        <v>411</v>
      </c>
      <c r="E1408" s="181" t="s">
        <v>2175</v>
      </c>
      <c r="F1408" s="182" t="s">
        <v>2176</v>
      </c>
      <c r="G1408" s="183" t="s">
        <v>117</v>
      </c>
      <c r="H1408" s="184">
        <v>0.5</v>
      </c>
      <c r="I1408" s="185"/>
      <c r="J1408" s="186">
        <f>ROUND(I1408*H1408,2)</f>
        <v>0</v>
      </c>
      <c r="K1408" s="182" t="s">
        <v>414</v>
      </c>
      <c r="L1408" s="42"/>
      <c r="M1408" s="187" t="s">
        <v>3</v>
      </c>
      <c r="N1408" s="188" t="s">
        <v>43</v>
      </c>
      <c r="O1408" s="75"/>
      <c r="P1408" s="189">
        <f>O1408*H1408</f>
        <v>0</v>
      </c>
      <c r="Q1408" s="189">
        <v>0.014789999999999999</v>
      </c>
      <c r="R1408" s="189">
        <f>Q1408*H1408</f>
        <v>0.0073949999999999997</v>
      </c>
      <c r="S1408" s="189">
        <v>0</v>
      </c>
      <c r="T1408" s="190">
        <f>S1408*H1408</f>
        <v>0</v>
      </c>
      <c r="U1408" s="41"/>
      <c r="V1408" s="41"/>
      <c r="W1408" s="41"/>
      <c r="X1408" s="41"/>
      <c r="Y1408" s="41"/>
      <c r="Z1408" s="41"/>
      <c r="AA1408" s="41"/>
      <c r="AB1408" s="41"/>
      <c r="AC1408" s="41"/>
      <c r="AD1408" s="41"/>
      <c r="AE1408" s="41"/>
      <c r="AR1408" s="191" t="s">
        <v>98</v>
      </c>
      <c r="AT1408" s="191" t="s">
        <v>411</v>
      </c>
      <c r="AU1408" s="191" t="s">
        <v>80</v>
      </c>
      <c r="AY1408" s="22" t="s">
        <v>408</v>
      </c>
      <c r="BE1408" s="192">
        <f>IF(N1408="základní",J1408,0)</f>
        <v>0</v>
      </c>
      <c r="BF1408" s="192">
        <f>IF(N1408="snížená",J1408,0)</f>
        <v>0</v>
      </c>
      <c r="BG1408" s="192">
        <f>IF(N1408="zákl. přenesená",J1408,0)</f>
        <v>0</v>
      </c>
      <c r="BH1408" s="192">
        <f>IF(N1408="sníž. přenesená",J1408,0)</f>
        <v>0</v>
      </c>
      <c r="BI1408" s="192">
        <f>IF(N1408="nulová",J1408,0)</f>
        <v>0</v>
      </c>
      <c r="BJ1408" s="22" t="s">
        <v>76</v>
      </c>
      <c r="BK1408" s="192">
        <f>ROUND(I1408*H1408,2)</f>
        <v>0</v>
      </c>
      <c r="BL1408" s="22" t="s">
        <v>98</v>
      </c>
      <c r="BM1408" s="191" t="s">
        <v>2177</v>
      </c>
    </row>
    <row r="1409" s="2" customFormat="1">
      <c r="A1409" s="41"/>
      <c r="B1409" s="42"/>
      <c r="C1409" s="41"/>
      <c r="D1409" s="193" t="s">
        <v>417</v>
      </c>
      <c r="E1409" s="41"/>
      <c r="F1409" s="194" t="s">
        <v>2178</v>
      </c>
      <c r="G1409" s="41"/>
      <c r="H1409" s="41"/>
      <c r="I1409" s="195"/>
      <c r="J1409" s="41"/>
      <c r="K1409" s="41"/>
      <c r="L1409" s="42"/>
      <c r="M1409" s="196"/>
      <c r="N1409" s="197"/>
      <c r="O1409" s="75"/>
      <c r="P1409" s="75"/>
      <c r="Q1409" s="75"/>
      <c r="R1409" s="75"/>
      <c r="S1409" s="75"/>
      <c r="T1409" s="76"/>
      <c r="U1409" s="41"/>
      <c r="V1409" s="41"/>
      <c r="W1409" s="41"/>
      <c r="X1409" s="41"/>
      <c r="Y1409" s="41"/>
      <c r="Z1409" s="41"/>
      <c r="AA1409" s="41"/>
      <c r="AB1409" s="41"/>
      <c r="AC1409" s="41"/>
      <c r="AD1409" s="41"/>
      <c r="AE1409" s="41"/>
      <c r="AT1409" s="22" t="s">
        <v>417</v>
      </c>
      <c r="AU1409" s="22" t="s">
        <v>80</v>
      </c>
    </row>
    <row r="1410" s="2" customFormat="1" ht="76.35" customHeight="1">
      <c r="A1410" s="41"/>
      <c r="B1410" s="179"/>
      <c r="C1410" s="180" t="s">
        <v>2179</v>
      </c>
      <c r="D1410" s="180" t="s">
        <v>411</v>
      </c>
      <c r="E1410" s="181" t="s">
        <v>2180</v>
      </c>
      <c r="F1410" s="182" t="s">
        <v>2181</v>
      </c>
      <c r="G1410" s="183" t="s">
        <v>501</v>
      </c>
      <c r="H1410" s="184">
        <v>7.4560000000000004</v>
      </c>
      <c r="I1410" s="185"/>
      <c r="J1410" s="186">
        <f>ROUND(I1410*H1410,2)</f>
        <v>0</v>
      </c>
      <c r="K1410" s="182" t="s">
        <v>414</v>
      </c>
      <c r="L1410" s="42"/>
      <c r="M1410" s="187" t="s">
        <v>3</v>
      </c>
      <c r="N1410" s="188" t="s">
        <v>43</v>
      </c>
      <c r="O1410" s="75"/>
      <c r="P1410" s="189">
        <f>O1410*H1410</f>
        <v>0</v>
      </c>
      <c r="Q1410" s="189">
        <v>0</v>
      </c>
      <c r="R1410" s="189">
        <f>Q1410*H1410</f>
        <v>0</v>
      </c>
      <c r="S1410" s="189">
        <v>0</v>
      </c>
      <c r="T1410" s="190">
        <f>S1410*H1410</f>
        <v>0</v>
      </c>
      <c r="U1410" s="41"/>
      <c r="V1410" s="41"/>
      <c r="W1410" s="41"/>
      <c r="X1410" s="41"/>
      <c r="Y1410" s="41"/>
      <c r="Z1410" s="41"/>
      <c r="AA1410" s="41"/>
      <c r="AB1410" s="41"/>
      <c r="AC1410" s="41"/>
      <c r="AD1410" s="41"/>
      <c r="AE1410" s="41"/>
      <c r="AR1410" s="191" t="s">
        <v>98</v>
      </c>
      <c r="AT1410" s="191" t="s">
        <v>411</v>
      </c>
      <c r="AU1410" s="191" t="s">
        <v>80</v>
      </c>
      <c r="AY1410" s="22" t="s">
        <v>408</v>
      </c>
      <c r="BE1410" s="192">
        <f>IF(N1410="základní",J1410,0)</f>
        <v>0</v>
      </c>
      <c r="BF1410" s="192">
        <f>IF(N1410="snížená",J1410,0)</f>
        <v>0</v>
      </c>
      <c r="BG1410" s="192">
        <f>IF(N1410="zákl. přenesená",J1410,0)</f>
        <v>0</v>
      </c>
      <c r="BH1410" s="192">
        <f>IF(N1410="sníž. přenesená",J1410,0)</f>
        <v>0</v>
      </c>
      <c r="BI1410" s="192">
        <f>IF(N1410="nulová",J1410,0)</f>
        <v>0</v>
      </c>
      <c r="BJ1410" s="22" t="s">
        <v>76</v>
      </c>
      <c r="BK1410" s="192">
        <f>ROUND(I1410*H1410,2)</f>
        <v>0</v>
      </c>
      <c r="BL1410" s="22" t="s">
        <v>98</v>
      </c>
      <c r="BM1410" s="191" t="s">
        <v>2182</v>
      </c>
    </row>
    <row r="1411" s="2" customFormat="1">
      <c r="A1411" s="41"/>
      <c r="B1411" s="42"/>
      <c r="C1411" s="41"/>
      <c r="D1411" s="193" t="s">
        <v>417</v>
      </c>
      <c r="E1411" s="41"/>
      <c r="F1411" s="194" t="s">
        <v>2183</v>
      </c>
      <c r="G1411" s="41"/>
      <c r="H1411" s="41"/>
      <c r="I1411" s="195"/>
      <c r="J1411" s="41"/>
      <c r="K1411" s="41"/>
      <c r="L1411" s="42"/>
      <c r="M1411" s="196"/>
      <c r="N1411" s="197"/>
      <c r="O1411" s="75"/>
      <c r="P1411" s="75"/>
      <c r="Q1411" s="75"/>
      <c r="R1411" s="75"/>
      <c r="S1411" s="75"/>
      <c r="T1411" s="76"/>
      <c r="U1411" s="41"/>
      <c r="V1411" s="41"/>
      <c r="W1411" s="41"/>
      <c r="X1411" s="41"/>
      <c r="Y1411" s="41"/>
      <c r="Z1411" s="41"/>
      <c r="AA1411" s="41"/>
      <c r="AB1411" s="41"/>
      <c r="AC1411" s="41"/>
      <c r="AD1411" s="41"/>
      <c r="AE1411" s="41"/>
      <c r="AT1411" s="22" t="s">
        <v>417</v>
      </c>
      <c r="AU1411" s="22" t="s">
        <v>80</v>
      </c>
    </row>
    <row r="1412" s="12" customFormat="1" ht="20.88" customHeight="1">
      <c r="A1412" s="12"/>
      <c r="B1412" s="166"/>
      <c r="C1412" s="12"/>
      <c r="D1412" s="167" t="s">
        <v>71</v>
      </c>
      <c r="E1412" s="177" t="s">
        <v>2184</v>
      </c>
      <c r="F1412" s="177" t="s">
        <v>2185</v>
      </c>
      <c r="G1412" s="12"/>
      <c r="H1412" s="12"/>
      <c r="I1412" s="169"/>
      <c r="J1412" s="178">
        <f>BK1412</f>
        <v>0</v>
      </c>
      <c r="K1412" s="12"/>
      <c r="L1412" s="166"/>
      <c r="M1412" s="171"/>
      <c r="N1412" s="172"/>
      <c r="O1412" s="172"/>
      <c r="P1412" s="173">
        <f>SUM(P1413:P1452)</f>
        <v>0</v>
      </c>
      <c r="Q1412" s="172"/>
      <c r="R1412" s="173">
        <f>SUM(R1413:R1452)</f>
        <v>6.507084835192499</v>
      </c>
      <c r="S1412" s="172"/>
      <c r="T1412" s="174">
        <f>SUM(T1413:T1452)</f>
        <v>0</v>
      </c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R1412" s="167" t="s">
        <v>80</v>
      </c>
      <c r="AT1412" s="175" t="s">
        <v>71</v>
      </c>
      <c r="AU1412" s="175" t="s">
        <v>80</v>
      </c>
      <c r="AY1412" s="167" t="s">
        <v>408</v>
      </c>
      <c r="BK1412" s="176">
        <f>SUM(BK1413:BK1452)</f>
        <v>0</v>
      </c>
    </row>
    <row r="1413" s="2" customFormat="1" ht="49.05" customHeight="1">
      <c r="A1413" s="41"/>
      <c r="B1413" s="179"/>
      <c r="C1413" s="180" t="s">
        <v>2186</v>
      </c>
      <c r="D1413" s="180" t="s">
        <v>411</v>
      </c>
      <c r="E1413" s="181" t="s">
        <v>2187</v>
      </c>
      <c r="F1413" s="182" t="s">
        <v>2188</v>
      </c>
      <c r="G1413" s="183" t="s">
        <v>117</v>
      </c>
      <c r="H1413" s="184">
        <v>209.68700000000001</v>
      </c>
      <c r="I1413" s="185"/>
      <c r="J1413" s="186">
        <f>ROUND(I1413*H1413,2)</f>
        <v>0</v>
      </c>
      <c r="K1413" s="182" t="s">
        <v>414</v>
      </c>
      <c r="L1413" s="42"/>
      <c r="M1413" s="187" t="s">
        <v>3</v>
      </c>
      <c r="N1413" s="188" t="s">
        <v>43</v>
      </c>
      <c r="O1413" s="75"/>
      <c r="P1413" s="189">
        <f>O1413*H1413</f>
        <v>0</v>
      </c>
      <c r="Q1413" s="189">
        <v>0.012008430000000001</v>
      </c>
      <c r="R1413" s="189">
        <f>Q1413*H1413</f>
        <v>2.5180116614100001</v>
      </c>
      <c r="S1413" s="189">
        <v>0</v>
      </c>
      <c r="T1413" s="190">
        <f>S1413*H1413</f>
        <v>0</v>
      </c>
      <c r="U1413" s="41"/>
      <c r="V1413" s="41"/>
      <c r="W1413" s="41"/>
      <c r="X1413" s="41"/>
      <c r="Y1413" s="41"/>
      <c r="Z1413" s="41"/>
      <c r="AA1413" s="41"/>
      <c r="AB1413" s="41"/>
      <c r="AC1413" s="41"/>
      <c r="AD1413" s="41"/>
      <c r="AE1413" s="41"/>
      <c r="AR1413" s="191" t="s">
        <v>98</v>
      </c>
      <c r="AT1413" s="191" t="s">
        <v>411</v>
      </c>
      <c r="AU1413" s="191" t="s">
        <v>114</v>
      </c>
      <c r="AY1413" s="22" t="s">
        <v>408</v>
      </c>
      <c r="BE1413" s="192">
        <f>IF(N1413="základní",J1413,0)</f>
        <v>0</v>
      </c>
      <c r="BF1413" s="192">
        <f>IF(N1413="snížená",J1413,0)</f>
        <v>0</v>
      </c>
      <c r="BG1413" s="192">
        <f>IF(N1413="zákl. přenesená",J1413,0)</f>
        <v>0</v>
      </c>
      <c r="BH1413" s="192">
        <f>IF(N1413="sníž. přenesená",J1413,0)</f>
        <v>0</v>
      </c>
      <c r="BI1413" s="192">
        <f>IF(N1413="nulová",J1413,0)</f>
        <v>0</v>
      </c>
      <c r="BJ1413" s="22" t="s">
        <v>76</v>
      </c>
      <c r="BK1413" s="192">
        <f>ROUND(I1413*H1413,2)</f>
        <v>0</v>
      </c>
      <c r="BL1413" s="22" t="s">
        <v>98</v>
      </c>
      <c r="BM1413" s="191" t="s">
        <v>2189</v>
      </c>
    </row>
    <row r="1414" s="2" customFormat="1">
      <c r="A1414" s="41"/>
      <c r="B1414" s="42"/>
      <c r="C1414" s="41"/>
      <c r="D1414" s="193" t="s">
        <v>417</v>
      </c>
      <c r="E1414" s="41"/>
      <c r="F1414" s="194" t="s">
        <v>2190</v>
      </c>
      <c r="G1414" s="41"/>
      <c r="H1414" s="41"/>
      <c r="I1414" s="195"/>
      <c r="J1414" s="41"/>
      <c r="K1414" s="41"/>
      <c r="L1414" s="42"/>
      <c r="M1414" s="196"/>
      <c r="N1414" s="197"/>
      <c r="O1414" s="75"/>
      <c r="P1414" s="75"/>
      <c r="Q1414" s="75"/>
      <c r="R1414" s="75"/>
      <c r="S1414" s="75"/>
      <c r="T1414" s="76"/>
      <c r="U1414" s="41"/>
      <c r="V1414" s="41"/>
      <c r="W1414" s="41"/>
      <c r="X1414" s="41"/>
      <c r="Y1414" s="41"/>
      <c r="Z1414" s="41"/>
      <c r="AA1414" s="41"/>
      <c r="AB1414" s="41"/>
      <c r="AC1414" s="41"/>
      <c r="AD1414" s="41"/>
      <c r="AE1414" s="41"/>
      <c r="AT1414" s="22" t="s">
        <v>417</v>
      </c>
      <c r="AU1414" s="22" t="s">
        <v>114</v>
      </c>
    </row>
    <row r="1415" s="13" customFormat="1">
      <c r="A1415" s="13"/>
      <c r="B1415" s="198"/>
      <c r="C1415" s="13"/>
      <c r="D1415" s="199" t="s">
        <v>419</v>
      </c>
      <c r="E1415" s="200" t="s">
        <v>3</v>
      </c>
      <c r="F1415" s="201" t="s">
        <v>288</v>
      </c>
      <c r="G1415" s="13"/>
      <c r="H1415" s="202">
        <v>215.55000000000001</v>
      </c>
      <c r="I1415" s="203"/>
      <c r="J1415" s="13"/>
      <c r="K1415" s="13"/>
      <c r="L1415" s="198"/>
      <c r="M1415" s="204"/>
      <c r="N1415" s="205"/>
      <c r="O1415" s="205"/>
      <c r="P1415" s="205"/>
      <c r="Q1415" s="205"/>
      <c r="R1415" s="205"/>
      <c r="S1415" s="205"/>
      <c r="T1415" s="206"/>
      <c r="U1415" s="13"/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  <c r="AT1415" s="200" t="s">
        <v>419</v>
      </c>
      <c r="AU1415" s="200" t="s">
        <v>114</v>
      </c>
      <c r="AV1415" s="13" t="s">
        <v>80</v>
      </c>
      <c r="AW1415" s="13" t="s">
        <v>33</v>
      </c>
      <c r="AX1415" s="13" t="s">
        <v>72</v>
      </c>
      <c r="AY1415" s="200" t="s">
        <v>408</v>
      </c>
    </row>
    <row r="1416" s="13" customFormat="1">
      <c r="A1416" s="13"/>
      <c r="B1416" s="198"/>
      <c r="C1416" s="13"/>
      <c r="D1416" s="199" t="s">
        <v>419</v>
      </c>
      <c r="E1416" s="200" t="s">
        <v>3</v>
      </c>
      <c r="F1416" s="201" t="s">
        <v>2191</v>
      </c>
      <c r="G1416" s="13"/>
      <c r="H1416" s="202">
        <v>-5.8630000000000004</v>
      </c>
      <c r="I1416" s="203"/>
      <c r="J1416" s="13"/>
      <c r="K1416" s="13"/>
      <c r="L1416" s="198"/>
      <c r="M1416" s="204"/>
      <c r="N1416" s="205"/>
      <c r="O1416" s="205"/>
      <c r="P1416" s="205"/>
      <c r="Q1416" s="205"/>
      <c r="R1416" s="205"/>
      <c r="S1416" s="205"/>
      <c r="T1416" s="206"/>
      <c r="U1416" s="13"/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  <c r="AT1416" s="200" t="s">
        <v>419</v>
      </c>
      <c r="AU1416" s="200" t="s">
        <v>114</v>
      </c>
      <c r="AV1416" s="13" t="s">
        <v>80</v>
      </c>
      <c r="AW1416" s="13" t="s">
        <v>33</v>
      </c>
      <c r="AX1416" s="13" t="s">
        <v>72</v>
      </c>
      <c r="AY1416" s="200" t="s">
        <v>408</v>
      </c>
    </row>
    <row r="1417" s="15" customFormat="1">
      <c r="A1417" s="15"/>
      <c r="B1417" s="215"/>
      <c r="C1417" s="15"/>
      <c r="D1417" s="199" t="s">
        <v>419</v>
      </c>
      <c r="E1417" s="216" t="s">
        <v>3</v>
      </c>
      <c r="F1417" s="217" t="s">
        <v>451</v>
      </c>
      <c r="G1417" s="15"/>
      <c r="H1417" s="218">
        <v>209.68700000000001</v>
      </c>
      <c r="I1417" s="219"/>
      <c r="J1417" s="15"/>
      <c r="K1417" s="15"/>
      <c r="L1417" s="215"/>
      <c r="M1417" s="220"/>
      <c r="N1417" s="221"/>
      <c r="O1417" s="221"/>
      <c r="P1417" s="221"/>
      <c r="Q1417" s="221"/>
      <c r="R1417" s="221"/>
      <c r="S1417" s="221"/>
      <c r="T1417" s="222"/>
      <c r="U1417" s="15"/>
      <c r="V1417" s="15"/>
      <c r="W1417" s="15"/>
      <c r="X1417" s="15"/>
      <c r="Y1417" s="15"/>
      <c r="Z1417" s="15"/>
      <c r="AA1417" s="15"/>
      <c r="AB1417" s="15"/>
      <c r="AC1417" s="15"/>
      <c r="AD1417" s="15"/>
      <c r="AE1417" s="15"/>
      <c r="AT1417" s="216" t="s">
        <v>419</v>
      </c>
      <c r="AU1417" s="216" t="s">
        <v>114</v>
      </c>
      <c r="AV1417" s="15" t="s">
        <v>415</v>
      </c>
      <c r="AW1417" s="15" t="s">
        <v>33</v>
      </c>
      <c r="AX1417" s="15" t="s">
        <v>76</v>
      </c>
      <c r="AY1417" s="216" t="s">
        <v>408</v>
      </c>
    </row>
    <row r="1418" s="2" customFormat="1" ht="55.5" customHeight="1">
      <c r="A1418" s="41"/>
      <c r="B1418" s="179"/>
      <c r="C1418" s="180" t="s">
        <v>2192</v>
      </c>
      <c r="D1418" s="180" t="s">
        <v>411</v>
      </c>
      <c r="E1418" s="181" t="s">
        <v>2193</v>
      </c>
      <c r="F1418" s="182" t="s">
        <v>2194</v>
      </c>
      <c r="G1418" s="183" t="s">
        <v>117</v>
      </c>
      <c r="H1418" s="184">
        <v>5.8630000000000004</v>
      </c>
      <c r="I1418" s="185"/>
      <c r="J1418" s="186">
        <f>ROUND(I1418*H1418,2)</f>
        <v>0</v>
      </c>
      <c r="K1418" s="182" t="s">
        <v>414</v>
      </c>
      <c r="L1418" s="42"/>
      <c r="M1418" s="187" t="s">
        <v>3</v>
      </c>
      <c r="N1418" s="188" t="s">
        <v>43</v>
      </c>
      <c r="O1418" s="75"/>
      <c r="P1418" s="189">
        <f>O1418*H1418</f>
        <v>0</v>
      </c>
      <c r="Q1418" s="189">
        <v>0.01232343</v>
      </c>
      <c r="R1418" s="189">
        <f>Q1418*H1418</f>
        <v>0.072252270090000001</v>
      </c>
      <c r="S1418" s="189">
        <v>0</v>
      </c>
      <c r="T1418" s="190">
        <f>S1418*H1418</f>
        <v>0</v>
      </c>
      <c r="U1418" s="41"/>
      <c r="V1418" s="41"/>
      <c r="W1418" s="41"/>
      <c r="X1418" s="41"/>
      <c r="Y1418" s="41"/>
      <c r="Z1418" s="41"/>
      <c r="AA1418" s="41"/>
      <c r="AB1418" s="41"/>
      <c r="AC1418" s="41"/>
      <c r="AD1418" s="41"/>
      <c r="AE1418" s="41"/>
      <c r="AR1418" s="191" t="s">
        <v>98</v>
      </c>
      <c r="AT1418" s="191" t="s">
        <v>411</v>
      </c>
      <c r="AU1418" s="191" t="s">
        <v>114</v>
      </c>
      <c r="AY1418" s="22" t="s">
        <v>408</v>
      </c>
      <c r="BE1418" s="192">
        <f>IF(N1418="základní",J1418,0)</f>
        <v>0</v>
      </c>
      <c r="BF1418" s="192">
        <f>IF(N1418="snížená",J1418,0)</f>
        <v>0</v>
      </c>
      <c r="BG1418" s="192">
        <f>IF(N1418="zákl. přenesená",J1418,0)</f>
        <v>0</v>
      </c>
      <c r="BH1418" s="192">
        <f>IF(N1418="sníž. přenesená",J1418,0)</f>
        <v>0</v>
      </c>
      <c r="BI1418" s="192">
        <f>IF(N1418="nulová",J1418,0)</f>
        <v>0</v>
      </c>
      <c r="BJ1418" s="22" t="s">
        <v>76</v>
      </c>
      <c r="BK1418" s="192">
        <f>ROUND(I1418*H1418,2)</f>
        <v>0</v>
      </c>
      <c r="BL1418" s="22" t="s">
        <v>98</v>
      </c>
      <c r="BM1418" s="191" t="s">
        <v>2195</v>
      </c>
    </row>
    <row r="1419" s="2" customFormat="1">
      <c r="A1419" s="41"/>
      <c r="B1419" s="42"/>
      <c r="C1419" s="41"/>
      <c r="D1419" s="193" t="s">
        <v>417</v>
      </c>
      <c r="E1419" s="41"/>
      <c r="F1419" s="194" t="s">
        <v>2196</v>
      </c>
      <c r="G1419" s="41"/>
      <c r="H1419" s="41"/>
      <c r="I1419" s="195"/>
      <c r="J1419" s="41"/>
      <c r="K1419" s="41"/>
      <c r="L1419" s="42"/>
      <c r="M1419" s="196"/>
      <c r="N1419" s="197"/>
      <c r="O1419" s="75"/>
      <c r="P1419" s="75"/>
      <c r="Q1419" s="75"/>
      <c r="R1419" s="75"/>
      <c r="S1419" s="75"/>
      <c r="T1419" s="76"/>
      <c r="U1419" s="41"/>
      <c r="V1419" s="41"/>
      <c r="W1419" s="41"/>
      <c r="X1419" s="41"/>
      <c r="Y1419" s="41"/>
      <c r="Z1419" s="41"/>
      <c r="AA1419" s="41"/>
      <c r="AB1419" s="41"/>
      <c r="AC1419" s="41"/>
      <c r="AD1419" s="41"/>
      <c r="AE1419" s="41"/>
      <c r="AT1419" s="22" t="s">
        <v>417</v>
      </c>
      <c r="AU1419" s="22" t="s">
        <v>114</v>
      </c>
    </row>
    <row r="1420" s="13" customFormat="1">
      <c r="A1420" s="13"/>
      <c r="B1420" s="198"/>
      <c r="C1420" s="13"/>
      <c r="D1420" s="199" t="s">
        <v>419</v>
      </c>
      <c r="E1420" s="200" t="s">
        <v>3</v>
      </c>
      <c r="F1420" s="201" t="s">
        <v>1974</v>
      </c>
      <c r="G1420" s="13"/>
      <c r="H1420" s="202">
        <v>5.8630000000000004</v>
      </c>
      <c r="I1420" s="203"/>
      <c r="J1420" s="13"/>
      <c r="K1420" s="13"/>
      <c r="L1420" s="198"/>
      <c r="M1420" s="204"/>
      <c r="N1420" s="205"/>
      <c r="O1420" s="205"/>
      <c r="P1420" s="205"/>
      <c r="Q1420" s="205"/>
      <c r="R1420" s="205"/>
      <c r="S1420" s="205"/>
      <c r="T1420" s="206"/>
      <c r="U1420" s="13"/>
      <c r="V1420" s="13"/>
      <c r="W1420" s="13"/>
      <c r="X1420" s="13"/>
      <c r="Y1420" s="13"/>
      <c r="Z1420" s="13"/>
      <c r="AA1420" s="13"/>
      <c r="AB1420" s="13"/>
      <c r="AC1420" s="13"/>
      <c r="AD1420" s="13"/>
      <c r="AE1420" s="13"/>
      <c r="AT1420" s="200" t="s">
        <v>419</v>
      </c>
      <c r="AU1420" s="200" t="s">
        <v>114</v>
      </c>
      <c r="AV1420" s="13" t="s">
        <v>80</v>
      </c>
      <c r="AW1420" s="13" t="s">
        <v>33</v>
      </c>
      <c r="AX1420" s="13" t="s">
        <v>76</v>
      </c>
      <c r="AY1420" s="200" t="s">
        <v>408</v>
      </c>
    </row>
    <row r="1421" s="2" customFormat="1" ht="49.05" customHeight="1">
      <c r="A1421" s="41"/>
      <c r="B1421" s="179"/>
      <c r="C1421" s="180" t="s">
        <v>2197</v>
      </c>
      <c r="D1421" s="180" t="s">
        <v>411</v>
      </c>
      <c r="E1421" s="181" t="s">
        <v>2198</v>
      </c>
      <c r="F1421" s="182" t="s">
        <v>2199</v>
      </c>
      <c r="G1421" s="183" t="s">
        <v>117</v>
      </c>
      <c r="H1421" s="184">
        <v>181.82499999999999</v>
      </c>
      <c r="I1421" s="185"/>
      <c r="J1421" s="186">
        <f>ROUND(I1421*H1421,2)</f>
        <v>0</v>
      </c>
      <c r="K1421" s="182" t="s">
        <v>414</v>
      </c>
      <c r="L1421" s="42"/>
      <c r="M1421" s="187" t="s">
        <v>3</v>
      </c>
      <c r="N1421" s="188" t="s">
        <v>43</v>
      </c>
      <c r="O1421" s="75"/>
      <c r="P1421" s="189">
        <f>O1421*H1421</f>
        <v>0</v>
      </c>
      <c r="Q1421" s="189">
        <v>0.012201490900000001</v>
      </c>
      <c r="R1421" s="189">
        <f>Q1421*H1421</f>
        <v>2.2185360828924998</v>
      </c>
      <c r="S1421" s="189">
        <v>0</v>
      </c>
      <c r="T1421" s="190">
        <f>S1421*H1421</f>
        <v>0</v>
      </c>
      <c r="U1421" s="41"/>
      <c r="V1421" s="41"/>
      <c r="W1421" s="41"/>
      <c r="X1421" s="41"/>
      <c r="Y1421" s="41"/>
      <c r="Z1421" s="41"/>
      <c r="AA1421" s="41"/>
      <c r="AB1421" s="41"/>
      <c r="AC1421" s="41"/>
      <c r="AD1421" s="41"/>
      <c r="AE1421" s="41"/>
      <c r="AR1421" s="191" t="s">
        <v>98</v>
      </c>
      <c r="AT1421" s="191" t="s">
        <v>411</v>
      </c>
      <c r="AU1421" s="191" t="s">
        <v>114</v>
      </c>
      <c r="AY1421" s="22" t="s">
        <v>408</v>
      </c>
      <c r="BE1421" s="192">
        <f>IF(N1421="základní",J1421,0)</f>
        <v>0</v>
      </c>
      <c r="BF1421" s="192">
        <f>IF(N1421="snížená",J1421,0)</f>
        <v>0</v>
      </c>
      <c r="BG1421" s="192">
        <f>IF(N1421="zákl. přenesená",J1421,0)</f>
        <v>0</v>
      </c>
      <c r="BH1421" s="192">
        <f>IF(N1421="sníž. přenesená",J1421,0)</f>
        <v>0</v>
      </c>
      <c r="BI1421" s="192">
        <f>IF(N1421="nulová",J1421,0)</f>
        <v>0</v>
      </c>
      <c r="BJ1421" s="22" t="s">
        <v>76</v>
      </c>
      <c r="BK1421" s="192">
        <f>ROUND(I1421*H1421,2)</f>
        <v>0</v>
      </c>
      <c r="BL1421" s="22" t="s">
        <v>98</v>
      </c>
      <c r="BM1421" s="191" t="s">
        <v>2200</v>
      </c>
    </row>
    <row r="1422" s="2" customFormat="1">
      <c r="A1422" s="41"/>
      <c r="B1422" s="42"/>
      <c r="C1422" s="41"/>
      <c r="D1422" s="193" t="s">
        <v>417</v>
      </c>
      <c r="E1422" s="41"/>
      <c r="F1422" s="194" t="s">
        <v>2201</v>
      </c>
      <c r="G1422" s="41"/>
      <c r="H1422" s="41"/>
      <c r="I1422" s="195"/>
      <c r="J1422" s="41"/>
      <c r="K1422" s="41"/>
      <c r="L1422" s="42"/>
      <c r="M1422" s="196"/>
      <c r="N1422" s="197"/>
      <c r="O1422" s="75"/>
      <c r="P1422" s="75"/>
      <c r="Q1422" s="75"/>
      <c r="R1422" s="75"/>
      <c r="S1422" s="75"/>
      <c r="T1422" s="76"/>
      <c r="U1422" s="41"/>
      <c r="V1422" s="41"/>
      <c r="W1422" s="41"/>
      <c r="X1422" s="41"/>
      <c r="Y1422" s="41"/>
      <c r="Z1422" s="41"/>
      <c r="AA1422" s="41"/>
      <c r="AB1422" s="41"/>
      <c r="AC1422" s="41"/>
      <c r="AD1422" s="41"/>
      <c r="AE1422" s="41"/>
      <c r="AT1422" s="22" t="s">
        <v>417</v>
      </c>
      <c r="AU1422" s="22" t="s">
        <v>114</v>
      </c>
    </row>
    <row r="1423" s="13" customFormat="1">
      <c r="A1423" s="13"/>
      <c r="B1423" s="198"/>
      <c r="C1423" s="13"/>
      <c r="D1423" s="199" t="s">
        <v>419</v>
      </c>
      <c r="E1423" s="200" t="s">
        <v>3</v>
      </c>
      <c r="F1423" s="201" t="s">
        <v>296</v>
      </c>
      <c r="G1423" s="13"/>
      <c r="H1423" s="202">
        <v>181.82499999999999</v>
      </c>
      <c r="I1423" s="203"/>
      <c r="J1423" s="13"/>
      <c r="K1423" s="13"/>
      <c r="L1423" s="198"/>
      <c r="M1423" s="204"/>
      <c r="N1423" s="205"/>
      <c r="O1423" s="205"/>
      <c r="P1423" s="205"/>
      <c r="Q1423" s="205"/>
      <c r="R1423" s="205"/>
      <c r="S1423" s="205"/>
      <c r="T1423" s="206"/>
      <c r="U1423" s="13"/>
      <c r="V1423" s="13"/>
      <c r="W1423" s="13"/>
      <c r="X1423" s="13"/>
      <c r="Y1423" s="13"/>
      <c r="Z1423" s="13"/>
      <c r="AA1423" s="13"/>
      <c r="AB1423" s="13"/>
      <c r="AC1423" s="13"/>
      <c r="AD1423" s="13"/>
      <c r="AE1423" s="13"/>
      <c r="AT1423" s="200" t="s">
        <v>419</v>
      </c>
      <c r="AU1423" s="200" t="s">
        <v>114</v>
      </c>
      <c r="AV1423" s="13" t="s">
        <v>80</v>
      </c>
      <c r="AW1423" s="13" t="s">
        <v>33</v>
      </c>
      <c r="AX1423" s="13" t="s">
        <v>72</v>
      </c>
      <c r="AY1423" s="200" t="s">
        <v>408</v>
      </c>
    </row>
    <row r="1424" s="15" customFormat="1">
      <c r="A1424" s="15"/>
      <c r="B1424" s="215"/>
      <c r="C1424" s="15"/>
      <c r="D1424" s="199" t="s">
        <v>419</v>
      </c>
      <c r="E1424" s="216" t="s">
        <v>3</v>
      </c>
      <c r="F1424" s="217" t="s">
        <v>451</v>
      </c>
      <c r="G1424" s="15"/>
      <c r="H1424" s="218">
        <v>181.82499999999999</v>
      </c>
      <c r="I1424" s="219"/>
      <c r="J1424" s="15"/>
      <c r="K1424" s="15"/>
      <c r="L1424" s="215"/>
      <c r="M1424" s="220"/>
      <c r="N1424" s="221"/>
      <c r="O1424" s="221"/>
      <c r="P1424" s="221"/>
      <c r="Q1424" s="221"/>
      <c r="R1424" s="221"/>
      <c r="S1424" s="221"/>
      <c r="T1424" s="222"/>
      <c r="U1424" s="15"/>
      <c r="V1424" s="15"/>
      <c r="W1424" s="15"/>
      <c r="X1424" s="15"/>
      <c r="Y1424" s="15"/>
      <c r="Z1424" s="15"/>
      <c r="AA1424" s="15"/>
      <c r="AB1424" s="15"/>
      <c r="AC1424" s="15"/>
      <c r="AD1424" s="15"/>
      <c r="AE1424" s="15"/>
      <c r="AT1424" s="216" t="s">
        <v>419</v>
      </c>
      <c r="AU1424" s="216" t="s">
        <v>114</v>
      </c>
      <c r="AV1424" s="15" t="s">
        <v>415</v>
      </c>
      <c r="AW1424" s="15" t="s">
        <v>33</v>
      </c>
      <c r="AX1424" s="15" t="s">
        <v>76</v>
      </c>
      <c r="AY1424" s="216" t="s">
        <v>408</v>
      </c>
    </row>
    <row r="1425" s="2" customFormat="1" ht="49.05" customHeight="1">
      <c r="A1425" s="41"/>
      <c r="B1425" s="179"/>
      <c r="C1425" s="180" t="s">
        <v>2202</v>
      </c>
      <c r="D1425" s="180" t="s">
        <v>411</v>
      </c>
      <c r="E1425" s="181" t="s">
        <v>2203</v>
      </c>
      <c r="F1425" s="182" t="s">
        <v>2204</v>
      </c>
      <c r="G1425" s="183" t="s">
        <v>117</v>
      </c>
      <c r="H1425" s="184">
        <v>29.640000000000001</v>
      </c>
      <c r="I1425" s="185"/>
      <c r="J1425" s="186">
        <f>ROUND(I1425*H1425,2)</f>
        <v>0</v>
      </c>
      <c r="K1425" s="182" t="s">
        <v>414</v>
      </c>
      <c r="L1425" s="42"/>
      <c r="M1425" s="187" t="s">
        <v>3</v>
      </c>
      <c r="N1425" s="188" t="s">
        <v>43</v>
      </c>
      <c r="O1425" s="75"/>
      <c r="P1425" s="189">
        <f>O1425*H1425</f>
        <v>0</v>
      </c>
      <c r="Q1425" s="189">
        <v>0.012588719999999999</v>
      </c>
      <c r="R1425" s="189">
        <f>Q1425*H1425</f>
        <v>0.37312966079999998</v>
      </c>
      <c r="S1425" s="189">
        <v>0</v>
      </c>
      <c r="T1425" s="190">
        <f>S1425*H1425</f>
        <v>0</v>
      </c>
      <c r="U1425" s="41"/>
      <c r="V1425" s="41"/>
      <c r="W1425" s="41"/>
      <c r="X1425" s="41"/>
      <c r="Y1425" s="41"/>
      <c r="Z1425" s="41"/>
      <c r="AA1425" s="41"/>
      <c r="AB1425" s="41"/>
      <c r="AC1425" s="41"/>
      <c r="AD1425" s="41"/>
      <c r="AE1425" s="41"/>
      <c r="AR1425" s="191" t="s">
        <v>98</v>
      </c>
      <c r="AT1425" s="191" t="s">
        <v>411</v>
      </c>
      <c r="AU1425" s="191" t="s">
        <v>114</v>
      </c>
      <c r="AY1425" s="22" t="s">
        <v>408</v>
      </c>
      <c r="BE1425" s="192">
        <f>IF(N1425="základní",J1425,0)</f>
        <v>0</v>
      </c>
      <c r="BF1425" s="192">
        <f>IF(N1425="snížená",J1425,0)</f>
        <v>0</v>
      </c>
      <c r="BG1425" s="192">
        <f>IF(N1425="zákl. přenesená",J1425,0)</f>
        <v>0</v>
      </c>
      <c r="BH1425" s="192">
        <f>IF(N1425="sníž. přenesená",J1425,0)</f>
        <v>0</v>
      </c>
      <c r="BI1425" s="192">
        <f>IF(N1425="nulová",J1425,0)</f>
        <v>0</v>
      </c>
      <c r="BJ1425" s="22" t="s">
        <v>76</v>
      </c>
      <c r="BK1425" s="192">
        <f>ROUND(I1425*H1425,2)</f>
        <v>0</v>
      </c>
      <c r="BL1425" s="22" t="s">
        <v>98</v>
      </c>
      <c r="BM1425" s="191" t="s">
        <v>2205</v>
      </c>
    </row>
    <row r="1426" s="2" customFormat="1">
      <c r="A1426" s="41"/>
      <c r="B1426" s="42"/>
      <c r="C1426" s="41"/>
      <c r="D1426" s="193" t="s">
        <v>417</v>
      </c>
      <c r="E1426" s="41"/>
      <c r="F1426" s="194" t="s">
        <v>2206</v>
      </c>
      <c r="G1426" s="41"/>
      <c r="H1426" s="41"/>
      <c r="I1426" s="195"/>
      <c r="J1426" s="41"/>
      <c r="K1426" s="41"/>
      <c r="L1426" s="42"/>
      <c r="M1426" s="196"/>
      <c r="N1426" s="197"/>
      <c r="O1426" s="75"/>
      <c r="P1426" s="75"/>
      <c r="Q1426" s="75"/>
      <c r="R1426" s="75"/>
      <c r="S1426" s="75"/>
      <c r="T1426" s="76"/>
      <c r="U1426" s="41"/>
      <c r="V1426" s="41"/>
      <c r="W1426" s="41"/>
      <c r="X1426" s="41"/>
      <c r="Y1426" s="41"/>
      <c r="Z1426" s="41"/>
      <c r="AA1426" s="41"/>
      <c r="AB1426" s="41"/>
      <c r="AC1426" s="41"/>
      <c r="AD1426" s="41"/>
      <c r="AE1426" s="41"/>
      <c r="AT1426" s="22" t="s">
        <v>417</v>
      </c>
      <c r="AU1426" s="22" t="s">
        <v>114</v>
      </c>
    </row>
    <row r="1427" s="13" customFormat="1">
      <c r="A1427" s="13"/>
      <c r="B1427" s="198"/>
      <c r="C1427" s="13"/>
      <c r="D1427" s="199" t="s">
        <v>419</v>
      </c>
      <c r="E1427" s="200" t="s">
        <v>3</v>
      </c>
      <c r="F1427" s="201" t="s">
        <v>300</v>
      </c>
      <c r="G1427" s="13"/>
      <c r="H1427" s="202">
        <v>29.640000000000001</v>
      </c>
      <c r="I1427" s="203"/>
      <c r="J1427" s="13"/>
      <c r="K1427" s="13"/>
      <c r="L1427" s="198"/>
      <c r="M1427" s="204"/>
      <c r="N1427" s="205"/>
      <c r="O1427" s="205"/>
      <c r="P1427" s="205"/>
      <c r="Q1427" s="205"/>
      <c r="R1427" s="205"/>
      <c r="S1427" s="205"/>
      <c r="T1427" s="206"/>
      <c r="U1427" s="13"/>
      <c r="V1427" s="13"/>
      <c r="W1427" s="13"/>
      <c r="X1427" s="13"/>
      <c r="Y1427" s="13"/>
      <c r="Z1427" s="13"/>
      <c r="AA1427" s="13"/>
      <c r="AB1427" s="13"/>
      <c r="AC1427" s="13"/>
      <c r="AD1427" s="13"/>
      <c r="AE1427" s="13"/>
      <c r="AT1427" s="200" t="s">
        <v>419</v>
      </c>
      <c r="AU1427" s="200" t="s">
        <v>114</v>
      </c>
      <c r="AV1427" s="13" t="s">
        <v>80</v>
      </c>
      <c r="AW1427" s="13" t="s">
        <v>33</v>
      </c>
      <c r="AX1427" s="13" t="s">
        <v>76</v>
      </c>
      <c r="AY1427" s="200" t="s">
        <v>408</v>
      </c>
    </row>
    <row r="1428" s="2" customFormat="1" ht="49.05" customHeight="1">
      <c r="A1428" s="41"/>
      <c r="B1428" s="179"/>
      <c r="C1428" s="180" t="s">
        <v>2207</v>
      </c>
      <c r="D1428" s="180" t="s">
        <v>411</v>
      </c>
      <c r="E1428" s="181" t="s">
        <v>2198</v>
      </c>
      <c r="F1428" s="182" t="s">
        <v>2199</v>
      </c>
      <c r="G1428" s="183" t="s">
        <v>117</v>
      </c>
      <c r="H1428" s="184">
        <v>73.094999999999999</v>
      </c>
      <c r="I1428" s="185"/>
      <c r="J1428" s="186">
        <f>ROUND(I1428*H1428,2)</f>
        <v>0</v>
      </c>
      <c r="K1428" s="182" t="s">
        <v>414</v>
      </c>
      <c r="L1428" s="42"/>
      <c r="M1428" s="187" t="s">
        <v>3</v>
      </c>
      <c r="N1428" s="188" t="s">
        <v>43</v>
      </c>
      <c r="O1428" s="75"/>
      <c r="P1428" s="189">
        <f>O1428*H1428</f>
        <v>0</v>
      </c>
      <c r="Q1428" s="189">
        <v>0.012200000000000001</v>
      </c>
      <c r="R1428" s="189">
        <f>Q1428*H1428</f>
        <v>0.89175900000000008</v>
      </c>
      <c r="S1428" s="189">
        <v>0</v>
      </c>
      <c r="T1428" s="190">
        <f>S1428*H1428</f>
        <v>0</v>
      </c>
      <c r="U1428" s="41"/>
      <c r="V1428" s="41"/>
      <c r="W1428" s="41"/>
      <c r="X1428" s="41"/>
      <c r="Y1428" s="41"/>
      <c r="Z1428" s="41"/>
      <c r="AA1428" s="41"/>
      <c r="AB1428" s="41"/>
      <c r="AC1428" s="41"/>
      <c r="AD1428" s="41"/>
      <c r="AE1428" s="41"/>
      <c r="AR1428" s="191" t="s">
        <v>98</v>
      </c>
      <c r="AT1428" s="191" t="s">
        <v>411</v>
      </c>
      <c r="AU1428" s="191" t="s">
        <v>114</v>
      </c>
      <c r="AY1428" s="22" t="s">
        <v>408</v>
      </c>
      <c r="BE1428" s="192">
        <f>IF(N1428="základní",J1428,0)</f>
        <v>0</v>
      </c>
      <c r="BF1428" s="192">
        <f>IF(N1428="snížená",J1428,0)</f>
        <v>0</v>
      </c>
      <c r="BG1428" s="192">
        <f>IF(N1428="zákl. přenesená",J1428,0)</f>
        <v>0</v>
      </c>
      <c r="BH1428" s="192">
        <f>IF(N1428="sníž. přenesená",J1428,0)</f>
        <v>0</v>
      </c>
      <c r="BI1428" s="192">
        <f>IF(N1428="nulová",J1428,0)</f>
        <v>0</v>
      </c>
      <c r="BJ1428" s="22" t="s">
        <v>76</v>
      </c>
      <c r="BK1428" s="192">
        <f>ROUND(I1428*H1428,2)</f>
        <v>0</v>
      </c>
      <c r="BL1428" s="22" t="s">
        <v>98</v>
      </c>
      <c r="BM1428" s="191" t="s">
        <v>2208</v>
      </c>
    </row>
    <row r="1429" s="2" customFormat="1">
      <c r="A1429" s="41"/>
      <c r="B1429" s="42"/>
      <c r="C1429" s="41"/>
      <c r="D1429" s="193" t="s">
        <v>417</v>
      </c>
      <c r="E1429" s="41"/>
      <c r="F1429" s="194" t="s">
        <v>2201</v>
      </c>
      <c r="G1429" s="41"/>
      <c r="H1429" s="41"/>
      <c r="I1429" s="195"/>
      <c r="J1429" s="41"/>
      <c r="K1429" s="41"/>
      <c r="L1429" s="42"/>
      <c r="M1429" s="196"/>
      <c r="N1429" s="197"/>
      <c r="O1429" s="75"/>
      <c r="P1429" s="75"/>
      <c r="Q1429" s="75"/>
      <c r="R1429" s="75"/>
      <c r="S1429" s="75"/>
      <c r="T1429" s="76"/>
      <c r="U1429" s="41"/>
      <c r="V1429" s="41"/>
      <c r="W1429" s="41"/>
      <c r="X1429" s="41"/>
      <c r="Y1429" s="41"/>
      <c r="Z1429" s="41"/>
      <c r="AA1429" s="41"/>
      <c r="AB1429" s="41"/>
      <c r="AC1429" s="41"/>
      <c r="AD1429" s="41"/>
      <c r="AE1429" s="41"/>
      <c r="AT1429" s="22" t="s">
        <v>417</v>
      </c>
      <c r="AU1429" s="22" t="s">
        <v>114</v>
      </c>
    </row>
    <row r="1430" s="14" customFormat="1">
      <c r="A1430" s="14"/>
      <c r="B1430" s="208"/>
      <c r="C1430" s="14"/>
      <c r="D1430" s="199" t="s">
        <v>419</v>
      </c>
      <c r="E1430" s="209" t="s">
        <v>3</v>
      </c>
      <c r="F1430" s="210" t="s">
        <v>2209</v>
      </c>
      <c r="G1430" s="14"/>
      <c r="H1430" s="209" t="s">
        <v>3</v>
      </c>
      <c r="I1430" s="211"/>
      <c r="J1430" s="14"/>
      <c r="K1430" s="14"/>
      <c r="L1430" s="208"/>
      <c r="M1430" s="212"/>
      <c r="N1430" s="213"/>
      <c r="O1430" s="213"/>
      <c r="P1430" s="213"/>
      <c r="Q1430" s="213"/>
      <c r="R1430" s="213"/>
      <c r="S1430" s="213"/>
      <c r="T1430" s="214"/>
      <c r="U1430" s="14"/>
      <c r="V1430" s="14"/>
      <c r="W1430" s="14"/>
      <c r="X1430" s="14"/>
      <c r="Y1430" s="14"/>
      <c r="Z1430" s="14"/>
      <c r="AA1430" s="14"/>
      <c r="AB1430" s="14"/>
      <c r="AC1430" s="14"/>
      <c r="AD1430" s="14"/>
      <c r="AE1430" s="14"/>
      <c r="AT1430" s="209" t="s">
        <v>419</v>
      </c>
      <c r="AU1430" s="209" t="s">
        <v>114</v>
      </c>
      <c r="AV1430" s="14" t="s">
        <v>76</v>
      </c>
      <c r="AW1430" s="14" t="s">
        <v>33</v>
      </c>
      <c r="AX1430" s="14" t="s">
        <v>72</v>
      </c>
      <c r="AY1430" s="209" t="s">
        <v>408</v>
      </c>
    </row>
    <row r="1431" s="13" customFormat="1">
      <c r="A1431" s="13"/>
      <c r="B1431" s="198"/>
      <c r="C1431" s="13"/>
      <c r="D1431" s="199" t="s">
        <v>419</v>
      </c>
      <c r="E1431" s="200" t="s">
        <v>3</v>
      </c>
      <c r="F1431" s="201" t="s">
        <v>2210</v>
      </c>
      <c r="G1431" s="13"/>
      <c r="H1431" s="202">
        <v>73.094999999999999</v>
      </c>
      <c r="I1431" s="203"/>
      <c r="J1431" s="13"/>
      <c r="K1431" s="13"/>
      <c r="L1431" s="198"/>
      <c r="M1431" s="204"/>
      <c r="N1431" s="205"/>
      <c r="O1431" s="205"/>
      <c r="P1431" s="205"/>
      <c r="Q1431" s="205"/>
      <c r="R1431" s="205"/>
      <c r="S1431" s="205"/>
      <c r="T1431" s="206"/>
      <c r="U1431" s="13"/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  <c r="AT1431" s="200" t="s">
        <v>419</v>
      </c>
      <c r="AU1431" s="200" t="s">
        <v>114</v>
      </c>
      <c r="AV1431" s="13" t="s">
        <v>80</v>
      </c>
      <c r="AW1431" s="13" t="s">
        <v>33</v>
      </c>
      <c r="AX1431" s="13" t="s">
        <v>72</v>
      </c>
      <c r="AY1431" s="200" t="s">
        <v>408</v>
      </c>
    </row>
    <row r="1432" s="15" customFormat="1">
      <c r="A1432" s="15"/>
      <c r="B1432" s="215"/>
      <c r="C1432" s="15"/>
      <c r="D1432" s="199" t="s">
        <v>419</v>
      </c>
      <c r="E1432" s="216" t="s">
        <v>3</v>
      </c>
      <c r="F1432" s="217" t="s">
        <v>451</v>
      </c>
      <c r="G1432" s="15"/>
      <c r="H1432" s="218">
        <v>73.094999999999999</v>
      </c>
      <c r="I1432" s="219"/>
      <c r="J1432" s="15"/>
      <c r="K1432" s="15"/>
      <c r="L1432" s="215"/>
      <c r="M1432" s="220"/>
      <c r="N1432" s="221"/>
      <c r="O1432" s="221"/>
      <c r="P1432" s="221"/>
      <c r="Q1432" s="221"/>
      <c r="R1432" s="221"/>
      <c r="S1432" s="221"/>
      <c r="T1432" s="222"/>
      <c r="U1432" s="15"/>
      <c r="V1432" s="15"/>
      <c r="W1432" s="15"/>
      <c r="X1432" s="15"/>
      <c r="Y1432" s="15"/>
      <c r="Z1432" s="15"/>
      <c r="AA1432" s="15"/>
      <c r="AB1432" s="15"/>
      <c r="AC1432" s="15"/>
      <c r="AD1432" s="15"/>
      <c r="AE1432" s="15"/>
      <c r="AT1432" s="216" t="s">
        <v>419</v>
      </c>
      <c r="AU1432" s="216" t="s">
        <v>114</v>
      </c>
      <c r="AV1432" s="15" t="s">
        <v>415</v>
      </c>
      <c r="AW1432" s="15" t="s">
        <v>33</v>
      </c>
      <c r="AX1432" s="15" t="s">
        <v>76</v>
      </c>
      <c r="AY1432" s="216" t="s">
        <v>408</v>
      </c>
    </row>
    <row r="1433" s="2" customFormat="1" ht="37.8" customHeight="1">
      <c r="A1433" s="41"/>
      <c r="B1433" s="179"/>
      <c r="C1433" s="180" t="s">
        <v>2211</v>
      </c>
      <c r="D1433" s="180" t="s">
        <v>411</v>
      </c>
      <c r="E1433" s="181" t="s">
        <v>2212</v>
      </c>
      <c r="F1433" s="182" t="s">
        <v>2213</v>
      </c>
      <c r="G1433" s="183" t="s">
        <v>117</v>
      </c>
      <c r="H1433" s="184">
        <v>500.11000000000001</v>
      </c>
      <c r="I1433" s="185"/>
      <c r="J1433" s="186">
        <f>ROUND(I1433*H1433,2)</f>
        <v>0</v>
      </c>
      <c r="K1433" s="182" t="s">
        <v>414</v>
      </c>
      <c r="L1433" s="42"/>
      <c r="M1433" s="187" t="s">
        <v>3</v>
      </c>
      <c r="N1433" s="188" t="s">
        <v>43</v>
      </c>
      <c r="O1433" s="75"/>
      <c r="P1433" s="189">
        <f>O1433*H1433</f>
        <v>0</v>
      </c>
      <c r="Q1433" s="189">
        <v>0.00010000000000000001</v>
      </c>
      <c r="R1433" s="189">
        <f>Q1433*H1433</f>
        <v>0.050011000000000007</v>
      </c>
      <c r="S1433" s="189">
        <v>0</v>
      </c>
      <c r="T1433" s="190">
        <f>S1433*H1433</f>
        <v>0</v>
      </c>
      <c r="U1433" s="41"/>
      <c r="V1433" s="41"/>
      <c r="W1433" s="41"/>
      <c r="X1433" s="41"/>
      <c r="Y1433" s="41"/>
      <c r="Z1433" s="41"/>
      <c r="AA1433" s="41"/>
      <c r="AB1433" s="41"/>
      <c r="AC1433" s="41"/>
      <c r="AD1433" s="41"/>
      <c r="AE1433" s="41"/>
      <c r="AR1433" s="191" t="s">
        <v>98</v>
      </c>
      <c r="AT1433" s="191" t="s">
        <v>411</v>
      </c>
      <c r="AU1433" s="191" t="s">
        <v>114</v>
      </c>
      <c r="AY1433" s="22" t="s">
        <v>408</v>
      </c>
      <c r="BE1433" s="192">
        <f>IF(N1433="základní",J1433,0)</f>
        <v>0</v>
      </c>
      <c r="BF1433" s="192">
        <f>IF(N1433="snížená",J1433,0)</f>
        <v>0</v>
      </c>
      <c r="BG1433" s="192">
        <f>IF(N1433="zákl. přenesená",J1433,0)</f>
        <v>0</v>
      </c>
      <c r="BH1433" s="192">
        <f>IF(N1433="sníž. přenesená",J1433,0)</f>
        <v>0</v>
      </c>
      <c r="BI1433" s="192">
        <f>IF(N1433="nulová",J1433,0)</f>
        <v>0</v>
      </c>
      <c r="BJ1433" s="22" t="s">
        <v>76</v>
      </c>
      <c r="BK1433" s="192">
        <f>ROUND(I1433*H1433,2)</f>
        <v>0</v>
      </c>
      <c r="BL1433" s="22" t="s">
        <v>98</v>
      </c>
      <c r="BM1433" s="191" t="s">
        <v>2214</v>
      </c>
    </row>
    <row r="1434" s="2" customFormat="1">
      <c r="A1434" s="41"/>
      <c r="B1434" s="42"/>
      <c r="C1434" s="41"/>
      <c r="D1434" s="193" t="s">
        <v>417</v>
      </c>
      <c r="E1434" s="41"/>
      <c r="F1434" s="194" t="s">
        <v>2215</v>
      </c>
      <c r="G1434" s="41"/>
      <c r="H1434" s="41"/>
      <c r="I1434" s="195"/>
      <c r="J1434" s="41"/>
      <c r="K1434" s="41"/>
      <c r="L1434" s="42"/>
      <c r="M1434" s="196"/>
      <c r="N1434" s="197"/>
      <c r="O1434" s="75"/>
      <c r="P1434" s="75"/>
      <c r="Q1434" s="75"/>
      <c r="R1434" s="75"/>
      <c r="S1434" s="75"/>
      <c r="T1434" s="76"/>
      <c r="U1434" s="41"/>
      <c r="V1434" s="41"/>
      <c r="W1434" s="41"/>
      <c r="X1434" s="41"/>
      <c r="Y1434" s="41"/>
      <c r="Z1434" s="41"/>
      <c r="AA1434" s="41"/>
      <c r="AB1434" s="41"/>
      <c r="AC1434" s="41"/>
      <c r="AD1434" s="41"/>
      <c r="AE1434" s="41"/>
      <c r="AT1434" s="22" t="s">
        <v>417</v>
      </c>
      <c r="AU1434" s="22" t="s">
        <v>114</v>
      </c>
    </row>
    <row r="1435" s="2" customFormat="1" ht="37.8" customHeight="1">
      <c r="A1435" s="41"/>
      <c r="B1435" s="179"/>
      <c r="C1435" s="180" t="s">
        <v>2216</v>
      </c>
      <c r="D1435" s="180" t="s">
        <v>411</v>
      </c>
      <c r="E1435" s="181" t="s">
        <v>2217</v>
      </c>
      <c r="F1435" s="182" t="s">
        <v>2218</v>
      </c>
      <c r="G1435" s="183" t="s">
        <v>650</v>
      </c>
      <c r="H1435" s="184">
        <v>2</v>
      </c>
      <c r="I1435" s="185"/>
      <c r="J1435" s="186">
        <f>ROUND(I1435*H1435,2)</f>
        <v>0</v>
      </c>
      <c r="K1435" s="182" t="s">
        <v>414</v>
      </c>
      <c r="L1435" s="42"/>
      <c r="M1435" s="187" t="s">
        <v>3</v>
      </c>
      <c r="N1435" s="188" t="s">
        <v>43</v>
      </c>
      <c r="O1435" s="75"/>
      <c r="P1435" s="189">
        <f>O1435*H1435</f>
        <v>0</v>
      </c>
      <c r="Q1435" s="189">
        <v>0.0043759999999999997</v>
      </c>
      <c r="R1435" s="189">
        <f>Q1435*H1435</f>
        <v>0.0087519999999999994</v>
      </c>
      <c r="S1435" s="189">
        <v>0</v>
      </c>
      <c r="T1435" s="190">
        <f>S1435*H1435</f>
        <v>0</v>
      </c>
      <c r="U1435" s="41"/>
      <c r="V1435" s="41"/>
      <c r="W1435" s="41"/>
      <c r="X1435" s="41"/>
      <c r="Y1435" s="41"/>
      <c r="Z1435" s="41"/>
      <c r="AA1435" s="41"/>
      <c r="AB1435" s="41"/>
      <c r="AC1435" s="41"/>
      <c r="AD1435" s="41"/>
      <c r="AE1435" s="41"/>
      <c r="AR1435" s="191" t="s">
        <v>98</v>
      </c>
      <c r="AT1435" s="191" t="s">
        <v>411</v>
      </c>
      <c r="AU1435" s="191" t="s">
        <v>114</v>
      </c>
      <c r="AY1435" s="22" t="s">
        <v>408</v>
      </c>
      <c r="BE1435" s="192">
        <f>IF(N1435="základní",J1435,0)</f>
        <v>0</v>
      </c>
      <c r="BF1435" s="192">
        <f>IF(N1435="snížená",J1435,0)</f>
        <v>0</v>
      </c>
      <c r="BG1435" s="192">
        <f>IF(N1435="zákl. přenesená",J1435,0)</f>
        <v>0</v>
      </c>
      <c r="BH1435" s="192">
        <f>IF(N1435="sníž. přenesená",J1435,0)</f>
        <v>0</v>
      </c>
      <c r="BI1435" s="192">
        <f>IF(N1435="nulová",J1435,0)</f>
        <v>0</v>
      </c>
      <c r="BJ1435" s="22" t="s">
        <v>76</v>
      </c>
      <c r="BK1435" s="192">
        <f>ROUND(I1435*H1435,2)</f>
        <v>0</v>
      </c>
      <c r="BL1435" s="22" t="s">
        <v>98</v>
      </c>
      <c r="BM1435" s="191" t="s">
        <v>2219</v>
      </c>
    </row>
    <row r="1436" s="2" customFormat="1">
      <c r="A1436" s="41"/>
      <c r="B1436" s="42"/>
      <c r="C1436" s="41"/>
      <c r="D1436" s="193" t="s">
        <v>417</v>
      </c>
      <c r="E1436" s="41"/>
      <c r="F1436" s="194" t="s">
        <v>2220</v>
      </c>
      <c r="G1436" s="41"/>
      <c r="H1436" s="41"/>
      <c r="I1436" s="195"/>
      <c r="J1436" s="41"/>
      <c r="K1436" s="41"/>
      <c r="L1436" s="42"/>
      <c r="M1436" s="196"/>
      <c r="N1436" s="197"/>
      <c r="O1436" s="75"/>
      <c r="P1436" s="75"/>
      <c r="Q1436" s="75"/>
      <c r="R1436" s="75"/>
      <c r="S1436" s="75"/>
      <c r="T1436" s="76"/>
      <c r="U1436" s="41"/>
      <c r="V1436" s="41"/>
      <c r="W1436" s="41"/>
      <c r="X1436" s="41"/>
      <c r="Y1436" s="41"/>
      <c r="Z1436" s="41"/>
      <c r="AA1436" s="41"/>
      <c r="AB1436" s="41"/>
      <c r="AC1436" s="41"/>
      <c r="AD1436" s="41"/>
      <c r="AE1436" s="41"/>
      <c r="AT1436" s="22" t="s">
        <v>417</v>
      </c>
      <c r="AU1436" s="22" t="s">
        <v>114</v>
      </c>
    </row>
    <row r="1437" s="13" customFormat="1">
      <c r="A1437" s="13"/>
      <c r="B1437" s="198"/>
      <c r="C1437" s="13"/>
      <c r="D1437" s="199" t="s">
        <v>419</v>
      </c>
      <c r="E1437" s="200" t="s">
        <v>3</v>
      </c>
      <c r="F1437" s="201" t="s">
        <v>2221</v>
      </c>
      <c r="G1437" s="13"/>
      <c r="H1437" s="202">
        <v>2</v>
      </c>
      <c r="I1437" s="203"/>
      <c r="J1437" s="13"/>
      <c r="K1437" s="13"/>
      <c r="L1437" s="198"/>
      <c r="M1437" s="204"/>
      <c r="N1437" s="205"/>
      <c r="O1437" s="205"/>
      <c r="P1437" s="205"/>
      <c r="Q1437" s="205"/>
      <c r="R1437" s="205"/>
      <c r="S1437" s="205"/>
      <c r="T1437" s="206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200" t="s">
        <v>419</v>
      </c>
      <c r="AU1437" s="200" t="s">
        <v>114</v>
      </c>
      <c r="AV1437" s="13" t="s">
        <v>80</v>
      </c>
      <c r="AW1437" s="13" t="s">
        <v>33</v>
      </c>
      <c r="AX1437" s="13" t="s">
        <v>76</v>
      </c>
      <c r="AY1437" s="200" t="s">
        <v>408</v>
      </c>
    </row>
    <row r="1438" s="2" customFormat="1" ht="24.15" customHeight="1">
      <c r="A1438" s="41"/>
      <c r="B1438" s="179"/>
      <c r="C1438" s="180" t="s">
        <v>2222</v>
      </c>
      <c r="D1438" s="180" t="s">
        <v>411</v>
      </c>
      <c r="E1438" s="181" t="s">
        <v>2223</v>
      </c>
      <c r="F1438" s="182" t="s">
        <v>2224</v>
      </c>
      <c r="G1438" s="183" t="s">
        <v>117</v>
      </c>
      <c r="H1438" s="184">
        <v>7.5609999999999999</v>
      </c>
      <c r="I1438" s="185"/>
      <c r="J1438" s="186">
        <f>ROUND(I1438*H1438,2)</f>
        <v>0</v>
      </c>
      <c r="K1438" s="182" t="s">
        <v>414</v>
      </c>
      <c r="L1438" s="42"/>
      <c r="M1438" s="187" t="s">
        <v>3</v>
      </c>
      <c r="N1438" s="188" t="s">
        <v>43</v>
      </c>
      <c r="O1438" s="75"/>
      <c r="P1438" s="189">
        <f>O1438*H1438</f>
        <v>0</v>
      </c>
      <c r="Q1438" s="189">
        <v>0</v>
      </c>
      <c r="R1438" s="189">
        <f>Q1438*H1438</f>
        <v>0</v>
      </c>
      <c r="S1438" s="189">
        <v>0</v>
      </c>
      <c r="T1438" s="190">
        <f>S1438*H1438</f>
        <v>0</v>
      </c>
      <c r="U1438" s="41"/>
      <c r="V1438" s="41"/>
      <c r="W1438" s="41"/>
      <c r="X1438" s="41"/>
      <c r="Y1438" s="41"/>
      <c r="Z1438" s="41"/>
      <c r="AA1438" s="41"/>
      <c r="AB1438" s="41"/>
      <c r="AC1438" s="41"/>
      <c r="AD1438" s="41"/>
      <c r="AE1438" s="41"/>
      <c r="AR1438" s="191" t="s">
        <v>98</v>
      </c>
      <c r="AT1438" s="191" t="s">
        <v>411</v>
      </c>
      <c r="AU1438" s="191" t="s">
        <v>114</v>
      </c>
      <c r="AY1438" s="22" t="s">
        <v>408</v>
      </c>
      <c r="BE1438" s="192">
        <f>IF(N1438="základní",J1438,0)</f>
        <v>0</v>
      </c>
      <c r="BF1438" s="192">
        <f>IF(N1438="snížená",J1438,0)</f>
        <v>0</v>
      </c>
      <c r="BG1438" s="192">
        <f>IF(N1438="zákl. přenesená",J1438,0)</f>
        <v>0</v>
      </c>
      <c r="BH1438" s="192">
        <f>IF(N1438="sníž. přenesená",J1438,0)</f>
        <v>0</v>
      </c>
      <c r="BI1438" s="192">
        <f>IF(N1438="nulová",J1438,0)</f>
        <v>0</v>
      </c>
      <c r="BJ1438" s="22" t="s">
        <v>76</v>
      </c>
      <c r="BK1438" s="192">
        <f>ROUND(I1438*H1438,2)</f>
        <v>0</v>
      </c>
      <c r="BL1438" s="22" t="s">
        <v>98</v>
      </c>
      <c r="BM1438" s="191" t="s">
        <v>2225</v>
      </c>
    </row>
    <row r="1439" s="2" customFormat="1">
      <c r="A1439" s="41"/>
      <c r="B1439" s="42"/>
      <c r="C1439" s="41"/>
      <c r="D1439" s="193" t="s">
        <v>417</v>
      </c>
      <c r="E1439" s="41"/>
      <c r="F1439" s="194" t="s">
        <v>2226</v>
      </c>
      <c r="G1439" s="41"/>
      <c r="H1439" s="41"/>
      <c r="I1439" s="195"/>
      <c r="J1439" s="41"/>
      <c r="K1439" s="41"/>
      <c r="L1439" s="42"/>
      <c r="M1439" s="196"/>
      <c r="N1439" s="197"/>
      <c r="O1439" s="75"/>
      <c r="P1439" s="75"/>
      <c r="Q1439" s="75"/>
      <c r="R1439" s="75"/>
      <c r="S1439" s="75"/>
      <c r="T1439" s="76"/>
      <c r="U1439" s="41"/>
      <c r="V1439" s="41"/>
      <c r="W1439" s="41"/>
      <c r="X1439" s="41"/>
      <c r="Y1439" s="41"/>
      <c r="Z1439" s="41"/>
      <c r="AA1439" s="41"/>
      <c r="AB1439" s="41"/>
      <c r="AC1439" s="41"/>
      <c r="AD1439" s="41"/>
      <c r="AE1439" s="41"/>
      <c r="AT1439" s="22" t="s">
        <v>417</v>
      </c>
      <c r="AU1439" s="22" t="s">
        <v>114</v>
      </c>
    </row>
    <row r="1440" s="13" customFormat="1">
      <c r="A1440" s="13"/>
      <c r="B1440" s="198"/>
      <c r="C1440" s="13"/>
      <c r="D1440" s="199" t="s">
        <v>419</v>
      </c>
      <c r="E1440" s="200" t="s">
        <v>3</v>
      </c>
      <c r="F1440" s="201" t="s">
        <v>2227</v>
      </c>
      <c r="G1440" s="13"/>
      <c r="H1440" s="202">
        <v>1.4099999999999999</v>
      </c>
      <c r="I1440" s="203"/>
      <c r="J1440" s="13"/>
      <c r="K1440" s="13"/>
      <c r="L1440" s="198"/>
      <c r="M1440" s="204"/>
      <c r="N1440" s="205"/>
      <c r="O1440" s="205"/>
      <c r="P1440" s="205"/>
      <c r="Q1440" s="205"/>
      <c r="R1440" s="205"/>
      <c r="S1440" s="205"/>
      <c r="T1440" s="206"/>
      <c r="U1440" s="13"/>
      <c r="V1440" s="13"/>
      <c r="W1440" s="13"/>
      <c r="X1440" s="13"/>
      <c r="Y1440" s="13"/>
      <c r="Z1440" s="13"/>
      <c r="AA1440" s="13"/>
      <c r="AB1440" s="13"/>
      <c r="AC1440" s="13"/>
      <c r="AD1440" s="13"/>
      <c r="AE1440" s="13"/>
      <c r="AT1440" s="200" t="s">
        <v>419</v>
      </c>
      <c r="AU1440" s="200" t="s">
        <v>114</v>
      </c>
      <c r="AV1440" s="13" t="s">
        <v>80</v>
      </c>
      <c r="AW1440" s="13" t="s">
        <v>33</v>
      </c>
      <c r="AX1440" s="13" t="s">
        <v>72</v>
      </c>
      <c r="AY1440" s="200" t="s">
        <v>408</v>
      </c>
    </row>
    <row r="1441" s="13" customFormat="1">
      <c r="A1441" s="13"/>
      <c r="B1441" s="198"/>
      <c r="C1441" s="13"/>
      <c r="D1441" s="199" t="s">
        <v>419</v>
      </c>
      <c r="E1441" s="200" t="s">
        <v>3</v>
      </c>
      <c r="F1441" s="201" t="s">
        <v>2228</v>
      </c>
      <c r="G1441" s="13"/>
      <c r="H1441" s="202">
        <v>2.3599999999999999</v>
      </c>
      <c r="I1441" s="203"/>
      <c r="J1441" s="13"/>
      <c r="K1441" s="13"/>
      <c r="L1441" s="198"/>
      <c r="M1441" s="204"/>
      <c r="N1441" s="205"/>
      <c r="O1441" s="205"/>
      <c r="P1441" s="205"/>
      <c r="Q1441" s="205"/>
      <c r="R1441" s="205"/>
      <c r="S1441" s="205"/>
      <c r="T1441" s="206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T1441" s="200" t="s">
        <v>419</v>
      </c>
      <c r="AU1441" s="200" t="s">
        <v>114</v>
      </c>
      <c r="AV1441" s="13" t="s">
        <v>80</v>
      </c>
      <c r="AW1441" s="13" t="s">
        <v>33</v>
      </c>
      <c r="AX1441" s="13" t="s">
        <v>72</v>
      </c>
      <c r="AY1441" s="200" t="s">
        <v>408</v>
      </c>
    </row>
    <row r="1442" s="13" customFormat="1">
      <c r="A1442" s="13"/>
      <c r="B1442" s="198"/>
      <c r="C1442" s="13"/>
      <c r="D1442" s="199" t="s">
        <v>419</v>
      </c>
      <c r="E1442" s="200" t="s">
        <v>3</v>
      </c>
      <c r="F1442" s="201" t="s">
        <v>2229</v>
      </c>
      <c r="G1442" s="13"/>
      <c r="H1442" s="202">
        <v>1.3799999999999999</v>
      </c>
      <c r="I1442" s="203"/>
      <c r="J1442" s="13"/>
      <c r="K1442" s="13"/>
      <c r="L1442" s="198"/>
      <c r="M1442" s="204"/>
      <c r="N1442" s="205"/>
      <c r="O1442" s="205"/>
      <c r="P1442" s="205"/>
      <c r="Q1442" s="205"/>
      <c r="R1442" s="205"/>
      <c r="S1442" s="205"/>
      <c r="T1442" s="206"/>
      <c r="U1442" s="13"/>
      <c r="V1442" s="13"/>
      <c r="W1442" s="13"/>
      <c r="X1442" s="13"/>
      <c r="Y1442" s="13"/>
      <c r="Z1442" s="13"/>
      <c r="AA1442" s="13"/>
      <c r="AB1442" s="13"/>
      <c r="AC1442" s="13"/>
      <c r="AD1442" s="13"/>
      <c r="AE1442" s="13"/>
      <c r="AT1442" s="200" t="s">
        <v>419</v>
      </c>
      <c r="AU1442" s="200" t="s">
        <v>114</v>
      </c>
      <c r="AV1442" s="13" t="s">
        <v>80</v>
      </c>
      <c r="AW1442" s="13" t="s">
        <v>33</v>
      </c>
      <c r="AX1442" s="13" t="s">
        <v>72</v>
      </c>
      <c r="AY1442" s="200" t="s">
        <v>408</v>
      </c>
    </row>
    <row r="1443" s="13" customFormat="1">
      <c r="A1443" s="13"/>
      <c r="B1443" s="198"/>
      <c r="C1443" s="13"/>
      <c r="D1443" s="199" t="s">
        <v>419</v>
      </c>
      <c r="E1443" s="200" t="s">
        <v>3</v>
      </c>
      <c r="F1443" s="201" t="s">
        <v>2230</v>
      </c>
      <c r="G1443" s="13"/>
      <c r="H1443" s="202">
        <v>2.411</v>
      </c>
      <c r="I1443" s="203"/>
      <c r="J1443" s="13"/>
      <c r="K1443" s="13"/>
      <c r="L1443" s="198"/>
      <c r="M1443" s="204"/>
      <c r="N1443" s="205"/>
      <c r="O1443" s="205"/>
      <c r="P1443" s="205"/>
      <c r="Q1443" s="205"/>
      <c r="R1443" s="205"/>
      <c r="S1443" s="205"/>
      <c r="T1443" s="206"/>
      <c r="U1443" s="13"/>
      <c r="V1443" s="13"/>
      <c r="W1443" s="13"/>
      <c r="X1443" s="13"/>
      <c r="Y1443" s="13"/>
      <c r="Z1443" s="13"/>
      <c r="AA1443" s="13"/>
      <c r="AB1443" s="13"/>
      <c r="AC1443" s="13"/>
      <c r="AD1443" s="13"/>
      <c r="AE1443" s="13"/>
      <c r="AT1443" s="200" t="s">
        <v>419</v>
      </c>
      <c r="AU1443" s="200" t="s">
        <v>114</v>
      </c>
      <c r="AV1443" s="13" t="s">
        <v>80</v>
      </c>
      <c r="AW1443" s="13" t="s">
        <v>33</v>
      </c>
      <c r="AX1443" s="13" t="s">
        <v>72</v>
      </c>
      <c r="AY1443" s="200" t="s">
        <v>408</v>
      </c>
    </row>
    <row r="1444" s="15" customFormat="1">
      <c r="A1444" s="15"/>
      <c r="B1444" s="215"/>
      <c r="C1444" s="15"/>
      <c r="D1444" s="199" t="s">
        <v>419</v>
      </c>
      <c r="E1444" s="216" t="s">
        <v>3</v>
      </c>
      <c r="F1444" s="217" t="s">
        <v>451</v>
      </c>
      <c r="G1444" s="15"/>
      <c r="H1444" s="218">
        <v>7.5609999999999999</v>
      </c>
      <c r="I1444" s="219"/>
      <c r="J1444" s="15"/>
      <c r="K1444" s="15"/>
      <c r="L1444" s="215"/>
      <c r="M1444" s="220"/>
      <c r="N1444" s="221"/>
      <c r="O1444" s="221"/>
      <c r="P1444" s="221"/>
      <c r="Q1444" s="221"/>
      <c r="R1444" s="221"/>
      <c r="S1444" s="221"/>
      <c r="T1444" s="222"/>
      <c r="U1444" s="15"/>
      <c r="V1444" s="15"/>
      <c r="W1444" s="15"/>
      <c r="X1444" s="15"/>
      <c r="Y1444" s="15"/>
      <c r="Z1444" s="15"/>
      <c r="AA1444" s="15"/>
      <c r="AB1444" s="15"/>
      <c r="AC1444" s="15"/>
      <c r="AD1444" s="15"/>
      <c r="AE1444" s="15"/>
      <c r="AT1444" s="216" t="s">
        <v>419</v>
      </c>
      <c r="AU1444" s="216" t="s">
        <v>114</v>
      </c>
      <c r="AV1444" s="15" t="s">
        <v>415</v>
      </c>
      <c r="AW1444" s="15" t="s">
        <v>33</v>
      </c>
      <c r="AX1444" s="15" t="s">
        <v>76</v>
      </c>
      <c r="AY1444" s="216" t="s">
        <v>408</v>
      </c>
    </row>
    <row r="1445" s="2" customFormat="1" ht="37.8" customHeight="1">
      <c r="A1445" s="41"/>
      <c r="B1445" s="179"/>
      <c r="C1445" s="180" t="s">
        <v>2231</v>
      </c>
      <c r="D1445" s="180" t="s">
        <v>411</v>
      </c>
      <c r="E1445" s="181" t="s">
        <v>2232</v>
      </c>
      <c r="F1445" s="182" t="s">
        <v>2233</v>
      </c>
      <c r="G1445" s="183" t="s">
        <v>650</v>
      </c>
      <c r="H1445" s="184">
        <v>65.920000000000002</v>
      </c>
      <c r="I1445" s="185"/>
      <c r="J1445" s="186">
        <f>ROUND(I1445*H1445,2)</f>
        <v>0</v>
      </c>
      <c r="K1445" s="182" t="s">
        <v>414</v>
      </c>
      <c r="L1445" s="42"/>
      <c r="M1445" s="187" t="s">
        <v>3</v>
      </c>
      <c r="N1445" s="188" t="s">
        <v>43</v>
      </c>
      <c r="O1445" s="75"/>
      <c r="P1445" s="189">
        <f>O1445*H1445</f>
        <v>0</v>
      </c>
      <c r="Q1445" s="189">
        <v>0.0055430000000000002</v>
      </c>
      <c r="R1445" s="189">
        <f>Q1445*H1445</f>
        <v>0.36539456000000003</v>
      </c>
      <c r="S1445" s="189">
        <v>0</v>
      </c>
      <c r="T1445" s="190">
        <f>S1445*H1445</f>
        <v>0</v>
      </c>
      <c r="U1445" s="41"/>
      <c r="V1445" s="41"/>
      <c r="W1445" s="41"/>
      <c r="X1445" s="41"/>
      <c r="Y1445" s="41"/>
      <c r="Z1445" s="41"/>
      <c r="AA1445" s="41"/>
      <c r="AB1445" s="41"/>
      <c r="AC1445" s="41"/>
      <c r="AD1445" s="41"/>
      <c r="AE1445" s="41"/>
      <c r="AR1445" s="191" t="s">
        <v>98</v>
      </c>
      <c r="AT1445" s="191" t="s">
        <v>411</v>
      </c>
      <c r="AU1445" s="191" t="s">
        <v>114</v>
      </c>
      <c r="AY1445" s="22" t="s">
        <v>408</v>
      </c>
      <c r="BE1445" s="192">
        <f>IF(N1445="základní",J1445,0)</f>
        <v>0</v>
      </c>
      <c r="BF1445" s="192">
        <f>IF(N1445="snížená",J1445,0)</f>
        <v>0</v>
      </c>
      <c r="BG1445" s="192">
        <f>IF(N1445="zákl. přenesená",J1445,0)</f>
        <v>0</v>
      </c>
      <c r="BH1445" s="192">
        <f>IF(N1445="sníž. přenesená",J1445,0)</f>
        <v>0</v>
      </c>
      <c r="BI1445" s="192">
        <f>IF(N1445="nulová",J1445,0)</f>
        <v>0</v>
      </c>
      <c r="BJ1445" s="22" t="s">
        <v>76</v>
      </c>
      <c r="BK1445" s="192">
        <f>ROUND(I1445*H1445,2)</f>
        <v>0</v>
      </c>
      <c r="BL1445" s="22" t="s">
        <v>98</v>
      </c>
      <c r="BM1445" s="191" t="s">
        <v>2234</v>
      </c>
    </row>
    <row r="1446" s="2" customFormat="1">
      <c r="A1446" s="41"/>
      <c r="B1446" s="42"/>
      <c r="C1446" s="41"/>
      <c r="D1446" s="193" t="s">
        <v>417</v>
      </c>
      <c r="E1446" s="41"/>
      <c r="F1446" s="194" t="s">
        <v>2235</v>
      </c>
      <c r="G1446" s="41"/>
      <c r="H1446" s="41"/>
      <c r="I1446" s="195"/>
      <c r="J1446" s="41"/>
      <c r="K1446" s="41"/>
      <c r="L1446" s="42"/>
      <c r="M1446" s="196"/>
      <c r="N1446" s="197"/>
      <c r="O1446" s="75"/>
      <c r="P1446" s="75"/>
      <c r="Q1446" s="75"/>
      <c r="R1446" s="75"/>
      <c r="S1446" s="75"/>
      <c r="T1446" s="76"/>
      <c r="U1446" s="41"/>
      <c r="V1446" s="41"/>
      <c r="W1446" s="41"/>
      <c r="X1446" s="41"/>
      <c r="Y1446" s="41"/>
      <c r="Z1446" s="41"/>
      <c r="AA1446" s="41"/>
      <c r="AB1446" s="41"/>
      <c r="AC1446" s="41"/>
      <c r="AD1446" s="41"/>
      <c r="AE1446" s="41"/>
      <c r="AT1446" s="22" t="s">
        <v>417</v>
      </c>
      <c r="AU1446" s="22" t="s">
        <v>114</v>
      </c>
    </row>
    <row r="1447" s="13" customFormat="1">
      <c r="A1447" s="13"/>
      <c r="B1447" s="198"/>
      <c r="C1447" s="13"/>
      <c r="D1447" s="199" t="s">
        <v>419</v>
      </c>
      <c r="E1447" s="200" t="s">
        <v>3</v>
      </c>
      <c r="F1447" s="201" t="s">
        <v>2236</v>
      </c>
      <c r="G1447" s="13"/>
      <c r="H1447" s="202">
        <v>65.920000000000002</v>
      </c>
      <c r="I1447" s="203"/>
      <c r="J1447" s="13"/>
      <c r="K1447" s="13"/>
      <c r="L1447" s="198"/>
      <c r="M1447" s="204"/>
      <c r="N1447" s="205"/>
      <c r="O1447" s="205"/>
      <c r="P1447" s="205"/>
      <c r="Q1447" s="205"/>
      <c r="R1447" s="205"/>
      <c r="S1447" s="205"/>
      <c r="T1447" s="206"/>
      <c r="U1447" s="13"/>
      <c r="V1447" s="13"/>
      <c r="W1447" s="13"/>
      <c r="X1447" s="13"/>
      <c r="Y1447" s="13"/>
      <c r="Z1447" s="13"/>
      <c r="AA1447" s="13"/>
      <c r="AB1447" s="13"/>
      <c r="AC1447" s="13"/>
      <c r="AD1447" s="13"/>
      <c r="AE1447" s="13"/>
      <c r="AT1447" s="200" t="s">
        <v>419</v>
      </c>
      <c r="AU1447" s="200" t="s">
        <v>114</v>
      </c>
      <c r="AV1447" s="13" t="s">
        <v>80</v>
      </c>
      <c r="AW1447" s="13" t="s">
        <v>33</v>
      </c>
      <c r="AX1447" s="13" t="s">
        <v>76</v>
      </c>
      <c r="AY1447" s="200" t="s">
        <v>408</v>
      </c>
    </row>
    <row r="1448" s="2" customFormat="1" ht="37.8" customHeight="1">
      <c r="A1448" s="41"/>
      <c r="B1448" s="179"/>
      <c r="C1448" s="180" t="s">
        <v>2237</v>
      </c>
      <c r="D1448" s="180" t="s">
        <v>411</v>
      </c>
      <c r="E1448" s="181" t="s">
        <v>2238</v>
      </c>
      <c r="F1448" s="182" t="s">
        <v>2239</v>
      </c>
      <c r="G1448" s="183" t="s">
        <v>117</v>
      </c>
      <c r="H1448" s="184">
        <v>6.4699999999999998</v>
      </c>
      <c r="I1448" s="185"/>
      <c r="J1448" s="186">
        <f>ROUND(I1448*H1448,2)</f>
        <v>0</v>
      </c>
      <c r="K1448" s="182" t="s">
        <v>414</v>
      </c>
      <c r="L1448" s="42"/>
      <c r="M1448" s="187" t="s">
        <v>3</v>
      </c>
      <c r="N1448" s="188" t="s">
        <v>43</v>
      </c>
      <c r="O1448" s="75"/>
      <c r="P1448" s="189">
        <f>O1448*H1448</f>
        <v>0</v>
      </c>
      <c r="Q1448" s="189">
        <v>0</v>
      </c>
      <c r="R1448" s="189">
        <f>Q1448*H1448</f>
        <v>0</v>
      </c>
      <c r="S1448" s="189">
        <v>0</v>
      </c>
      <c r="T1448" s="190">
        <f>S1448*H1448</f>
        <v>0</v>
      </c>
      <c r="U1448" s="41"/>
      <c r="V1448" s="41"/>
      <c r="W1448" s="41"/>
      <c r="X1448" s="41"/>
      <c r="Y1448" s="41"/>
      <c r="Z1448" s="41"/>
      <c r="AA1448" s="41"/>
      <c r="AB1448" s="41"/>
      <c r="AC1448" s="41"/>
      <c r="AD1448" s="41"/>
      <c r="AE1448" s="41"/>
      <c r="AR1448" s="191" t="s">
        <v>98</v>
      </c>
      <c r="AT1448" s="191" t="s">
        <v>411</v>
      </c>
      <c r="AU1448" s="191" t="s">
        <v>114</v>
      </c>
      <c r="AY1448" s="22" t="s">
        <v>408</v>
      </c>
      <c r="BE1448" s="192">
        <f>IF(N1448="základní",J1448,0)</f>
        <v>0</v>
      </c>
      <c r="BF1448" s="192">
        <f>IF(N1448="snížená",J1448,0)</f>
        <v>0</v>
      </c>
      <c r="BG1448" s="192">
        <f>IF(N1448="zákl. přenesená",J1448,0)</f>
        <v>0</v>
      </c>
      <c r="BH1448" s="192">
        <f>IF(N1448="sníž. přenesená",J1448,0)</f>
        <v>0</v>
      </c>
      <c r="BI1448" s="192">
        <f>IF(N1448="nulová",J1448,0)</f>
        <v>0</v>
      </c>
      <c r="BJ1448" s="22" t="s">
        <v>76</v>
      </c>
      <c r="BK1448" s="192">
        <f>ROUND(I1448*H1448,2)</f>
        <v>0</v>
      </c>
      <c r="BL1448" s="22" t="s">
        <v>98</v>
      </c>
      <c r="BM1448" s="191" t="s">
        <v>2240</v>
      </c>
    </row>
    <row r="1449" s="2" customFormat="1">
      <c r="A1449" s="41"/>
      <c r="B1449" s="42"/>
      <c r="C1449" s="41"/>
      <c r="D1449" s="193" t="s">
        <v>417</v>
      </c>
      <c r="E1449" s="41"/>
      <c r="F1449" s="194" t="s">
        <v>2241</v>
      </c>
      <c r="G1449" s="41"/>
      <c r="H1449" s="41"/>
      <c r="I1449" s="195"/>
      <c r="J1449" s="41"/>
      <c r="K1449" s="41"/>
      <c r="L1449" s="42"/>
      <c r="M1449" s="196"/>
      <c r="N1449" s="197"/>
      <c r="O1449" s="75"/>
      <c r="P1449" s="75"/>
      <c r="Q1449" s="75"/>
      <c r="R1449" s="75"/>
      <c r="S1449" s="75"/>
      <c r="T1449" s="76"/>
      <c r="U1449" s="41"/>
      <c r="V1449" s="41"/>
      <c r="W1449" s="41"/>
      <c r="X1449" s="41"/>
      <c r="Y1449" s="41"/>
      <c r="Z1449" s="41"/>
      <c r="AA1449" s="41"/>
      <c r="AB1449" s="41"/>
      <c r="AC1449" s="41"/>
      <c r="AD1449" s="41"/>
      <c r="AE1449" s="41"/>
      <c r="AT1449" s="22" t="s">
        <v>417</v>
      </c>
      <c r="AU1449" s="22" t="s">
        <v>114</v>
      </c>
    </row>
    <row r="1450" s="13" customFormat="1">
      <c r="A1450" s="13"/>
      <c r="B1450" s="198"/>
      <c r="C1450" s="13"/>
      <c r="D1450" s="199" t="s">
        <v>419</v>
      </c>
      <c r="E1450" s="200" t="s">
        <v>3</v>
      </c>
      <c r="F1450" s="201" t="s">
        <v>2242</v>
      </c>
      <c r="G1450" s="13"/>
      <c r="H1450" s="202">
        <v>6.4699999999999998</v>
      </c>
      <c r="I1450" s="203"/>
      <c r="J1450" s="13"/>
      <c r="K1450" s="13"/>
      <c r="L1450" s="198"/>
      <c r="M1450" s="204"/>
      <c r="N1450" s="205"/>
      <c r="O1450" s="205"/>
      <c r="P1450" s="205"/>
      <c r="Q1450" s="205"/>
      <c r="R1450" s="205"/>
      <c r="S1450" s="205"/>
      <c r="T1450" s="206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T1450" s="200" t="s">
        <v>419</v>
      </c>
      <c r="AU1450" s="200" t="s">
        <v>114</v>
      </c>
      <c r="AV1450" s="13" t="s">
        <v>80</v>
      </c>
      <c r="AW1450" s="13" t="s">
        <v>33</v>
      </c>
      <c r="AX1450" s="13" t="s">
        <v>76</v>
      </c>
      <c r="AY1450" s="200" t="s">
        <v>408</v>
      </c>
    </row>
    <row r="1451" s="2" customFormat="1" ht="24.15" customHeight="1">
      <c r="A1451" s="41"/>
      <c r="B1451" s="179"/>
      <c r="C1451" s="223" t="s">
        <v>2243</v>
      </c>
      <c r="D1451" s="223" t="s">
        <v>513</v>
      </c>
      <c r="E1451" s="224" t="s">
        <v>2244</v>
      </c>
      <c r="F1451" s="225" t="s">
        <v>2245</v>
      </c>
      <c r="G1451" s="226" t="s">
        <v>117</v>
      </c>
      <c r="H1451" s="227">
        <v>6.5990000000000002</v>
      </c>
      <c r="I1451" s="228"/>
      <c r="J1451" s="229">
        <f>ROUND(I1451*H1451,2)</f>
        <v>0</v>
      </c>
      <c r="K1451" s="225" t="s">
        <v>414</v>
      </c>
      <c r="L1451" s="230"/>
      <c r="M1451" s="231" t="s">
        <v>3</v>
      </c>
      <c r="N1451" s="232" t="s">
        <v>43</v>
      </c>
      <c r="O1451" s="75"/>
      <c r="P1451" s="189">
        <f>O1451*H1451</f>
        <v>0</v>
      </c>
      <c r="Q1451" s="189">
        <v>0.0014</v>
      </c>
      <c r="R1451" s="189">
        <f>Q1451*H1451</f>
        <v>0.0092385999999999996</v>
      </c>
      <c r="S1451" s="189">
        <v>0</v>
      </c>
      <c r="T1451" s="190">
        <f>S1451*H1451</f>
        <v>0</v>
      </c>
      <c r="U1451" s="41"/>
      <c r="V1451" s="41"/>
      <c r="W1451" s="41"/>
      <c r="X1451" s="41"/>
      <c r="Y1451" s="41"/>
      <c r="Z1451" s="41"/>
      <c r="AA1451" s="41"/>
      <c r="AB1451" s="41"/>
      <c r="AC1451" s="41"/>
      <c r="AD1451" s="41"/>
      <c r="AE1451" s="41"/>
      <c r="AR1451" s="191" t="s">
        <v>616</v>
      </c>
      <c r="AT1451" s="191" t="s">
        <v>513</v>
      </c>
      <c r="AU1451" s="191" t="s">
        <v>114</v>
      </c>
      <c r="AY1451" s="22" t="s">
        <v>408</v>
      </c>
      <c r="BE1451" s="192">
        <f>IF(N1451="základní",J1451,0)</f>
        <v>0</v>
      </c>
      <c r="BF1451" s="192">
        <f>IF(N1451="snížená",J1451,0)</f>
        <v>0</v>
      </c>
      <c r="BG1451" s="192">
        <f>IF(N1451="zákl. přenesená",J1451,0)</f>
        <v>0</v>
      </c>
      <c r="BH1451" s="192">
        <f>IF(N1451="sníž. přenesená",J1451,0)</f>
        <v>0</v>
      </c>
      <c r="BI1451" s="192">
        <f>IF(N1451="nulová",J1451,0)</f>
        <v>0</v>
      </c>
      <c r="BJ1451" s="22" t="s">
        <v>76</v>
      </c>
      <c r="BK1451" s="192">
        <f>ROUND(I1451*H1451,2)</f>
        <v>0</v>
      </c>
      <c r="BL1451" s="22" t="s">
        <v>98</v>
      </c>
      <c r="BM1451" s="191" t="s">
        <v>2246</v>
      </c>
    </row>
    <row r="1452" s="13" customFormat="1">
      <c r="A1452" s="13"/>
      <c r="B1452" s="198"/>
      <c r="C1452" s="13"/>
      <c r="D1452" s="199" t="s">
        <v>419</v>
      </c>
      <c r="E1452" s="13"/>
      <c r="F1452" s="201" t="s">
        <v>2247</v>
      </c>
      <c r="G1452" s="13"/>
      <c r="H1452" s="202">
        <v>6.5990000000000002</v>
      </c>
      <c r="I1452" s="203"/>
      <c r="J1452" s="13"/>
      <c r="K1452" s="13"/>
      <c r="L1452" s="198"/>
      <c r="M1452" s="204"/>
      <c r="N1452" s="205"/>
      <c r="O1452" s="205"/>
      <c r="P1452" s="205"/>
      <c r="Q1452" s="205"/>
      <c r="R1452" s="205"/>
      <c r="S1452" s="205"/>
      <c r="T1452" s="206"/>
      <c r="U1452" s="13"/>
      <c r="V1452" s="13"/>
      <c r="W1452" s="13"/>
      <c r="X1452" s="13"/>
      <c r="Y1452" s="13"/>
      <c r="Z1452" s="13"/>
      <c r="AA1452" s="13"/>
      <c r="AB1452" s="13"/>
      <c r="AC1452" s="13"/>
      <c r="AD1452" s="13"/>
      <c r="AE1452" s="13"/>
      <c r="AT1452" s="200" t="s">
        <v>419</v>
      </c>
      <c r="AU1452" s="200" t="s">
        <v>114</v>
      </c>
      <c r="AV1452" s="13" t="s">
        <v>80</v>
      </c>
      <c r="AW1452" s="13" t="s">
        <v>4</v>
      </c>
      <c r="AX1452" s="13" t="s">
        <v>76</v>
      </c>
      <c r="AY1452" s="200" t="s">
        <v>408</v>
      </c>
    </row>
    <row r="1453" s="12" customFormat="1" ht="20.88" customHeight="1">
      <c r="A1453" s="12"/>
      <c r="B1453" s="166"/>
      <c r="C1453" s="12"/>
      <c r="D1453" s="167" t="s">
        <v>71</v>
      </c>
      <c r="E1453" s="177" t="s">
        <v>2248</v>
      </c>
      <c r="F1453" s="177" t="s">
        <v>2249</v>
      </c>
      <c r="G1453" s="12"/>
      <c r="H1453" s="12"/>
      <c r="I1453" s="169"/>
      <c r="J1453" s="178">
        <f>BK1453</f>
        <v>0</v>
      </c>
      <c r="K1453" s="12"/>
      <c r="L1453" s="166"/>
      <c r="M1453" s="171"/>
      <c r="N1453" s="172"/>
      <c r="O1453" s="172"/>
      <c r="P1453" s="173">
        <f>SUM(P1454:P1469)</f>
        <v>0</v>
      </c>
      <c r="Q1453" s="172"/>
      <c r="R1453" s="173">
        <f>SUM(R1454:R1469)</f>
        <v>0.69487472000000006</v>
      </c>
      <c r="S1453" s="172"/>
      <c r="T1453" s="174">
        <f>SUM(T1454:T1469)</f>
        <v>0</v>
      </c>
      <c r="U1453" s="12"/>
      <c r="V1453" s="12"/>
      <c r="W1453" s="12"/>
      <c r="X1453" s="12"/>
      <c r="Y1453" s="12"/>
      <c r="Z1453" s="12"/>
      <c r="AA1453" s="12"/>
      <c r="AB1453" s="12"/>
      <c r="AC1453" s="12"/>
      <c r="AD1453" s="12"/>
      <c r="AE1453" s="12"/>
      <c r="AR1453" s="167" t="s">
        <v>80</v>
      </c>
      <c r="AT1453" s="175" t="s">
        <v>71</v>
      </c>
      <c r="AU1453" s="175" t="s">
        <v>80</v>
      </c>
      <c r="AY1453" s="167" t="s">
        <v>408</v>
      </c>
      <c r="BK1453" s="176">
        <f>SUM(BK1454:BK1469)</f>
        <v>0</v>
      </c>
    </row>
    <row r="1454" s="2" customFormat="1" ht="24.15" customHeight="1">
      <c r="A1454" s="41"/>
      <c r="B1454" s="179"/>
      <c r="C1454" s="180" t="s">
        <v>2250</v>
      </c>
      <c r="D1454" s="180" t="s">
        <v>411</v>
      </c>
      <c r="E1454" s="181" t="s">
        <v>2251</v>
      </c>
      <c r="F1454" s="182" t="s">
        <v>2252</v>
      </c>
      <c r="G1454" s="183" t="s">
        <v>112</v>
      </c>
      <c r="H1454" s="184">
        <v>194.66900000000001</v>
      </c>
      <c r="I1454" s="185"/>
      <c r="J1454" s="186">
        <f>ROUND(I1454*H1454,2)</f>
        <v>0</v>
      </c>
      <c r="K1454" s="182" t="s">
        <v>665</v>
      </c>
      <c r="L1454" s="42"/>
      <c r="M1454" s="187" t="s">
        <v>3</v>
      </c>
      <c r="N1454" s="188" t="s">
        <v>43</v>
      </c>
      <c r="O1454" s="75"/>
      <c r="P1454" s="189">
        <f>O1454*H1454</f>
        <v>0</v>
      </c>
      <c r="Q1454" s="189">
        <v>0</v>
      </c>
      <c r="R1454" s="189">
        <f>Q1454*H1454</f>
        <v>0</v>
      </c>
      <c r="S1454" s="189">
        <v>0</v>
      </c>
      <c r="T1454" s="190">
        <f>S1454*H1454</f>
        <v>0</v>
      </c>
      <c r="U1454" s="41"/>
      <c r="V1454" s="41"/>
      <c r="W1454" s="41"/>
      <c r="X1454" s="41"/>
      <c r="Y1454" s="41"/>
      <c r="Z1454" s="41"/>
      <c r="AA1454" s="41"/>
      <c r="AB1454" s="41"/>
      <c r="AC1454" s="41"/>
      <c r="AD1454" s="41"/>
      <c r="AE1454" s="41"/>
      <c r="AR1454" s="191" t="s">
        <v>98</v>
      </c>
      <c r="AT1454" s="191" t="s">
        <v>411</v>
      </c>
      <c r="AU1454" s="191" t="s">
        <v>114</v>
      </c>
      <c r="AY1454" s="22" t="s">
        <v>408</v>
      </c>
      <c r="BE1454" s="192">
        <f>IF(N1454="základní",J1454,0)</f>
        <v>0</v>
      </c>
      <c r="BF1454" s="192">
        <f>IF(N1454="snížená",J1454,0)</f>
        <v>0</v>
      </c>
      <c r="BG1454" s="192">
        <f>IF(N1454="zákl. přenesená",J1454,0)</f>
        <v>0</v>
      </c>
      <c r="BH1454" s="192">
        <f>IF(N1454="sníž. přenesená",J1454,0)</f>
        <v>0</v>
      </c>
      <c r="BI1454" s="192">
        <f>IF(N1454="nulová",J1454,0)</f>
        <v>0</v>
      </c>
      <c r="BJ1454" s="22" t="s">
        <v>76</v>
      </c>
      <c r="BK1454" s="192">
        <f>ROUND(I1454*H1454,2)</f>
        <v>0</v>
      </c>
      <c r="BL1454" s="22" t="s">
        <v>98</v>
      </c>
      <c r="BM1454" s="191" t="s">
        <v>2253</v>
      </c>
    </row>
    <row r="1455" s="13" customFormat="1">
      <c r="A1455" s="13"/>
      <c r="B1455" s="198"/>
      <c r="C1455" s="13"/>
      <c r="D1455" s="199" t="s">
        <v>419</v>
      </c>
      <c r="E1455" s="200" t="s">
        <v>3</v>
      </c>
      <c r="F1455" s="201" t="s">
        <v>2254</v>
      </c>
      <c r="G1455" s="13"/>
      <c r="H1455" s="202">
        <v>144.66900000000001</v>
      </c>
      <c r="I1455" s="203"/>
      <c r="J1455" s="13"/>
      <c r="K1455" s="13"/>
      <c r="L1455" s="198"/>
      <c r="M1455" s="204"/>
      <c r="N1455" s="205"/>
      <c r="O1455" s="205"/>
      <c r="P1455" s="205"/>
      <c r="Q1455" s="205"/>
      <c r="R1455" s="205"/>
      <c r="S1455" s="205"/>
      <c r="T1455" s="206"/>
      <c r="U1455" s="13"/>
      <c r="V1455" s="13"/>
      <c r="W1455" s="13"/>
      <c r="X1455" s="13"/>
      <c r="Y1455" s="13"/>
      <c r="Z1455" s="13"/>
      <c r="AA1455" s="13"/>
      <c r="AB1455" s="13"/>
      <c r="AC1455" s="13"/>
      <c r="AD1455" s="13"/>
      <c r="AE1455" s="13"/>
      <c r="AT1455" s="200" t="s">
        <v>419</v>
      </c>
      <c r="AU1455" s="200" t="s">
        <v>114</v>
      </c>
      <c r="AV1455" s="13" t="s">
        <v>80</v>
      </c>
      <c r="AW1455" s="13" t="s">
        <v>33</v>
      </c>
      <c r="AX1455" s="13" t="s">
        <v>72</v>
      </c>
      <c r="AY1455" s="200" t="s">
        <v>408</v>
      </c>
    </row>
    <row r="1456" s="13" customFormat="1">
      <c r="A1456" s="13"/>
      <c r="B1456" s="198"/>
      <c r="C1456" s="13"/>
      <c r="D1456" s="199" t="s">
        <v>419</v>
      </c>
      <c r="E1456" s="200" t="s">
        <v>3</v>
      </c>
      <c r="F1456" s="201" t="s">
        <v>2255</v>
      </c>
      <c r="G1456" s="13"/>
      <c r="H1456" s="202">
        <v>50</v>
      </c>
      <c r="I1456" s="203"/>
      <c r="J1456" s="13"/>
      <c r="K1456" s="13"/>
      <c r="L1456" s="198"/>
      <c r="M1456" s="204"/>
      <c r="N1456" s="205"/>
      <c r="O1456" s="205"/>
      <c r="P1456" s="205"/>
      <c r="Q1456" s="205"/>
      <c r="R1456" s="205"/>
      <c r="S1456" s="205"/>
      <c r="T1456" s="206"/>
      <c r="U1456" s="13"/>
      <c r="V1456" s="13"/>
      <c r="W1456" s="13"/>
      <c r="X1456" s="13"/>
      <c r="Y1456" s="13"/>
      <c r="Z1456" s="13"/>
      <c r="AA1456" s="13"/>
      <c r="AB1456" s="13"/>
      <c r="AC1456" s="13"/>
      <c r="AD1456" s="13"/>
      <c r="AE1456" s="13"/>
      <c r="AT1456" s="200" t="s">
        <v>419</v>
      </c>
      <c r="AU1456" s="200" t="s">
        <v>114</v>
      </c>
      <c r="AV1456" s="13" t="s">
        <v>80</v>
      </c>
      <c r="AW1456" s="13" t="s">
        <v>33</v>
      </c>
      <c r="AX1456" s="13" t="s">
        <v>72</v>
      </c>
      <c r="AY1456" s="200" t="s">
        <v>408</v>
      </c>
    </row>
    <row r="1457" s="15" customFormat="1">
      <c r="A1457" s="15"/>
      <c r="B1457" s="215"/>
      <c r="C1457" s="15"/>
      <c r="D1457" s="199" t="s">
        <v>419</v>
      </c>
      <c r="E1457" s="216" t="s">
        <v>3</v>
      </c>
      <c r="F1457" s="217" t="s">
        <v>451</v>
      </c>
      <c r="G1457" s="15"/>
      <c r="H1457" s="218">
        <v>194.66900000000001</v>
      </c>
      <c r="I1457" s="219"/>
      <c r="J1457" s="15"/>
      <c r="K1457" s="15"/>
      <c r="L1457" s="215"/>
      <c r="M1457" s="220"/>
      <c r="N1457" s="221"/>
      <c r="O1457" s="221"/>
      <c r="P1457" s="221"/>
      <c r="Q1457" s="221"/>
      <c r="R1457" s="221"/>
      <c r="S1457" s="221"/>
      <c r="T1457" s="222"/>
      <c r="U1457" s="15"/>
      <c r="V1457" s="15"/>
      <c r="W1457" s="15"/>
      <c r="X1457" s="15"/>
      <c r="Y1457" s="15"/>
      <c r="Z1457" s="15"/>
      <c r="AA1457" s="15"/>
      <c r="AB1457" s="15"/>
      <c r="AC1457" s="15"/>
      <c r="AD1457" s="15"/>
      <c r="AE1457" s="15"/>
      <c r="AT1457" s="216" t="s">
        <v>419</v>
      </c>
      <c r="AU1457" s="216" t="s">
        <v>114</v>
      </c>
      <c r="AV1457" s="15" t="s">
        <v>415</v>
      </c>
      <c r="AW1457" s="15" t="s">
        <v>33</v>
      </c>
      <c r="AX1457" s="15" t="s">
        <v>76</v>
      </c>
      <c r="AY1457" s="216" t="s">
        <v>408</v>
      </c>
    </row>
    <row r="1458" s="2" customFormat="1" ht="24.15" customHeight="1">
      <c r="A1458" s="41"/>
      <c r="B1458" s="179"/>
      <c r="C1458" s="223" t="s">
        <v>2256</v>
      </c>
      <c r="D1458" s="223" t="s">
        <v>513</v>
      </c>
      <c r="E1458" s="224" t="s">
        <v>2257</v>
      </c>
      <c r="F1458" s="225" t="s">
        <v>2258</v>
      </c>
      <c r="G1458" s="226" t="s">
        <v>650</v>
      </c>
      <c r="H1458" s="227">
        <v>198.56200000000001</v>
      </c>
      <c r="I1458" s="228"/>
      <c r="J1458" s="229">
        <f>ROUND(I1458*H1458,2)</f>
        <v>0</v>
      </c>
      <c r="K1458" s="225" t="s">
        <v>414</v>
      </c>
      <c r="L1458" s="230"/>
      <c r="M1458" s="231" t="s">
        <v>3</v>
      </c>
      <c r="N1458" s="232" t="s">
        <v>43</v>
      </c>
      <c r="O1458" s="75"/>
      <c r="P1458" s="189">
        <f>O1458*H1458</f>
        <v>0</v>
      </c>
      <c r="Q1458" s="189">
        <v>0.0010300000000000001</v>
      </c>
      <c r="R1458" s="189">
        <f>Q1458*H1458</f>
        <v>0.20451886000000003</v>
      </c>
      <c r="S1458" s="189">
        <v>0</v>
      </c>
      <c r="T1458" s="190">
        <f>S1458*H1458</f>
        <v>0</v>
      </c>
      <c r="U1458" s="41"/>
      <c r="V1458" s="41"/>
      <c r="W1458" s="41"/>
      <c r="X1458" s="41"/>
      <c r="Y1458" s="41"/>
      <c r="Z1458" s="41"/>
      <c r="AA1458" s="41"/>
      <c r="AB1458" s="41"/>
      <c r="AC1458" s="41"/>
      <c r="AD1458" s="41"/>
      <c r="AE1458" s="41"/>
      <c r="AR1458" s="191" t="s">
        <v>616</v>
      </c>
      <c r="AT1458" s="191" t="s">
        <v>513</v>
      </c>
      <c r="AU1458" s="191" t="s">
        <v>114</v>
      </c>
      <c r="AY1458" s="22" t="s">
        <v>408</v>
      </c>
      <c r="BE1458" s="192">
        <f>IF(N1458="základní",J1458,0)</f>
        <v>0</v>
      </c>
      <c r="BF1458" s="192">
        <f>IF(N1458="snížená",J1458,0)</f>
        <v>0</v>
      </c>
      <c r="BG1458" s="192">
        <f>IF(N1458="zákl. přenesená",J1458,0)</f>
        <v>0</v>
      </c>
      <c r="BH1458" s="192">
        <f>IF(N1458="sníž. přenesená",J1458,0)</f>
        <v>0</v>
      </c>
      <c r="BI1458" s="192">
        <f>IF(N1458="nulová",J1458,0)</f>
        <v>0</v>
      </c>
      <c r="BJ1458" s="22" t="s">
        <v>76</v>
      </c>
      <c r="BK1458" s="192">
        <f>ROUND(I1458*H1458,2)</f>
        <v>0</v>
      </c>
      <c r="BL1458" s="22" t="s">
        <v>98</v>
      </c>
      <c r="BM1458" s="191" t="s">
        <v>2259</v>
      </c>
    </row>
    <row r="1459" s="13" customFormat="1">
      <c r="A1459" s="13"/>
      <c r="B1459" s="198"/>
      <c r="C1459" s="13"/>
      <c r="D1459" s="199" t="s">
        <v>419</v>
      </c>
      <c r="E1459" s="13"/>
      <c r="F1459" s="201" t="s">
        <v>2260</v>
      </c>
      <c r="G1459" s="13"/>
      <c r="H1459" s="202">
        <v>198.56200000000001</v>
      </c>
      <c r="I1459" s="203"/>
      <c r="J1459" s="13"/>
      <c r="K1459" s="13"/>
      <c r="L1459" s="198"/>
      <c r="M1459" s="204"/>
      <c r="N1459" s="205"/>
      <c r="O1459" s="205"/>
      <c r="P1459" s="205"/>
      <c r="Q1459" s="205"/>
      <c r="R1459" s="205"/>
      <c r="S1459" s="205"/>
      <c r="T1459" s="206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T1459" s="200" t="s">
        <v>419</v>
      </c>
      <c r="AU1459" s="200" t="s">
        <v>114</v>
      </c>
      <c r="AV1459" s="13" t="s">
        <v>80</v>
      </c>
      <c r="AW1459" s="13" t="s">
        <v>4</v>
      </c>
      <c r="AX1459" s="13" t="s">
        <v>76</v>
      </c>
      <c r="AY1459" s="200" t="s">
        <v>408</v>
      </c>
    </row>
    <row r="1460" s="2" customFormat="1" ht="37.8" customHeight="1">
      <c r="A1460" s="41"/>
      <c r="B1460" s="179"/>
      <c r="C1460" s="180" t="s">
        <v>2261</v>
      </c>
      <c r="D1460" s="180" t="s">
        <v>411</v>
      </c>
      <c r="E1460" s="181" t="s">
        <v>2262</v>
      </c>
      <c r="F1460" s="182" t="s">
        <v>2263</v>
      </c>
      <c r="G1460" s="183" t="s">
        <v>117</v>
      </c>
      <c r="H1460" s="184">
        <v>294.50799999999998</v>
      </c>
      <c r="I1460" s="185"/>
      <c r="J1460" s="186">
        <f>ROUND(I1460*H1460,2)</f>
        <v>0</v>
      </c>
      <c r="K1460" s="182" t="s">
        <v>414</v>
      </c>
      <c r="L1460" s="42"/>
      <c r="M1460" s="187" t="s">
        <v>3</v>
      </c>
      <c r="N1460" s="188" t="s">
        <v>43</v>
      </c>
      <c r="O1460" s="75"/>
      <c r="P1460" s="189">
        <f>O1460*H1460</f>
        <v>0</v>
      </c>
      <c r="Q1460" s="189">
        <v>0</v>
      </c>
      <c r="R1460" s="189">
        <f>Q1460*H1460</f>
        <v>0</v>
      </c>
      <c r="S1460" s="189">
        <v>0</v>
      </c>
      <c r="T1460" s="190">
        <f>S1460*H1460</f>
        <v>0</v>
      </c>
      <c r="U1460" s="41"/>
      <c r="V1460" s="41"/>
      <c r="W1460" s="41"/>
      <c r="X1460" s="41"/>
      <c r="Y1460" s="41"/>
      <c r="Z1460" s="41"/>
      <c r="AA1460" s="41"/>
      <c r="AB1460" s="41"/>
      <c r="AC1460" s="41"/>
      <c r="AD1460" s="41"/>
      <c r="AE1460" s="41"/>
      <c r="AR1460" s="191" t="s">
        <v>98</v>
      </c>
      <c r="AT1460" s="191" t="s">
        <v>411</v>
      </c>
      <c r="AU1460" s="191" t="s">
        <v>114</v>
      </c>
      <c r="AY1460" s="22" t="s">
        <v>408</v>
      </c>
      <c r="BE1460" s="192">
        <f>IF(N1460="základní",J1460,0)</f>
        <v>0</v>
      </c>
      <c r="BF1460" s="192">
        <f>IF(N1460="snížená",J1460,0)</f>
        <v>0</v>
      </c>
      <c r="BG1460" s="192">
        <f>IF(N1460="zákl. přenesená",J1460,0)</f>
        <v>0</v>
      </c>
      <c r="BH1460" s="192">
        <f>IF(N1460="sníž. přenesená",J1460,0)</f>
        <v>0</v>
      </c>
      <c r="BI1460" s="192">
        <f>IF(N1460="nulová",J1460,0)</f>
        <v>0</v>
      </c>
      <c r="BJ1460" s="22" t="s">
        <v>76</v>
      </c>
      <c r="BK1460" s="192">
        <f>ROUND(I1460*H1460,2)</f>
        <v>0</v>
      </c>
      <c r="BL1460" s="22" t="s">
        <v>98</v>
      </c>
      <c r="BM1460" s="191" t="s">
        <v>2264</v>
      </c>
    </row>
    <row r="1461" s="2" customFormat="1">
      <c r="A1461" s="41"/>
      <c r="B1461" s="42"/>
      <c r="C1461" s="41"/>
      <c r="D1461" s="193" t="s">
        <v>417</v>
      </c>
      <c r="E1461" s="41"/>
      <c r="F1461" s="194" t="s">
        <v>2265</v>
      </c>
      <c r="G1461" s="41"/>
      <c r="H1461" s="41"/>
      <c r="I1461" s="195"/>
      <c r="J1461" s="41"/>
      <c r="K1461" s="41"/>
      <c r="L1461" s="42"/>
      <c r="M1461" s="196"/>
      <c r="N1461" s="197"/>
      <c r="O1461" s="75"/>
      <c r="P1461" s="75"/>
      <c r="Q1461" s="75"/>
      <c r="R1461" s="75"/>
      <c r="S1461" s="75"/>
      <c r="T1461" s="76"/>
      <c r="U1461" s="41"/>
      <c r="V1461" s="41"/>
      <c r="W1461" s="41"/>
      <c r="X1461" s="41"/>
      <c r="Y1461" s="41"/>
      <c r="Z1461" s="41"/>
      <c r="AA1461" s="41"/>
      <c r="AB1461" s="41"/>
      <c r="AC1461" s="41"/>
      <c r="AD1461" s="41"/>
      <c r="AE1461" s="41"/>
      <c r="AT1461" s="22" t="s">
        <v>417</v>
      </c>
      <c r="AU1461" s="22" t="s">
        <v>114</v>
      </c>
    </row>
    <row r="1462" s="13" customFormat="1">
      <c r="A1462" s="13"/>
      <c r="B1462" s="198"/>
      <c r="C1462" s="13"/>
      <c r="D1462" s="199" t="s">
        <v>419</v>
      </c>
      <c r="E1462" s="200" t="s">
        <v>3</v>
      </c>
      <c r="F1462" s="201" t="s">
        <v>2266</v>
      </c>
      <c r="G1462" s="13"/>
      <c r="H1462" s="202">
        <v>294.50799999999998</v>
      </c>
      <c r="I1462" s="203"/>
      <c r="J1462" s="13"/>
      <c r="K1462" s="13"/>
      <c r="L1462" s="198"/>
      <c r="M1462" s="204"/>
      <c r="N1462" s="205"/>
      <c r="O1462" s="205"/>
      <c r="P1462" s="205"/>
      <c r="Q1462" s="205"/>
      <c r="R1462" s="205"/>
      <c r="S1462" s="205"/>
      <c r="T1462" s="206"/>
      <c r="U1462" s="13"/>
      <c r="V1462" s="13"/>
      <c r="W1462" s="13"/>
      <c r="X1462" s="13"/>
      <c r="Y1462" s="13"/>
      <c r="Z1462" s="13"/>
      <c r="AA1462" s="13"/>
      <c r="AB1462" s="13"/>
      <c r="AC1462" s="13"/>
      <c r="AD1462" s="13"/>
      <c r="AE1462" s="13"/>
      <c r="AT1462" s="200" t="s">
        <v>419</v>
      </c>
      <c r="AU1462" s="200" t="s">
        <v>114</v>
      </c>
      <c r="AV1462" s="13" t="s">
        <v>80</v>
      </c>
      <c r="AW1462" s="13" t="s">
        <v>33</v>
      </c>
      <c r="AX1462" s="13" t="s">
        <v>76</v>
      </c>
      <c r="AY1462" s="200" t="s">
        <v>408</v>
      </c>
    </row>
    <row r="1463" s="2" customFormat="1" ht="24.15" customHeight="1">
      <c r="A1463" s="41"/>
      <c r="B1463" s="179"/>
      <c r="C1463" s="223" t="s">
        <v>2267</v>
      </c>
      <c r="D1463" s="223" t="s">
        <v>513</v>
      </c>
      <c r="E1463" s="224" t="s">
        <v>2268</v>
      </c>
      <c r="F1463" s="225" t="s">
        <v>2269</v>
      </c>
      <c r="G1463" s="226" t="s">
        <v>117</v>
      </c>
      <c r="H1463" s="227">
        <v>353.41000000000003</v>
      </c>
      <c r="I1463" s="228"/>
      <c r="J1463" s="229">
        <f>ROUND(I1463*H1463,2)</f>
        <v>0</v>
      </c>
      <c r="K1463" s="225" t="s">
        <v>414</v>
      </c>
      <c r="L1463" s="230"/>
      <c r="M1463" s="231" t="s">
        <v>3</v>
      </c>
      <c r="N1463" s="232" t="s">
        <v>43</v>
      </c>
      <c r="O1463" s="75"/>
      <c r="P1463" s="189">
        <f>O1463*H1463</f>
        <v>0</v>
      </c>
      <c r="Q1463" s="189">
        <v>8.0000000000000007E-05</v>
      </c>
      <c r="R1463" s="189">
        <f>Q1463*H1463</f>
        <v>0.028272800000000004</v>
      </c>
      <c r="S1463" s="189">
        <v>0</v>
      </c>
      <c r="T1463" s="190">
        <f>S1463*H1463</f>
        <v>0</v>
      </c>
      <c r="U1463" s="41"/>
      <c r="V1463" s="41"/>
      <c r="W1463" s="41"/>
      <c r="X1463" s="41"/>
      <c r="Y1463" s="41"/>
      <c r="Z1463" s="41"/>
      <c r="AA1463" s="41"/>
      <c r="AB1463" s="41"/>
      <c r="AC1463" s="41"/>
      <c r="AD1463" s="41"/>
      <c r="AE1463" s="41"/>
      <c r="AR1463" s="191" t="s">
        <v>616</v>
      </c>
      <c r="AT1463" s="191" t="s">
        <v>513</v>
      </c>
      <c r="AU1463" s="191" t="s">
        <v>114</v>
      </c>
      <c r="AY1463" s="22" t="s">
        <v>408</v>
      </c>
      <c r="BE1463" s="192">
        <f>IF(N1463="základní",J1463,0)</f>
        <v>0</v>
      </c>
      <c r="BF1463" s="192">
        <f>IF(N1463="snížená",J1463,0)</f>
        <v>0</v>
      </c>
      <c r="BG1463" s="192">
        <f>IF(N1463="zákl. přenesená",J1463,0)</f>
        <v>0</v>
      </c>
      <c r="BH1463" s="192">
        <f>IF(N1463="sníž. přenesená",J1463,0)</f>
        <v>0</v>
      </c>
      <c r="BI1463" s="192">
        <f>IF(N1463="nulová",J1463,0)</f>
        <v>0</v>
      </c>
      <c r="BJ1463" s="22" t="s">
        <v>76</v>
      </c>
      <c r="BK1463" s="192">
        <f>ROUND(I1463*H1463,2)</f>
        <v>0</v>
      </c>
      <c r="BL1463" s="22" t="s">
        <v>98</v>
      </c>
      <c r="BM1463" s="191" t="s">
        <v>2270</v>
      </c>
    </row>
    <row r="1464" s="13" customFormat="1">
      <c r="A1464" s="13"/>
      <c r="B1464" s="198"/>
      <c r="C1464" s="13"/>
      <c r="D1464" s="199" t="s">
        <v>419</v>
      </c>
      <c r="E1464" s="13"/>
      <c r="F1464" s="201" t="s">
        <v>2271</v>
      </c>
      <c r="G1464" s="13"/>
      <c r="H1464" s="202">
        <v>353.41000000000003</v>
      </c>
      <c r="I1464" s="203"/>
      <c r="J1464" s="13"/>
      <c r="K1464" s="13"/>
      <c r="L1464" s="198"/>
      <c r="M1464" s="204"/>
      <c r="N1464" s="205"/>
      <c r="O1464" s="205"/>
      <c r="P1464" s="205"/>
      <c r="Q1464" s="205"/>
      <c r="R1464" s="205"/>
      <c r="S1464" s="205"/>
      <c r="T1464" s="206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T1464" s="200" t="s">
        <v>419</v>
      </c>
      <c r="AU1464" s="200" t="s">
        <v>114</v>
      </c>
      <c r="AV1464" s="13" t="s">
        <v>80</v>
      </c>
      <c r="AW1464" s="13" t="s">
        <v>4</v>
      </c>
      <c r="AX1464" s="13" t="s">
        <v>76</v>
      </c>
      <c r="AY1464" s="200" t="s">
        <v>408</v>
      </c>
    </row>
    <row r="1465" s="2" customFormat="1" ht="24.15" customHeight="1">
      <c r="A1465" s="41"/>
      <c r="B1465" s="179"/>
      <c r="C1465" s="223" t="s">
        <v>2272</v>
      </c>
      <c r="D1465" s="223" t="s">
        <v>513</v>
      </c>
      <c r="E1465" s="224" t="s">
        <v>2257</v>
      </c>
      <c r="F1465" s="225" t="s">
        <v>2258</v>
      </c>
      <c r="G1465" s="226" t="s">
        <v>650</v>
      </c>
      <c r="H1465" s="227">
        <v>441.762</v>
      </c>
      <c r="I1465" s="228"/>
      <c r="J1465" s="229">
        <f>ROUND(I1465*H1465,2)</f>
        <v>0</v>
      </c>
      <c r="K1465" s="225" t="s">
        <v>414</v>
      </c>
      <c r="L1465" s="230"/>
      <c r="M1465" s="231" t="s">
        <v>3</v>
      </c>
      <c r="N1465" s="232" t="s">
        <v>43</v>
      </c>
      <c r="O1465" s="75"/>
      <c r="P1465" s="189">
        <f>O1465*H1465</f>
        <v>0</v>
      </c>
      <c r="Q1465" s="189">
        <v>0.0010300000000000001</v>
      </c>
      <c r="R1465" s="189">
        <f>Q1465*H1465</f>
        <v>0.45501486000000002</v>
      </c>
      <c r="S1465" s="189">
        <v>0</v>
      </c>
      <c r="T1465" s="190">
        <f>S1465*H1465</f>
        <v>0</v>
      </c>
      <c r="U1465" s="41"/>
      <c r="V1465" s="41"/>
      <c r="W1465" s="41"/>
      <c r="X1465" s="41"/>
      <c r="Y1465" s="41"/>
      <c r="Z1465" s="41"/>
      <c r="AA1465" s="41"/>
      <c r="AB1465" s="41"/>
      <c r="AC1465" s="41"/>
      <c r="AD1465" s="41"/>
      <c r="AE1465" s="41"/>
      <c r="AR1465" s="191" t="s">
        <v>616</v>
      </c>
      <c r="AT1465" s="191" t="s">
        <v>513</v>
      </c>
      <c r="AU1465" s="191" t="s">
        <v>114</v>
      </c>
      <c r="AY1465" s="22" t="s">
        <v>408</v>
      </c>
      <c r="BE1465" s="192">
        <f>IF(N1465="základní",J1465,0)</f>
        <v>0</v>
      </c>
      <c r="BF1465" s="192">
        <f>IF(N1465="snížená",J1465,0)</f>
        <v>0</v>
      </c>
      <c r="BG1465" s="192">
        <f>IF(N1465="zákl. přenesená",J1465,0)</f>
        <v>0</v>
      </c>
      <c r="BH1465" s="192">
        <f>IF(N1465="sníž. přenesená",J1465,0)</f>
        <v>0</v>
      </c>
      <c r="BI1465" s="192">
        <f>IF(N1465="nulová",J1465,0)</f>
        <v>0</v>
      </c>
      <c r="BJ1465" s="22" t="s">
        <v>76</v>
      </c>
      <c r="BK1465" s="192">
        <f>ROUND(I1465*H1465,2)</f>
        <v>0</v>
      </c>
      <c r="BL1465" s="22" t="s">
        <v>98</v>
      </c>
      <c r="BM1465" s="191" t="s">
        <v>2273</v>
      </c>
    </row>
    <row r="1466" s="2" customFormat="1">
      <c r="A1466" s="41"/>
      <c r="B1466" s="42"/>
      <c r="C1466" s="41"/>
      <c r="D1466" s="199" t="s">
        <v>429</v>
      </c>
      <c r="E1466" s="41"/>
      <c r="F1466" s="207" t="s">
        <v>2274</v>
      </c>
      <c r="G1466" s="41"/>
      <c r="H1466" s="41"/>
      <c r="I1466" s="195"/>
      <c r="J1466" s="41"/>
      <c r="K1466" s="41"/>
      <c r="L1466" s="42"/>
      <c r="M1466" s="196"/>
      <c r="N1466" s="197"/>
      <c r="O1466" s="75"/>
      <c r="P1466" s="75"/>
      <c r="Q1466" s="75"/>
      <c r="R1466" s="75"/>
      <c r="S1466" s="75"/>
      <c r="T1466" s="76"/>
      <c r="U1466" s="41"/>
      <c r="V1466" s="41"/>
      <c r="W1466" s="41"/>
      <c r="X1466" s="41"/>
      <c r="Y1466" s="41"/>
      <c r="Z1466" s="41"/>
      <c r="AA1466" s="41"/>
      <c r="AB1466" s="41"/>
      <c r="AC1466" s="41"/>
      <c r="AD1466" s="41"/>
      <c r="AE1466" s="41"/>
      <c r="AT1466" s="22" t="s">
        <v>429</v>
      </c>
      <c r="AU1466" s="22" t="s">
        <v>114</v>
      </c>
    </row>
    <row r="1467" s="13" customFormat="1">
      <c r="A1467" s="13"/>
      <c r="B1467" s="198"/>
      <c r="C1467" s="13"/>
      <c r="D1467" s="199" t="s">
        <v>419</v>
      </c>
      <c r="E1467" s="13"/>
      <c r="F1467" s="201" t="s">
        <v>2275</v>
      </c>
      <c r="G1467" s="13"/>
      <c r="H1467" s="202">
        <v>441.762</v>
      </c>
      <c r="I1467" s="203"/>
      <c r="J1467" s="13"/>
      <c r="K1467" s="13"/>
      <c r="L1467" s="198"/>
      <c r="M1467" s="204"/>
      <c r="N1467" s="205"/>
      <c r="O1467" s="205"/>
      <c r="P1467" s="205"/>
      <c r="Q1467" s="205"/>
      <c r="R1467" s="205"/>
      <c r="S1467" s="205"/>
      <c r="T1467" s="206"/>
      <c r="U1467" s="13"/>
      <c r="V1467" s="13"/>
      <c r="W1467" s="13"/>
      <c r="X1467" s="13"/>
      <c r="Y1467" s="13"/>
      <c r="Z1467" s="13"/>
      <c r="AA1467" s="13"/>
      <c r="AB1467" s="13"/>
      <c r="AC1467" s="13"/>
      <c r="AD1467" s="13"/>
      <c r="AE1467" s="13"/>
      <c r="AT1467" s="200" t="s">
        <v>419</v>
      </c>
      <c r="AU1467" s="200" t="s">
        <v>114</v>
      </c>
      <c r="AV1467" s="13" t="s">
        <v>80</v>
      </c>
      <c r="AW1467" s="13" t="s">
        <v>4</v>
      </c>
      <c r="AX1467" s="13" t="s">
        <v>76</v>
      </c>
      <c r="AY1467" s="200" t="s">
        <v>408</v>
      </c>
    </row>
    <row r="1468" s="2" customFormat="1" ht="24.15" customHeight="1">
      <c r="A1468" s="41"/>
      <c r="B1468" s="179"/>
      <c r="C1468" s="223" t="s">
        <v>2276</v>
      </c>
      <c r="D1468" s="223" t="s">
        <v>513</v>
      </c>
      <c r="E1468" s="224" t="s">
        <v>2277</v>
      </c>
      <c r="F1468" s="225" t="s">
        <v>2278</v>
      </c>
      <c r="G1468" s="226" t="s">
        <v>650</v>
      </c>
      <c r="H1468" s="227">
        <v>353.41000000000003</v>
      </c>
      <c r="I1468" s="228"/>
      <c r="J1468" s="229">
        <f>ROUND(I1468*H1468,2)</f>
        <v>0</v>
      </c>
      <c r="K1468" s="225" t="s">
        <v>414</v>
      </c>
      <c r="L1468" s="230"/>
      <c r="M1468" s="231" t="s">
        <v>3</v>
      </c>
      <c r="N1468" s="232" t="s">
        <v>43</v>
      </c>
      <c r="O1468" s="75"/>
      <c r="P1468" s="189">
        <f>O1468*H1468</f>
        <v>0</v>
      </c>
      <c r="Q1468" s="189">
        <v>2.0000000000000002E-05</v>
      </c>
      <c r="R1468" s="189">
        <f>Q1468*H1468</f>
        <v>0.007068200000000001</v>
      </c>
      <c r="S1468" s="189">
        <v>0</v>
      </c>
      <c r="T1468" s="190">
        <f>S1468*H1468</f>
        <v>0</v>
      </c>
      <c r="U1468" s="41"/>
      <c r="V1468" s="41"/>
      <c r="W1468" s="41"/>
      <c r="X1468" s="41"/>
      <c r="Y1468" s="41"/>
      <c r="Z1468" s="41"/>
      <c r="AA1468" s="41"/>
      <c r="AB1468" s="41"/>
      <c r="AC1468" s="41"/>
      <c r="AD1468" s="41"/>
      <c r="AE1468" s="41"/>
      <c r="AR1468" s="191" t="s">
        <v>616</v>
      </c>
      <c r="AT1468" s="191" t="s">
        <v>513</v>
      </c>
      <c r="AU1468" s="191" t="s">
        <v>114</v>
      </c>
      <c r="AY1468" s="22" t="s">
        <v>408</v>
      </c>
      <c r="BE1468" s="192">
        <f>IF(N1468="základní",J1468,0)</f>
        <v>0</v>
      </c>
      <c r="BF1468" s="192">
        <f>IF(N1468="snížená",J1468,0)</f>
        <v>0</v>
      </c>
      <c r="BG1468" s="192">
        <f>IF(N1468="zákl. přenesená",J1468,0)</f>
        <v>0</v>
      </c>
      <c r="BH1468" s="192">
        <f>IF(N1468="sníž. přenesená",J1468,0)</f>
        <v>0</v>
      </c>
      <c r="BI1468" s="192">
        <f>IF(N1468="nulová",J1468,0)</f>
        <v>0</v>
      </c>
      <c r="BJ1468" s="22" t="s">
        <v>76</v>
      </c>
      <c r="BK1468" s="192">
        <f>ROUND(I1468*H1468,2)</f>
        <v>0</v>
      </c>
      <c r="BL1468" s="22" t="s">
        <v>98</v>
      </c>
      <c r="BM1468" s="191" t="s">
        <v>2279</v>
      </c>
    </row>
    <row r="1469" s="13" customFormat="1">
      <c r="A1469" s="13"/>
      <c r="B1469" s="198"/>
      <c r="C1469" s="13"/>
      <c r="D1469" s="199" t="s">
        <v>419</v>
      </c>
      <c r="E1469" s="13"/>
      <c r="F1469" s="201" t="s">
        <v>2271</v>
      </c>
      <c r="G1469" s="13"/>
      <c r="H1469" s="202">
        <v>353.41000000000003</v>
      </c>
      <c r="I1469" s="203"/>
      <c r="J1469" s="13"/>
      <c r="K1469" s="13"/>
      <c r="L1469" s="198"/>
      <c r="M1469" s="204"/>
      <c r="N1469" s="205"/>
      <c r="O1469" s="205"/>
      <c r="P1469" s="205"/>
      <c r="Q1469" s="205"/>
      <c r="R1469" s="205"/>
      <c r="S1469" s="205"/>
      <c r="T1469" s="206"/>
      <c r="U1469" s="13"/>
      <c r="V1469" s="13"/>
      <c r="W1469" s="13"/>
      <c r="X1469" s="13"/>
      <c r="Y1469" s="13"/>
      <c r="Z1469" s="13"/>
      <c r="AA1469" s="13"/>
      <c r="AB1469" s="13"/>
      <c r="AC1469" s="13"/>
      <c r="AD1469" s="13"/>
      <c r="AE1469" s="13"/>
      <c r="AT1469" s="200" t="s">
        <v>419</v>
      </c>
      <c r="AU1469" s="200" t="s">
        <v>114</v>
      </c>
      <c r="AV1469" s="13" t="s">
        <v>80</v>
      </c>
      <c r="AW1469" s="13" t="s">
        <v>4</v>
      </c>
      <c r="AX1469" s="13" t="s">
        <v>76</v>
      </c>
      <c r="AY1469" s="200" t="s">
        <v>408</v>
      </c>
    </row>
    <row r="1470" s="12" customFormat="1" ht="22.8" customHeight="1">
      <c r="A1470" s="12"/>
      <c r="B1470" s="166"/>
      <c r="C1470" s="12"/>
      <c r="D1470" s="167" t="s">
        <v>71</v>
      </c>
      <c r="E1470" s="177" t="s">
        <v>2280</v>
      </c>
      <c r="F1470" s="177" t="s">
        <v>2281</v>
      </c>
      <c r="G1470" s="12"/>
      <c r="H1470" s="12"/>
      <c r="I1470" s="169"/>
      <c r="J1470" s="178">
        <f>BK1470</f>
        <v>0</v>
      </c>
      <c r="K1470" s="12"/>
      <c r="L1470" s="166"/>
      <c r="M1470" s="171"/>
      <c r="N1470" s="172"/>
      <c r="O1470" s="172"/>
      <c r="P1470" s="173">
        <f>P1471+P1472+P1473+P1496+P1506</f>
        <v>0</v>
      </c>
      <c r="Q1470" s="172"/>
      <c r="R1470" s="173">
        <f>R1471+R1472+R1473+R1496+R1506</f>
        <v>2.4142460801000003</v>
      </c>
      <c r="S1470" s="172"/>
      <c r="T1470" s="174">
        <f>T1471+T1472+T1473+T1496+T1506</f>
        <v>0</v>
      </c>
      <c r="U1470" s="12"/>
      <c r="V1470" s="12"/>
      <c r="W1470" s="12"/>
      <c r="X1470" s="12"/>
      <c r="Y1470" s="12"/>
      <c r="Z1470" s="12"/>
      <c r="AA1470" s="12"/>
      <c r="AB1470" s="12"/>
      <c r="AC1470" s="12"/>
      <c r="AD1470" s="12"/>
      <c r="AE1470" s="12"/>
      <c r="AR1470" s="167" t="s">
        <v>80</v>
      </c>
      <c r="AT1470" s="175" t="s">
        <v>71</v>
      </c>
      <c r="AU1470" s="175" t="s">
        <v>76</v>
      </c>
      <c r="AY1470" s="167" t="s">
        <v>408</v>
      </c>
      <c r="BK1470" s="176">
        <f>BK1471+BK1472+BK1473+BK1496+BK1506</f>
        <v>0</v>
      </c>
    </row>
    <row r="1471" s="2" customFormat="1" ht="49.05" customHeight="1">
      <c r="A1471" s="41"/>
      <c r="B1471" s="179"/>
      <c r="C1471" s="180" t="s">
        <v>2282</v>
      </c>
      <c r="D1471" s="180" t="s">
        <v>411</v>
      </c>
      <c r="E1471" s="181" t="s">
        <v>2283</v>
      </c>
      <c r="F1471" s="182" t="s">
        <v>2284</v>
      </c>
      <c r="G1471" s="183" t="s">
        <v>501</v>
      </c>
      <c r="H1471" s="184">
        <v>2.4140000000000001</v>
      </c>
      <c r="I1471" s="185"/>
      <c r="J1471" s="186">
        <f>ROUND(I1471*H1471,2)</f>
        <v>0</v>
      </c>
      <c r="K1471" s="182" t="s">
        <v>414</v>
      </c>
      <c r="L1471" s="42"/>
      <c r="M1471" s="187" t="s">
        <v>3</v>
      </c>
      <c r="N1471" s="188" t="s">
        <v>43</v>
      </c>
      <c r="O1471" s="75"/>
      <c r="P1471" s="189">
        <f>O1471*H1471</f>
        <v>0</v>
      </c>
      <c r="Q1471" s="189">
        <v>0</v>
      </c>
      <c r="R1471" s="189">
        <f>Q1471*H1471</f>
        <v>0</v>
      </c>
      <c r="S1471" s="189">
        <v>0</v>
      </c>
      <c r="T1471" s="190">
        <f>S1471*H1471</f>
        <v>0</v>
      </c>
      <c r="U1471" s="41"/>
      <c r="V1471" s="41"/>
      <c r="W1471" s="41"/>
      <c r="X1471" s="41"/>
      <c r="Y1471" s="41"/>
      <c r="Z1471" s="41"/>
      <c r="AA1471" s="41"/>
      <c r="AB1471" s="41"/>
      <c r="AC1471" s="41"/>
      <c r="AD1471" s="41"/>
      <c r="AE1471" s="41"/>
      <c r="AR1471" s="191" t="s">
        <v>98</v>
      </c>
      <c r="AT1471" s="191" t="s">
        <v>411</v>
      </c>
      <c r="AU1471" s="191" t="s">
        <v>80</v>
      </c>
      <c r="AY1471" s="22" t="s">
        <v>408</v>
      </c>
      <c r="BE1471" s="192">
        <f>IF(N1471="základní",J1471,0)</f>
        <v>0</v>
      </c>
      <c r="BF1471" s="192">
        <f>IF(N1471="snížená",J1471,0)</f>
        <v>0</v>
      </c>
      <c r="BG1471" s="192">
        <f>IF(N1471="zákl. přenesená",J1471,0)</f>
        <v>0</v>
      </c>
      <c r="BH1471" s="192">
        <f>IF(N1471="sníž. přenesená",J1471,0)</f>
        <v>0</v>
      </c>
      <c r="BI1471" s="192">
        <f>IF(N1471="nulová",J1471,0)</f>
        <v>0</v>
      </c>
      <c r="BJ1471" s="22" t="s">
        <v>76</v>
      </c>
      <c r="BK1471" s="192">
        <f>ROUND(I1471*H1471,2)</f>
        <v>0</v>
      </c>
      <c r="BL1471" s="22" t="s">
        <v>98</v>
      </c>
      <c r="BM1471" s="191" t="s">
        <v>2285</v>
      </c>
    </row>
    <row r="1472" s="2" customFormat="1">
      <c r="A1472" s="41"/>
      <c r="B1472" s="42"/>
      <c r="C1472" s="41"/>
      <c r="D1472" s="193" t="s">
        <v>417</v>
      </c>
      <c r="E1472" s="41"/>
      <c r="F1472" s="194" t="s">
        <v>2286</v>
      </c>
      <c r="G1472" s="41"/>
      <c r="H1472" s="41"/>
      <c r="I1472" s="195"/>
      <c r="J1472" s="41"/>
      <c r="K1472" s="41"/>
      <c r="L1472" s="42"/>
      <c r="M1472" s="196"/>
      <c r="N1472" s="197"/>
      <c r="O1472" s="75"/>
      <c r="P1472" s="75"/>
      <c r="Q1472" s="75"/>
      <c r="R1472" s="75"/>
      <c r="S1472" s="75"/>
      <c r="T1472" s="76"/>
      <c r="U1472" s="41"/>
      <c r="V1472" s="41"/>
      <c r="W1472" s="41"/>
      <c r="X1472" s="41"/>
      <c r="Y1472" s="41"/>
      <c r="Z1472" s="41"/>
      <c r="AA1472" s="41"/>
      <c r="AB1472" s="41"/>
      <c r="AC1472" s="41"/>
      <c r="AD1472" s="41"/>
      <c r="AE1472" s="41"/>
      <c r="AT1472" s="22" t="s">
        <v>417</v>
      </c>
      <c r="AU1472" s="22" t="s">
        <v>80</v>
      </c>
    </row>
    <row r="1473" s="12" customFormat="1" ht="20.88" customHeight="1">
      <c r="A1473" s="12"/>
      <c r="B1473" s="166"/>
      <c r="C1473" s="12"/>
      <c r="D1473" s="167" t="s">
        <v>71</v>
      </c>
      <c r="E1473" s="177" t="s">
        <v>2287</v>
      </c>
      <c r="F1473" s="177" t="s">
        <v>2288</v>
      </c>
      <c r="G1473" s="12"/>
      <c r="H1473" s="12"/>
      <c r="I1473" s="169"/>
      <c r="J1473" s="178">
        <f>BK1473</f>
        <v>0</v>
      </c>
      <c r="K1473" s="12"/>
      <c r="L1473" s="166"/>
      <c r="M1473" s="171"/>
      <c r="N1473" s="172"/>
      <c r="O1473" s="172"/>
      <c r="P1473" s="173">
        <f>SUM(P1474:P1495)</f>
        <v>0</v>
      </c>
      <c r="Q1473" s="172"/>
      <c r="R1473" s="173">
        <f>SUM(R1474:R1495)</f>
        <v>2.2361349311000001</v>
      </c>
      <c r="S1473" s="172"/>
      <c r="T1473" s="174">
        <f>SUM(T1474:T1495)</f>
        <v>0</v>
      </c>
      <c r="U1473" s="12"/>
      <c r="V1473" s="12"/>
      <c r="W1473" s="12"/>
      <c r="X1473" s="12"/>
      <c r="Y1473" s="12"/>
      <c r="Z1473" s="12"/>
      <c r="AA1473" s="12"/>
      <c r="AB1473" s="12"/>
      <c r="AC1473" s="12"/>
      <c r="AD1473" s="12"/>
      <c r="AE1473" s="12"/>
      <c r="AR1473" s="167" t="s">
        <v>80</v>
      </c>
      <c r="AT1473" s="175" t="s">
        <v>71</v>
      </c>
      <c r="AU1473" s="175" t="s">
        <v>80</v>
      </c>
      <c r="AY1473" s="167" t="s">
        <v>408</v>
      </c>
      <c r="BK1473" s="176">
        <f>SUM(BK1474:BK1495)</f>
        <v>0</v>
      </c>
    </row>
    <row r="1474" s="2" customFormat="1" ht="49.05" customHeight="1">
      <c r="A1474" s="41"/>
      <c r="B1474" s="179"/>
      <c r="C1474" s="180" t="s">
        <v>2289</v>
      </c>
      <c r="D1474" s="180" t="s">
        <v>411</v>
      </c>
      <c r="E1474" s="181" t="s">
        <v>2290</v>
      </c>
      <c r="F1474" s="182" t="s">
        <v>2291</v>
      </c>
      <c r="G1474" s="183" t="s">
        <v>117</v>
      </c>
      <c r="H1474" s="184">
        <v>5.5659999999999998</v>
      </c>
      <c r="I1474" s="185"/>
      <c r="J1474" s="186">
        <f>ROUND(I1474*H1474,2)</f>
        <v>0</v>
      </c>
      <c r="K1474" s="182" t="s">
        <v>414</v>
      </c>
      <c r="L1474" s="42"/>
      <c r="M1474" s="187" t="s">
        <v>3</v>
      </c>
      <c r="N1474" s="188" t="s">
        <v>43</v>
      </c>
      <c r="O1474" s="75"/>
      <c r="P1474" s="189">
        <f>O1474*H1474</f>
        <v>0</v>
      </c>
      <c r="Q1474" s="189">
        <v>0.0065994000000000001</v>
      </c>
      <c r="R1474" s="189">
        <f>Q1474*H1474</f>
        <v>0.036732260400000001</v>
      </c>
      <c r="S1474" s="189">
        <v>0</v>
      </c>
      <c r="T1474" s="190">
        <f>S1474*H1474</f>
        <v>0</v>
      </c>
      <c r="U1474" s="41"/>
      <c r="V1474" s="41"/>
      <c r="W1474" s="41"/>
      <c r="X1474" s="41"/>
      <c r="Y1474" s="41"/>
      <c r="Z1474" s="41"/>
      <c r="AA1474" s="41"/>
      <c r="AB1474" s="41"/>
      <c r="AC1474" s="41"/>
      <c r="AD1474" s="41"/>
      <c r="AE1474" s="41"/>
      <c r="AR1474" s="191" t="s">
        <v>98</v>
      </c>
      <c r="AT1474" s="191" t="s">
        <v>411</v>
      </c>
      <c r="AU1474" s="191" t="s">
        <v>114</v>
      </c>
      <c r="AY1474" s="22" t="s">
        <v>408</v>
      </c>
      <c r="BE1474" s="192">
        <f>IF(N1474="základní",J1474,0)</f>
        <v>0</v>
      </c>
      <c r="BF1474" s="192">
        <f>IF(N1474="snížená",J1474,0)</f>
        <v>0</v>
      </c>
      <c r="BG1474" s="192">
        <f>IF(N1474="zákl. přenesená",J1474,0)</f>
        <v>0</v>
      </c>
      <c r="BH1474" s="192">
        <f>IF(N1474="sníž. přenesená",J1474,0)</f>
        <v>0</v>
      </c>
      <c r="BI1474" s="192">
        <f>IF(N1474="nulová",J1474,0)</f>
        <v>0</v>
      </c>
      <c r="BJ1474" s="22" t="s">
        <v>76</v>
      </c>
      <c r="BK1474" s="192">
        <f>ROUND(I1474*H1474,2)</f>
        <v>0</v>
      </c>
      <c r="BL1474" s="22" t="s">
        <v>98</v>
      </c>
      <c r="BM1474" s="191" t="s">
        <v>2292</v>
      </c>
    </row>
    <row r="1475" s="2" customFormat="1">
      <c r="A1475" s="41"/>
      <c r="B1475" s="42"/>
      <c r="C1475" s="41"/>
      <c r="D1475" s="193" t="s">
        <v>417</v>
      </c>
      <c r="E1475" s="41"/>
      <c r="F1475" s="194" t="s">
        <v>2293</v>
      </c>
      <c r="G1475" s="41"/>
      <c r="H1475" s="41"/>
      <c r="I1475" s="195"/>
      <c r="J1475" s="41"/>
      <c r="K1475" s="41"/>
      <c r="L1475" s="42"/>
      <c r="M1475" s="196"/>
      <c r="N1475" s="197"/>
      <c r="O1475" s="75"/>
      <c r="P1475" s="75"/>
      <c r="Q1475" s="75"/>
      <c r="R1475" s="75"/>
      <c r="S1475" s="75"/>
      <c r="T1475" s="76"/>
      <c r="U1475" s="41"/>
      <c r="V1475" s="41"/>
      <c r="W1475" s="41"/>
      <c r="X1475" s="41"/>
      <c r="Y1475" s="41"/>
      <c r="Z1475" s="41"/>
      <c r="AA1475" s="41"/>
      <c r="AB1475" s="41"/>
      <c r="AC1475" s="41"/>
      <c r="AD1475" s="41"/>
      <c r="AE1475" s="41"/>
      <c r="AT1475" s="22" t="s">
        <v>417</v>
      </c>
      <c r="AU1475" s="22" t="s">
        <v>114</v>
      </c>
    </row>
    <row r="1476" s="14" customFormat="1">
      <c r="A1476" s="14"/>
      <c r="B1476" s="208"/>
      <c r="C1476" s="14"/>
      <c r="D1476" s="199" t="s">
        <v>419</v>
      </c>
      <c r="E1476" s="209" t="s">
        <v>3</v>
      </c>
      <c r="F1476" s="210" t="s">
        <v>1876</v>
      </c>
      <c r="G1476" s="14"/>
      <c r="H1476" s="209" t="s">
        <v>3</v>
      </c>
      <c r="I1476" s="211"/>
      <c r="J1476" s="14"/>
      <c r="K1476" s="14"/>
      <c r="L1476" s="208"/>
      <c r="M1476" s="212"/>
      <c r="N1476" s="213"/>
      <c r="O1476" s="213"/>
      <c r="P1476" s="213"/>
      <c r="Q1476" s="213"/>
      <c r="R1476" s="213"/>
      <c r="S1476" s="213"/>
      <c r="T1476" s="214"/>
      <c r="U1476" s="14"/>
      <c r="V1476" s="14"/>
      <c r="W1476" s="14"/>
      <c r="X1476" s="14"/>
      <c r="Y1476" s="14"/>
      <c r="Z1476" s="14"/>
      <c r="AA1476" s="14"/>
      <c r="AB1476" s="14"/>
      <c r="AC1476" s="14"/>
      <c r="AD1476" s="14"/>
      <c r="AE1476" s="14"/>
      <c r="AT1476" s="209" t="s">
        <v>419</v>
      </c>
      <c r="AU1476" s="209" t="s">
        <v>114</v>
      </c>
      <c r="AV1476" s="14" t="s">
        <v>76</v>
      </c>
      <c r="AW1476" s="14" t="s">
        <v>33</v>
      </c>
      <c r="AX1476" s="14" t="s">
        <v>72</v>
      </c>
      <c r="AY1476" s="209" t="s">
        <v>408</v>
      </c>
    </row>
    <row r="1477" s="13" customFormat="1">
      <c r="A1477" s="13"/>
      <c r="B1477" s="198"/>
      <c r="C1477" s="13"/>
      <c r="D1477" s="199" t="s">
        <v>419</v>
      </c>
      <c r="E1477" s="200" t="s">
        <v>3</v>
      </c>
      <c r="F1477" s="201" t="s">
        <v>2294</v>
      </c>
      <c r="G1477" s="13"/>
      <c r="H1477" s="202">
        <v>5.5659999999999998</v>
      </c>
      <c r="I1477" s="203"/>
      <c r="J1477" s="13"/>
      <c r="K1477" s="13"/>
      <c r="L1477" s="198"/>
      <c r="M1477" s="204"/>
      <c r="N1477" s="205"/>
      <c r="O1477" s="205"/>
      <c r="P1477" s="205"/>
      <c r="Q1477" s="205"/>
      <c r="R1477" s="205"/>
      <c r="S1477" s="205"/>
      <c r="T1477" s="206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200" t="s">
        <v>419</v>
      </c>
      <c r="AU1477" s="200" t="s">
        <v>114</v>
      </c>
      <c r="AV1477" s="13" t="s">
        <v>80</v>
      </c>
      <c r="AW1477" s="13" t="s">
        <v>33</v>
      </c>
      <c r="AX1477" s="13" t="s">
        <v>76</v>
      </c>
      <c r="AY1477" s="200" t="s">
        <v>408</v>
      </c>
    </row>
    <row r="1478" s="2" customFormat="1" ht="62.7" customHeight="1">
      <c r="A1478" s="41"/>
      <c r="B1478" s="179"/>
      <c r="C1478" s="180" t="s">
        <v>2295</v>
      </c>
      <c r="D1478" s="180" t="s">
        <v>411</v>
      </c>
      <c r="E1478" s="181" t="s">
        <v>2296</v>
      </c>
      <c r="F1478" s="182" t="s">
        <v>2297</v>
      </c>
      <c r="G1478" s="183" t="s">
        <v>117</v>
      </c>
      <c r="H1478" s="184">
        <v>278.10500000000002</v>
      </c>
      <c r="I1478" s="185"/>
      <c r="J1478" s="186">
        <f>ROUND(I1478*H1478,2)</f>
        <v>0</v>
      </c>
      <c r="K1478" s="182" t="s">
        <v>414</v>
      </c>
      <c r="L1478" s="42"/>
      <c r="M1478" s="187" t="s">
        <v>3</v>
      </c>
      <c r="N1478" s="188" t="s">
        <v>43</v>
      </c>
      <c r="O1478" s="75"/>
      <c r="P1478" s="189">
        <f>O1478*H1478</f>
        <v>0</v>
      </c>
      <c r="Q1478" s="189">
        <v>0.0066096000000000002</v>
      </c>
      <c r="R1478" s="189">
        <f>Q1478*H1478</f>
        <v>1.8381628080000001</v>
      </c>
      <c r="S1478" s="189">
        <v>0</v>
      </c>
      <c r="T1478" s="190">
        <f>S1478*H1478</f>
        <v>0</v>
      </c>
      <c r="U1478" s="41"/>
      <c r="V1478" s="41"/>
      <c r="W1478" s="41"/>
      <c r="X1478" s="41"/>
      <c r="Y1478" s="41"/>
      <c r="Z1478" s="41"/>
      <c r="AA1478" s="41"/>
      <c r="AB1478" s="41"/>
      <c r="AC1478" s="41"/>
      <c r="AD1478" s="41"/>
      <c r="AE1478" s="41"/>
      <c r="AR1478" s="191" t="s">
        <v>98</v>
      </c>
      <c r="AT1478" s="191" t="s">
        <v>411</v>
      </c>
      <c r="AU1478" s="191" t="s">
        <v>114</v>
      </c>
      <c r="AY1478" s="22" t="s">
        <v>408</v>
      </c>
      <c r="BE1478" s="192">
        <f>IF(N1478="základní",J1478,0)</f>
        <v>0</v>
      </c>
      <c r="BF1478" s="192">
        <f>IF(N1478="snížená",J1478,0)</f>
        <v>0</v>
      </c>
      <c r="BG1478" s="192">
        <f>IF(N1478="zákl. přenesená",J1478,0)</f>
        <v>0</v>
      </c>
      <c r="BH1478" s="192">
        <f>IF(N1478="sníž. přenesená",J1478,0)</f>
        <v>0</v>
      </c>
      <c r="BI1478" s="192">
        <f>IF(N1478="nulová",J1478,0)</f>
        <v>0</v>
      </c>
      <c r="BJ1478" s="22" t="s">
        <v>76</v>
      </c>
      <c r="BK1478" s="192">
        <f>ROUND(I1478*H1478,2)</f>
        <v>0</v>
      </c>
      <c r="BL1478" s="22" t="s">
        <v>98</v>
      </c>
      <c r="BM1478" s="191" t="s">
        <v>2298</v>
      </c>
    </row>
    <row r="1479" s="2" customFormat="1">
      <c r="A1479" s="41"/>
      <c r="B1479" s="42"/>
      <c r="C1479" s="41"/>
      <c r="D1479" s="193" t="s">
        <v>417</v>
      </c>
      <c r="E1479" s="41"/>
      <c r="F1479" s="194" t="s">
        <v>2299</v>
      </c>
      <c r="G1479" s="41"/>
      <c r="H1479" s="41"/>
      <c r="I1479" s="195"/>
      <c r="J1479" s="41"/>
      <c r="K1479" s="41"/>
      <c r="L1479" s="42"/>
      <c r="M1479" s="196"/>
      <c r="N1479" s="197"/>
      <c r="O1479" s="75"/>
      <c r="P1479" s="75"/>
      <c r="Q1479" s="75"/>
      <c r="R1479" s="75"/>
      <c r="S1479" s="75"/>
      <c r="T1479" s="76"/>
      <c r="U1479" s="41"/>
      <c r="V1479" s="41"/>
      <c r="W1479" s="41"/>
      <c r="X1479" s="41"/>
      <c r="Y1479" s="41"/>
      <c r="Z1479" s="41"/>
      <c r="AA1479" s="41"/>
      <c r="AB1479" s="41"/>
      <c r="AC1479" s="41"/>
      <c r="AD1479" s="41"/>
      <c r="AE1479" s="41"/>
      <c r="AT1479" s="22" t="s">
        <v>417</v>
      </c>
      <c r="AU1479" s="22" t="s">
        <v>114</v>
      </c>
    </row>
    <row r="1480" s="13" customFormat="1">
      <c r="A1480" s="13"/>
      <c r="B1480" s="198"/>
      <c r="C1480" s="13"/>
      <c r="D1480" s="199" t="s">
        <v>419</v>
      </c>
      <c r="E1480" s="200" t="s">
        <v>3</v>
      </c>
      <c r="F1480" s="201" t="s">
        <v>308</v>
      </c>
      <c r="G1480" s="13"/>
      <c r="H1480" s="202">
        <v>278.10500000000002</v>
      </c>
      <c r="I1480" s="203"/>
      <c r="J1480" s="13"/>
      <c r="K1480" s="13"/>
      <c r="L1480" s="198"/>
      <c r="M1480" s="204"/>
      <c r="N1480" s="205"/>
      <c r="O1480" s="205"/>
      <c r="P1480" s="205"/>
      <c r="Q1480" s="205"/>
      <c r="R1480" s="205"/>
      <c r="S1480" s="205"/>
      <c r="T1480" s="206"/>
      <c r="U1480" s="13"/>
      <c r="V1480" s="13"/>
      <c r="W1480" s="13"/>
      <c r="X1480" s="13"/>
      <c r="Y1480" s="13"/>
      <c r="Z1480" s="13"/>
      <c r="AA1480" s="13"/>
      <c r="AB1480" s="13"/>
      <c r="AC1480" s="13"/>
      <c r="AD1480" s="13"/>
      <c r="AE1480" s="13"/>
      <c r="AT1480" s="200" t="s">
        <v>419</v>
      </c>
      <c r="AU1480" s="200" t="s">
        <v>114</v>
      </c>
      <c r="AV1480" s="13" t="s">
        <v>80</v>
      </c>
      <c r="AW1480" s="13" t="s">
        <v>33</v>
      </c>
      <c r="AX1480" s="13" t="s">
        <v>76</v>
      </c>
      <c r="AY1480" s="200" t="s">
        <v>408</v>
      </c>
    </row>
    <row r="1481" s="2" customFormat="1" ht="49.05" customHeight="1">
      <c r="A1481" s="41"/>
      <c r="B1481" s="179"/>
      <c r="C1481" s="180" t="s">
        <v>2300</v>
      </c>
      <c r="D1481" s="180" t="s">
        <v>411</v>
      </c>
      <c r="E1481" s="181" t="s">
        <v>2301</v>
      </c>
      <c r="F1481" s="182" t="s">
        <v>2302</v>
      </c>
      <c r="G1481" s="183" t="s">
        <v>650</v>
      </c>
      <c r="H1481" s="184">
        <v>24.350000000000001</v>
      </c>
      <c r="I1481" s="185"/>
      <c r="J1481" s="186">
        <f>ROUND(I1481*H1481,2)</f>
        <v>0</v>
      </c>
      <c r="K1481" s="182" t="s">
        <v>414</v>
      </c>
      <c r="L1481" s="42"/>
      <c r="M1481" s="187" t="s">
        <v>3</v>
      </c>
      <c r="N1481" s="188" t="s">
        <v>43</v>
      </c>
      <c r="O1481" s="75"/>
      <c r="P1481" s="189">
        <f>O1481*H1481</f>
        <v>0</v>
      </c>
      <c r="Q1481" s="189">
        <v>0.0066024999999999999</v>
      </c>
      <c r="R1481" s="189">
        <f>Q1481*H1481</f>
        <v>0.16077087500000001</v>
      </c>
      <c r="S1481" s="189">
        <v>0</v>
      </c>
      <c r="T1481" s="190">
        <f>S1481*H1481</f>
        <v>0</v>
      </c>
      <c r="U1481" s="41"/>
      <c r="V1481" s="41"/>
      <c r="W1481" s="41"/>
      <c r="X1481" s="41"/>
      <c r="Y1481" s="41"/>
      <c r="Z1481" s="41"/>
      <c r="AA1481" s="41"/>
      <c r="AB1481" s="41"/>
      <c r="AC1481" s="41"/>
      <c r="AD1481" s="41"/>
      <c r="AE1481" s="41"/>
      <c r="AR1481" s="191" t="s">
        <v>98</v>
      </c>
      <c r="AT1481" s="191" t="s">
        <v>411</v>
      </c>
      <c r="AU1481" s="191" t="s">
        <v>114</v>
      </c>
      <c r="AY1481" s="22" t="s">
        <v>408</v>
      </c>
      <c r="BE1481" s="192">
        <f>IF(N1481="základní",J1481,0)</f>
        <v>0</v>
      </c>
      <c r="BF1481" s="192">
        <f>IF(N1481="snížená",J1481,0)</f>
        <v>0</v>
      </c>
      <c r="BG1481" s="192">
        <f>IF(N1481="zákl. přenesená",J1481,0)</f>
        <v>0</v>
      </c>
      <c r="BH1481" s="192">
        <f>IF(N1481="sníž. přenesená",J1481,0)</f>
        <v>0</v>
      </c>
      <c r="BI1481" s="192">
        <f>IF(N1481="nulová",J1481,0)</f>
        <v>0</v>
      </c>
      <c r="BJ1481" s="22" t="s">
        <v>76</v>
      </c>
      <c r="BK1481" s="192">
        <f>ROUND(I1481*H1481,2)</f>
        <v>0</v>
      </c>
      <c r="BL1481" s="22" t="s">
        <v>98</v>
      </c>
      <c r="BM1481" s="191" t="s">
        <v>2303</v>
      </c>
    </row>
    <row r="1482" s="2" customFormat="1">
      <c r="A1482" s="41"/>
      <c r="B1482" s="42"/>
      <c r="C1482" s="41"/>
      <c r="D1482" s="193" t="s">
        <v>417</v>
      </c>
      <c r="E1482" s="41"/>
      <c r="F1482" s="194" t="s">
        <v>2304</v>
      </c>
      <c r="G1482" s="41"/>
      <c r="H1482" s="41"/>
      <c r="I1482" s="195"/>
      <c r="J1482" s="41"/>
      <c r="K1482" s="41"/>
      <c r="L1482" s="42"/>
      <c r="M1482" s="196"/>
      <c r="N1482" s="197"/>
      <c r="O1482" s="75"/>
      <c r="P1482" s="75"/>
      <c r="Q1482" s="75"/>
      <c r="R1482" s="75"/>
      <c r="S1482" s="75"/>
      <c r="T1482" s="76"/>
      <c r="U1482" s="41"/>
      <c r="V1482" s="41"/>
      <c r="W1482" s="41"/>
      <c r="X1482" s="41"/>
      <c r="Y1482" s="41"/>
      <c r="Z1482" s="41"/>
      <c r="AA1482" s="41"/>
      <c r="AB1482" s="41"/>
      <c r="AC1482" s="41"/>
      <c r="AD1482" s="41"/>
      <c r="AE1482" s="41"/>
      <c r="AT1482" s="22" t="s">
        <v>417</v>
      </c>
      <c r="AU1482" s="22" t="s">
        <v>114</v>
      </c>
    </row>
    <row r="1483" s="13" customFormat="1">
      <c r="A1483" s="13"/>
      <c r="B1483" s="198"/>
      <c r="C1483" s="13"/>
      <c r="D1483" s="199" t="s">
        <v>419</v>
      </c>
      <c r="E1483" s="200" t="s">
        <v>3</v>
      </c>
      <c r="F1483" s="201" t="s">
        <v>197</v>
      </c>
      <c r="G1483" s="13"/>
      <c r="H1483" s="202">
        <v>24.350000000000001</v>
      </c>
      <c r="I1483" s="203"/>
      <c r="J1483" s="13"/>
      <c r="K1483" s="13"/>
      <c r="L1483" s="198"/>
      <c r="M1483" s="204"/>
      <c r="N1483" s="205"/>
      <c r="O1483" s="205"/>
      <c r="P1483" s="205"/>
      <c r="Q1483" s="205"/>
      <c r="R1483" s="205"/>
      <c r="S1483" s="205"/>
      <c r="T1483" s="206"/>
      <c r="U1483" s="13"/>
      <c r="V1483" s="13"/>
      <c r="W1483" s="13"/>
      <c r="X1483" s="13"/>
      <c r="Y1483" s="13"/>
      <c r="Z1483" s="13"/>
      <c r="AA1483" s="13"/>
      <c r="AB1483" s="13"/>
      <c r="AC1483" s="13"/>
      <c r="AD1483" s="13"/>
      <c r="AE1483" s="13"/>
      <c r="AT1483" s="200" t="s">
        <v>419</v>
      </c>
      <c r="AU1483" s="200" t="s">
        <v>114</v>
      </c>
      <c r="AV1483" s="13" t="s">
        <v>80</v>
      </c>
      <c r="AW1483" s="13" t="s">
        <v>33</v>
      </c>
      <c r="AX1483" s="13" t="s">
        <v>76</v>
      </c>
      <c r="AY1483" s="200" t="s">
        <v>408</v>
      </c>
    </row>
    <row r="1484" s="2" customFormat="1" ht="33" customHeight="1">
      <c r="A1484" s="41"/>
      <c r="B1484" s="179"/>
      <c r="C1484" s="180" t="s">
        <v>2305</v>
      </c>
      <c r="D1484" s="180" t="s">
        <v>411</v>
      </c>
      <c r="E1484" s="181" t="s">
        <v>2306</v>
      </c>
      <c r="F1484" s="182" t="s">
        <v>2307</v>
      </c>
      <c r="G1484" s="183" t="s">
        <v>650</v>
      </c>
      <c r="H1484" s="184">
        <v>22.841999999999999</v>
      </c>
      <c r="I1484" s="185"/>
      <c r="J1484" s="186">
        <f>ROUND(I1484*H1484,2)</f>
        <v>0</v>
      </c>
      <c r="K1484" s="182" t="s">
        <v>414</v>
      </c>
      <c r="L1484" s="42"/>
      <c r="M1484" s="187" t="s">
        <v>3</v>
      </c>
      <c r="N1484" s="188" t="s">
        <v>43</v>
      </c>
      <c r="O1484" s="75"/>
      <c r="P1484" s="189">
        <f>O1484*H1484</f>
        <v>0</v>
      </c>
      <c r="Q1484" s="189">
        <v>0.0028668500000000002</v>
      </c>
      <c r="R1484" s="189">
        <f>Q1484*H1484</f>
        <v>0.065484587699999999</v>
      </c>
      <c r="S1484" s="189">
        <v>0</v>
      </c>
      <c r="T1484" s="190">
        <f>S1484*H1484</f>
        <v>0</v>
      </c>
      <c r="U1484" s="41"/>
      <c r="V1484" s="41"/>
      <c r="W1484" s="41"/>
      <c r="X1484" s="41"/>
      <c r="Y1484" s="41"/>
      <c r="Z1484" s="41"/>
      <c r="AA1484" s="41"/>
      <c r="AB1484" s="41"/>
      <c r="AC1484" s="41"/>
      <c r="AD1484" s="41"/>
      <c r="AE1484" s="41"/>
      <c r="AR1484" s="191" t="s">
        <v>98</v>
      </c>
      <c r="AT1484" s="191" t="s">
        <v>411</v>
      </c>
      <c r="AU1484" s="191" t="s">
        <v>114</v>
      </c>
      <c r="AY1484" s="22" t="s">
        <v>408</v>
      </c>
      <c r="BE1484" s="192">
        <f>IF(N1484="základní",J1484,0)</f>
        <v>0</v>
      </c>
      <c r="BF1484" s="192">
        <f>IF(N1484="snížená",J1484,0)</f>
        <v>0</v>
      </c>
      <c r="BG1484" s="192">
        <f>IF(N1484="zákl. přenesená",J1484,0)</f>
        <v>0</v>
      </c>
      <c r="BH1484" s="192">
        <f>IF(N1484="sníž. přenesená",J1484,0)</f>
        <v>0</v>
      </c>
      <c r="BI1484" s="192">
        <f>IF(N1484="nulová",J1484,0)</f>
        <v>0</v>
      </c>
      <c r="BJ1484" s="22" t="s">
        <v>76</v>
      </c>
      <c r="BK1484" s="192">
        <f>ROUND(I1484*H1484,2)</f>
        <v>0</v>
      </c>
      <c r="BL1484" s="22" t="s">
        <v>98</v>
      </c>
      <c r="BM1484" s="191" t="s">
        <v>2308</v>
      </c>
    </row>
    <row r="1485" s="2" customFormat="1">
      <c r="A1485" s="41"/>
      <c r="B1485" s="42"/>
      <c r="C1485" s="41"/>
      <c r="D1485" s="193" t="s">
        <v>417</v>
      </c>
      <c r="E1485" s="41"/>
      <c r="F1485" s="194" t="s">
        <v>2309</v>
      </c>
      <c r="G1485" s="41"/>
      <c r="H1485" s="41"/>
      <c r="I1485" s="195"/>
      <c r="J1485" s="41"/>
      <c r="K1485" s="41"/>
      <c r="L1485" s="42"/>
      <c r="M1485" s="196"/>
      <c r="N1485" s="197"/>
      <c r="O1485" s="75"/>
      <c r="P1485" s="75"/>
      <c r="Q1485" s="75"/>
      <c r="R1485" s="75"/>
      <c r="S1485" s="75"/>
      <c r="T1485" s="76"/>
      <c r="U1485" s="41"/>
      <c r="V1485" s="41"/>
      <c r="W1485" s="41"/>
      <c r="X1485" s="41"/>
      <c r="Y1485" s="41"/>
      <c r="Z1485" s="41"/>
      <c r="AA1485" s="41"/>
      <c r="AB1485" s="41"/>
      <c r="AC1485" s="41"/>
      <c r="AD1485" s="41"/>
      <c r="AE1485" s="41"/>
      <c r="AT1485" s="22" t="s">
        <v>417</v>
      </c>
      <c r="AU1485" s="22" t="s">
        <v>114</v>
      </c>
    </row>
    <row r="1486" s="13" customFormat="1">
      <c r="A1486" s="13"/>
      <c r="B1486" s="198"/>
      <c r="C1486" s="13"/>
      <c r="D1486" s="199" t="s">
        <v>419</v>
      </c>
      <c r="E1486" s="200" t="s">
        <v>3</v>
      </c>
      <c r="F1486" s="201" t="s">
        <v>316</v>
      </c>
      <c r="G1486" s="13"/>
      <c r="H1486" s="202">
        <v>22.841999999999999</v>
      </c>
      <c r="I1486" s="203"/>
      <c r="J1486" s="13"/>
      <c r="K1486" s="13"/>
      <c r="L1486" s="198"/>
      <c r="M1486" s="204"/>
      <c r="N1486" s="205"/>
      <c r="O1486" s="205"/>
      <c r="P1486" s="205"/>
      <c r="Q1486" s="205"/>
      <c r="R1486" s="205"/>
      <c r="S1486" s="205"/>
      <c r="T1486" s="206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T1486" s="200" t="s">
        <v>419</v>
      </c>
      <c r="AU1486" s="200" t="s">
        <v>114</v>
      </c>
      <c r="AV1486" s="13" t="s">
        <v>80</v>
      </c>
      <c r="AW1486" s="13" t="s">
        <v>33</v>
      </c>
      <c r="AX1486" s="13" t="s">
        <v>72</v>
      </c>
      <c r="AY1486" s="200" t="s">
        <v>408</v>
      </c>
    </row>
    <row r="1487" s="15" customFormat="1">
      <c r="A1487" s="15"/>
      <c r="B1487" s="215"/>
      <c r="C1487" s="15"/>
      <c r="D1487" s="199" t="s">
        <v>419</v>
      </c>
      <c r="E1487" s="216" t="s">
        <v>3</v>
      </c>
      <c r="F1487" s="217" t="s">
        <v>451</v>
      </c>
      <c r="G1487" s="15"/>
      <c r="H1487" s="218">
        <v>22.841999999999999</v>
      </c>
      <c r="I1487" s="219"/>
      <c r="J1487" s="15"/>
      <c r="K1487" s="15"/>
      <c r="L1487" s="215"/>
      <c r="M1487" s="220"/>
      <c r="N1487" s="221"/>
      <c r="O1487" s="221"/>
      <c r="P1487" s="221"/>
      <c r="Q1487" s="221"/>
      <c r="R1487" s="221"/>
      <c r="S1487" s="221"/>
      <c r="T1487" s="222"/>
      <c r="U1487" s="15"/>
      <c r="V1487" s="15"/>
      <c r="W1487" s="15"/>
      <c r="X1487" s="15"/>
      <c r="Y1487" s="15"/>
      <c r="Z1487" s="15"/>
      <c r="AA1487" s="15"/>
      <c r="AB1487" s="15"/>
      <c r="AC1487" s="15"/>
      <c r="AD1487" s="15"/>
      <c r="AE1487" s="15"/>
      <c r="AT1487" s="216" t="s">
        <v>419</v>
      </c>
      <c r="AU1487" s="216" t="s">
        <v>114</v>
      </c>
      <c r="AV1487" s="15" t="s">
        <v>415</v>
      </c>
      <c r="AW1487" s="15" t="s">
        <v>33</v>
      </c>
      <c r="AX1487" s="15" t="s">
        <v>76</v>
      </c>
      <c r="AY1487" s="216" t="s">
        <v>408</v>
      </c>
    </row>
    <row r="1488" s="2" customFormat="1" ht="21.75" customHeight="1">
      <c r="A1488" s="41"/>
      <c r="B1488" s="179"/>
      <c r="C1488" s="180" t="s">
        <v>2310</v>
      </c>
      <c r="D1488" s="180" t="s">
        <v>411</v>
      </c>
      <c r="E1488" s="181" t="s">
        <v>2311</v>
      </c>
      <c r="F1488" s="182" t="s">
        <v>2312</v>
      </c>
      <c r="G1488" s="183" t="s">
        <v>117</v>
      </c>
      <c r="H1488" s="184">
        <v>278.10500000000002</v>
      </c>
      <c r="I1488" s="185"/>
      <c r="J1488" s="186">
        <f>ROUND(I1488*H1488,2)</f>
        <v>0</v>
      </c>
      <c r="K1488" s="182" t="s">
        <v>414</v>
      </c>
      <c r="L1488" s="42"/>
      <c r="M1488" s="187" t="s">
        <v>3</v>
      </c>
      <c r="N1488" s="188" t="s">
        <v>43</v>
      </c>
      <c r="O1488" s="75"/>
      <c r="P1488" s="189">
        <f>O1488*H1488</f>
        <v>0</v>
      </c>
      <c r="Q1488" s="189">
        <v>0</v>
      </c>
      <c r="R1488" s="189">
        <f>Q1488*H1488</f>
        <v>0</v>
      </c>
      <c r="S1488" s="189">
        <v>0</v>
      </c>
      <c r="T1488" s="190">
        <f>S1488*H1488</f>
        <v>0</v>
      </c>
      <c r="U1488" s="41"/>
      <c r="V1488" s="41"/>
      <c r="W1488" s="41"/>
      <c r="X1488" s="41"/>
      <c r="Y1488" s="41"/>
      <c r="Z1488" s="41"/>
      <c r="AA1488" s="41"/>
      <c r="AB1488" s="41"/>
      <c r="AC1488" s="41"/>
      <c r="AD1488" s="41"/>
      <c r="AE1488" s="41"/>
      <c r="AR1488" s="191" t="s">
        <v>98</v>
      </c>
      <c r="AT1488" s="191" t="s">
        <v>411</v>
      </c>
      <c r="AU1488" s="191" t="s">
        <v>114</v>
      </c>
      <c r="AY1488" s="22" t="s">
        <v>408</v>
      </c>
      <c r="BE1488" s="192">
        <f>IF(N1488="základní",J1488,0)</f>
        <v>0</v>
      </c>
      <c r="BF1488" s="192">
        <f>IF(N1488="snížená",J1488,0)</f>
        <v>0</v>
      </c>
      <c r="BG1488" s="192">
        <f>IF(N1488="zákl. přenesená",J1488,0)</f>
        <v>0</v>
      </c>
      <c r="BH1488" s="192">
        <f>IF(N1488="sníž. přenesená",J1488,0)</f>
        <v>0</v>
      </c>
      <c r="BI1488" s="192">
        <f>IF(N1488="nulová",J1488,0)</f>
        <v>0</v>
      </c>
      <c r="BJ1488" s="22" t="s">
        <v>76</v>
      </c>
      <c r="BK1488" s="192">
        <f>ROUND(I1488*H1488,2)</f>
        <v>0</v>
      </c>
      <c r="BL1488" s="22" t="s">
        <v>98</v>
      </c>
      <c r="BM1488" s="191" t="s">
        <v>2313</v>
      </c>
    </row>
    <row r="1489" s="2" customFormat="1">
      <c r="A1489" s="41"/>
      <c r="B1489" s="42"/>
      <c r="C1489" s="41"/>
      <c r="D1489" s="193" t="s">
        <v>417</v>
      </c>
      <c r="E1489" s="41"/>
      <c r="F1489" s="194" t="s">
        <v>2314</v>
      </c>
      <c r="G1489" s="41"/>
      <c r="H1489" s="41"/>
      <c r="I1489" s="195"/>
      <c r="J1489" s="41"/>
      <c r="K1489" s="41"/>
      <c r="L1489" s="42"/>
      <c r="M1489" s="196"/>
      <c r="N1489" s="197"/>
      <c r="O1489" s="75"/>
      <c r="P1489" s="75"/>
      <c r="Q1489" s="75"/>
      <c r="R1489" s="75"/>
      <c r="S1489" s="75"/>
      <c r="T1489" s="76"/>
      <c r="U1489" s="41"/>
      <c r="V1489" s="41"/>
      <c r="W1489" s="41"/>
      <c r="X1489" s="41"/>
      <c r="Y1489" s="41"/>
      <c r="Z1489" s="41"/>
      <c r="AA1489" s="41"/>
      <c r="AB1489" s="41"/>
      <c r="AC1489" s="41"/>
      <c r="AD1489" s="41"/>
      <c r="AE1489" s="41"/>
      <c r="AT1489" s="22" t="s">
        <v>417</v>
      </c>
      <c r="AU1489" s="22" t="s">
        <v>114</v>
      </c>
    </row>
    <row r="1490" s="13" customFormat="1">
      <c r="A1490" s="13"/>
      <c r="B1490" s="198"/>
      <c r="C1490" s="13"/>
      <c r="D1490" s="199" t="s">
        <v>419</v>
      </c>
      <c r="E1490" s="200" t="s">
        <v>3</v>
      </c>
      <c r="F1490" s="201" t="s">
        <v>308</v>
      </c>
      <c r="G1490" s="13"/>
      <c r="H1490" s="202">
        <v>278.10500000000002</v>
      </c>
      <c r="I1490" s="203"/>
      <c r="J1490" s="13"/>
      <c r="K1490" s="13"/>
      <c r="L1490" s="198"/>
      <c r="M1490" s="204"/>
      <c r="N1490" s="205"/>
      <c r="O1490" s="205"/>
      <c r="P1490" s="205"/>
      <c r="Q1490" s="205"/>
      <c r="R1490" s="205"/>
      <c r="S1490" s="205"/>
      <c r="T1490" s="206"/>
      <c r="U1490" s="13"/>
      <c r="V1490" s="13"/>
      <c r="W1490" s="13"/>
      <c r="X1490" s="13"/>
      <c r="Y1490" s="13"/>
      <c r="Z1490" s="13"/>
      <c r="AA1490" s="13"/>
      <c r="AB1490" s="13"/>
      <c r="AC1490" s="13"/>
      <c r="AD1490" s="13"/>
      <c r="AE1490" s="13"/>
      <c r="AT1490" s="200" t="s">
        <v>419</v>
      </c>
      <c r="AU1490" s="200" t="s">
        <v>114</v>
      </c>
      <c r="AV1490" s="13" t="s">
        <v>80</v>
      </c>
      <c r="AW1490" s="13" t="s">
        <v>33</v>
      </c>
      <c r="AX1490" s="13" t="s">
        <v>76</v>
      </c>
      <c r="AY1490" s="200" t="s">
        <v>408</v>
      </c>
    </row>
    <row r="1491" s="2" customFormat="1" ht="16.5" customHeight="1">
      <c r="A1491" s="41"/>
      <c r="B1491" s="179"/>
      <c r="C1491" s="223" t="s">
        <v>2315</v>
      </c>
      <c r="D1491" s="223" t="s">
        <v>513</v>
      </c>
      <c r="E1491" s="224" t="s">
        <v>2316</v>
      </c>
      <c r="F1491" s="225" t="s">
        <v>2317</v>
      </c>
      <c r="G1491" s="226" t="s">
        <v>117</v>
      </c>
      <c r="H1491" s="227">
        <v>305.916</v>
      </c>
      <c r="I1491" s="228"/>
      <c r="J1491" s="229">
        <f>ROUND(I1491*H1491,2)</f>
        <v>0</v>
      </c>
      <c r="K1491" s="225" t="s">
        <v>414</v>
      </c>
      <c r="L1491" s="230"/>
      <c r="M1491" s="231" t="s">
        <v>3</v>
      </c>
      <c r="N1491" s="232" t="s">
        <v>43</v>
      </c>
      <c r="O1491" s="75"/>
      <c r="P1491" s="189">
        <f>O1491*H1491</f>
        <v>0</v>
      </c>
      <c r="Q1491" s="189">
        <v>0.00040000000000000002</v>
      </c>
      <c r="R1491" s="189">
        <f>Q1491*H1491</f>
        <v>0.1223664</v>
      </c>
      <c r="S1491" s="189">
        <v>0</v>
      </c>
      <c r="T1491" s="190">
        <f>S1491*H1491</f>
        <v>0</v>
      </c>
      <c r="U1491" s="41"/>
      <c r="V1491" s="41"/>
      <c r="W1491" s="41"/>
      <c r="X1491" s="41"/>
      <c r="Y1491" s="41"/>
      <c r="Z1491" s="41"/>
      <c r="AA1491" s="41"/>
      <c r="AB1491" s="41"/>
      <c r="AC1491" s="41"/>
      <c r="AD1491" s="41"/>
      <c r="AE1491" s="41"/>
      <c r="AR1491" s="191" t="s">
        <v>616</v>
      </c>
      <c r="AT1491" s="191" t="s">
        <v>513</v>
      </c>
      <c r="AU1491" s="191" t="s">
        <v>114</v>
      </c>
      <c r="AY1491" s="22" t="s">
        <v>408</v>
      </c>
      <c r="BE1491" s="192">
        <f>IF(N1491="základní",J1491,0)</f>
        <v>0</v>
      </c>
      <c r="BF1491" s="192">
        <f>IF(N1491="snížená",J1491,0)</f>
        <v>0</v>
      </c>
      <c r="BG1491" s="192">
        <f>IF(N1491="zákl. přenesená",J1491,0)</f>
        <v>0</v>
      </c>
      <c r="BH1491" s="192">
        <f>IF(N1491="sníž. přenesená",J1491,0)</f>
        <v>0</v>
      </c>
      <c r="BI1491" s="192">
        <f>IF(N1491="nulová",J1491,0)</f>
        <v>0</v>
      </c>
      <c r="BJ1491" s="22" t="s">
        <v>76</v>
      </c>
      <c r="BK1491" s="192">
        <f>ROUND(I1491*H1491,2)</f>
        <v>0</v>
      </c>
      <c r="BL1491" s="22" t="s">
        <v>98</v>
      </c>
      <c r="BM1491" s="191" t="s">
        <v>2318</v>
      </c>
    </row>
    <row r="1492" s="13" customFormat="1">
      <c r="A1492" s="13"/>
      <c r="B1492" s="198"/>
      <c r="C1492" s="13"/>
      <c r="D1492" s="199" t="s">
        <v>419</v>
      </c>
      <c r="E1492" s="13"/>
      <c r="F1492" s="201" t="s">
        <v>2101</v>
      </c>
      <c r="G1492" s="13"/>
      <c r="H1492" s="202">
        <v>305.916</v>
      </c>
      <c r="I1492" s="203"/>
      <c r="J1492" s="13"/>
      <c r="K1492" s="13"/>
      <c r="L1492" s="198"/>
      <c r="M1492" s="204"/>
      <c r="N1492" s="205"/>
      <c r="O1492" s="205"/>
      <c r="P1492" s="205"/>
      <c r="Q1492" s="205"/>
      <c r="R1492" s="205"/>
      <c r="S1492" s="205"/>
      <c r="T1492" s="206"/>
      <c r="U1492" s="13"/>
      <c r="V1492" s="13"/>
      <c r="W1492" s="13"/>
      <c r="X1492" s="13"/>
      <c r="Y1492" s="13"/>
      <c r="Z1492" s="13"/>
      <c r="AA1492" s="13"/>
      <c r="AB1492" s="13"/>
      <c r="AC1492" s="13"/>
      <c r="AD1492" s="13"/>
      <c r="AE1492" s="13"/>
      <c r="AT1492" s="200" t="s">
        <v>419</v>
      </c>
      <c r="AU1492" s="200" t="s">
        <v>114</v>
      </c>
      <c r="AV1492" s="13" t="s">
        <v>80</v>
      </c>
      <c r="AW1492" s="13" t="s">
        <v>4</v>
      </c>
      <c r="AX1492" s="13" t="s">
        <v>76</v>
      </c>
      <c r="AY1492" s="200" t="s">
        <v>408</v>
      </c>
    </row>
    <row r="1493" s="2" customFormat="1" ht="44.25" customHeight="1">
      <c r="A1493" s="41"/>
      <c r="B1493" s="179"/>
      <c r="C1493" s="180" t="s">
        <v>2319</v>
      </c>
      <c r="D1493" s="180" t="s">
        <v>411</v>
      </c>
      <c r="E1493" s="181" t="s">
        <v>2320</v>
      </c>
      <c r="F1493" s="182" t="s">
        <v>2321</v>
      </c>
      <c r="G1493" s="183" t="s">
        <v>561</v>
      </c>
      <c r="H1493" s="184">
        <v>5</v>
      </c>
      <c r="I1493" s="185"/>
      <c r="J1493" s="186">
        <f>ROUND(I1493*H1493,2)</f>
        <v>0</v>
      </c>
      <c r="K1493" s="182" t="s">
        <v>414</v>
      </c>
      <c r="L1493" s="42"/>
      <c r="M1493" s="187" t="s">
        <v>3</v>
      </c>
      <c r="N1493" s="188" t="s">
        <v>43</v>
      </c>
      <c r="O1493" s="75"/>
      <c r="P1493" s="189">
        <f>O1493*H1493</f>
        <v>0</v>
      </c>
      <c r="Q1493" s="189">
        <v>0.0025236</v>
      </c>
      <c r="R1493" s="189">
        <f>Q1493*H1493</f>
        <v>0.012618000000000001</v>
      </c>
      <c r="S1493" s="189">
        <v>0</v>
      </c>
      <c r="T1493" s="190">
        <f>S1493*H1493</f>
        <v>0</v>
      </c>
      <c r="U1493" s="41"/>
      <c r="V1493" s="41"/>
      <c r="W1493" s="41"/>
      <c r="X1493" s="41"/>
      <c r="Y1493" s="41"/>
      <c r="Z1493" s="41"/>
      <c r="AA1493" s="41"/>
      <c r="AB1493" s="41"/>
      <c r="AC1493" s="41"/>
      <c r="AD1493" s="41"/>
      <c r="AE1493" s="41"/>
      <c r="AR1493" s="191" t="s">
        <v>98</v>
      </c>
      <c r="AT1493" s="191" t="s">
        <v>411</v>
      </c>
      <c r="AU1493" s="191" t="s">
        <v>114</v>
      </c>
      <c r="AY1493" s="22" t="s">
        <v>408</v>
      </c>
      <c r="BE1493" s="192">
        <f>IF(N1493="základní",J1493,0)</f>
        <v>0</v>
      </c>
      <c r="BF1493" s="192">
        <f>IF(N1493="snížená",J1493,0)</f>
        <v>0</v>
      </c>
      <c r="BG1493" s="192">
        <f>IF(N1493="zákl. přenesená",J1493,0)</f>
        <v>0</v>
      </c>
      <c r="BH1493" s="192">
        <f>IF(N1493="sníž. přenesená",J1493,0)</f>
        <v>0</v>
      </c>
      <c r="BI1493" s="192">
        <f>IF(N1493="nulová",J1493,0)</f>
        <v>0</v>
      </c>
      <c r="BJ1493" s="22" t="s">
        <v>76</v>
      </c>
      <c r="BK1493" s="192">
        <f>ROUND(I1493*H1493,2)</f>
        <v>0</v>
      </c>
      <c r="BL1493" s="22" t="s">
        <v>98</v>
      </c>
      <c r="BM1493" s="191" t="s">
        <v>2322</v>
      </c>
    </row>
    <row r="1494" s="2" customFormat="1">
      <c r="A1494" s="41"/>
      <c r="B1494" s="42"/>
      <c r="C1494" s="41"/>
      <c r="D1494" s="193" t="s">
        <v>417</v>
      </c>
      <c r="E1494" s="41"/>
      <c r="F1494" s="194" t="s">
        <v>2323</v>
      </c>
      <c r="G1494" s="41"/>
      <c r="H1494" s="41"/>
      <c r="I1494" s="195"/>
      <c r="J1494" s="41"/>
      <c r="K1494" s="41"/>
      <c r="L1494" s="42"/>
      <c r="M1494" s="196"/>
      <c r="N1494" s="197"/>
      <c r="O1494" s="75"/>
      <c r="P1494" s="75"/>
      <c r="Q1494" s="75"/>
      <c r="R1494" s="75"/>
      <c r="S1494" s="75"/>
      <c r="T1494" s="76"/>
      <c r="U1494" s="41"/>
      <c r="V1494" s="41"/>
      <c r="W1494" s="41"/>
      <c r="X1494" s="41"/>
      <c r="Y1494" s="41"/>
      <c r="Z1494" s="41"/>
      <c r="AA1494" s="41"/>
      <c r="AB1494" s="41"/>
      <c r="AC1494" s="41"/>
      <c r="AD1494" s="41"/>
      <c r="AE1494" s="41"/>
      <c r="AT1494" s="22" t="s">
        <v>417</v>
      </c>
      <c r="AU1494" s="22" t="s">
        <v>114</v>
      </c>
    </row>
    <row r="1495" s="13" customFormat="1">
      <c r="A1495" s="13"/>
      <c r="B1495" s="198"/>
      <c r="C1495" s="13"/>
      <c r="D1495" s="199" t="s">
        <v>419</v>
      </c>
      <c r="E1495" s="200" t="s">
        <v>3</v>
      </c>
      <c r="F1495" s="201" t="s">
        <v>2324</v>
      </c>
      <c r="G1495" s="13"/>
      <c r="H1495" s="202">
        <v>5</v>
      </c>
      <c r="I1495" s="203"/>
      <c r="J1495" s="13"/>
      <c r="K1495" s="13"/>
      <c r="L1495" s="198"/>
      <c r="M1495" s="204"/>
      <c r="N1495" s="205"/>
      <c r="O1495" s="205"/>
      <c r="P1495" s="205"/>
      <c r="Q1495" s="205"/>
      <c r="R1495" s="205"/>
      <c r="S1495" s="205"/>
      <c r="T1495" s="206"/>
      <c r="U1495" s="13"/>
      <c r="V1495" s="13"/>
      <c r="W1495" s="13"/>
      <c r="X1495" s="13"/>
      <c r="Y1495" s="13"/>
      <c r="Z1495" s="13"/>
      <c r="AA1495" s="13"/>
      <c r="AB1495" s="13"/>
      <c r="AC1495" s="13"/>
      <c r="AD1495" s="13"/>
      <c r="AE1495" s="13"/>
      <c r="AT1495" s="200" t="s">
        <v>419</v>
      </c>
      <c r="AU1495" s="200" t="s">
        <v>114</v>
      </c>
      <c r="AV1495" s="13" t="s">
        <v>80</v>
      </c>
      <c r="AW1495" s="13" t="s">
        <v>33</v>
      </c>
      <c r="AX1495" s="13" t="s">
        <v>76</v>
      </c>
      <c r="AY1495" s="200" t="s">
        <v>408</v>
      </c>
    </row>
    <row r="1496" s="12" customFormat="1" ht="20.88" customHeight="1">
      <c r="A1496" s="12"/>
      <c r="B1496" s="166"/>
      <c r="C1496" s="12"/>
      <c r="D1496" s="167" t="s">
        <v>71</v>
      </c>
      <c r="E1496" s="177" t="s">
        <v>2325</v>
      </c>
      <c r="F1496" s="177" t="s">
        <v>2326</v>
      </c>
      <c r="G1496" s="12"/>
      <c r="H1496" s="12"/>
      <c r="I1496" s="169"/>
      <c r="J1496" s="178">
        <f>BK1496</f>
        <v>0</v>
      </c>
      <c r="K1496" s="12"/>
      <c r="L1496" s="166"/>
      <c r="M1496" s="171"/>
      <c r="N1496" s="172"/>
      <c r="O1496" s="172"/>
      <c r="P1496" s="173">
        <f>SUM(P1497:P1505)</f>
        <v>0</v>
      </c>
      <c r="Q1496" s="172"/>
      <c r="R1496" s="173">
        <f>SUM(R1497:R1505)</f>
        <v>0.041186858999999999</v>
      </c>
      <c r="S1496" s="172"/>
      <c r="T1496" s="174">
        <f>SUM(T1497:T1505)</f>
        <v>0</v>
      </c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R1496" s="167" t="s">
        <v>80</v>
      </c>
      <c r="AT1496" s="175" t="s">
        <v>71</v>
      </c>
      <c r="AU1496" s="175" t="s">
        <v>80</v>
      </c>
      <c r="AY1496" s="167" t="s">
        <v>408</v>
      </c>
      <c r="BK1496" s="176">
        <f>SUM(BK1497:BK1505)</f>
        <v>0</v>
      </c>
    </row>
    <row r="1497" s="2" customFormat="1" ht="37.8" customHeight="1">
      <c r="A1497" s="41"/>
      <c r="B1497" s="179"/>
      <c r="C1497" s="180" t="s">
        <v>2327</v>
      </c>
      <c r="D1497" s="180" t="s">
        <v>411</v>
      </c>
      <c r="E1497" s="181" t="s">
        <v>2328</v>
      </c>
      <c r="F1497" s="182" t="s">
        <v>2329</v>
      </c>
      <c r="G1497" s="183" t="s">
        <v>650</v>
      </c>
      <c r="H1497" s="184">
        <v>11.5</v>
      </c>
      <c r="I1497" s="185"/>
      <c r="J1497" s="186">
        <f>ROUND(I1497*H1497,2)</f>
        <v>0</v>
      </c>
      <c r="K1497" s="182" t="s">
        <v>414</v>
      </c>
      <c r="L1497" s="42"/>
      <c r="M1497" s="187" t="s">
        <v>3</v>
      </c>
      <c r="N1497" s="188" t="s">
        <v>43</v>
      </c>
      <c r="O1497" s="75"/>
      <c r="P1497" s="189">
        <f>O1497*H1497</f>
        <v>0</v>
      </c>
      <c r="Q1497" s="189">
        <v>0.0035814660000000002</v>
      </c>
      <c r="R1497" s="189">
        <f>Q1497*H1497</f>
        <v>0.041186858999999999</v>
      </c>
      <c r="S1497" s="189">
        <v>0</v>
      </c>
      <c r="T1497" s="190">
        <f>S1497*H1497</f>
        <v>0</v>
      </c>
      <c r="U1497" s="41"/>
      <c r="V1497" s="41"/>
      <c r="W1497" s="41"/>
      <c r="X1497" s="41"/>
      <c r="Y1497" s="41"/>
      <c r="Z1497" s="41"/>
      <c r="AA1497" s="41"/>
      <c r="AB1497" s="41"/>
      <c r="AC1497" s="41"/>
      <c r="AD1497" s="41"/>
      <c r="AE1497" s="41"/>
      <c r="AR1497" s="191" t="s">
        <v>98</v>
      </c>
      <c r="AT1497" s="191" t="s">
        <v>411</v>
      </c>
      <c r="AU1497" s="191" t="s">
        <v>114</v>
      </c>
      <c r="AY1497" s="22" t="s">
        <v>408</v>
      </c>
      <c r="BE1497" s="192">
        <f>IF(N1497="základní",J1497,0)</f>
        <v>0</v>
      </c>
      <c r="BF1497" s="192">
        <f>IF(N1497="snížená",J1497,0)</f>
        <v>0</v>
      </c>
      <c r="BG1497" s="192">
        <f>IF(N1497="zákl. přenesená",J1497,0)</f>
        <v>0</v>
      </c>
      <c r="BH1497" s="192">
        <f>IF(N1497="sníž. přenesená",J1497,0)</f>
        <v>0</v>
      </c>
      <c r="BI1497" s="192">
        <f>IF(N1497="nulová",J1497,0)</f>
        <v>0</v>
      </c>
      <c r="BJ1497" s="22" t="s">
        <v>76</v>
      </c>
      <c r="BK1497" s="192">
        <f>ROUND(I1497*H1497,2)</f>
        <v>0</v>
      </c>
      <c r="BL1497" s="22" t="s">
        <v>98</v>
      </c>
      <c r="BM1497" s="191" t="s">
        <v>2330</v>
      </c>
    </row>
    <row r="1498" s="2" customFormat="1">
      <c r="A1498" s="41"/>
      <c r="B1498" s="42"/>
      <c r="C1498" s="41"/>
      <c r="D1498" s="193" t="s">
        <v>417</v>
      </c>
      <c r="E1498" s="41"/>
      <c r="F1498" s="194" t="s">
        <v>2331</v>
      </c>
      <c r="G1498" s="41"/>
      <c r="H1498" s="41"/>
      <c r="I1498" s="195"/>
      <c r="J1498" s="41"/>
      <c r="K1498" s="41"/>
      <c r="L1498" s="42"/>
      <c r="M1498" s="196"/>
      <c r="N1498" s="197"/>
      <c r="O1498" s="75"/>
      <c r="P1498" s="75"/>
      <c r="Q1498" s="75"/>
      <c r="R1498" s="75"/>
      <c r="S1498" s="75"/>
      <c r="T1498" s="76"/>
      <c r="U1498" s="41"/>
      <c r="V1498" s="41"/>
      <c r="W1498" s="41"/>
      <c r="X1498" s="41"/>
      <c r="Y1498" s="41"/>
      <c r="Z1498" s="41"/>
      <c r="AA1498" s="41"/>
      <c r="AB1498" s="41"/>
      <c r="AC1498" s="41"/>
      <c r="AD1498" s="41"/>
      <c r="AE1498" s="41"/>
      <c r="AT1498" s="22" t="s">
        <v>417</v>
      </c>
      <c r="AU1498" s="22" t="s">
        <v>114</v>
      </c>
    </row>
    <row r="1499" s="14" customFormat="1">
      <c r="A1499" s="14"/>
      <c r="B1499" s="208"/>
      <c r="C1499" s="14"/>
      <c r="D1499" s="199" t="s">
        <v>419</v>
      </c>
      <c r="E1499" s="209" t="s">
        <v>3</v>
      </c>
      <c r="F1499" s="210" t="s">
        <v>2332</v>
      </c>
      <c r="G1499" s="14"/>
      <c r="H1499" s="209" t="s">
        <v>3</v>
      </c>
      <c r="I1499" s="211"/>
      <c r="J1499" s="14"/>
      <c r="K1499" s="14"/>
      <c r="L1499" s="208"/>
      <c r="M1499" s="212"/>
      <c r="N1499" s="213"/>
      <c r="O1499" s="213"/>
      <c r="P1499" s="213"/>
      <c r="Q1499" s="213"/>
      <c r="R1499" s="213"/>
      <c r="S1499" s="213"/>
      <c r="T1499" s="214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T1499" s="209" t="s">
        <v>419</v>
      </c>
      <c r="AU1499" s="209" t="s">
        <v>114</v>
      </c>
      <c r="AV1499" s="14" t="s">
        <v>76</v>
      </c>
      <c r="AW1499" s="14" t="s">
        <v>33</v>
      </c>
      <c r="AX1499" s="14" t="s">
        <v>72</v>
      </c>
      <c r="AY1499" s="209" t="s">
        <v>408</v>
      </c>
    </row>
    <row r="1500" s="13" customFormat="1">
      <c r="A1500" s="13"/>
      <c r="B1500" s="198"/>
      <c r="C1500" s="13"/>
      <c r="D1500" s="199" t="s">
        <v>419</v>
      </c>
      <c r="E1500" s="200" t="s">
        <v>3</v>
      </c>
      <c r="F1500" s="201" t="s">
        <v>2333</v>
      </c>
      <c r="G1500" s="13"/>
      <c r="H1500" s="202">
        <v>3</v>
      </c>
      <c r="I1500" s="203"/>
      <c r="J1500" s="13"/>
      <c r="K1500" s="13"/>
      <c r="L1500" s="198"/>
      <c r="M1500" s="204"/>
      <c r="N1500" s="205"/>
      <c r="O1500" s="205"/>
      <c r="P1500" s="205"/>
      <c r="Q1500" s="205"/>
      <c r="R1500" s="205"/>
      <c r="S1500" s="205"/>
      <c r="T1500" s="206"/>
      <c r="U1500" s="13"/>
      <c r="V1500" s="13"/>
      <c r="W1500" s="13"/>
      <c r="X1500" s="13"/>
      <c r="Y1500" s="13"/>
      <c r="Z1500" s="13"/>
      <c r="AA1500" s="13"/>
      <c r="AB1500" s="13"/>
      <c r="AC1500" s="13"/>
      <c r="AD1500" s="13"/>
      <c r="AE1500" s="13"/>
      <c r="AT1500" s="200" t="s">
        <v>419</v>
      </c>
      <c r="AU1500" s="200" t="s">
        <v>114</v>
      </c>
      <c r="AV1500" s="13" t="s">
        <v>80</v>
      </c>
      <c r="AW1500" s="13" t="s">
        <v>33</v>
      </c>
      <c r="AX1500" s="13" t="s">
        <v>72</v>
      </c>
      <c r="AY1500" s="200" t="s">
        <v>408</v>
      </c>
    </row>
    <row r="1501" s="13" customFormat="1">
      <c r="A1501" s="13"/>
      <c r="B1501" s="198"/>
      <c r="C1501" s="13"/>
      <c r="D1501" s="199" t="s">
        <v>419</v>
      </c>
      <c r="E1501" s="200" t="s">
        <v>3</v>
      </c>
      <c r="F1501" s="201" t="s">
        <v>2334</v>
      </c>
      <c r="G1501" s="13"/>
      <c r="H1501" s="202">
        <v>4</v>
      </c>
      <c r="I1501" s="203"/>
      <c r="J1501" s="13"/>
      <c r="K1501" s="13"/>
      <c r="L1501" s="198"/>
      <c r="M1501" s="204"/>
      <c r="N1501" s="205"/>
      <c r="O1501" s="205"/>
      <c r="P1501" s="205"/>
      <c r="Q1501" s="205"/>
      <c r="R1501" s="205"/>
      <c r="S1501" s="205"/>
      <c r="T1501" s="206"/>
      <c r="U1501" s="13"/>
      <c r="V1501" s="13"/>
      <c r="W1501" s="13"/>
      <c r="X1501" s="13"/>
      <c r="Y1501" s="13"/>
      <c r="Z1501" s="13"/>
      <c r="AA1501" s="13"/>
      <c r="AB1501" s="13"/>
      <c r="AC1501" s="13"/>
      <c r="AD1501" s="13"/>
      <c r="AE1501" s="13"/>
      <c r="AT1501" s="200" t="s">
        <v>419</v>
      </c>
      <c r="AU1501" s="200" t="s">
        <v>114</v>
      </c>
      <c r="AV1501" s="13" t="s">
        <v>80</v>
      </c>
      <c r="AW1501" s="13" t="s">
        <v>33</v>
      </c>
      <c r="AX1501" s="13" t="s">
        <v>72</v>
      </c>
      <c r="AY1501" s="200" t="s">
        <v>408</v>
      </c>
    </row>
    <row r="1502" s="13" customFormat="1">
      <c r="A1502" s="13"/>
      <c r="B1502" s="198"/>
      <c r="C1502" s="13"/>
      <c r="D1502" s="199" t="s">
        <v>419</v>
      </c>
      <c r="E1502" s="200" t="s">
        <v>3</v>
      </c>
      <c r="F1502" s="201" t="s">
        <v>2335</v>
      </c>
      <c r="G1502" s="13"/>
      <c r="H1502" s="202">
        <v>4.5</v>
      </c>
      <c r="I1502" s="203"/>
      <c r="J1502" s="13"/>
      <c r="K1502" s="13"/>
      <c r="L1502" s="198"/>
      <c r="M1502" s="204"/>
      <c r="N1502" s="205"/>
      <c r="O1502" s="205"/>
      <c r="P1502" s="205"/>
      <c r="Q1502" s="205"/>
      <c r="R1502" s="205"/>
      <c r="S1502" s="205"/>
      <c r="T1502" s="206"/>
      <c r="U1502" s="13"/>
      <c r="V1502" s="13"/>
      <c r="W1502" s="13"/>
      <c r="X1502" s="13"/>
      <c r="Y1502" s="13"/>
      <c r="Z1502" s="13"/>
      <c r="AA1502" s="13"/>
      <c r="AB1502" s="13"/>
      <c r="AC1502" s="13"/>
      <c r="AD1502" s="13"/>
      <c r="AE1502" s="13"/>
      <c r="AT1502" s="200" t="s">
        <v>419</v>
      </c>
      <c r="AU1502" s="200" t="s">
        <v>114</v>
      </c>
      <c r="AV1502" s="13" t="s">
        <v>80</v>
      </c>
      <c r="AW1502" s="13" t="s">
        <v>33</v>
      </c>
      <c r="AX1502" s="13" t="s">
        <v>72</v>
      </c>
      <c r="AY1502" s="200" t="s">
        <v>408</v>
      </c>
    </row>
    <row r="1503" s="15" customFormat="1">
      <c r="A1503" s="15"/>
      <c r="B1503" s="215"/>
      <c r="C1503" s="15"/>
      <c r="D1503" s="199" t="s">
        <v>419</v>
      </c>
      <c r="E1503" s="216" t="s">
        <v>3</v>
      </c>
      <c r="F1503" s="217" t="s">
        <v>451</v>
      </c>
      <c r="G1503" s="15"/>
      <c r="H1503" s="218">
        <v>11.5</v>
      </c>
      <c r="I1503" s="219"/>
      <c r="J1503" s="15"/>
      <c r="K1503" s="15"/>
      <c r="L1503" s="215"/>
      <c r="M1503" s="220"/>
      <c r="N1503" s="221"/>
      <c r="O1503" s="221"/>
      <c r="P1503" s="221"/>
      <c r="Q1503" s="221"/>
      <c r="R1503" s="221"/>
      <c r="S1503" s="221"/>
      <c r="T1503" s="222"/>
      <c r="U1503" s="15"/>
      <c r="V1503" s="15"/>
      <c r="W1503" s="15"/>
      <c r="X1503" s="15"/>
      <c r="Y1503" s="15"/>
      <c r="Z1503" s="15"/>
      <c r="AA1503" s="15"/>
      <c r="AB1503" s="15"/>
      <c r="AC1503" s="15"/>
      <c r="AD1503" s="15"/>
      <c r="AE1503" s="15"/>
      <c r="AT1503" s="216" t="s">
        <v>419</v>
      </c>
      <c r="AU1503" s="216" t="s">
        <v>114</v>
      </c>
      <c r="AV1503" s="15" t="s">
        <v>415</v>
      </c>
      <c r="AW1503" s="15" t="s">
        <v>33</v>
      </c>
      <c r="AX1503" s="15" t="s">
        <v>76</v>
      </c>
      <c r="AY1503" s="216" t="s">
        <v>408</v>
      </c>
    </row>
    <row r="1504" s="2" customFormat="1" ht="55.5" customHeight="1">
      <c r="A1504" s="41"/>
      <c r="B1504" s="179"/>
      <c r="C1504" s="180" t="s">
        <v>2336</v>
      </c>
      <c r="D1504" s="180" t="s">
        <v>411</v>
      </c>
      <c r="E1504" s="181" t="s">
        <v>2337</v>
      </c>
      <c r="F1504" s="182" t="s">
        <v>2338</v>
      </c>
      <c r="G1504" s="183" t="s">
        <v>561</v>
      </c>
      <c r="H1504" s="184">
        <v>16</v>
      </c>
      <c r="I1504" s="185"/>
      <c r="J1504" s="186">
        <f>ROUND(I1504*H1504,2)</f>
        <v>0</v>
      </c>
      <c r="K1504" s="182" t="s">
        <v>414</v>
      </c>
      <c r="L1504" s="42"/>
      <c r="M1504" s="187" t="s">
        <v>3</v>
      </c>
      <c r="N1504" s="188" t="s">
        <v>43</v>
      </c>
      <c r="O1504" s="75"/>
      <c r="P1504" s="189">
        <f>O1504*H1504</f>
        <v>0</v>
      </c>
      <c r="Q1504" s="189">
        <v>0</v>
      </c>
      <c r="R1504" s="189">
        <f>Q1504*H1504</f>
        <v>0</v>
      </c>
      <c r="S1504" s="189">
        <v>0</v>
      </c>
      <c r="T1504" s="190">
        <f>S1504*H1504</f>
        <v>0</v>
      </c>
      <c r="U1504" s="41"/>
      <c r="V1504" s="41"/>
      <c r="W1504" s="41"/>
      <c r="X1504" s="41"/>
      <c r="Y1504" s="41"/>
      <c r="Z1504" s="41"/>
      <c r="AA1504" s="41"/>
      <c r="AB1504" s="41"/>
      <c r="AC1504" s="41"/>
      <c r="AD1504" s="41"/>
      <c r="AE1504" s="41"/>
      <c r="AR1504" s="191" t="s">
        <v>98</v>
      </c>
      <c r="AT1504" s="191" t="s">
        <v>411</v>
      </c>
      <c r="AU1504" s="191" t="s">
        <v>114</v>
      </c>
      <c r="AY1504" s="22" t="s">
        <v>408</v>
      </c>
      <c r="BE1504" s="192">
        <f>IF(N1504="základní",J1504,0)</f>
        <v>0</v>
      </c>
      <c r="BF1504" s="192">
        <f>IF(N1504="snížená",J1504,0)</f>
        <v>0</v>
      </c>
      <c r="BG1504" s="192">
        <f>IF(N1504="zákl. přenesená",J1504,0)</f>
        <v>0</v>
      </c>
      <c r="BH1504" s="192">
        <f>IF(N1504="sníž. přenesená",J1504,0)</f>
        <v>0</v>
      </c>
      <c r="BI1504" s="192">
        <f>IF(N1504="nulová",J1504,0)</f>
        <v>0</v>
      </c>
      <c r="BJ1504" s="22" t="s">
        <v>76</v>
      </c>
      <c r="BK1504" s="192">
        <f>ROUND(I1504*H1504,2)</f>
        <v>0</v>
      </c>
      <c r="BL1504" s="22" t="s">
        <v>98</v>
      </c>
      <c r="BM1504" s="191" t="s">
        <v>2339</v>
      </c>
    </row>
    <row r="1505" s="2" customFormat="1">
      <c r="A1505" s="41"/>
      <c r="B1505" s="42"/>
      <c r="C1505" s="41"/>
      <c r="D1505" s="193" t="s">
        <v>417</v>
      </c>
      <c r="E1505" s="41"/>
      <c r="F1505" s="194" t="s">
        <v>2340</v>
      </c>
      <c r="G1505" s="41"/>
      <c r="H1505" s="41"/>
      <c r="I1505" s="195"/>
      <c r="J1505" s="41"/>
      <c r="K1505" s="41"/>
      <c r="L1505" s="42"/>
      <c r="M1505" s="196"/>
      <c r="N1505" s="197"/>
      <c r="O1505" s="75"/>
      <c r="P1505" s="75"/>
      <c r="Q1505" s="75"/>
      <c r="R1505" s="75"/>
      <c r="S1505" s="75"/>
      <c r="T1505" s="76"/>
      <c r="U1505" s="41"/>
      <c r="V1505" s="41"/>
      <c r="W1505" s="41"/>
      <c r="X1505" s="41"/>
      <c r="Y1505" s="41"/>
      <c r="Z1505" s="41"/>
      <c r="AA1505" s="41"/>
      <c r="AB1505" s="41"/>
      <c r="AC1505" s="41"/>
      <c r="AD1505" s="41"/>
      <c r="AE1505" s="41"/>
      <c r="AT1505" s="22" t="s">
        <v>417</v>
      </c>
      <c r="AU1505" s="22" t="s">
        <v>114</v>
      </c>
    </row>
    <row r="1506" s="12" customFormat="1" ht="20.88" customHeight="1">
      <c r="A1506" s="12"/>
      <c r="B1506" s="166"/>
      <c r="C1506" s="12"/>
      <c r="D1506" s="167" t="s">
        <v>71</v>
      </c>
      <c r="E1506" s="177" t="s">
        <v>2341</v>
      </c>
      <c r="F1506" s="177" t="s">
        <v>2342</v>
      </c>
      <c r="G1506" s="12"/>
      <c r="H1506" s="12"/>
      <c r="I1506" s="169"/>
      <c r="J1506" s="178">
        <f>BK1506</f>
        <v>0</v>
      </c>
      <c r="K1506" s="12"/>
      <c r="L1506" s="166"/>
      <c r="M1506" s="171"/>
      <c r="N1506" s="172"/>
      <c r="O1506" s="172"/>
      <c r="P1506" s="173">
        <f>SUM(P1507:P1514)</f>
        <v>0</v>
      </c>
      <c r="Q1506" s="172"/>
      <c r="R1506" s="173">
        <f>SUM(R1507:R1514)</f>
        <v>0.13692429</v>
      </c>
      <c r="S1506" s="172"/>
      <c r="T1506" s="174">
        <f>SUM(T1507:T1514)</f>
        <v>0</v>
      </c>
      <c r="U1506" s="12"/>
      <c r="V1506" s="12"/>
      <c r="W1506" s="12"/>
      <c r="X1506" s="12"/>
      <c r="Y1506" s="12"/>
      <c r="Z1506" s="12"/>
      <c r="AA1506" s="12"/>
      <c r="AB1506" s="12"/>
      <c r="AC1506" s="12"/>
      <c r="AD1506" s="12"/>
      <c r="AE1506" s="12"/>
      <c r="AR1506" s="167" t="s">
        <v>80</v>
      </c>
      <c r="AT1506" s="175" t="s">
        <v>71</v>
      </c>
      <c r="AU1506" s="175" t="s">
        <v>80</v>
      </c>
      <c r="AY1506" s="167" t="s">
        <v>408</v>
      </c>
      <c r="BK1506" s="176">
        <f>SUM(BK1507:BK1514)</f>
        <v>0</v>
      </c>
    </row>
    <row r="1507" s="2" customFormat="1" ht="33" customHeight="1">
      <c r="A1507" s="41"/>
      <c r="B1507" s="179"/>
      <c r="C1507" s="180" t="s">
        <v>2343</v>
      </c>
      <c r="D1507" s="180" t="s">
        <v>411</v>
      </c>
      <c r="E1507" s="181" t="s">
        <v>2344</v>
      </c>
      <c r="F1507" s="182" t="s">
        <v>2345</v>
      </c>
      <c r="G1507" s="183" t="s">
        <v>650</v>
      </c>
      <c r="H1507" s="184">
        <v>48.700000000000003</v>
      </c>
      <c r="I1507" s="185"/>
      <c r="J1507" s="186">
        <f>ROUND(I1507*H1507,2)</f>
        <v>0</v>
      </c>
      <c r="K1507" s="182" t="s">
        <v>414</v>
      </c>
      <c r="L1507" s="42"/>
      <c r="M1507" s="187" t="s">
        <v>3</v>
      </c>
      <c r="N1507" s="188" t="s">
        <v>43</v>
      </c>
      <c r="O1507" s="75"/>
      <c r="P1507" s="189">
        <f>O1507*H1507</f>
        <v>0</v>
      </c>
      <c r="Q1507" s="189">
        <v>0.0016887</v>
      </c>
      <c r="R1507" s="189">
        <f>Q1507*H1507</f>
        <v>0.082239690000000004</v>
      </c>
      <c r="S1507" s="189">
        <v>0</v>
      </c>
      <c r="T1507" s="190">
        <f>S1507*H1507</f>
        <v>0</v>
      </c>
      <c r="U1507" s="41"/>
      <c r="V1507" s="41"/>
      <c r="W1507" s="41"/>
      <c r="X1507" s="41"/>
      <c r="Y1507" s="41"/>
      <c r="Z1507" s="41"/>
      <c r="AA1507" s="41"/>
      <c r="AB1507" s="41"/>
      <c r="AC1507" s="41"/>
      <c r="AD1507" s="41"/>
      <c r="AE1507" s="41"/>
      <c r="AR1507" s="191" t="s">
        <v>98</v>
      </c>
      <c r="AT1507" s="191" t="s">
        <v>411</v>
      </c>
      <c r="AU1507" s="191" t="s">
        <v>114</v>
      </c>
      <c r="AY1507" s="22" t="s">
        <v>408</v>
      </c>
      <c r="BE1507" s="192">
        <f>IF(N1507="základní",J1507,0)</f>
        <v>0</v>
      </c>
      <c r="BF1507" s="192">
        <f>IF(N1507="snížená",J1507,0)</f>
        <v>0</v>
      </c>
      <c r="BG1507" s="192">
        <f>IF(N1507="zákl. přenesená",J1507,0)</f>
        <v>0</v>
      </c>
      <c r="BH1507" s="192">
        <f>IF(N1507="sníž. přenesená",J1507,0)</f>
        <v>0</v>
      </c>
      <c r="BI1507" s="192">
        <f>IF(N1507="nulová",J1507,0)</f>
        <v>0</v>
      </c>
      <c r="BJ1507" s="22" t="s">
        <v>76</v>
      </c>
      <c r="BK1507" s="192">
        <f>ROUND(I1507*H1507,2)</f>
        <v>0</v>
      </c>
      <c r="BL1507" s="22" t="s">
        <v>98</v>
      </c>
      <c r="BM1507" s="191" t="s">
        <v>2346</v>
      </c>
    </row>
    <row r="1508" s="2" customFormat="1">
      <c r="A1508" s="41"/>
      <c r="B1508" s="42"/>
      <c r="C1508" s="41"/>
      <c r="D1508" s="193" t="s">
        <v>417</v>
      </c>
      <c r="E1508" s="41"/>
      <c r="F1508" s="194" t="s">
        <v>2347</v>
      </c>
      <c r="G1508" s="41"/>
      <c r="H1508" s="41"/>
      <c r="I1508" s="195"/>
      <c r="J1508" s="41"/>
      <c r="K1508" s="41"/>
      <c r="L1508" s="42"/>
      <c r="M1508" s="196"/>
      <c r="N1508" s="197"/>
      <c r="O1508" s="75"/>
      <c r="P1508" s="75"/>
      <c r="Q1508" s="75"/>
      <c r="R1508" s="75"/>
      <c r="S1508" s="75"/>
      <c r="T1508" s="76"/>
      <c r="U1508" s="41"/>
      <c r="V1508" s="41"/>
      <c r="W1508" s="41"/>
      <c r="X1508" s="41"/>
      <c r="Y1508" s="41"/>
      <c r="Z1508" s="41"/>
      <c r="AA1508" s="41"/>
      <c r="AB1508" s="41"/>
      <c r="AC1508" s="41"/>
      <c r="AD1508" s="41"/>
      <c r="AE1508" s="41"/>
      <c r="AT1508" s="22" t="s">
        <v>417</v>
      </c>
      <c r="AU1508" s="22" t="s">
        <v>114</v>
      </c>
    </row>
    <row r="1509" s="13" customFormat="1">
      <c r="A1509" s="13"/>
      <c r="B1509" s="198"/>
      <c r="C1509" s="13"/>
      <c r="D1509" s="199" t="s">
        <v>419</v>
      </c>
      <c r="E1509" s="200" t="s">
        <v>3</v>
      </c>
      <c r="F1509" s="201" t="s">
        <v>2348</v>
      </c>
      <c r="G1509" s="13"/>
      <c r="H1509" s="202">
        <v>48.700000000000003</v>
      </c>
      <c r="I1509" s="203"/>
      <c r="J1509" s="13"/>
      <c r="K1509" s="13"/>
      <c r="L1509" s="198"/>
      <c r="M1509" s="204"/>
      <c r="N1509" s="205"/>
      <c r="O1509" s="205"/>
      <c r="P1509" s="205"/>
      <c r="Q1509" s="205"/>
      <c r="R1509" s="205"/>
      <c r="S1509" s="205"/>
      <c r="T1509" s="206"/>
      <c r="U1509" s="13"/>
      <c r="V1509" s="13"/>
      <c r="W1509" s="13"/>
      <c r="X1509" s="13"/>
      <c r="Y1509" s="13"/>
      <c r="Z1509" s="13"/>
      <c r="AA1509" s="13"/>
      <c r="AB1509" s="13"/>
      <c r="AC1509" s="13"/>
      <c r="AD1509" s="13"/>
      <c r="AE1509" s="13"/>
      <c r="AT1509" s="200" t="s">
        <v>419</v>
      </c>
      <c r="AU1509" s="200" t="s">
        <v>114</v>
      </c>
      <c r="AV1509" s="13" t="s">
        <v>80</v>
      </c>
      <c r="AW1509" s="13" t="s">
        <v>33</v>
      </c>
      <c r="AX1509" s="13" t="s">
        <v>76</v>
      </c>
      <c r="AY1509" s="200" t="s">
        <v>408</v>
      </c>
    </row>
    <row r="1510" s="2" customFormat="1" ht="44.25" customHeight="1">
      <c r="A1510" s="41"/>
      <c r="B1510" s="179"/>
      <c r="C1510" s="180" t="s">
        <v>2349</v>
      </c>
      <c r="D1510" s="180" t="s">
        <v>411</v>
      </c>
      <c r="E1510" s="181" t="s">
        <v>2350</v>
      </c>
      <c r="F1510" s="182" t="s">
        <v>2351</v>
      </c>
      <c r="G1510" s="183" t="s">
        <v>561</v>
      </c>
      <c r="H1510" s="184">
        <v>3</v>
      </c>
      <c r="I1510" s="185"/>
      <c r="J1510" s="186">
        <f>ROUND(I1510*H1510,2)</f>
        <v>0</v>
      </c>
      <c r="K1510" s="182" t="s">
        <v>414</v>
      </c>
      <c r="L1510" s="42"/>
      <c r="M1510" s="187" t="s">
        <v>3</v>
      </c>
      <c r="N1510" s="188" t="s">
        <v>43</v>
      </c>
      <c r="O1510" s="75"/>
      <c r="P1510" s="189">
        <f>O1510*H1510</f>
        <v>0</v>
      </c>
      <c r="Q1510" s="189">
        <v>0.00036200000000000002</v>
      </c>
      <c r="R1510" s="189">
        <f>Q1510*H1510</f>
        <v>0.0010860000000000002</v>
      </c>
      <c r="S1510" s="189">
        <v>0</v>
      </c>
      <c r="T1510" s="190">
        <f>S1510*H1510</f>
        <v>0</v>
      </c>
      <c r="U1510" s="41"/>
      <c r="V1510" s="41"/>
      <c r="W1510" s="41"/>
      <c r="X1510" s="41"/>
      <c r="Y1510" s="41"/>
      <c r="Z1510" s="41"/>
      <c r="AA1510" s="41"/>
      <c r="AB1510" s="41"/>
      <c r="AC1510" s="41"/>
      <c r="AD1510" s="41"/>
      <c r="AE1510" s="41"/>
      <c r="AR1510" s="191" t="s">
        <v>98</v>
      </c>
      <c r="AT1510" s="191" t="s">
        <v>411</v>
      </c>
      <c r="AU1510" s="191" t="s">
        <v>114</v>
      </c>
      <c r="AY1510" s="22" t="s">
        <v>408</v>
      </c>
      <c r="BE1510" s="192">
        <f>IF(N1510="základní",J1510,0)</f>
        <v>0</v>
      </c>
      <c r="BF1510" s="192">
        <f>IF(N1510="snížená",J1510,0)</f>
        <v>0</v>
      </c>
      <c r="BG1510" s="192">
        <f>IF(N1510="zákl. přenesená",J1510,0)</f>
        <v>0</v>
      </c>
      <c r="BH1510" s="192">
        <f>IF(N1510="sníž. přenesená",J1510,0)</f>
        <v>0</v>
      </c>
      <c r="BI1510" s="192">
        <f>IF(N1510="nulová",J1510,0)</f>
        <v>0</v>
      </c>
      <c r="BJ1510" s="22" t="s">
        <v>76</v>
      </c>
      <c r="BK1510" s="192">
        <f>ROUND(I1510*H1510,2)</f>
        <v>0</v>
      </c>
      <c r="BL1510" s="22" t="s">
        <v>98</v>
      </c>
      <c r="BM1510" s="191" t="s">
        <v>2352</v>
      </c>
    </row>
    <row r="1511" s="2" customFormat="1">
      <c r="A1511" s="41"/>
      <c r="B1511" s="42"/>
      <c r="C1511" s="41"/>
      <c r="D1511" s="193" t="s">
        <v>417</v>
      </c>
      <c r="E1511" s="41"/>
      <c r="F1511" s="194" t="s">
        <v>2353</v>
      </c>
      <c r="G1511" s="41"/>
      <c r="H1511" s="41"/>
      <c r="I1511" s="195"/>
      <c r="J1511" s="41"/>
      <c r="K1511" s="41"/>
      <c r="L1511" s="42"/>
      <c r="M1511" s="196"/>
      <c r="N1511" s="197"/>
      <c r="O1511" s="75"/>
      <c r="P1511" s="75"/>
      <c r="Q1511" s="75"/>
      <c r="R1511" s="75"/>
      <c r="S1511" s="75"/>
      <c r="T1511" s="76"/>
      <c r="U1511" s="41"/>
      <c r="V1511" s="41"/>
      <c r="W1511" s="41"/>
      <c r="X1511" s="41"/>
      <c r="Y1511" s="41"/>
      <c r="Z1511" s="41"/>
      <c r="AA1511" s="41"/>
      <c r="AB1511" s="41"/>
      <c r="AC1511" s="41"/>
      <c r="AD1511" s="41"/>
      <c r="AE1511" s="41"/>
      <c r="AT1511" s="22" t="s">
        <v>417</v>
      </c>
      <c r="AU1511" s="22" t="s">
        <v>114</v>
      </c>
    </row>
    <row r="1512" s="2" customFormat="1" ht="37.8" customHeight="1">
      <c r="A1512" s="41"/>
      <c r="B1512" s="179"/>
      <c r="C1512" s="180" t="s">
        <v>2354</v>
      </c>
      <c r="D1512" s="180" t="s">
        <v>411</v>
      </c>
      <c r="E1512" s="181" t="s">
        <v>2355</v>
      </c>
      <c r="F1512" s="182" t="s">
        <v>2356</v>
      </c>
      <c r="G1512" s="183" t="s">
        <v>650</v>
      </c>
      <c r="H1512" s="184">
        <v>24.75</v>
      </c>
      <c r="I1512" s="185"/>
      <c r="J1512" s="186">
        <f>ROUND(I1512*H1512,2)</f>
        <v>0</v>
      </c>
      <c r="K1512" s="182" t="s">
        <v>414</v>
      </c>
      <c r="L1512" s="42"/>
      <c r="M1512" s="187" t="s">
        <v>3</v>
      </c>
      <c r="N1512" s="188" t="s">
        <v>43</v>
      </c>
      <c r="O1512" s="75"/>
      <c r="P1512" s="189">
        <f>O1512*H1512</f>
        <v>0</v>
      </c>
      <c r="Q1512" s="189">
        <v>0.0021656000000000002</v>
      </c>
      <c r="R1512" s="189">
        <f>Q1512*H1512</f>
        <v>0.053598600000000003</v>
      </c>
      <c r="S1512" s="189">
        <v>0</v>
      </c>
      <c r="T1512" s="190">
        <f>S1512*H1512</f>
        <v>0</v>
      </c>
      <c r="U1512" s="41"/>
      <c r="V1512" s="41"/>
      <c r="W1512" s="41"/>
      <c r="X1512" s="41"/>
      <c r="Y1512" s="41"/>
      <c r="Z1512" s="41"/>
      <c r="AA1512" s="41"/>
      <c r="AB1512" s="41"/>
      <c r="AC1512" s="41"/>
      <c r="AD1512" s="41"/>
      <c r="AE1512" s="41"/>
      <c r="AR1512" s="191" t="s">
        <v>98</v>
      </c>
      <c r="AT1512" s="191" t="s">
        <v>411</v>
      </c>
      <c r="AU1512" s="191" t="s">
        <v>114</v>
      </c>
      <c r="AY1512" s="22" t="s">
        <v>408</v>
      </c>
      <c r="BE1512" s="192">
        <f>IF(N1512="základní",J1512,0)</f>
        <v>0</v>
      </c>
      <c r="BF1512" s="192">
        <f>IF(N1512="snížená",J1512,0)</f>
        <v>0</v>
      </c>
      <c r="BG1512" s="192">
        <f>IF(N1512="zákl. přenesená",J1512,0)</f>
        <v>0</v>
      </c>
      <c r="BH1512" s="192">
        <f>IF(N1512="sníž. přenesená",J1512,0)</f>
        <v>0</v>
      </c>
      <c r="BI1512" s="192">
        <f>IF(N1512="nulová",J1512,0)</f>
        <v>0</v>
      </c>
      <c r="BJ1512" s="22" t="s">
        <v>76</v>
      </c>
      <c r="BK1512" s="192">
        <f>ROUND(I1512*H1512,2)</f>
        <v>0</v>
      </c>
      <c r="BL1512" s="22" t="s">
        <v>98</v>
      </c>
      <c r="BM1512" s="191" t="s">
        <v>2357</v>
      </c>
    </row>
    <row r="1513" s="2" customFormat="1">
      <c r="A1513" s="41"/>
      <c r="B1513" s="42"/>
      <c r="C1513" s="41"/>
      <c r="D1513" s="193" t="s">
        <v>417</v>
      </c>
      <c r="E1513" s="41"/>
      <c r="F1513" s="194" t="s">
        <v>2358</v>
      </c>
      <c r="G1513" s="41"/>
      <c r="H1513" s="41"/>
      <c r="I1513" s="195"/>
      <c r="J1513" s="41"/>
      <c r="K1513" s="41"/>
      <c r="L1513" s="42"/>
      <c r="M1513" s="196"/>
      <c r="N1513" s="197"/>
      <c r="O1513" s="75"/>
      <c r="P1513" s="75"/>
      <c r="Q1513" s="75"/>
      <c r="R1513" s="75"/>
      <c r="S1513" s="75"/>
      <c r="T1513" s="76"/>
      <c r="U1513" s="41"/>
      <c r="V1513" s="41"/>
      <c r="W1513" s="41"/>
      <c r="X1513" s="41"/>
      <c r="Y1513" s="41"/>
      <c r="Z1513" s="41"/>
      <c r="AA1513" s="41"/>
      <c r="AB1513" s="41"/>
      <c r="AC1513" s="41"/>
      <c r="AD1513" s="41"/>
      <c r="AE1513" s="41"/>
      <c r="AT1513" s="22" t="s">
        <v>417</v>
      </c>
      <c r="AU1513" s="22" t="s">
        <v>114</v>
      </c>
    </row>
    <row r="1514" s="13" customFormat="1">
      <c r="A1514" s="13"/>
      <c r="B1514" s="198"/>
      <c r="C1514" s="13"/>
      <c r="D1514" s="199" t="s">
        <v>419</v>
      </c>
      <c r="E1514" s="200" t="s">
        <v>3</v>
      </c>
      <c r="F1514" s="201" t="s">
        <v>2359</v>
      </c>
      <c r="G1514" s="13"/>
      <c r="H1514" s="202">
        <v>24.75</v>
      </c>
      <c r="I1514" s="203"/>
      <c r="J1514" s="13"/>
      <c r="K1514" s="13"/>
      <c r="L1514" s="198"/>
      <c r="M1514" s="204"/>
      <c r="N1514" s="205"/>
      <c r="O1514" s="205"/>
      <c r="P1514" s="205"/>
      <c r="Q1514" s="205"/>
      <c r="R1514" s="205"/>
      <c r="S1514" s="205"/>
      <c r="T1514" s="206"/>
      <c r="U1514" s="13"/>
      <c r="V1514" s="13"/>
      <c r="W1514" s="13"/>
      <c r="X1514" s="13"/>
      <c r="Y1514" s="13"/>
      <c r="Z1514" s="13"/>
      <c r="AA1514" s="13"/>
      <c r="AB1514" s="13"/>
      <c r="AC1514" s="13"/>
      <c r="AD1514" s="13"/>
      <c r="AE1514" s="13"/>
      <c r="AT1514" s="200" t="s">
        <v>419</v>
      </c>
      <c r="AU1514" s="200" t="s">
        <v>114</v>
      </c>
      <c r="AV1514" s="13" t="s">
        <v>80</v>
      </c>
      <c r="AW1514" s="13" t="s">
        <v>33</v>
      </c>
      <c r="AX1514" s="13" t="s">
        <v>76</v>
      </c>
      <c r="AY1514" s="200" t="s">
        <v>408</v>
      </c>
    </row>
    <row r="1515" s="12" customFormat="1" ht="22.8" customHeight="1">
      <c r="A1515" s="12"/>
      <c r="B1515" s="166"/>
      <c r="C1515" s="12"/>
      <c r="D1515" s="167" t="s">
        <v>71</v>
      </c>
      <c r="E1515" s="177" t="s">
        <v>2360</v>
      </c>
      <c r="F1515" s="177" t="s">
        <v>2361</v>
      </c>
      <c r="G1515" s="12"/>
      <c r="H1515" s="12"/>
      <c r="I1515" s="169"/>
      <c r="J1515" s="178">
        <f>BK1515</f>
        <v>0</v>
      </c>
      <c r="K1515" s="12"/>
      <c r="L1515" s="166"/>
      <c r="M1515" s="171"/>
      <c r="N1515" s="172"/>
      <c r="O1515" s="172"/>
      <c r="P1515" s="173">
        <f>P1516+P1517+P1518</f>
        <v>0</v>
      </c>
      <c r="Q1515" s="172"/>
      <c r="R1515" s="173">
        <f>R1516+R1517+R1518</f>
        <v>0.15785195000000002</v>
      </c>
      <c r="S1515" s="172"/>
      <c r="T1515" s="174">
        <f>T1516+T1517+T1518</f>
        <v>0</v>
      </c>
      <c r="U1515" s="12"/>
      <c r="V1515" s="12"/>
      <c r="W1515" s="12"/>
      <c r="X1515" s="12"/>
      <c r="Y1515" s="12"/>
      <c r="Z1515" s="12"/>
      <c r="AA1515" s="12"/>
      <c r="AB1515" s="12"/>
      <c r="AC1515" s="12"/>
      <c r="AD1515" s="12"/>
      <c r="AE1515" s="12"/>
      <c r="AR1515" s="167" t="s">
        <v>80</v>
      </c>
      <c r="AT1515" s="175" t="s">
        <v>71</v>
      </c>
      <c r="AU1515" s="175" t="s">
        <v>76</v>
      </c>
      <c r="AY1515" s="167" t="s">
        <v>408</v>
      </c>
      <c r="BK1515" s="176">
        <f>BK1516+BK1517+BK1518</f>
        <v>0</v>
      </c>
    </row>
    <row r="1516" s="2" customFormat="1" ht="49.05" customHeight="1">
      <c r="A1516" s="41"/>
      <c r="B1516" s="179"/>
      <c r="C1516" s="180" t="s">
        <v>2362</v>
      </c>
      <c r="D1516" s="180" t="s">
        <v>411</v>
      </c>
      <c r="E1516" s="181" t="s">
        <v>2363</v>
      </c>
      <c r="F1516" s="182" t="s">
        <v>2364</v>
      </c>
      <c r="G1516" s="183" t="s">
        <v>501</v>
      </c>
      <c r="H1516" s="184">
        <v>0.158</v>
      </c>
      <c r="I1516" s="185"/>
      <c r="J1516" s="186">
        <f>ROUND(I1516*H1516,2)</f>
        <v>0</v>
      </c>
      <c r="K1516" s="182" t="s">
        <v>414</v>
      </c>
      <c r="L1516" s="42"/>
      <c r="M1516" s="187" t="s">
        <v>3</v>
      </c>
      <c r="N1516" s="188" t="s">
        <v>43</v>
      </c>
      <c r="O1516" s="75"/>
      <c r="P1516" s="189">
        <f>O1516*H1516</f>
        <v>0</v>
      </c>
      <c r="Q1516" s="189">
        <v>0</v>
      </c>
      <c r="R1516" s="189">
        <f>Q1516*H1516</f>
        <v>0</v>
      </c>
      <c r="S1516" s="189">
        <v>0</v>
      </c>
      <c r="T1516" s="190">
        <f>S1516*H1516</f>
        <v>0</v>
      </c>
      <c r="U1516" s="41"/>
      <c r="V1516" s="41"/>
      <c r="W1516" s="41"/>
      <c r="X1516" s="41"/>
      <c r="Y1516" s="41"/>
      <c r="Z1516" s="41"/>
      <c r="AA1516" s="41"/>
      <c r="AB1516" s="41"/>
      <c r="AC1516" s="41"/>
      <c r="AD1516" s="41"/>
      <c r="AE1516" s="41"/>
      <c r="AR1516" s="191" t="s">
        <v>98</v>
      </c>
      <c r="AT1516" s="191" t="s">
        <v>411</v>
      </c>
      <c r="AU1516" s="191" t="s">
        <v>80</v>
      </c>
      <c r="AY1516" s="22" t="s">
        <v>408</v>
      </c>
      <c r="BE1516" s="192">
        <f>IF(N1516="základní",J1516,0)</f>
        <v>0</v>
      </c>
      <c r="BF1516" s="192">
        <f>IF(N1516="snížená",J1516,0)</f>
        <v>0</v>
      </c>
      <c r="BG1516" s="192">
        <f>IF(N1516="zákl. přenesená",J1516,0)</f>
        <v>0</v>
      </c>
      <c r="BH1516" s="192">
        <f>IF(N1516="sníž. přenesená",J1516,0)</f>
        <v>0</v>
      </c>
      <c r="BI1516" s="192">
        <f>IF(N1516="nulová",J1516,0)</f>
        <v>0</v>
      </c>
      <c r="BJ1516" s="22" t="s">
        <v>76</v>
      </c>
      <c r="BK1516" s="192">
        <f>ROUND(I1516*H1516,2)</f>
        <v>0</v>
      </c>
      <c r="BL1516" s="22" t="s">
        <v>98</v>
      </c>
      <c r="BM1516" s="191" t="s">
        <v>2365</v>
      </c>
    </row>
    <row r="1517" s="2" customFormat="1">
      <c r="A1517" s="41"/>
      <c r="B1517" s="42"/>
      <c r="C1517" s="41"/>
      <c r="D1517" s="193" t="s">
        <v>417</v>
      </c>
      <c r="E1517" s="41"/>
      <c r="F1517" s="194" t="s">
        <v>2366</v>
      </c>
      <c r="G1517" s="41"/>
      <c r="H1517" s="41"/>
      <c r="I1517" s="195"/>
      <c r="J1517" s="41"/>
      <c r="K1517" s="41"/>
      <c r="L1517" s="42"/>
      <c r="M1517" s="196"/>
      <c r="N1517" s="197"/>
      <c r="O1517" s="75"/>
      <c r="P1517" s="75"/>
      <c r="Q1517" s="75"/>
      <c r="R1517" s="75"/>
      <c r="S1517" s="75"/>
      <c r="T1517" s="76"/>
      <c r="U1517" s="41"/>
      <c r="V1517" s="41"/>
      <c r="W1517" s="41"/>
      <c r="X1517" s="41"/>
      <c r="Y1517" s="41"/>
      <c r="Z1517" s="41"/>
      <c r="AA1517" s="41"/>
      <c r="AB1517" s="41"/>
      <c r="AC1517" s="41"/>
      <c r="AD1517" s="41"/>
      <c r="AE1517" s="41"/>
      <c r="AT1517" s="22" t="s">
        <v>417</v>
      </c>
      <c r="AU1517" s="22" t="s">
        <v>80</v>
      </c>
    </row>
    <row r="1518" s="12" customFormat="1" ht="20.88" customHeight="1">
      <c r="A1518" s="12"/>
      <c r="B1518" s="166"/>
      <c r="C1518" s="12"/>
      <c r="D1518" s="167" t="s">
        <v>71</v>
      </c>
      <c r="E1518" s="177" t="s">
        <v>2367</v>
      </c>
      <c r="F1518" s="177" t="s">
        <v>2368</v>
      </c>
      <c r="G1518" s="12"/>
      <c r="H1518" s="12"/>
      <c r="I1518" s="169"/>
      <c r="J1518" s="178">
        <f>BK1518</f>
        <v>0</v>
      </c>
      <c r="K1518" s="12"/>
      <c r="L1518" s="166"/>
      <c r="M1518" s="171"/>
      <c r="N1518" s="172"/>
      <c r="O1518" s="172"/>
      <c r="P1518" s="173">
        <f>SUM(P1519:P1536)</f>
        <v>0</v>
      </c>
      <c r="Q1518" s="172"/>
      <c r="R1518" s="173">
        <f>SUM(R1519:R1536)</f>
        <v>0.15785195000000002</v>
      </c>
      <c r="S1518" s="172"/>
      <c r="T1518" s="174">
        <f>SUM(T1519:T1536)</f>
        <v>0</v>
      </c>
      <c r="U1518" s="12"/>
      <c r="V1518" s="12"/>
      <c r="W1518" s="12"/>
      <c r="X1518" s="12"/>
      <c r="Y1518" s="12"/>
      <c r="Z1518" s="12"/>
      <c r="AA1518" s="12"/>
      <c r="AB1518" s="12"/>
      <c r="AC1518" s="12"/>
      <c r="AD1518" s="12"/>
      <c r="AE1518" s="12"/>
      <c r="AR1518" s="167" t="s">
        <v>80</v>
      </c>
      <c r="AT1518" s="175" t="s">
        <v>71</v>
      </c>
      <c r="AU1518" s="175" t="s">
        <v>80</v>
      </c>
      <c r="AY1518" s="167" t="s">
        <v>408</v>
      </c>
      <c r="BK1518" s="176">
        <f>SUM(BK1519:BK1536)</f>
        <v>0</v>
      </c>
    </row>
    <row r="1519" s="2" customFormat="1" ht="37.8" customHeight="1">
      <c r="A1519" s="41"/>
      <c r="B1519" s="179"/>
      <c r="C1519" s="180" t="s">
        <v>2369</v>
      </c>
      <c r="D1519" s="180" t="s">
        <v>411</v>
      </c>
      <c r="E1519" s="181" t="s">
        <v>2370</v>
      </c>
      <c r="F1519" s="182" t="s">
        <v>2371</v>
      </c>
      <c r="G1519" s="183" t="s">
        <v>650</v>
      </c>
      <c r="H1519" s="184">
        <v>48.700000000000003</v>
      </c>
      <c r="I1519" s="185"/>
      <c r="J1519" s="186">
        <f>ROUND(I1519*H1519,2)</f>
        <v>0</v>
      </c>
      <c r="K1519" s="182" t="s">
        <v>414</v>
      </c>
      <c r="L1519" s="42"/>
      <c r="M1519" s="187" t="s">
        <v>3</v>
      </c>
      <c r="N1519" s="188" t="s">
        <v>43</v>
      </c>
      <c r="O1519" s="75"/>
      <c r="P1519" s="189">
        <f>O1519*H1519</f>
        <v>0</v>
      </c>
      <c r="Q1519" s="189">
        <v>0.0018525</v>
      </c>
      <c r="R1519" s="189">
        <f>Q1519*H1519</f>
        <v>0.090216749999999998</v>
      </c>
      <c r="S1519" s="189">
        <v>0</v>
      </c>
      <c r="T1519" s="190">
        <f>S1519*H1519</f>
        <v>0</v>
      </c>
      <c r="U1519" s="41"/>
      <c r="V1519" s="41"/>
      <c r="W1519" s="41"/>
      <c r="X1519" s="41"/>
      <c r="Y1519" s="41"/>
      <c r="Z1519" s="41"/>
      <c r="AA1519" s="41"/>
      <c r="AB1519" s="41"/>
      <c r="AC1519" s="41"/>
      <c r="AD1519" s="41"/>
      <c r="AE1519" s="41"/>
      <c r="AR1519" s="191" t="s">
        <v>98</v>
      </c>
      <c r="AT1519" s="191" t="s">
        <v>411</v>
      </c>
      <c r="AU1519" s="191" t="s">
        <v>114</v>
      </c>
      <c r="AY1519" s="22" t="s">
        <v>408</v>
      </c>
      <c r="BE1519" s="192">
        <f>IF(N1519="základní",J1519,0)</f>
        <v>0</v>
      </c>
      <c r="BF1519" s="192">
        <f>IF(N1519="snížená",J1519,0)</f>
        <v>0</v>
      </c>
      <c r="BG1519" s="192">
        <f>IF(N1519="zákl. přenesená",J1519,0)</f>
        <v>0</v>
      </c>
      <c r="BH1519" s="192">
        <f>IF(N1519="sníž. přenesená",J1519,0)</f>
        <v>0</v>
      </c>
      <c r="BI1519" s="192">
        <f>IF(N1519="nulová",J1519,0)</f>
        <v>0</v>
      </c>
      <c r="BJ1519" s="22" t="s">
        <v>76</v>
      </c>
      <c r="BK1519" s="192">
        <f>ROUND(I1519*H1519,2)</f>
        <v>0</v>
      </c>
      <c r="BL1519" s="22" t="s">
        <v>98</v>
      </c>
      <c r="BM1519" s="191" t="s">
        <v>2372</v>
      </c>
    </row>
    <row r="1520" s="2" customFormat="1">
      <c r="A1520" s="41"/>
      <c r="B1520" s="42"/>
      <c r="C1520" s="41"/>
      <c r="D1520" s="193" t="s">
        <v>417</v>
      </c>
      <c r="E1520" s="41"/>
      <c r="F1520" s="194" t="s">
        <v>2373</v>
      </c>
      <c r="G1520" s="41"/>
      <c r="H1520" s="41"/>
      <c r="I1520" s="195"/>
      <c r="J1520" s="41"/>
      <c r="K1520" s="41"/>
      <c r="L1520" s="42"/>
      <c r="M1520" s="196"/>
      <c r="N1520" s="197"/>
      <c r="O1520" s="75"/>
      <c r="P1520" s="75"/>
      <c r="Q1520" s="75"/>
      <c r="R1520" s="75"/>
      <c r="S1520" s="75"/>
      <c r="T1520" s="76"/>
      <c r="U1520" s="41"/>
      <c r="V1520" s="41"/>
      <c r="W1520" s="41"/>
      <c r="X1520" s="41"/>
      <c r="Y1520" s="41"/>
      <c r="Z1520" s="41"/>
      <c r="AA1520" s="41"/>
      <c r="AB1520" s="41"/>
      <c r="AC1520" s="41"/>
      <c r="AD1520" s="41"/>
      <c r="AE1520" s="41"/>
      <c r="AT1520" s="22" t="s">
        <v>417</v>
      </c>
      <c r="AU1520" s="22" t="s">
        <v>114</v>
      </c>
    </row>
    <row r="1521" s="13" customFormat="1">
      <c r="A1521" s="13"/>
      <c r="B1521" s="198"/>
      <c r="C1521" s="13"/>
      <c r="D1521" s="199" t="s">
        <v>419</v>
      </c>
      <c r="E1521" s="200" t="s">
        <v>3</v>
      </c>
      <c r="F1521" s="201" t="s">
        <v>2374</v>
      </c>
      <c r="G1521" s="13"/>
      <c r="H1521" s="202">
        <v>48.700000000000003</v>
      </c>
      <c r="I1521" s="203"/>
      <c r="J1521" s="13"/>
      <c r="K1521" s="13"/>
      <c r="L1521" s="198"/>
      <c r="M1521" s="204"/>
      <c r="N1521" s="205"/>
      <c r="O1521" s="205"/>
      <c r="P1521" s="205"/>
      <c r="Q1521" s="205"/>
      <c r="R1521" s="205"/>
      <c r="S1521" s="205"/>
      <c r="T1521" s="206"/>
      <c r="U1521" s="13"/>
      <c r="V1521" s="13"/>
      <c r="W1521" s="13"/>
      <c r="X1521" s="13"/>
      <c r="Y1521" s="13"/>
      <c r="Z1521" s="13"/>
      <c r="AA1521" s="13"/>
      <c r="AB1521" s="13"/>
      <c r="AC1521" s="13"/>
      <c r="AD1521" s="13"/>
      <c r="AE1521" s="13"/>
      <c r="AT1521" s="200" t="s">
        <v>419</v>
      </c>
      <c r="AU1521" s="200" t="s">
        <v>114</v>
      </c>
      <c r="AV1521" s="13" t="s">
        <v>80</v>
      </c>
      <c r="AW1521" s="13" t="s">
        <v>33</v>
      </c>
      <c r="AX1521" s="13" t="s">
        <v>76</v>
      </c>
      <c r="AY1521" s="200" t="s">
        <v>408</v>
      </c>
    </row>
    <row r="1522" s="2" customFormat="1" ht="37.8" customHeight="1">
      <c r="A1522" s="41"/>
      <c r="B1522" s="179"/>
      <c r="C1522" s="180" t="s">
        <v>2375</v>
      </c>
      <c r="D1522" s="180" t="s">
        <v>411</v>
      </c>
      <c r="E1522" s="181" t="s">
        <v>2376</v>
      </c>
      <c r="F1522" s="182" t="s">
        <v>2377</v>
      </c>
      <c r="G1522" s="183" t="s">
        <v>117</v>
      </c>
      <c r="H1522" s="184">
        <v>278.10500000000002</v>
      </c>
      <c r="I1522" s="185"/>
      <c r="J1522" s="186">
        <f>ROUND(I1522*H1522,2)</f>
        <v>0</v>
      </c>
      <c r="K1522" s="182" t="s">
        <v>414</v>
      </c>
      <c r="L1522" s="42"/>
      <c r="M1522" s="187" t="s">
        <v>3</v>
      </c>
      <c r="N1522" s="188" t="s">
        <v>43</v>
      </c>
      <c r="O1522" s="75"/>
      <c r="P1522" s="189">
        <f>O1522*H1522</f>
        <v>0</v>
      </c>
      <c r="Q1522" s="189">
        <v>0</v>
      </c>
      <c r="R1522" s="189">
        <f>Q1522*H1522</f>
        <v>0</v>
      </c>
      <c r="S1522" s="189">
        <v>0</v>
      </c>
      <c r="T1522" s="190">
        <f>S1522*H1522</f>
        <v>0</v>
      </c>
      <c r="U1522" s="41"/>
      <c r="V1522" s="41"/>
      <c r="W1522" s="41"/>
      <c r="X1522" s="41"/>
      <c r="Y1522" s="41"/>
      <c r="Z1522" s="41"/>
      <c r="AA1522" s="41"/>
      <c r="AB1522" s="41"/>
      <c r="AC1522" s="41"/>
      <c r="AD1522" s="41"/>
      <c r="AE1522" s="41"/>
      <c r="AR1522" s="191" t="s">
        <v>98</v>
      </c>
      <c r="AT1522" s="191" t="s">
        <v>411</v>
      </c>
      <c r="AU1522" s="191" t="s">
        <v>114</v>
      </c>
      <c r="AY1522" s="22" t="s">
        <v>408</v>
      </c>
      <c r="BE1522" s="192">
        <f>IF(N1522="základní",J1522,0)</f>
        <v>0</v>
      </c>
      <c r="BF1522" s="192">
        <f>IF(N1522="snížená",J1522,0)</f>
        <v>0</v>
      </c>
      <c r="BG1522" s="192">
        <f>IF(N1522="zákl. přenesená",J1522,0)</f>
        <v>0</v>
      </c>
      <c r="BH1522" s="192">
        <f>IF(N1522="sníž. přenesená",J1522,0)</f>
        <v>0</v>
      </c>
      <c r="BI1522" s="192">
        <f>IF(N1522="nulová",J1522,0)</f>
        <v>0</v>
      </c>
      <c r="BJ1522" s="22" t="s">
        <v>76</v>
      </c>
      <c r="BK1522" s="192">
        <f>ROUND(I1522*H1522,2)</f>
        <v>0</v>
      </c>
      <c r="BL1522" s="22" t="s">
        <v>98</v>
      </c>
      <c r="BM1522" s="191" t="s">
        <v>2378</v>
      </c>
    </row>
    <row r="1523" s="2" customFormat="1">
      <c r="A1523" s="41"/>
      <c r="B1523" s="42"/>
      <c r="C1523" s="41"/>
      <c r="D1523" s="193" t="s">
        <v>417</v>
      </c>
      <c r="E1523" s="41"/>
      <c r="F1523" s="194" t="s">
        <v>2379</v>
      </c>
      <c r="G1523" s="41"/>
      <c r="H1523" s="41"/>
      <c r="I1523" s="195"/>
      <c r="J1523" s="41"/>
      <c r="K1523" s="41"/>
      <c r="L1523" s="42"/>
      <c r="M1523" s="196"/>
      <c r="N1523" s="197"/>
      <c r="O1523" s="75"/>
      <c r="P1523" s="75"/>
      <c r="Q1523" s="75"/>
      <c r="R1523" s="75"/>
      <c r="S1523" s="75"/>
      <c r="T1523" s="76"/>
      <c r="U1523" s="41"/>
      <c r="V1523" s="41"/>
      <c r="W1523" s="41"/>
      <c r="X1523" s="41"/>
      <c r="Y1523" s="41"/>
      <c r="Z1523" s="41"/>
      <c r="AA1523" s="41"/>
      <c r="AB1523" s="41"/>
      <c r="AC1523" s="41"/>
      <c r="AD1523" s="41"/>
      <c r="AE1523" s="41"/>
      <c r="AT1523" s="22" t="s">
        <v>417</v>
      </c>
      <c r="AU1523" s="22" t="s">
        <v>114</v>
      </c>
    </row>
    <row r="1524" s="13" customFormat="1">
      <c r="A1524" s="13"/>
      <c r="B1524" s="198"/>
      <c r="C1524" s="13"/>
      <c r="D1524" s="199" t="s">
        <v>419</v>
      </c>
      <c r="E1524" s="200" t="s">
        <v>3</v>
      </c>
      <c r="F1524" s="201" t="s">
        <v>308</v>
      </c>
      <c r="G1524" s="13"/>
      <c r="H1524" s="202">
        <v>278.10500000000002</v>
      </c>
      <c r="I1524" s="203"/>
      <c r="J1524" s="13"/>
      <c r="K1524" s="13"/>
      <c r="L1524" s="198"/>
      <c r="M1524" s="204"/>
      <c r="N1524" s="205"/>
      <c r="O1524" s="205"/>
      <c r="P1524" s="205"/>
      <c r="Q1524" s="205"/>
      <c r="R1524" s="205"/>
      <c r="S1524" s="205"/>
      <c r="T1524" s="206"/>
      <c r="U1524" s="13"/>
      <c r="V1524" s="13"/>
      <c r="W1524" s="13"/>
      <c r="X1524" s="13"/>
      <c r="Y1524" s="13"/>
      <c r="Z1524" s="13"/>
      <c r="AA1524" s="13"/>
      <c r="AB1524" s="13"/>
      <c r="AC1524" s="13"/>
      <c r="AD1524" s="13"/>
      <c r="AE1524" s="13"/>
      <c r="AT1524" s="200" t="s">
        <v>419</v>
      </c>
      <c r="AU1524" s="200" t="s">
        <v>114</v>
      </c>
      <c r="AV1524" s="13" t="s">
        <v>80</v>
      </c>
      <c r="AW1524" s="13" t="s">
        <v>33</v>
      </c>
      <c r="AX1524" s="13" t="s">
        <v>76</v>
      </c>
      <c r="AY1524" s="200" t="s">
        <v>408</v>
      </c>
    </row>
    <row r="1525" s="15" customFormat="1">
      <c r="A1525" s="15"/>
      <c r="B1525" s="215"/>
      <c r="C1525" s="15"/>
      <c r="D1525" s="199" t="s">
        <v>419</v>
      </c>
      <c r="E1525" s="216" t="s">
        <v>3</v>
      </c>
      <c r="F1525" s="217" t="s">
        <v>451</v>
      </c>
      <c r="G1525" s="15"/>
      <c r="H1525" s="218">
        <v>278.10500000000002</v>
      </c>
      <c r="I1525" s="219"/>
      <c r="J1525" s="15"/>
      <c r="K1525" s="15"/>
      <c r="L1525" s="215"/>
      <c r="M1525" s="220"/>
      <c r="N1525" s="221"/>
      <c r="O1525" s="221"/>
      <c r="P1525" s="221"/>
      <c r="Q1525" s="221"/>
      <c r="R1525" s="221"/>
      <c r="S1525" s="221"/>
      <c r="T1525" s="222"/>
      <c r="U1525" s="15"/>
      <c r="V1525" s="15"/>
      <c r="W1525" s="15"/>
      <c r="X1525" s="15"/>
      <c r="Y1525" s="15"/>
      <c r="Z1525" s="15"/>
      <c r="AA1525" s="15"/>
      <c r="AB1525" s="15"/>
      <c r="AC1525" s="15"/>
      <c r="AD1525" s="15"/>
      <c r="AE1525" s="15"/>
      <c r="AT1525" s="216" t="s">
        <v>419</v>
      </c>
      <c r="AU1525" s="216" t="s">
        <v>114</v>
      </c>
      <c r="AV1525" s="15" t="s">
        <v>415</v>
      </c>
      <c r="AW1525" s="15" t="s">
        <v>33</v>
      </c>
      <c r="AX1525" s="15" t="s">
        <v>72</v>
      </c>
      <c r="AY1525" s="216" t="s">
        <v>408</v>
      </c>
    </row>
    <row r="1526" s="2" customFormat="1" ht="24.15" customHeight="1">
      <c r="A1526" s="41"/>
      <c r="B1526" s="179"/>
      <c r="C1526" s="180" t="s">
        <v>801</v>
      </c>
      <c r="D1526" s="180" t="s">
        <v>411</v>
      </c>
      <c r="E1526" s="181" t="s">
        <v>2380</v>
      </c>
      <c r="F1526" s="182" t="s">
        <v>2381</v>
      </c>
      <c r="G1526" s="183" t="s">
        <v>650</v>
      </c>
      <c r="H1526" s="184">
        <v>24.350000000000001</v>
      </c>
      <c r="I1526" s="185"/>
      <c r="J1526" s="186">
        <f>ROUND(I1526*H1526,2)</f>
        <v>0</v>
      </c>
      <c r="K1526" s="182" t="s">
        <v>414</v>
      </c>
      <c r="L1526" s="42"/>
      <c r="M1526" s="187" t="s">
        <v>3</v>
      </c>
      <c r="N1526" s="188" t="s">
        <v>43</v>
      </c>
      <c r="O1526" s="75"/>
      <c r="P1526" s="189">
        <f>O1526*H1526</f>
        <v>0</v>
      </c>
      <c r="Q1526" s="189">
        <v>0</v>
      </c>
      <c r="R1526" s="189">
        <f>Q1526*H1526</f>
        <v>0</v>
      </c>
      <c r="S1526" s="189">
        <v>0</v>
      </c>
      <c r="T1526" s="190">
        <f>S1526*H1526</f>
        <v>0</v>
      </c>
      <c r="U1526" s="41"/>
      <c r="V1526" s="41"/>
      <c r="W1526" s="41"/>
      <c r="X1526" s="41"/>
      <c r="Y1526" s="41"/>
      <c r="Z1526" s="41"/>
      <c r="AA1526" s="41"/>
      <c r="AB1526" s="41"/>
      <c r="AC1526" s="41"/>
      <c r="AD1526" s="41"/>
      <c r="AE1526" s="41"/>
      <c r="AR1526" s="191" t="s">
        <v>98</v>
      </c>
      <c r="AT1526" s="191" t="s">
        <v>411</v>
      </c>
      <c r="AU1526" s="191" t="s">
        <v>114</v>
      </c>
      <c r="AY1526" s="22" t="s">
        <v>408</v>
      </c>
      <c r="BE1526" s="192">
        <f>IF(N1526="základní",J1526,0)</f>
        <v>0</v>
      </c>
      <c r="BF1526" s="192">
        <f>IF(N1526="snížená",J1526,0)</f>
        <v>0</v>
      </c>
      <c r="BG1526" s="192">
        <f>IF(N1526="zákl. přenesená",J1526,0)</f>
        <v>0</v>
      </c>
      <c r="BH1526" s="192">
        <f>IF(N1526="sníž. přenesená",J1526,0)</f>
        <v>0</v>
      </c>
      <c r="BI1526" s="192">
        <f>IF(N1526="nulová",J1526,0)</f>
        <v>0</v>
      </c>
      <c r="BJ1526" s="22" t="s">
        <v>76</v>
      </c>
      <c r="BK1526" s="192">
        <f>ROUND(I1526*H1526,2)</f>
        <v>0</v>
      </c>
      <c r="BL1526" s="22" t="s">
        <v>98</v>
      </c>
      <c r="BM1526" s="191" t="s">
        <v>2382</v>
      </c>
    </row>
    <row r="1527" s="2" customFormat="1">
      <c r="A1527" s="41"/>
      <c r="B1527" s="42"/>
      <c r="C1527" s="41"/>
      <c r="D1527" s="193" t="s">
        <v>417</v>
      </c>
      <c r="E1527" s="41"/>
      <c r="F1527" s="194" t="s">
        <v>2383</v>
      </c>
      <c r="G1527" s="41"/>
      <c r="H1527" s="41"/>
      <c r="I1527" s="195"/>
      <c r="J1527" s="41"/>
      <c r="K1527" s="41"/>
      <c r="L1527" s="42"/>
      <c r="M1527" s="196"/>
      <c r="N1527" s="197"/>
      <c r="O1527" s="75"/>
      <c r="P1527" s="75"/>
      <c r="Q1527" s="75"/>
      <c r="R1527" s="75"/>
      <c r="S1527" s="75"/>
      <c r="T1527" s="76"/>
      <c r="U1527" s="41"/>
      <c r="V1527" s="41"/>
      <c r="W1527" s="41"/>
      <c r="X1527" s="41"/>
      <c r="Y1527" s="41"/>
      <c r="Z1527" s="41"/>
      <c r="AA1527" s="41"/>
      <c r="AB1527" s="41"/>
      <c r="AC1527" s="41"/>
      <c r="AD1527" s="41"/>
      <c r="AE1527" s="41"/>
      <c r="AT1527" s="22" t="s">
        <v>417</v>
      </c>
      <c r="AU1527" s="22" t="s">
        <v>114</v>
      </c>
    </row>
    <row r="1528" s="13" customFormat="1">
      <c r="A1528" s="13"/>
      <c r="B1528" s="198"/>
      <c r="C1528" s="13"/>
      <c r="D1528" s="199" t="s">
        <v>419</v>
      </c>
      <c r="E1528" s="200" t="s">
        <v>3</v>
      </c>
      <c r="F1528" s="201" t="s">
        <v>2384</v>
      </c>
      <c r="G1528" s="13"/>
      <c r="H1528" s="202">
        <v>24.350000000000001</v>
      </c>
      <c r="I1528" s="203"/>
      <c r="J1528" s="13"/>
      <c r="K1528" s="13"/>
      <c r="L1528" s="198"/>
      <c r="M1528" s="204"/>
      <c r="N1528" s="205"/>
      <c r="O1528" s="205"/>
      <c r="P1528" s="205"/>
      <c r="Q1528" s="205"/>
      <c r="R1528" s="205"/>
      <c r="S1528" s="205"/>
      <c r="T1528" s="206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T1528" s="200" t="s">
        <v>419</v>
      </c>
      <c r="AU1528" s="200" t="s">
        <v>114</v>
      </c>
      <c r="AV1528" s="13" t="s">
        <v>80</v>
      </c>
      <c r="AW1528" s="13" t="s">
        <v>33</v>
      </c>
      <c r="AX1528" s="13" t="s">
        <v>76</v>
      </c>
      <c r="AY1528" s="200" t="s">
        <v>408</v>
      </c>
    </row>
    <row r="1529" s="2" customFormat="1" ht="24.15" customHeight="1">
      <c r="A1529" s="41"/>
      <c r="B1529" s="179"/>
      <c r="C1529" s="180" t="s">
        <v>2385</v>
      </c>
      <c r="D1529" s="180" t="s">
        <v>411</v>
      </c>
      <c r="E1529" s="181" t="s">
        <v>2386</v>
      </c>
      <c r="F1529" s="182" t="s">
        <v>2387</v>
      </c>
      <c r="G1529" s="183" t="s">
        <v>650</v>
      </c>
      <c r="H1529" s="184">
        <v>48.700000000000003</v>
      </c>
      <c r="I1529" s="185"/>
      <c r="J1529" s="186">
        <f>ROUND(I1529*H1529,2)</f>
        <v>0</v>
      </c>
      <c r="K1529" s="182" t="s">
        <v>414</v>
      </c>
      <c r="L1529" s="42"/>
      <c r="M1529" s="187" t="s">
        <v>3</v>
      </c>
      <c r="N1529" s="188" t="s">
        <v>43</v>
      </c>
      <c r="O1529" s="75"/>
      <c r="P1529" s="189">
        <f>O1529*H1529</f>
        <v>0</v>
      </c>
      <c r="Q1529" s="189">
        <v>0</v>
      </c>
      <c r="R1529" s="189">
        <f>Q1529*H1529</f>
        <v>0</v>
      </c>
      <c r="S1529" s="189">
        <v>0</v>
      </c>
      <c r="T1529" s="190">
        <f>S1529*H1529</f>
        <v>0</v>
      </c>
      <c r="U1529" s="41"/>
      <c r="V1529" s="41"/>
      <c r="W1529" s="41"/>
      <c r="X1529" s="41"/>
      <c r="Y1529" s="41"/>
      <c r="Z1529" s="41"/>
      <c r="AA1529" s="41"/>
      <c r="AB1529" s="41"/>
      <c r="AC1529" s="41"/>
      <c r="AD1529" s="41"/>
      <c r="AE1529" s="41"/>
      <c r="AR1529" s="191" t="s">
        <v>98</v>
      </c>
      <c r="AT1529" s="191" t="s">
        <v>411</v>
      </c>
      <c r="AU1529" s="191" t="s">
        <v>114</v>
      </c>
      <c r="AY1529" s="22" t="s">
        <v>408</v>
      </c>
      <c r="BE1529" s="192">
        <f>IF(N1529="základní",J1529,0)</f>
        <v>0</v>
      </c>
      <c r="BF1529" s="192">
        <f>IF(N1529="snížená",J1529,0)</f>
        <v>0</v>
      </c>
      <c r="BG1529" s="192">
        <f>IF(N1529="zákl. přenesená",J1529,0)</f>
        <v>0</v>
      </c>
      <c r="BH1529" s="192">
        <f>IF(N1529="sníž. přenesená",J1529,0)</f>
        <v>0</v>
      </c>
      <c r="BI1529" s="192">
        <f>IF(N1529="nulová",J1529,0)</f>
        <v>0</v>
      </c>
      <c r="BJ1529" s="22" t="s">
        <v>76</v>
      </c>
      <c r="BK1529" s="192">
        <f>ROUND(I1529*H1529,2)</f>
        <v>0</v>
      </c>
      <c r="BL1529" s="22" t="s">
        <v>98</v>
      </c>
      <c r="BM1529" s="191" t="s">
        <v>2388</v>
      </c>
    </row>
    <row r="1530" s="2" customFormat="1">
      <c r="A1530" s="41"/>
      <c r="B1530" s="42"/>
      <c r="C1530" s="41"/>
      <c r="D1530" s="193" t="s">
        <v>417</v>
      </c>
      <c r="E1530" s="41"/>
      <c r="F1530" s="194" t="s">
        <v>2389</v>
      </c>
      <c r="G1530" s="41"/>
      <c r="H1530" s="41"/>
      <c r="I1530" s="195"/>
      <c r="J1530" s="41"/>
      <c r="K1530" s="41"/>
      <c r="L1530" s="42"/>
      <c r="M1530" s="196"/>
      <c r="N1530" s="197"/>
      <c r="O1530" s="75"/>
      <c r="P1530" s="75"/>
      <c r="Q1530" s="75"/>
      <c r="R1530" s="75"/>
      <c r="S1530" s="75"/>
      <c r="T1530" s="76"/>
      <c r="U1530" s="41"/>
      <c r="V1530" s="41"/>
      <c r="W1530" s="41"/>
      <c r="X1530" s="41"/>
      <c r="Y1530" s="41"/>
      <c r="Z1530" s="41"/>
      <c r="AA1530" s="41"/>
      <c r="AB1530" s="41"/>
      <c r="AC1530" s="41"/>
      <c r="AD1530" s="41"/>
      <c r="AE1530" s="41"/>
      <c r="AT1530" s="22" t="s">
        <v>417</v>
      </c>
      <c r="AU1530" s="22" t="s">
        <v>114</v>
      </c>
    </row>
    <row r="1531" s="13" customFormat="1">
      <c r="A1531" s="13"/>
      <c r="B1531" s="198"/>
      <c r="C1531" s="13"/>
      <c r="D1531" s="199" t="s">
        <v>419</v>
      </c>
      <c r="E1531" s="200" t="s">
        <v>3</v>
      </c>
      <c r="F1531" s="201" t="s">
        <v>312</v>
      </c>
      <c r="G1531" s="13"/>
      <c r="H1531" s="202">
        <v>48.700000000000003</v>
      </c>
      <c r="I1531" s="203"/>
      <c r="J1531" s="13"/>
      <c r="K1531" s="13"/>
      <c r="L1531" s="198"/>
      <c r="M1531" s="204"/>
      <c r="N1531" s="205"/>
      <c r="O1531" s="205"/>
      <c r="P1531" s="205"/>
      <c r="Q1531" s="205"/>
      <c r="R1531" s="205"/>
      <c r="S1531" s="205"/>
      <c r="T1531" s="206"/>
      <c r="U1531" s="13"/>
      <c r="V1531" s="13"/>
      <c r="W1531" s="13"/>
      <c r="X1531" s="13"/>
      <c r="Y1531" s="13"/>
      <c r="Z1531" s="13"/>
      <c r="AA1531" s="13"/>
      <c r="AB1531" s="13"/>
      <c r="AC1531" s="13"/>
      <c r="AD1531" s="13"/>
      <c r="AE1531" s="13"/>
      <c r="AT1531" s="200" t="s">
        <v>419</v>
      </c>
      <c r="AU1531" s="200" t="s">
        <v>114</v>
      </c>
      <c r="AV1531" s="13" t="s">
        <v>80</v>
      </c>
      <c r="AW1531" s="13" t="s">
        <v>33</v>
      </c>
      <c r="AX1531" s="13" t="s">
        <v>76</v>
      </c>
      <c r="AY1531" s="200" t="s">
        <v>408</v>
      </c>
    </row>
    <row r="1532" s="2" customFormat="1" ht="37.8" customHeight="1">
      <c r="A1532" s="41"/>
      <c r="B1532" s="179"/>
      <c r="C1532" s="223" t="s">
        <v>2390</v>
      </c>
      <c r="D1532" s="223" t="s">
        <v>513</v>
      </c>
      <c r="E1532" s="224" t="s">
        <v>2391</v>
      </c>
      <c r="F1532" s="225" t="s">
        <v>2392</v>
      </c>
      <c r="G1532" s="226" t="s">
        <v>117</v>
      </c>
      <c r="H1532" s="227">
        <v>338.17599999999999</v>
      </c>
      <c r="I1532" s="228"/>
      <c r="J1532" s="229">
        <f>ROUND(I1532*H1532,2)</f>
        <v>0</v>
      </c>
      <c r="K1532" s="225" t="s">
        <v>414</v>
      </c>
      <c r="L1532" s="230"/>
      <c r="M1532" s="231" t="s">
        <v>3</v>
      </c>
      <c r="N1532" s="232" t="s">
        <v>43</v>
      </c>
      <c r="O1532" s="75"/>
      <c r="P1532" s="189">
        <f>O1532*H1532</f>
        <v>0</v>
      </c>
      <c r="Q1532" s="189">
        <v>0.00020000000000000001</v>
      </c>
      <c r="R1532" s="189">
        <f>Q1532*H1532</f>
        <v>0.067635200000000006</v>
      </c>
      <c r="S1532" s="189">
        <v>0</v>
      </c>
      <c r="T1532" s="190">
        <f>S1532*H1532</f>
        <v>0</v>
      </c>
      <c r="U1532" s="41"/>
      <c r="V1532" s="41"/>
      <c r="W1532" s="41"/>
      <c r="X1532" s="41"/>
      <c r="Y1532" s="41"/>
      <c r="Z1532" s="41"/>
      <c r="AA1532" s="41"/>
      <c r="AB1532" s="41"/>
      <c r="AC1532" s="41"/>
      <c r="AD1532" s="41"/>
      <c r="AE1532" s="41"/>
      <c r="AR1532" s="191" t="s">
        <v>616</v>
      </c>
      <c r="AT1532" s="191" t="s">
        <v>513</v>
      </c>
      <c r="AU1532" s="191" t="s">
        <v>114</v>
      </c>
      <c r="AY1532" s="22" t="s">
        <v>408</v>
      </c>
      <c r="BE1532" s="192">
        <f>IF(N1532="základní",J1532,0)</f>
        <v>0</v>
      </c>
      <c r="BF1532" s="192">
        <f>IF(N1532="snížená",J1532,0)</f>
        <v>0</v>
      </c>
      <c r="BG1532" s="192">
        <f>IF(N1532="zákl. přenesená",J1532,0)</f>
        <v>0</v>
      </c>
      <c r="BH1532" s="192">
        <f>IF(N1532="sníž. přenesená",J1532,0)</f>
        <v>0</v>
      </c>
      <c r="BI1532" s="192">
        <f>IF(N1532="nulová",J1532,0)</f>
        <v>0</v>
      </c>
      <c r="BJ1532" s="22" t="s">
        <v>76</v>
      </c>
      <c r="BK1532" s="192">
        <f>ROUND(I1532*H1532,2)</f>
        <v>0</v>
      </c>
      <c r="BL1532" s="22" t="s">
        <v>98</v>
      </c>
      <c r="BM1532" s="191" t="s">
        <v>2393</v>
      </c>
    </row>
    <row r="1533" s="13" customFormat="1">
      <c r="A1533" s="13"/>
      <c r="B1533" s="198"/>
      <c r="C1533" s="13"/>
      <c r="D1533" s="199" t="s">
        <v>419</v>
      </c>
      <c r="E1533" s="200" t="s">
        <v>3</v>
      </c>
      <c r="F1533" s="201" t="s">
        <v>308</v>
      </c>
      <c r="G1533" s="13"/>
      <c r="H1533" s="202">
        <v>278.10500000000002</v>
      </c>
      <c r="I1533" s="203"/>
      <c r="J1533" s="13"/>
      <c r="K1533" s="13"/>
      <c r="L1533" s="198"/>
      <c r="M1533" s="204"/>
      <c r="N1533" s="205"/>
      <c r="O1533" s="205"/>
      <c r="P1533" s="205"/>
      <c r="Q1533" s="205"/>
      <c r="R1533" s="205"/>
      <c r="S1533" s="205"/>
      <c r="T1533" s="206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T1533" s="200" t="s">
        <v>419</v>
      </c>
      <c r="AU1533" s="200" t="s">
        <v>114</v>
      </c>
      <c r="AV1533" s="13" t="s">
        <v>80</v>
      </c>
      <c r="AW1533" s="13" t="s">
        <v>33</v>
      </c>
      <c r="AX1533" s="13" t="s">
        <v>72</v>
      </c>
      <c r="AY1533" s="200" t="s">
        <v>408</v>
      </c>
    </row>
    <row r="1534" s="13" customFormat="1">
      <c r="A1534" s="13"/>
      <c r="B1534" s="198"/>
      <c r="C1534" s="13"/>
      <c r="D1534" s="199" t="s">
        <v>419</v>
      </c>
      <c r="E1534" s="200" t="s">
        <v>3</v>
      </c>
      <c r="F1534" s="201" t="s">
        <v>2394</v>
      </c>
      <c r="G1534" s="13"/>
      <c r="H1534" s="202">
        <v>12.175000000000001</v>
      </c>
      <c r="I1534" s="203"/>
      <c r="J1534" s="13"/>
      <c r="K1534" s="13"/>
      <c r="L1534" s="198"/>
      <c r="M1534" s="204"/>
      <c r="N1534" s="205"/>
      <c r="O1534" s="205"/>
      <c r="P1534" s="205"/>
      <c r="Q1534" s="205"/>
      <c r="R1534" s="205"/>
      <c r="S1534" s="205"/>
      <c r="T1534" s="206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T1534" s="200" t="s">
        <v>419</v>
      </c>
      <c r="AU1534" s="200" t="s">
        <v>114</v>
      </c>
      <c r="AV1534" s="13" t="s">
        <v>80</v>
      </c>
      <c r="AW1534" s="13" t="s">
        <v>33</v>
      </c>
      <c r="AX1534" s="13" t="s">
        <v>72</v>
      </c>
      <c r="AY1534" s="200" t="s">
        <v>408</v>
      </c>
    </row>
    <row r="1535" s="15" customFormat="1">
      <c r="A1535" s="15"/>
      <c r="B1535" s="215"/>
      <c r="C1535" s="15"/>
      <c r="D1535" s="199" t="s">
        <v>419</v>
      </c>
      <c r="E1535" s="216" t="s">
        <v>3</v>
      </c>
      <c r="F1535" s="217" t="s">
        <v>451</v>
      </c>
      <c r="G1535" s="15"/>
      <c r="H1535" s="218">
        <v>290.27999999999997</v>
      </c>
      <c r="I1535" s="219"/>
      <c r="J1535" s="15"/>
      <c r="K1535" s="15"/>
      <c r="L1535" s="215"/>
      <c r="M1535" s="220"/>
      <c r="N1535" s="221"/>
      <c r="O1535" s="221"/>
      <c r="P1535" s="221"/>
      <c r="Q1535" s="221"/>
      <c r="R1535" s="221"/>
      <c r="S1535" s="221"/>
      <c r="T1535" s="222"/>
      <c r="U1535" s="15"/>
      <c r="V1535" s="15"/>
      <c r="W1535" s="15"/>
      <c r="X1535" s="15"/>
      <c r="Y1535" s="15"/>
      <c r="Z1535" s="15"/>
      <c r="AA1535" s="15"/>
      <c r="AB1535" s="15"/>
      <c r="AC1535" s="15"/>
      <c r="AD1535" s="15"/>
      <c r="AE1535" s="15"/>
      <c r="AT1535" s="216" t="s">
        <v>419</v>
      </c>
      <c r="AU1535" s="216" t="s">
        <v>114</v>
      </c>
      <c r="AV1535" s="15" t="s">
        <v>415</v>
      </c>
      <c r="AW1535" s="15" t="s">
        <v>33</v>
      </c>
      <c r="AX1535" s="15" t="s">
        <v>76</v>
      </c>
      <c r="AY1535" s="216" t="s">
        <v>408</v>
      </c>
    </row>
    <row r="1536" s="13" customFormat="1">
      <c r="A1536" s="13"/>
      <c r="B1536" s="198"/>
      <c r="C1536" s="13"/>
      <c r="D1536" s="199" t="s">
        <v>419</v>
      </c>
      <c r="E1536" s="13"/>
      <c r="F1536" s="201" t="s">
        <v>2395</v>
      </c>
      <c r="G1536" s="13"/>
      <c r="H1536" s="202">
        <v>338.17599999999999</v>
      </c>
      <c r="I1536" s="203"/>
      <c r="J1536" s="13"/>
      <c r="K1536" s="13"/>
      <c r="L1536" s="198"/>
      <c r="M1536" s="204"/>
      <c r="N1536" s="205"/>
      <c r="O1536" s="205"/>
      <c r="P1536" s="205"/>
      <c r="Q1536" s="205"/>
      <c r="R1536" s="205"/>
      <c r="S1536" s="205"/>
      <c r="T1536" s="206"/>
      <c r="U1536" s="13"/>
      <c r="V1536" s="13"/>
      <c r="W1536" s="13"/>
      <c r="X1536" s="13"/>
      <c r="Y1536" s="13"/>
      <c r="Z1536" s="13"/>
      <c r="AA1536" s="13"/>
      <c r="AB1536" s="13"/>
      <c r="AC1536" s="13"/>
      <c r="AD1536" s="13"/>
      <c r="AE1536" s="13"/>
      <c r="AT1536" s="200" t="s">
        <v>419</v>
      </c>
      <c r="AU1536" s="200" t="s">
        <v>114</v>
      </c>
      <c r="AV1536" s="13" t="s">
        <v>80</v>
      </c>
      <c r="AW1536" s="13" t="s">
        <v>4</v>
      </c>
      <c r="AX1536" s="13" t="s">
        <v>76</v>
      </c>
      <c r="AY1536" s="200" t="s">
        <v>408</v>
      </c>
    </row>
    <row r="1537" s="12" customFormat="1" ht="22.8" customHeight="1">
      <c r="A1537" s="12"/>
      <c r="B1537" s="166"/>
      <c r="C1537" s="12"/>
      <c r="D1537" s="167" t="s">
        <v>71</v>
      </c>
      <c r="E1537" s="177" t="s">
        <v>2396</v>
      </c>
      <c r="F1537" s="177" t="s">
        <v>2397</v>
      </c>
      <c r="G1537" s="12"/>
      <c r="H1537" s="12"/>
      <c r="I1537" s="169"/>
      <c r="J1537" s="178">
        <f>BK1537</f>
        <v>0</v>
      </c>
      <c r="K1537" s="12"/>
      <c r="L1537" s="166"/>
      <c r="M1537" s="171"/>
      <c r="N1537" s="172"/>
      <c r="O1537" s="172"/>
      <c r="P1537" s="173">
        <f>P1538+SUM(P1539:P1544)+P1618</f>
        <v>0</v>
      </c>
      <c r="Q1537" s="172"/>
      <c r="R1537" s="173">
        <f>R1538+SUM(R1539:R1544)+R1618</f>
        <v>1.6503536125</v>
      </c>
      <c r="S1537" s="172"/>
      <c r="T1537" s="174">
        <f>T1538+SUM(T1539:T1544)+T1618</f>
        <v>0</v>
      </c>
      <c r="U1537" s="12"/>
      <c r="V1537" s="12"/>
      <c r="W1537" s="12"/>
      <c r="X1537" s="12"/>
      <c r="Y1537" s="12"/>
      <c r="Z1537" s="12"/>
      <c r="AA1537" s="12"/>
      <c r="AB1537" s="12"/>
      <c r="AC1537" s="12"/>
      <c r="AD1537" s="12"/>
      <c r="AE1537" s="12"/>
      <c r="AR1537" s="167" t="s">
        <v>80</v>
      </c>
      <c r="AT1537" s="175" t="s">
        <v>71</v>
      </c>
      <c r="AU1537" s="175" t="s">
        <v>76</v>
      </c>
      <c r="AY1537" s="167" t="s">
        <v>408</v>
      </c>
      <c r="BK1537" s="176">
        <f>BK1538+SUM(BK1539:BK1544)+BK1618</f>
        <v>0</v>
      </c>
    </row>
    <row r="1538" s="2" customFormat="1" ht="24.15" customHeight="1">
      <c r="A1538" s="41"/>
      <c r="B1538" s="179"/>
      <c r="C1538" s="180" t="s">
        <v>2398</v>
      </c>
      <c r="D1538" s="180" t="s">
        <v>411</v>
      </c>
      <c r="E1538" s="181" t="s">
        <v>2399</v>
      </c>
      <c r="F1538" s="182" t="s">
        <v>2400</v>
      </c>
      <c r="G1538" s="183" t="s">
        <v>2401</v>
      </c>
      <c r="H1538" s="184">
        <v>5</v>
      </c>
      <c r="I1538" s="185"/>
      <c r="J1538" s="186">
        <f>ROUND(I1538*H1538,2)</f>
        <v>0</v>
      </c>
      <c r="K1538" s="182" t="s">
        <v>665</v>
      </c>
      <c r="L1538" s="42"/>
      <c r="M1538" s="187" t="s">
        <v>3</v>
      </c>
      <c r="N1538" s="188" t="s">
        <v>43</v>
      </c>
      <c r="O1538" s="75"/>
      <c r="P1538" s="189">
        <f>O1538*H1538</f>
        <v>0</v>
      </c>
      <c r="Q1538" s="189">
        <v>0</v>
      </c>
      <c r="R1538" s="189">
        <f>Q1538*H1538</f>
        <v>0</v>
      </c>
      <c r="S1538" s="189">
        <v>0</v>
      </c>
      <c r="T1538" s="190">
        <f>S1538*H1538</f>
        <v>0</v>
      </c>
      <c r="U1538" s="41"/>
      <c r="V1538" s="41"/>
      <c r="W1538" s="41"/>
      <c r="X1538" s="41"/>
      <c r="Y1538" s="41"/>
      <c r="Z1538" s="41"/>
      <c r="AA1538" s="41"/>
      <c r="AB1538" s="41"/>
      <c r="AC1538" s="41"/>
      <c r="AD1538" s="41"/>
      <c r="AE1538" s="41"/>
      <c r="AR1538" s="191" t="s">
        <v>98</v>
      </c>
      <c r="AT1538" s="191" t="s">
        <v>411</v>
      </c>
      <c r="AU1538" s="191" t="s">
        <v>80</v>
      </c>
      <c r="AY1538" s="22" t="s">
        <v>408</v>
      </c>
      <c r="BE1538" s="192">
        <f>IF(N1538="základní",J1538,0)</f>
        <v>0</v>
      </c>
      <c r="BF1538" s="192">
        <f>IF(N1538="snížená",J1538,0)</f>
        <v>0</v>
      </c>
      <c r="BG1538" s="192">
        <f>IF(N1538="zákl. přenesená",J1538,0)</f>
        <v>0</v>
      </c>
      <c r="BH1538" s="192">
        <f>IF(N1538="sníž. přenesená",J1538,0)</f>
        <v>0</v>
      </c>
      <c r="BI1538" s="192">
        <f>IF(N1538="nulová",J1538,0)</f>
        <v>0</v>
      </c>
      <c r="BJ1538" s="22" t="s">
        <v>76</v>
      </c>
      <c r="BK1538" s="192">
        <f>ROUND(I1538*H1538,2)</f>
        <v>0</v>
      </c>
      <c r="BL1538" s="22" t="s">
        <v>98</v>
      </c>
      <c r="BM1538" s="191" t="s">
        <v>2402</v>
      </c>
    </row>
    <row r="1539" s="13" customFormat="1">
      <c r="A1539" s="13"/>
      <c r="B1539" s="198"/>
      <c r="C1539" s="13"/>
      <c r="D1539" s="199" t="s">
        <v>419</v>
      </c>
      <c r="E1539" s="200" t="s">
        <v>3</v>
      </c>
      <c r="F1539" s="201" t="s">
        <v>2403</v>
      </c>
      <c r="G1539" s="13"/>
      <c r="H1539" s="202">
        <v>1</v>
      </c>
      <c r="I1539" s="203"/>
      <c r="J1539" s="13"/>
      <c r="K1539" s="13"/>
      <c r="L1539" s="198"/>
      <c r="M1539" s="204"/>
      <c r="N1539" s="205"/>
      <c r="O1539" s="205"/>
      <c r="P1539" s="205"/>
      <c r="Q1539" s="205"/>
      <c r="R1539" s="205"/>
      <c r="S1539" s="205"/>
      <c r="T1539" s="206"/>
      <c r="U1539" s="13"/>
      <c r="V1539" s="13"/>
      <c r="W1539" s="13"/>
      <c r="X1539" s="13"/>
      <c r="Y1539" s="13"/>
      <c r="Z1539" s="13"/>
      <c r="AA1539" s="13"/>
      <c r="AB1539" s="13"/>
      <c r="AC1539" s="13"/>
      <c r="AD1539" s="13"/>
      <c r="AE1539" s="13"/>
      <c r="AT1539" s="200" t="s">
        <v>419</v>
      </c>
      <c r="AU1539" s="200" t="s">
        <v>80</v>
      </c>
      <c r="AV1539" s="13" t="s">
        <v>80</v>
      </c>
      <c r="AW1539" s="13" t="s">
        <v>33</v>
      </c>
      <c r="AX1539" s="13" t="s">
        <v>72</v>
      </c>
      <c r="AY1539" s="200" t="s">
        <v>408</v>
      </c>
    </row>
    <row r="1540" s="13" customFormat="1">
      <c r="A1540" s="13"/>
      <c r="B1540" s="198"/>
      <c r="C1540" s="13"/>
      <c r="D1540" s="199" t="s">
        <v>419</v>
      </c>
      <c r="E1540" s="200" t="s">
        <v>3</v>
      </c>
      <c r="F1540" s="201" t="s">
        <v>2404</v>
      </c>
      <c r="G1540" s="13"/>
      <c r="H1540" s="202">
        <v>4</v>
      </c>
      <c r="I1540" s="203"/>
      <c r="J1540" s="13"/>
      <c r="K1540" s="13"/>
      <c r="L1540" s="198"/>
      <c r="M1540" s="204"/>
      <c r="N1540" s="205"/>
      <c r="O1540" s="205"/>
      <c r="P1540" s="205"/>
      <c r="Q1540" s="205"/>
      <c r="R1540" s="205"/>
      <c r="S1540" s="205"/>
      <c r="T1540" s="206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00" t="s">
        <v>419</v>
      </c>
      <c r="AU1540" s="200" t="s">
        <v>80</v>
      </c>
      <c r="AV1540" s="13" t="s">
        <v>80</v>
      </c>
      <c r="AW1540" s="13" t="s">
        <v>33</v>
      </c>
      <c r="AX1540" s="13" t="s">
        <v>72</v>
      </c>
      <c r="AY1540" s="200" t="s">
        <v>408</v>
      </c>
    </row>
    <row r="1541" s="15" customFormat="1">
      <c r="A1541" s="15"/>
      <c r="B1541" s="215"/>
      <c r="C1541" s="15"/>
      <c r="D1541" s="199" t="s">
        <v>419</v>
      </c>
      <c r="E1541" s="216" t="s">
        <v>3</v>
      </c>
      <c r="F1541" s="217" t="s">
        <v>451</v>
      </c>
      <c r="G1541" s="15"/>
      <c r="H1541" s="218">
        <v>5</v>
      </c>
      <c r="I1541" s="219"/>
      <c r="J1541" s="15"/>
      <c r="K1541" s="15"/>
      <c r="L1541" s="215"/>
      <c r="M1541" s="220"/>
      <c r="N1541" s="221"/>
      <c r="O1541" s="221"/>
      <c r="P1541" s="221"/>
      <c r="Q1541" s="221"/>
      <c r="R1541" s="221"/>
      <c r="S1541" s="221"/>
      <c r="T1541" s="222"/>
      <c r="U1541" s="15"/>
      <c r="V1541" s="15"/>
      <c r="W1541" s="15"/>
      <c r="X1541" s="15"/>
      <c r="Y1541" s="15"/>
      <c r="Z1541" s="15"/>
      <c r="AA1541" s="15"/>
      <c r="AB1541" s="15"/>
      <c r="AC1541" s="15"/>
      <c r="AD1541" s="15"/>
      <c r="AE1541" s="15"/>
      <c r="AT1541" s="216" t="s">
        <v>419</v>
      </c>
      <c r="AU1541" s="216" t="s">
        <v>80</v>
      </c>
      <c r="AV1541" s="15" t="s">
        <v>415</v>
      </c>
      <c r="AW1541" s="15" t="s">
        <v>33</v>
      </c>
      <c r="AX1541" s="15" t="s">
        <v>76</v>
      </c>
      <c r="AY1541" s="216" t="s">
        <v>408</v>
      </c>
    </row>
    <row r="1542" s="2" customFormat="1" ht="49.05" customHeight="1">
      <c r="A1542" s="41"/>
      <c r="B1542" s="179"/>
      <c r="C1542" s="180" t="s">
        <v>2405</v>
      </c>
      <c r="D1542" s="180" t="s">
        <v>411</v>
      </c>
      <c r="E1542" s="181" t="s">
        <v>2406</v>
      </c>
      <c r="F1542" s="182" t="s">
        <v>2407</v>
      </c>
      <c r="G1542" s="183" t="s">
        <v>501</v>
      </c>
      <c r="H1542" s="184">
        <v>1.6499999999999999</v>
      </c>
      <c r="I1542" s="185"/>
      <c r="J1542" s="186">
        <f>ROUND(I1542*H1542,2)</f>
        <v>0</v>
      </c>
      <c r="K1542" s="182" t="s">
        <v>414</v>
      </c>
      <c r="L1542" s="42"/>
      <c r="M1542" s="187" t="s">
        <v>3</v>
      </c>
      <c r="N1542" s="188" t="s">
        <v>43</v>
      </c>
      <c r="O1542" s="75"/>
      <c r="P1542" s="189">
        <f>O1542*H1542</f>
        <v>0</v>
      </c>
      <c r="Q1542" s="189">
        <v>0</v>
      </c>
      <c r="R1542" s="189">
        <f>Q1542*H1542</f>
        <v>0</v>
      </c>
      <c r="S1542" s="189">
        <v>0</v>
      </c>
      <c r="T1542" s="190">
        <f>S1542*H1542</f>
        <v>0</v>
      </c>
      <c r="U1542" s="41"/>
      <c r="V1542" s="41"/>
      <c r="W1542" s="41"/>
      <c r="X1542" s="41"/>
      <c r="Y1542" s="41"/>
      <c r="Z1542" s="41"/>
      <c r="AA1542" s="41"/>
      <c r="AB1542" s="41"/>
      <c r="AC1542" s="41"/>
      <c r="AD1542" s="41"/>
      <c r="AE1542" s="41"/>
      <c r="AR1542" s="191" t="s">
        <v>98</v>
      </c>
      <c r="AT1542" s="191" t="s">
        <v>411</v>
      </c>
      <c r="AU1542" s="191" t="s">
        <v>80</v>
      </c>
      <c r="AY1542" s="22" t="s">
        <v>408</v>
      </c>
      <c r="BE1542" s="192">
        <f>IF(N1542="základní",J1542,0)</f>
        <v>0</v>
      </c>
      <c r="BF1542" s="192">
        <f>IF(N1542="snížená",J1542,0)</f>
        <v>0</v>
      </c>
      <c r="BG1542" s="192">
        <f>IF(N1542="zákl. přenesená",J1542,0)</f>
        <v>0</v>
      </c>
      <c r="BH1542" s="192">
        <f>IF(N1542="sníž. přenesená",J1542,0)</f>
        <v>0</v>
      </c>
      <c r="BI1542" s="192">
        <f>IF(N1542="nulová",J1542,0)</f>
        <v>0</v>
      </c>
      <c r="BJ1542" s="22" t="s">
        <v>76</v>
      </c>
      <c r="BK1542" s="192">
        <f>ROUND(I1542*H1542,2)</f>
        <v>0</v>
      </c>
      <c r="BL1542" s="22" t="s">
        <v>98</v>
      </c>
      <c r="BM1542" s="191" t="s">
        <v>2408</v>
      </c>
    </row>
    <row r="1543" s="2" customFormat="1">
      <c r="A1543" s="41"/>
      <c r="B1543" s="42"/>
      <c r="C1543" s="41"/>
      <c r="D1543" s="193" t="s">
        <v>417</v>
      </c>
      <c r="E1543" s="41"/>
      <c r="F1543" s="194" t="s">
        <v>2409</v>
      </c>
      <c r="G1543" s="41"/>
      <c r="H1543" s="41"/>
      <c r="I1543" s="195"/>
      <c r="J1543" s="41"/>
      <c r="K1543" s="41"/>
      <c r="L1543" s="42"/>
      <c r="M1543" s="196"/>
      <c r="N1543" s="197"/>
      <c r="O1543" s="75"/>
      <c r="P1543" s="75"/>
      <c r="Q1543" s="75"/>
      <c r="R1543" s="75"/>
      <c r="S1543" s="75"/>
      <c r="T1543" s="76"/>
      <c r="U1543" s="41"/>
      <c r="V1543" s="41"/>
      <c r="W1543" s="41"/>
      <c r="X1543" s="41"/>
      <c r="Y1543" s="41"/>
      <c r="Z1543" s="41"/>
      <c r="AA1543" s="41"/>
      <c r="AB1543" s="41"/>
      <c r="AC1543" s="41"/>
      <c r="AD1543" s="41"/>
      <c r="AE1543" s="41"/>
      <c r="AT1543" s="22" t="s">
        <v>417</v>
      </c>
      <c r="AU1543" s="22" t="s">
        <v>80</v>
      </c>
    </row>
    <row r="1544" s="12" customFormat="1" ht="20.88" customHeight="1">
      <c r="A1544" s="12"/>
      <c r="B1544" s="166"/>
      <c r="C1544" s="12"/>
      <c r="D1544" s="167" t="s">
        <v>71</v>
      </c>
      <c r="E1544" s="177" t="s">
        <v>2410</v>
      </c>
      <c r="F1544" s="177" t="s">
        <v>2411</v>
      </c>
      <c r="G1544" s="12"/>
      <c r="H1544" s="12"/>
      <c r="I1544" s="169"/>
      <c r="J1544" s="178">
        <f>BK1544</f>
        <v>0</v>
      </c>
      <c r="K1544" s="12"/>
      <c r="L1544" s="166"/>
      <c r="M1544" s="171"/>
      <c r="N1544" s="172"/>
      <c r="O1544" s="172"/>
      <c r="P1544" s="173">
        <f>SUM(P1545:P1617)</f>
        <v>0</v>
      </c>
      <c r="Q1544" s="172"/>
      <c r="R1544" s="173">
        <f>SUM(R1545:R1617)</f>
        <v>0.62907281249999991</v>
      </c>
      <c r="S1544" s="172"/>
      <c r="T1544" s="174">
        <f>SUM(T1545:T1617)</f>
        <v>0</v>
      </c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R1544" s="167" t="s">
        <v>80</v>
      </c>
      <c r="AT1544" s="175" t="s">
        <v>71</v>
      </c>
      <c r="AU1544" s="175" t="s">
        <v>80</v>
      </c>
      <c r="AY1544" s="167" t="s">
        <v>408</v>
      </c>
      <c r="BK1544" s="176">
        <f>SUM(BK1545:BK1617)</f>
        <v>0</v>
      </c>
    </row>
    <row r="1545" s="2" customFormat="1" ht="37.8" customHeight="1">
      <c r="A1545" s="41"/>
      <c r="B1545" s="179"/>
      <c r="C1545" s="180" t="s">
        <v>2412</v>
      </c>
      <c r="D1545" s="180" t="s">
        <v>411</v>
      </c>
      <c r="E1545" s="181" t="s">
        <v>2413</v>
      </c>
      <c r="F1545" s="182" t="s">
        <v>2414</v>
      </c>
      <c r="G1545" s="183" t="s">
        <v>561</v>
      </c>
      <c r="H1545" s="184">
        <v>1</v>
      </c>
      <c r="I1545" s="185"/>
      <c r="J1545" s="186">
        <f>ROUND(I1545*H1545,2)</f>
        <v>0</v>
      </c>
      <c r="K1545" s="182" t="s">
        <v>414</v>
      </c>
      <c r="L1545" s="42"/>
      <c r="M1545" s="187" t="s">
        <v>3</v>
      </c>
      <c r="N1545" s="188" t="s">
        <v>43</v>
      </c>
      <c r="O1545" s="75"/>
      <c r="P1545" s="189">
        <f>O1545*H1545</f>
        <v>0</v>
      </c>
      <c r="Q1545" s="189">
        <v>0</v>
      </c>
      <c r="R1545" s="189">
        <f>Q1545*H1545</f>
        <v>0</v>
      </c>
      <c r="S1545" s="189">
        <v>0</v>
      </c>
      <c r="T1545" s="190">
        <f>S1545*H1545</f>
        <v>0</v>
      </c>
      <c r="U1545" s="41"/>
      <c r="V1545" s="41"/>
      <c r="W1545" s="41"/>
      <c r="X1545" s="41"/>
      <c r="Y1545" s="41"/>
      <c r="Z1545" s="41"/>
      <c r="AA1545" s="41"/>
      <c r="AB1545" s="41"/>
      <c r="AC1545" s="41"/>
      <c r="AD1545" s="41"/>
      <c r="AE1545" s="41"/>
      <c r="AR1545" s="191" t="s">
        <v>98</v>
      </c>
      <c r="AT1545" s="191" t="s">
        <v>411</v>
      </c>
      <c r="AU1545" s="191" t="s">
        <v>114</v>
      </c>
      <c r="AY1545" s="22" t="s">
        <v>408</v>
      </c>
      <c r="BE1545" s="192">
        <f>IF(N1545="základní",J1545,0)</f>
        <v>0</v>
      </c>
      <c r="BF1545" s="192">
        <f>IF(N1545="snížená",J1545,0)</f>
        <v>0</v>
      </c>
      <c r="BG1545" s="192">
        <f>IF(N1545="zákl. přenesená",J1545,0)</f>
        <v>0</v>
      </c>
      <c r="BH1545" s="192">
        <f>IF(N1545="sníž. přenesená",J1545,0)</f>
        <v>0</v>
      </c>
      <c r="BI1545" s="192">
        <f>IF(N1545="nulová",J1545,0)</f>
        <v>0</v>
      </c>
      <c r="BJ1545" s="22" t="s">
        <v>76</v>
      </c>
      <c r="BK1545" s="192">
        <f>ROUND(I1545*H1545,2)</f>
        <v>0</v>
      </c>
      <c r="BL1545" s="22" t="s">
        <v>98</v>
      </c>
      <c r="BM1545" s="191" t="s">
        <v>2415</v>
      </c>
    </row>
    <row r="1546" s="2" customFormat="1">
      <c r="A1546" s="41"/>
      <c r="B1546" s="42"/>
      <c r="C1546" s="41"/>
      <c r="D1546" s="193" t="s">
        <v>417</v>
      </c>
      <c r="E1546" s="41"/>
      <c r="F1546" s="194" t="s">
        <v>2416</v>
      </c>
      <c r="G1546" s="41"/>
      <c r="H1546" s="41"/>
      <c r="I1546" s="195"/>
      <c r="J1546" s="41"/>
      <c r="K1546" s="41"/>
      <c r="L1546" s="42"/>
      <c r="M1546" s="196"/>
      <c r="N1546" s="197"/>
      <c r="O1546" s="75"/>
      <c r="P1546" s="75"/>
      <c r="Q1546" s="75"/>
      <c r="R1546" s="75"/>
      <c r="S1546" s="75"/>
      <c r="T1546" s="76"/>
      <c r="U1546" s="41"/>
      <c r="V1546" s="41"/>
      <c r="W1546" s="41"/>
      <c r="X1546" s="41"/>
      <c r="Y1546" s="41"/>
      <c r="Z1546" s="41"/>
      <c r="AA1546" s="41"/>
      <c r="AB1546" s="41"/>
      <c r="AC1546" s="41"/>
      <c r="AD1546" s="41"/>
      <c r="AE1546" s="41"/>
      <c r="AT1546" s="22" t="s">
        <v>417</v>
      </c>
      <c r="AU1546" s="22" t="s">
        <v>114</v>
      </c>
    </row>
    <row r="1547" s="14" customFormat="1">
      <c r="A1547" s="14"/>
      <c r="B1547" s="208"/>
      <c r="C1547" s="14"/>
      <c r="D1547" s="199" t="s">
        <v>419</v>
      </c>
      <c r="E1547" s="209" t="s">
        <v>3</v>
      </c>
      <c r="F1547" s="210" t="s">
        <v>1631</v>
      </c>
      <c r="G1547" s="14"/>
      <c r="H1547" s="209" t="s">
        <v>3</v>
      </c>
      <c r="I1547" s="211"/>
      <c r="J1547" s="14"/>
      <c r="K1547" s="14"/>
      <c r="L1547" s="208"/>
      <c r="M1547" s="212"/>
      <c r="N1547" s="213"/>
      <c r="O1547" s="213"/>
      <c r="P1547" s="213"/>
      <c r="Q1547" s="213"/>
      <c r="R1547" s="213"/>
      <c r="S1547" s="213"/>
      <c r="T1547" s="214"/>
      <c r="U1547" s="14"/>
      <c r="V1547" s="14"/>
      <c r="W1547" s="14"/>
      <c r="X1547" s="14"/>
      <c r="Y1547" s="14"/>
      <c r="Z1547" s="14"/>
      <c r="AA1547" s="14"/>
      <c r="AB1547" s="14"/>
      <c r="AC1547" s="14"/>
      <c r="AD1547" s="14"/>
      <c r="AE1547" s="14"/>
      <c r="AT1547" s="209" t="s">
        <v>419</v>
      </c>
      <c r="AU1547" s="209" t="s">
        <v>114</v>
      </c>
      <c r="AV1547" s="14" t="s">
        <v>76</v>
      </c>
      <c r="AW1547" s="14" t="s">
        <v>33</v>
      </c>
      <c r="AX1547" s="14" t="s">
        <v>72</v>
      </c>
      <c r="AY1547" s="209" t="s">
        <v>408</v>
      </c>
    </row>
    <row r="1548" s="13" customFormat="1">
      <c r="A1548" s="13"/>
      <c r="B1548" s="198"/>
      <c r="C1548" s="13"/>
      <c r="D1548" s="199" t="s">
        <v>419</v>
      </c>
      <c r="E1548" s="200" t="s">
        <v>3</v>
      </c>
      <c r="F1548" s="201" t="s">
        <v>2417</v>
      </c>
      <c r="G1548" s="13"/>
      <c r="H1548" s="202">
        <v>1</v>
      </c>
      <c r="I1548" s="203"/>
      <c r="J1548" s="13"/>
      <c r="K1548" s="13"/>
      <c r="L1548" s="198"/>
      <c r="M1548" s="204"/>
      <c r="N1548" s="205"/>
      <c r="O1548" s="205"/>
      <c r="P1548" s="205"/>
      <c r="Q1548" s="205"/>
      <c r="R1548" s="205"/>
      <c r="S1548" s="205"/>
      <c r="T1548" s="206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T1548" s="200" t="s">
        <v>419</v>
      </c>
      <c r="AU1548" s="200" t="s">
        <v>114</v>
      </c>
      <c r="AV1548" s="13" t="s">
        <v>80</v>
      </c>
      <c r="AW1548" s="13" t="s">
        <v>33</v>
      </c>
      <c r="AX1548" s="13" t="s">
        <v>76</v>
      </c>
      <c r="AY1548" s="200" t="s">
        <v>408</v>
      </c>
    </row>
    <row r="1549" s="2" customFormat="1" ht="33" customHeight="1">
      <c r="A1549" s="41"/>
      <c r="B1549" s="179"/>
      <c r="C1549" s="223" t="s">
        <v>2418</v>
      </c>
      <c r="D1549" s="223" t="s">
        <v>513</v>
      </c>
      <c r="E1549" s="224" t="s">
        <v>2419</v>
      </c>
      <c r="F1549" s="225" t="s">
        <v>2420</v>
      </c>
      <c r="G1549" s="226" t="s">
        <v>561</v>
      </c>
      <c r="H1549" s="227">
        <v>1</v>
      </c>
      <c r="I1549" s="228"/>
      <c r="J1549" s="229">
        <f>ROUND(I1549*H1549,2)</f>
        <v>0</v>
      </c>
      <c r="K1549" s="225" t="s">
        <v>414</v>
      </c>
      <c r="L1549" s="230"/>
      <c r="M1549" s="231" t="s">
        <v>3</v>
      </c>
      <c r="N1549" s="232" t="s">
        <v>43</v>
      </c>
      <c r="O1549" s="75"/>
      <c r="P1549" s="189">
        <f>O1549*H1549</f>
        <v>0</v>
      </c>
      <c r="Q1549" s="189">
        <v>0.021600000000000001</v>
      </c>
      <c r="R1549" s="189">
        <f>Q1549*H1549</f>
        <v>0.021600000000000001</v>
      </c>
      <c r="S1549" s="189">
        <v>0</v>
      </c>
      <c r="T1549" s="190">
        <f>S1549*H1549</f>
        <v>0</v>
      </c>
      <c r="U1549" s="41"/>
      <c r="V1549" s="41"/>
      <c r="W1549" s="41"/>
      <c r="X1549" s="41"/>
      <c r="Y1549" s="41"/>
      <c r="Z1549" s="41"/>
      <c r="AA1549" s="41"/>
      <c r="AB1549" s="41"/>
      <c r="AC1549" s="41"/>
      <c r="AD1549" s="41"/>
      <c r="AE1549" s="41"/>
      <c r="AR1549" s="191" t="s">
        <v>616</v>
      </c>
      <c r="AT1549" s="191" t="s">
        <v>513</v>
      </c>
      <c r="AU1549" s="191" t="s">
        <v>114</v>
      </c>
      <c r="AY1549" s="22" t="s">
        <v>408</v>
      </c>
      <c r="BE1549" s="192">
        <f>IF(N1549="základní",J1549,0)</f>
        <v>0</v>
      </c>
      <c r="BF1549" s="192">
        <f>IF(N1549="snížená",J1549,0)</f>
        <v>0</v>
      </c>
      <c r="BG1549" s="192">
        <f>IF(N1549="zákl. přenesená",J1549,0)</f>
        <v>0</v>
      </c>
      <c r="BH1549" s="192">
        <f>IF(N1549="sníž. přenesená",J1549,0)</f>
        <v>0</v>
      </c>
      <c r="BI1549" s="192">
        <f>IF(N1549="nulová",J1549,0)</f>
        <v>0</v>
      </c>
      <c r="BJ1549" s="22" t="s">
        <v>76</v>
      </c>
      <c r="BK1549" s="192">
        <f>ROUND(I1549*H1549,2)</f>
        <v>0</v>
      </c>
      <c r="BL1549" s="22" t="s">
        <v>98</v>
      </c>
      <c r="BM1549" s="191" t="s">
        <v>2421</v>
      </c>
    </row>
    <row r="1550" s="2" customFormat="1" ht="37.8" customHeight="1">
      <c r="A1550" s="41"/>
      <c r="B1550" s="179"/>
      <c r="C1550" s="180" t="s">
        <v>2422</v>
      </c>
      <c r="D1550" s="180" t="s">
        <v>411</v>
      </c>
      <c r="E1550" s="181" t="s">
        <v>2423</v>
      </c>
      <c r="F1550" s="182" t="s">
        <v>2424</v>
      </c>
      <c r="G1550" s="183" t="s">
        <v>561</v>
      </c>
      <c r="H1550" s="184">
        <v>1</v>
      </c>
      <c r="I1550" s="185"/>
      <c r="J1550" s="186">
        <f>ROUND(I1550*H1550,2)</f>
        <v>0</v>
      </c>
      <c r="K1550" s="182" t="s">
        <v>414</v>
      </c>
      <c r="L1550" s="42"/>
      <c r="M1550" s="187" t="s">
        <v>3</v>
      </c>
      <c r="N1550" s="188" t="s">
        <v>43</v>
      </c>
      <c r="O1550" s="75"/>
      <c r="P1550" s="189">
        <f>O1550*H1550</f>
        <v>0</v>
      </c>
      <c r="Q1550" s="189">
        <v>0</v>
      </c>
      <c r="R1550" s="189">
        <f>Q1550*H1550</f>
        <v>0</v>
      </c>
      <c r="S1550" s="189">
        <v>0</v>
      </c>
      <c r="T1550" s="190">
        <f>S1550*H1550</f>
        <v>0</v>
      </c>
      <c r="U1550" s="41"/>
      <c r="V1550" s="41"/>
      <c r="W1550" s="41"/>
      <c r="X1550" s="41"/>
      <c r="Y1550" s="41"/>
      <c r="Z1550" s="41"/>
      <c r="AA1550" s="41"/>
      <c r="AB1550" s="41"/>
      <c r="AC1550" s="41"/>
      <c r="AD1550" s="41"/>
      <c r="AE1550" s="41"/>
      <c r="AR1550" s="191" t="s">
        <v>98</v>
      </c>
      <c r="AT1550" s="191" t="s">
        <v>411</v>
      </c>
      <c r="AU1550" s="191" t="s">
        <v>114</v>
      </c>
      <c r="AY1550" s="22" t="s">
        <v>408</v>
      </c>
      <c r="BE1550" s="192">
        <f>IF(N1550="základní",J1550,0)</f>
        <v>0</v>
      </c>
      <c r="BF1550" s="192">
        <f>IF(N1550="snížená",J1550,0)</f>
        <v>0</v>
      </c>
      <c r="BG1550" s="192">
        <f>IF(N1550="zákl. přenesená",J1550,0)</f>
        <v>0</v>
      </c>
      <c r="BH1550" s="192">
        <f>IF(N1550="sníž. přenesená",J1550,0)</f>
        <v>0</v>
      </c>
      <c r="BI1550" s="192">
        <f>IF(N1550="nulová",J1550,0)</f>
        <v>0</v>
      </c>
      <c r="BJ1550" s="22" t="s">
        <v>76</v>
      </c>
      <c r="BK1550" s="192">
        <f>ROUND(I1550*H1550,2)</f>
        <v>0</v>
      </c>
      <c r="BL1550" s="22" t="s">
        <v>98</v>
      </c>
      <c r="BM1550" s="191" t="s">
        <v>2425</v>
      </c>
    </row>
    <row r="1551" s="2" customFormat="1">
      <c r="A1551" s="41"/>
      <c r="B1551" s="42"/>
      <c r="C1551" s="41"/>
      <c r="D1551" s="193" t="s">
        <v>417</v>
      </c>
      <c r="E1551" s="41"/>
      <c r="F1551" s="194" t="s">
        <v>2426</v>
      </c>
      <c r="G1551" s="41"/>
      <c r="H1551" s="41"/>
      <c r="I1551" s="195"/>
      <c r="J1551" s="41"/>
      <c r="K1551" s="41"/>
      <c r="L1551" s="42"/>
      <c r="M1551" s="196"/>
      <c r="N1551" s="197"/>
      <c r="O1551" s="75"/>
      <c r="P1551" s="75"/>
      <c r="Q1551" s="75"/>
      <c r="R1551" s="75"/>
      <c r="S1551" s="75"/>
      <c r="T1551" s="76"/>
      <c r="U1551" s="41"/>
      <c r="V1551" s="41"/>
      <c r="W1551" s="41"/>
      <c r="X1551" s="41"/>
      <c r="Y1551" s="41"/>
      <c r="Z1551" s="41"/>
      <c r="AA1551" s="41"/>
      <c r="AB1551" s="41"/>
      <c r="AC1551" s="41"/>
      <c r="AD1551" s="41"/>
      <c r="AE1551" s="41"/>
      <c r="AT1551" s="22" t="s">
        <v>417</v>
      </c>
      <c r="AU1551" s="22" t="s">
        <v>114</v>
      </c>
    </row>
    <row r="1552" s="13" customFormat="1">
      <c r="A1552" s="13"/>
      <c r="B1552" s="198"/>
      <c r="C1552" s="13"/>
      <c r="D1552" s="199" t="s">
        <v>419</v>
      </c>
      <c r="E1552" s="200" t="s">
        <v>3</v>
      </c>
      <c r="F1552" s="201" t="s">
        <v>2427</v>
      </c>
      <c r="G1552" s="13"/>
      <c r="H1552" s="202">
        <v>1</v>
      </c>
      <c r="I1552" s="203"/>
      <c r="J1552" s="13"/>
      <c r="K1552" s="13"/>
      <c r="L1552" s="198"/>
      <c r="M1552" s="204"/>
      <c r="N1552" s="205"/>
      <c r="O1552" s="205"/>
      <c r="P1552" s="205"/>
      <c r="Q1552" s="205"/>
      <c r="R1552" s="205"/>
      <c r="S1552" s="205"/>
      <c r="T1552" s="206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T1552" s="200" t="s">
        <v>419</v>
      </c>
      <c r="AU1552" s="200" t="s">
        <v>114</v>
      </c>
      <c r="AV1552" s="13" t="s">
        <v>80</v>
      </c>
      <c r="AW1552" s="13" t="s">
        <v>33</v>
      </c>
      <c r="AX1552" s="13" t="s">
        <v>76</v>
      </c>
      <c r="AY1552" s="200" t="s">
        <v>408</v>
      </c>
    </row>
    <row r="1553" s="2" customFormat="1" ht="33" customHeight="1">
      <c r="A1553" s="41"/>
      <c r="B1553" s="179"/>
      <c r="C1553" s="223" t="s">
        <v>2428</v>
      </c>
      <c r="D1553" s="223" t="s">
        <v>513</v>
      </c>
      <c r="E1553" s="224" t="s">
        <v>2429</v>
      </c>
      <c r="F1553" s="225" t="s">
        <v>2430</v>
      </c>
      <c r="G1553" s="226" t="s">
        <v>561</v>
      </c>
      <c r="H1553" s="227">
        <v>1</v>
      </c>
      <c r="I1553" s="228"/>
      <c r="J1553" s="229">
        <f>ROUND(I1553*H1553,2)</f>
        <v>0</v>
      </c>
      <c r="K1553" s="225" t="s">
        <v>414</v>
      </c>
      <c r="L1553" s="230"/>
      <c r="M1553" s="231" t="s">
        <v>3</v>
      </c>
      <c r="N1553" s="232" t="s">
        <v>43</v>
      </c>
      <c r="O1553" s="75"/>
      <c r="P1553" s="189">
        <f>O1553*H1553</f>
        <v>0</v>
      </c>
      <c r="Q1553" s="189">
        <v>0.052479999999999999</v>
      </c>
      <c r="R1553" s="189">
        <f>Q1553*H1553</f>
        <v>0.052479999999999999</v>
      </c>
      <c r="S1553" s="189">
        <v>0</v>
      </c>
      <c r="T1553" s="190">
        <f>S1553*H1553</f>
        <v>0</v>
      </c>
      <c r="U1553" s="41"/>
      <c r="V1553" s="41"/>
      <c r="W1553" s="41"/>
      <c r="X1553" s="41"/>
      <c r="Y1553" s="41"/>
      <c r="Z1553" s="41"/>
      <c r="AA1553" s="41"/>
      <c r="AB1553" s="41"/>
      <c r="AC1553" s="41"/>
      <c r="AD1553" s="41"/>
      <c r="AE1553" s="41"/>
      <c r="AR1553" s="191" t="s">
        <v>616</v>
      </c>
      <c r="AT1553" s="191" t="s">
        <v>513</v>
      </c>
      <c r="AU1553" s="191" t="s">
        <v>114</v>
      </c>
      <c r="AY1553" s="22" t="s">
        <v>408</v>
      </c>
      <c r="BE1553" s="192">
        <f>IF(N1553="základní",J1553,0)</f>
        <v>0</v>
      </c>
      <c r="BF1553" s="192">
        <f>IF(N1553="snížená",J1553,0)</f>
        <v>0</v>
      </c>
      <c r="BG1553" s="192">
        <f>IF(N1553="zákl. přenesená",J1553,0)</f>
        <v>0</v>
      </c>
      <c r="BH1553" s="192">
        <f>IF(N1553="sníž. přenesená",J1553,0)</f>
        <v>0</v>
      </c>
      <c r="BI1553" s="192">
        <f>IF(N1553="nulová",J1553,0)</f>
        <v>0</v>
      </c>
      <c r="BJ1553" s="22" t="s">
        <v>76</v>
      </c>
      <c r="BK1553" s="192">
        <f>ROUND(I1553*H1553,2)</f>
        <v>0</v>
      </c>
      <c r="BL1553" s="22" t="s">
        <v>98</v>
      </c>
      <c r="BM1553" s="191" t="s">
        <v>2431</v>
      </c>
    </row>
    <row r="1554" s="2" customFormat="1" ht="37.8" customHeight="1">
      <c r="A1554" s="41"/>
      <c r="B1554" s="179"/>
      <c r="C1554" s="180" t="s">
        <v>2432</v>
      </c>
      <c r="D1554" s="180" t="s">
        <v>411</v>
      </c>
      <c r="E1554" s="181" t="s">
        <v>2433</v>
      </c>
      <c r="F1554" s="182" t="s">
        <v>2434</v>
      </c>
      <c r="G1554" s="183" t="s">
        <v>561</v>
      </c>
      <c r="H1554" s="184">
        <v>1</v>
      </c>
      <c r="I1554" s="185"/>
      <c r="J1554" s="186">
        <f>ROUND(I1554*H1554,2)</f>
        <v>0</v>
      </c>
      <c r="K1554" s="182" t="s">
        <v>414</v>
      </c>
      <c r="L1554" s="42"/>
      <c r="M1554" s="187" t="s">
        <v>3</v>
      </c>
      <c r="N1554" s="188" t="s">
        <v>43</v>
      </c>
      <c r="O1554" s="75"/>
      <c r="P1554" s="189">
        <f>O1554*H1554</f>
        <v>0</v>
      </c>
      <c r="Q1554" s="189">
        <v>0</v>
      </c>
      <c r="R1554" s="189">
        <f>Q1554*H1554</f>
        <v>0</v>
      </c>
      <c r="S1554" s="189">
        <v>0</v>
      </c>
      <c r="T1554" s="190">
        <f>S1554*H1554</f>
        <v>0</v>
      </c>
      <c r="U1554" s="41"/>
      <c r="V1554" s="41"/>
      <c r="W1554" s="41"/>
      <c r="X1554" s="41"/>
      <c r="Y1554" s="41"/>
      <c r="Z1554" s="41"/>
      <c r="AA1554" s="41"/>
      <c r="AB1554" s="41"/>
      <c r="AC1554" s="41"/>
      <c r="AD1554" s="41"/>
      <c r="AE1554" s="41"/>
      <c r="AR1554" s="191" t="s">
        <v>98</v>
      </c>
      <c r="AT1554" s="191" t="s">
        <v>411</v>
      </c>
      <c r="AU1554" s="191" t="s">
        <v>114</v>
      </c>
      <c r="AY1554" s="22" t="s">
        <v>408</v>
      </c>
      <c r="BE1554" s="192">
        <f>IF(N1554="základní",J1554,0)</f>
        <v>0</v>
      </c>
      <c r="BF1554" s="192">
        <f>IF(N1554="snížená",J1554,0)</f>
        <v>0</v>
      </c>
      <c r="BG1554" s="192">
        <f>IF(N1554="zákl. přenesená",J1554,0)</f>
        <v>0</v>
      </c>
      <c r="BH1554" s="192">
        <f>IF(N1554="sníž. přenesená",J1554,0)</f>
        <v>0</v>
      </c>
      <c r="BI1554" s="192">
        <f>IF(N1554="nulová",J1554,0)</f>
        <v>0</v>
      </c>
      <c r="BJ1554" s="22" t="s">
        <v>76</v>
      </c>
      <c r="BK1554" s="192">
        <f>ROUND(I1554*H1554,2)</f>
        <v>0</v>
      </c>
      <c r="BL1554" s="22" t="s">
        <v>98</v>
      </c>
      <c r="BM1554" s="191" t="s">
        <v>2435</v>
      </c>
    </row>
    <row r="1555" s="2" customFormat="1">
      <c r="A1555" s="41"/>
      <c r="B1555" s="42"/>
      <c r="C1555" s="41"/>
      <c r="D1555" s="193" t="s">
        <v>417</v>
      </c>
      <c r="E1555" s="41"/>
      <c r="F1555" s="194" t="s">
        <v>2436</v>
      </c>
      <c r="G1555" s="41"/>
      <c r="H1555" s="41"/>
      <c r="I1555" s="195"/>
      <c r="J1555" s="41"/>
      <c r="K1555" s="41"/>
      <c r="L1555" s="42"/>
      <c r="M1555" s="196"/>
      <c r="N1555" s="197"/>
      <c r="O1555" s="75"/>
      <c r="P1555" s="75"/>
      <c r="Q1555" s="75"/>
      <c r="R1555" s="75"/>
      <c r="S1555" s="75"/>
      <c r="T1555" s="76"/>
      <c r="U1555" s="41"/>
      <c r="V1555" s="41"/>
      <c r="W1555" s="41"/>
      <c r="X1555" s="41"/>
      <c r="Y1555" s="41"/>
      <c r="Z1555" s="41"/>
      <c r="AA1555" s="41"/>
      <c r="AB1555" s="41"/>
      <c r="AC1555" s="41"/>
      <c r="AD1555" s="41"/>
      <c r="AE1555" s="41"/>
      <c r="AT1555" s="22" t="s">
        <v>417</v>
      </c>
      <c r="AU1555" s="22" t="s">
        <v>114</v>
      </c>
    </row>
    <row r="1556" s="13" customFormat="1">
      <c r="A1556" s="13"/>
      <c r="B1556" s="198"/>
      <c r="C1556" s="13"/>
      <c r="D1556" s="199" t="s">
        <v>419</v>
      </c>
      <c r="E1556" s="200" t="s">
        <v>3</v>
      </c>
      <c r="F1556" s="201" t="s">
        <v>1662</v>
      </c>
      <c r="G1556" s="13"/>
      <c r="H1556" s="202">
        <v>1</v>
      </c>
      <c r="I1556" s="203"/>
      <c r="J1556" s="13"/>
      <c r="K1556" s="13"/>
      <c r="L1556" s="198"/>
      <c r="M1556" s="204"/>
      <c r="N1556" s="205"/>
      <c r="O1556" s="205"/>
      <c r="P1556" s="205"/>
      <c r="Q1556" s="205"/>
      <c r="R1556" s="205"/>
      <c r="S1556" s="205"/>
      <c r="T1556" s="206"/>
      <c r="U1556" s="13"/>
      <c r="V1556" s="13"/>
      <c r="W1556" s="13"/>
      <c r="X1556" s="13"/>
      <c r="Y1556" s="13"/>
      <c r="Z1556" s="13"/>
      <c r="AA1556" s="13"/>
      <c r="AB1556" s="13"/>
      <c r="AC1556" s="13"/>
      <c r="AD1556" s="13"/>
      <c r="AE1556" s="13"/>
      <c r="AT1556" s="200" t="s">
        <v>419</v>
      </c>
      <c r="AU1556" s="200" t="s">
        <v>114</v>
      </c>
      <c r="AV1556" s="13" t="s">
        <v>80</v>
      </c>
      <c r="AW1556" s="13" t="s">
        <v>33</v>
      </c>
      <c r="AX1556" s="13" t="s">
        <v>76</v>
      </c>
      <c r="AY1556" s="200" t="s">
        <v>408</v>
      </c>
    </row>
    <row r="1557" s="2" customFormat="1" ht="33" customHeight="1">
      <c r="A1557" s="41"/>
      <c r="B1557" s="179"/>
      <c r="C1557" s="223" t="s">
        <v>2437</v>
      </c>
      <c r="D1557" s="223" t="s">
        <v>513</v>
      </c>
      <c r="E1557" s="224" t="s">
        <v>2438</v>
      </c>
      <c r="F1557" s="225" t="s">
        <v>2439</v>
      </c>
      <c r="G1557" s="226" t="s">
        <v>561</v>
      </c>
      <c r="H1557" s="227">
        <v>1</v>
      </c>
      <c r="I1557" s="228"/>
      <c r="J1557" s="229">
        <f>ROUND(I1557*H1557,2)</f>
        <v>0</v>
      </c>
      <c r="K1557" s="225" t="s">
        <v>414</v>
      </c>
      <c r="L1557" s="230"/>
      <c r="M1557" s="231" t="s">
        <v>3</v>
      </c>
      <c r="N1557" s="232" t="s">
        <v>43</v>
      </c>
      <c r="O1557" s="75"/>
      <c r="P1557" s="189">
        <f>O1557*H1557</f>
        <v>0</v>
      </c>
      <c r="Q1557" s="189">
        <v>0.029700000000000001</v>
      </c>
      <c r="R1557" s="189">
        <f>Q1557*H1557</f>
        <v>0.029700000000000001</v>
      </c>
      <c r="S1557" s="189">
        <v>0</v>
      </c>
      <c r="T1557" s="190">
        <f>S1557*H1557</f>
        <v>0</v>
      </c>
      <c r="U1557" s="41"/>
      <c r="V1557" s="41"/>
      <c r="W1557" s="41"/>
      <c r="X1557" s="41"/>
      <c r="Y1557" s="41"/>
      <c r="Z1557" s="41"/>
      <c r="AA1557" s="41"/>
      <c r="AB1557" s="41"/>
      <c r="AC1557" s="41"/>
      <c r="AD1557" s="41"/>
      <c r="AE1557" s="41"/>
      <c r="AR1557" s="191" t="s">
        <v>616</v>
      </c>
      <c r="AT1557" s="191" t="s">
        <v>513</v>
      </c>
      <c r="AU1557" s="191" t="s">
        <v>114</v>
      </c>
      <c r="AY1557" s="22" t="s">
        <v>408</v>
      </c>
      <c r="BE1557" s="192">
        <f>IF(N1557="základní",J1557,0)</f>
        <v>0</v>
      </c>
      <c r="BF1557" s="192">
        <f>IF(N1557="snížená",J1557,0)</f>
        <v>0</v>
      </c>
      <c r="BG1557" s="192">
        <f>IF(N1557="zákl. přenesená",J1557,0)</f>
        <v>0</v>
      </c>
      <c r="BH1557" s="192">
        <f>IF(N1557="sníž. přenesená",J1557,0)</f>
        <v>0</v>
      </c>
      <c r="BI1557" s="192">
        <f>IF(N1557="nulová",J1557,0)</f>
        <v>0</v>
      </c>
      <c r="BJ1557" s="22" t="s">
        <v>76</v>
      </c>
      <c r="BK1557" s="192">
        <f>ROUND(I1557*H1557,2)</f>
        <v>0</v>
      </c>
      <c r="BL1557" s="22" t="s">
        <v>98</v>
      </c>
      <c r="BM1557" s="191" t="s">
        <v>2440</v>
      </c>
    </row>
    <row r="1558" s="2" customFormat="1" ht="37.8" customHeight="1">
      <c r="A1558" s="41"/>
      <c r="B1558" s="179"/>
      <c r="C1558" s="180" t="s">
        <v>2441</v>
      </c>
      <c r="D1558" s="180" t="s">
        <v>411</v>
      </c>
      <c r="E1558" s="181" t="s">
        <v>2442</v>
      </c>
      <c r="F1558" s="182" t="s">
        <v>2443</v>
      </c>
      <c r="G1558" s="183" t="s">
        <v>561</v>
      </c>
      <c r="H1558" s="184">
        <v>12</v>
      </c>
      <c r="I1558" s="185"/>
      <c r="J1558" s="186">
        <f>ROUND(I1558*H1558,2)</f>
        <v>0</v>
      </c>
      <c r="K1558" s="182" t="s">
        <v>414</v>
      </c>
      <c r="L1558" s="42"/>
      <c r="M1558" s="187" t="s">
        <v>3</v>
      </c>
      <c r="N1558" s="188" t="s">
        <v>43</v>
      </c>
      <c r="O1558" s="75"/>
      <c r="P1558" s="189">
        <f>O1558*H1558</f>
        <v>0</v>
      </c>
      <c r="Q1558" s="189">
        <v>0</v>
      </c>
      <c r="R1558" s="189">
        <f>Q1558*H1558</f>
        <v>0</v>
      </c>
      <c r="S1558" s="189">
        <v>0</v>
      </c>
      <c r="T1558" s="190">
        <f>S1558*H1558</f>
        <v>0</v>
      </c>
      <c r="U1558" s="41"/>
      <c r="V1558" s="41"/>
      <c r="W1558" s="41"/>
      <c r="X1558" s="41"/>
      <c r="Y1558" s="41"/>
      <c r="Z1558" s="41"/>
      <c r="AA1558" s="41"/>
      <c r="AB1558" s="41"/>
      <c r="AC1558" s="41"/>
      <c r="AD1558" s="41"/>
      <c r="AE1558" s="41"/>
      <c r="AR1558" s="191" t="s">
        <v>98</v>
      </c>
      <c r="AT1558" s="191" t="s">
        <v>411</v>
      </c>
      <c r="AU1558" s="191" t="s">
        <v>114</v>
      </c>
      <c r="AY1558" s="22" t="s">
        <v>408</v>
      </c>
      <c r="BE1558" s="192">
        <f>IF(N1558="základní",J1558,0)</f>
        <v>0</v>
      </c>
      <c r="BF1558" s="192">
        <f>IF(N1558="snížená",J1558,0)</f>
        <v>0</v>
      </c>
      <c r="BG1558" s="192">
        <f>IF(N1558="zákl. přenesená",J1558,0)</f>
        <v>0</v>
      </c>
      <c r="BH1558" s="192">
        <f>IF(N1558="sníž. přenesená",J1558,0)</f>
        <v>0</v>
      </c>
      <c r="BI1558" s="192">
        <f>IF(N1558="nulová",J1558,0)</f>
        <v>0</v>
      </c>
      <c r="BJ1558" s="22" t="s">
        <v>76</v>
      </c>
      <c r="BK1558" s="192">
        <f>ROUND(I1558*H1558,2)</f>
        <v>0</v>
      </c>
      <c r="BL1558" s="22" t="s">
        <v>98</v>
      </c>
      <c r="BM1558" s="191" t="s">
        <v>2444</v>
      </c>
    </row>
    <row r="1559" s="2" customFormat="1">
      <c r="A1559" s="41"/>
      <c r="B1559" s="42"/>
      <c r="C1559" s="41"/>
      <c r="D1559" s="193" t="s">
        <v>417</v>
      </c>
      <c r="E1559" s="41"/>
      <c r="F1559" s="194" t="s">
        <v>2445</v>
      </c>
      <c r="G1559" s="41"/>
      <c r="H1559" s="41"/>
      <c r="I1559" s="195"/>
      <c r="J1559" s="41"/>
      <c r="K1559" s="41"/>
      <c r="L1559" s="42"/>
      <c r="M1559" s="196"/>
      <c r="N1559" s="197"/>
      <c r="O1559" s="75"/>
      <c r="P1559" s="75"/>
      <c r="Q1559" s="75"/>
      <c r="R1559" s="75"/>
      <c r="S1559" s="75"/>
      <c r="T1559" s="76"/>
      <c r="U1559" s="41"/>
      <c r="V1559" s="41"/>
      <c r="W1559" s="41"/>
      <c r="X1559" s="41"/>
      <c r="Y1559" s="41"/>
      <c r="Z1559" s="41"/>
      <c r="AA1559" s="41"/>
      <c r="AB1559" s="41"/>
      <c r="AC1559" s="41"/>
      <c r="AD1559" s="41"/>
      <c r="AE1559" s="41"/>
      <c r="AT1559" s="22" t="s">
        <v>417</v>
      </c>
      <c r="AU1559" s="22" t="s">
        <v>114</v>
      </c>
    </row>
    <row r="1560" s="2" customFormat="1" ht="24.15" customHeight="1">
      <c r="A1560" s="41"/>
      <c r="B1560" s="179"/>
      <c r="C1560" s="223" t="s">
        <v>2446</v>
      </c>
      <c r="D1560" s="223" t="s">
        <v>513</v>
      </c>
      <c r="E1560" s="224" t="s">
        <v>2447</v>
      </c>
      <c r="F1560" s="225" t="s">
        <v>2448</v>
      </c>
      <c r="G1560" s="226" t="s">
        <v>561</v>
      </c>
      <c r="H1560" s="227">
        <v>2</v>
      </c>
      <c r="I1560" s="228"/>
      <c r="J1560" s="229">
        <f>ROUND(I1560*H1560,2)</f>
        <v>0</v>
      </c>
      <c r="K1560" s="225" t="s">
        <v>414</v>
      </c>
      <c r="L1560" s="230"/>
      <c r="M1560" s="231" t="s">
        <v>3</v>
      </c>
      <c r="N1560" s="232" t="s">
        <v>43</v>
      </c>
      <c r="O1560" s="75"/>
      <c r="P1560" s="189">
        <f>O1560*H1560</f>
        <v>0</v>
      </c>
      <c r="Q1560" s="189">
        <v>0.016</v>
      </c>
      <c r="R1560" s="189">
        <f>Q1560*H1560</f>
        <v>0.032000000000000001</v>
      </c>
      <c r="S1560" s="189">
        <v>0</v>
      </c>
      <c r="T1560" s="190">
        <f>S1560*H1560</f>
        <v>0</v>
      </c>
      <c r="U1560" s="41"/>
      <c r="V1560" s="41"/>
      <c r="W1560" s="41"/>
      <c r="X1560" s="41"/>
      <c r="Y1560" s="41"/>
      <c r="Z1560" s="41"/>
      <c r="AA1560" s="41"/>
      <c r="AB1560" s="41"/>
      <c r="AC1560" s="41"/>
      <c r="AD1560" s="41"/>
      <c r="AE1560" s="41"/>
      <c r="AR1560" s="191" t="s">
        <v>616</v>
      </c>
      <c r="AT1560" s="191" t="s">
        <v>513</v>
      </c>
      <c r="AU1560" s="191" t="s">
        <v>114</v>
      </c>
      <c r="AY1560" s="22" t="s">
        <v>408</v>
      </c>
      <c r="BE1560" s="192">
        <f>IF(N1560="základní",J1560,0)</f>
        <v>0</v>
      </c>
      <c r="BF1560" s="192">
        <f>IF(N1560="snížená",J1560,0)</f>
        <v>0</v>
      </c>
      <c r="BG1560" s="192">
        <f>IF(N1560="zákl. přenesená",J1560,0)</f>
        <v>0</v>
      </c>
      <c r="BH1560" s="192">
        <f>IF(N1560="sníž. přenesená",J1560,0)</f>
        <v>0</v>
      </c>
      <c r="BI1560" s="192">
        <f>IF(N1560="nulová",J1560,0)</f>
        <v>0</v>
      </c>
      <c r="BJ1560" s="22" t="s">
        <v>76</v>
      </c>
      <c r="BK1560" s="192">
        <f>ROUND(I1560*H1560,2)</f>
        <v>0</v>
      </c>
      <c r="BL1560" s="22" t="s">
        <v>98</v>
      </c>
      <c r="BM1560" s="191" t="s">
        <v>2449</v>
      </c>
    </row>
    <row r="1561" s="13" customFormat="1">
      <c r="A1561" s="13"/>
      <c r="B1561" s="198"/>
      <c r="C1561" s="13"/>
      <c r="D1561" s="199" t="s">
        <v>419</v>
      </c>
      <c r="E1561" s="200" t="s">
        <v>3</v>
      </c>
      <c r="F1561" s="201" t="s">
        <v>1647</v>
      </c>
      <c r="G1561" s="13"/>
      <c r="H1561" s="202">
        <v>2</v>
      </c>
      <c r="I1561" s="203"/>
      <c r="J1561" s="13"/>
      <c r="K1561" s="13"/>
      <c r="L1561" s="198"/>
      <c r="M1561" s="204"/>
      <c r="N1561" s="205"/>
      <c r="O1561" s="205"/>
      <c r="P1561" s="205"/>
      <c r="Q1561" s="205"/>
      <c r="R1561" s="205"/>
      <c r="S1561" s="205"/>
      <c r="T1561" s="206"/>
      <c r="U1561" s="13"/>
      <c r="V1561" s="13"/>
      <c r="W1561" s="13"/>
      <c r="X1561" s="13"/>
      <c r="Y1561" s="13"/>
      <c r="Z1561" s="13"/>
      <c r="AA1561" s="13"/>
      <c r="AB1561" s="13"/>
      <c r="AC1561" s="13"/>
      <c r="AD1561" s="13"/>
      <c r="AE1561" s="13"/>
      <c r="AT1561" s="200" t="s">
        <v>419</v>
      </c>
      <c r="AU1561" s="200" t="s">
        <v>114</v>
      </c>
      <c r="AV1561" s="13" t="s">
        <v>80</v>
      </c>
      <c r="AW1561" s="13" t="s">
        <v>33</v>
      </c>
      <c r="AX1561" s="13" t="s">
        <v>76</v>
      </c>
      <c r="AY1561" s="200" t="s">
        <v>408</v>
      </c>
    </row>
    <row r="1562" s="2" customFormat="1" ht="24.15" customHeight="1">
      <c r="A1562" s="41"/>
      <c r="B1562" s="179"/>
      <c r="C1562" s="223" t="s">
        <v>2450</v>
      </c>
      <c r="D1562" s="223" t="s">
        <v>513</v>
      </c>
      <c r="E1562" s="224" t="s">
        <v>2451</v>
      </c>
      <c r="F1562" s="225" t="s">
        <v>2452</v>
      </c>
      <c r="G1562" s="226" t="s">
        <v>561</v>
      </c>
      <c r="H1562" s="227">
        <v>2</v>
      </c>
      <c r="I1562" s="228"/>
      <c r="J1562" s="229">
        <f>ROUND(I1562*H1562,2)</f>
        <v>0</v>
      </c>
      <c r="K1562" s="225" t="s">
        <v>414</v>
      </c>
      <c r="L1562" s="230"/>
      <c r="M1562" s="231" t="s">
        <v>3</v>
      </c>
      <c r="N1562" s="232" t="s">
        <v>43</v>
      </c>
      <c r="O1562" s="75"/>
      <c r="P1562" s="189">
        <f>O1562*H1562</f>
        <v>0</v>
      </c>
      <c r="Q1562" s="189">
        <v>0.017500000000000002</v>
      </c>
      <c r="R1562" s="189">
        <f>Q1562*H1562</f>
        <v>0.035000000000000003</v>
      </c>
      <c r="S1562" s="189">
        <v>0</v>
      </c>
      <c r="T1562" s="190">
        <f>S1562*H1562</f>
        <v>0</v>
      </c>
      <c r="U1562" s="41"/>
      <c r="V1562" s="41"/>
      <c r="W1562" s="41"/>
      <c r="X1562" s="41"/>
      <c r="Y1562" s="41"/>
      <c r="Z1562" s="41"/>
      <c r="AA1562" s="41"/>
      <c r="AB1562" s="41"/>
      <c r="AC1562" s="41"/>
      <c r="AD1562" s="41"/>
      <c r="AE1562" s="41"/>
      <c r="AR1562" s="191" t="s">
        <v>616</v>
      </c>
      <c r="AT1562" s="191" t="s">
        <v>513</v>
      </c>
      <c r="AU1562" s="191" t="s">
        <v>114</v>
      </c>
      <c r="AY1562" s="22" t="s">
        <v>408</v>
      </c>
      <c r="BE1562" s="192">
        <f>IF(N1562="základní",J1562,0)</f>
        <v>0</v>
      </c>
      <c r="BF1562" s="192">
        <f>IF(N1562="snížená",J1562,0)</f>
        <v>0</v>
      </c>
      <c r="BG1562" s="192">
        <f>IF(N1562="zákl. přenesená",J1562,0)</f>
        <v>0</v>
      </c>
      <c r="BH1562" s="192">
        <f>IF(N1562="sníž. přenesená",J1562,0)</f>
        <v>0</v>
      </c>
      <c r="BI1562" s="192">
        <f>IF(N1562="nulová",J1562,0)</f>
        <v>0</v>
      </c>
      <c r="BJ1562" s="22" t="s">
        <v>76</v>
      </c>
      <c r="BK1562" s="192">
        <f>ROUND(I1562*H1562,2)</f>
        <v>0</v>
      </c>
      <c r="BL1562" s="22" t="s">
        <v>98</v>
      </c>
      <c r="BM1562" s="191" t="s">
        <v>2453</v>
      </c>
    </row>
    <row r="1563" s="13" customFormat="1">
      <c r="A1563" s="13"/>
      <c r="B1563" s="198"/>
      <c r="C1563" s="13"/>
      <c r="D1563" s="199" t="s">
        <v>419</v>
      </c>
      <c r="E1563" s="200" t="s">
        <v>3</v>
      </c>
      <c r="F1563" s="201" t="s">
        <v>1642</v>
      </c>
      <c r="G1563" s="13"/>
      <c r="H1563" s="202">
        <v>2</v>
      </c>
      <c r="I1563" s="203"/>
      <c r="J1563" s="13"/>
      <c r="K1563" s="13"/>
      <c r="L1563" s="198"/>
      <c r="M1563" s="204"/>
      <c r="N1563" s="205"/>
      <c r="O1563" s="205"/>
      <c r="P1563" s="205"/>
      <c r="Q1563" s="205"/>
      <c r="R1563" s="205"/>
      <c r="S1563" s="205"/>
      <c r="T1563" s="206"/>
      <c r="U1563" s="13"/>
      <c r="V1563" s="13"/>
      <c r="W1563" s="13"/>
      <c r="X1563" s="13"/>
      <c r="Y1563" s="13"/>
      <c r="Z1563" s="13"/>
      <c r="AA1563" s="13"/>
      <c r="AB1563" s="13"/>
      <c r="AC1563" s="13"/>
      <c r="AD1563" s="13"/>
      <c r="AE1563" s="13"/>
      <c r="AT1563" s="200" t="s">
        <v>419</v>
      </c>
      <c r="AU1563" s="200" t="s">
        <v>114</v>
      </c>
      <c r="AV1563" s="13" t="s">
        <v>80</v>
      </c>
      <c r="AW1563" s="13" t="s">
        <v>33</v>
      </c>
      <c r="AX1563" s="13" t="s">
        <v>76</v>
      </c>
      <c r="AY1563" s="200" t="s">
        <v>408</v>
      </c>
    </row>
    <row r="1564" s="2" customFormat="1" ht="24.15" customHeight="1">
      <c r="A1564" s="41"/>
      <c r="B1564" s="179"/>
      <c r="C1564" s="223" t="s">
        <v>2454</v>
      </c>
      <c r="D1564" s="223" t="s">
        <v>513</v>
      </c>
      <c r="E1564" s="224" t="s">
        <v>2455</v>
      </c>
      <c r="F1564" s="225" t="s">
        <v>2456</v>
      </c>
      <c r="G1564" s="226" t="s">
        <v>561</v>
      </c>
      <c r="H1564" s="227">
        <v>8</v>
      </c>
      <c r="I1564" s="228"/>
      <c r="J1564" s="229">
        <f>ROUND(I1564*H1564,2)</f>
        <v>0</v>
      </c>
      <c r="K1564" s="225" t="s">
        <v>414</v>
      </c>
      <c r="L1564" s="230"/>
      <c r="M1564" s="231" t="s">
        <v>3</v>
      </c>
      <c r="N1564" s="232" t="s">
        <v>43</v>
      </c>
      <c r="O1564" s="75"/>
      <c r="P1564" s="189">
        <f>O1564*H1564</f>
        <v>0</v>
      </c>
      <c r="Q1564" s="189">
        <v>0.0195</v>
      </c>
      <c r="R1564" s="189">
        <f>Q1564*H1564</f>
        <v>0.156</v>
      </c>
      <c r="S1564" s="189">
        <v>0</v>
      </c>
      <c r="T1564" s="190">
        <f>S1564*H1564</f>
        <v>0</v>
      </c>
      <c r="U1564" s="41"/>
      <c r="V1564" s="41"/>
      <c r="W1564" s="41"/>
      <c r="X1564" s="41"/>
      <c r="Y1564" s="41"/>
      <c r="Z1564" s="41"/>
      <c r="AA1564" s="41"/>
      <c r="AB1564" s="41"/>
      <c r="AC1564" s="41"/>
      <c r="AD1564" s="41"/>
      <c r="AE1564" s="41"/>
      <c r="AR1564" s="191" t="s">
        <v>616</v>
      </c>
      <c r="AT1564" s="191" t="s">
        <v>513</v>
      </c>
      <c r="AU1564" s="191" t="s">
        <v>114</v>
      </c>
      <c r="AY1564" s="22" t="s">
        <v>408</v>
      </c>
      <c r="BE1564" s="192">
        <f>IF(N1564="základní",J1564,0)</f>
        <v>0</v>
      </c>
      <c r="BF1564" s="192">
        <f>IF(N1564="snížená",J1564,0)</f>
        <v>0</v>
      </c>
      <c r="BG1564" s="192">
        <f>IF(N1564="zákl. přenesená",J1564,0)</f>
        <v>0</v>
      </c>
      <c r="BH1564" s="192">
        <f>IF(N1564="sníž. přenesená",J1564,0)</f>
        <v>0</v>
      </c>
      <c r="BI1564" s="192">
        <f>IF(N1564="nulová",J1564,0)</f>
        <v>0</v>
      </c>
      <c r="BJ1564" s="22" t="s">
        <v>76</v>
      </c>
      <c r="BK1564" s="192">
        <f>ROUND(I1564*H1564,2)</f>
        <v>0</v>
      </c>
      <c r="BL1564" s="22" t="s">
        <v>98</v>
      </c>
      <c r="BM1564" s="191" t="s">
        <v>2457</v>
      </c>
    </row>
    <row r="1565" s="13" customFormat="1">
      <c r="A1565" s="13"/>
      <c r="B1565" s="198"/>
      <c r="C1565" s="13"/>
      <c r="D1565" s="199" t="s">
        <v>419</v>
      </c>
      <c r="E1565" s="200" t="s">
        <v>3</v>
      </c>
      <c r="F1565" s="201" t="s">
        <v>2458</v>
      </c>
      <c r="G1565" s="13"/>
      <c r="H1565" s="202">
        <v>3</v>
      </c>
      <c r="I1565" s="203"/>
      <c r="J1565" s="13"/>
      <c r="K1565" s="13"/>
      <c r="L1565" s="198"/>
      <c r="M1565" s="204"/>
      <c r="N1565" s="205"/>
      <c r="O1565" s="205"/>
      <c r="P1565" s="205"/>
      <c r="Q1565" s="205"/>
      <c r="R1565" s="205"/>
      <c r="S1565" s="205"/>
      <c r="T1565" s="206"/>
      <c r="U1565" s="13"/>
      <c r="V1565" s="13"/>
      <c r="W1565" s="13"/>
      <c r="X1565" s="13"/>
      <c r="Y1565" s="13"/>
      <c r="Z1565" s="13"/>
      <c r="AA1565" s="13"/>
      <c r="AB1565" s="13"/>
      <c r="AC1565" s="13"/>
      <c r="AD1565" s="13"/>
      <c r="AE1565" s="13"/>
      <c r="AT1565" s="200" t="s">
        <v>419</v>
      </c>
      <c r="AU1565" s="200" t="s">
        <v>114</v>
      </c>
      <c r="AV1565" s="13" t="s">
        <v>80</v>
      </c>
      <c r="AW1565" s="13" t="s">
        <v>33</v>
      </c>
      <c r="AX1565" s="13" t="s">
        <v>72</v>
      </c>
      <c r="AY1565" s="200" t="s">
        <v>408</v>
      </c>
    </row>
    <row r="1566" s="13" customFormat="1">
      <c r="A1566" s="13"/>
      <c r="B1566" s="198"/>
      <c r="C1566" s="13"/>
      <c r="D1566" s="199" t="s">
        <v>419</v>
      </c>
      <c r="E1566" s="200" t="s">
        <v>3</v>
      </c>
      <c r="F1566" s="201" t="s">
        <v>1667</v>
      </c>
      <c r="G1566" s="13"/>
      <c r="H1566" s="202">
        <v>1</v>
      </c>
      <c r="I1566" s="203"/>
      <c r="J1566" s="13"/>
      <c r="K1566" s="13"/>
      <c r="L1566" s="198"/>
      <c r="M1566" s="204"/>
      <c r="N1566" s="205"/>
      <c r="O1566" s="205"/>
      <c r="P1566" s="205"/>
      <c r="Q1566" s="205"/>
      <c r="R1566" s="205"/>
      <c r="S1566" s="205"/>
      <c r="T1566" s="206"/>
      <c r="U1566" s="13"/>
      <c r="V1566" s="13"/>
      <c r="W1566" s="13"/>
      <c r="X1566" s="13"/>
      <c r="Y1566" s="13"/>
      <c r="Z1566" s="13"/>
      <c r="AA1566" s="13"/>
      <c r="AB1566" s="13"/>
      <c r="AC1566" s="13"/>
      <c r="AD1566" s="13"/>
      <c r="AE1566" s="13"/>
      <c r="AT1566" s="200" t="s">
        <v>419</v>
      </c>
      <c r="AU1566" s="200" t="s">
        <v>114</v>
      </c>
      <c r="AV1566" s="13" t="s">
        <v>80</v>
      </c>
      <c r="AW1566" s="13" t="s">
        <v>33</v>
      </c>
      <c r="AX1566" s="13" t="s">
        <v>72</v>
      </c>
      <c r="AY1566" s="200" t="s">
        <v>408</v>
      </c>
    </row>
    <row r="1567" s="13" customFormat="1">
      <c r="A1567" s="13"/>
      <c r="B1567" s="198"/>
      <c r="C1567" s="13"/>
      <c r="D1567" s="199" t="s">
        <v>419</v>
      </c>
      <c r="E1567" s="200" t="s">
        <v>3</v>
      </c>
      <c r="F1567" s="201" t="s">
        <v>2459</v>
      </c>
      <c r="G1567" s="13"/>
      <c r="H1567" s="202">
        <v>3</v>
      </c>
      <c r="I1567" s="203"/>
      <c r="J1567" s="13"/>
      <c r="K1567" s="13"/>
      <c r="L1567" s="198"/>
      <c r="M1567" s="204"/>
      <c r="N1567" s="205"/>
      <c r="O1567" s="205"/>
      <c r="P1567" s="205"/>
      <c r="Q1567" s="205"/>
      <c r="R1567" s="205"/>
      <c r="S1567" s="205"/>
      <c r="T1567" s="206"/>
      <c r="U1567" s="13"/>
      <c r="V1567" s="13"/>
      <c r="W1567" s="13"/>
      <c r="X1567" s="13"/>
      <c r="Y1567" s="13"/>
      <c r="Z1567" s="13"/>
      <c r="AA1567" s="13"/>
      <c r="AB1567" s="13"/>
      <c r="AC1567" s="13"/>
      <c r="AD1567" s="13"/>
      <c r="AE1567" s="13"/>
      <c r="AT1567" s="200" t="s">
        <v>419</v>
      </c>
      <c r="AU1567" s="200" t="s">
        <v>114</v>
      </c>
      <c r="AV1567" s="13" t="s">
        <v>80</v>
      </c>
      <c r="AW1567" s="13" t="s">
        <v>33</v>
      </c>
      <c r="AX1567" s="13" t="s">
        <v>72</v>
      </c>
      <c r="AY1567" s="200" t="s">
        <v>408</v>
      </c>
    </row>
    <row r="1568" s="13" customFormat="1">
      <c r="A1568" s="13"/>
      <c r="B1568" s="198"/>
      <c r="C1568" s="13"/>
      <c r="D1568" s="199" t="s">
        <v>419</v>
      </c>
      <c r="E1568" s="200" t="s">
        <v>3</v>
      </c>
      <c r="F1568" s="201" t="s">
        <v>1672</v>
      </c>
      <c r="G1568" s="13"/>
      <c r="H1568" s="202">
        <v>1</v>
      </c>
      <c r="I1568" s="203"/>
      <c r="J1568" s="13"/>
      <c r="K1568" s="13"/>
      <c r="L1568" s="198"/>
      <c r="M1568" s="204"/>
      <c r="N1568" s="205"/>
      <c r="O1568" s="205"/>
      <c r="P1568" s="205"/>
      <c r="Q1568" s="205"/>
      <c r="R1568" s="205"/>
      <c r="S1568" s="205"/>
      <c r="T1568" s="206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T1568" s="200" t="s">
        <v>419</v>
      </c>
      <c r="AU1568" s="200" t="s">
        <v>114</v>
      </c>
      <c r="AV1568" s="13" t="s">
        <v>80</v>
      </c>
      <c r="AW1568" s="13" t="s">
        <v>33</v>
      </c>
      <c r="AX1568" s="13" t="s">
        <v>72</v>
      </c>
      <c r="AY1568" s="200" t="s">
        <v>408</v>
      </c>
    </row>
    <row r="1569" s="15" customFormat="1">
      <c r="A1569" s="15"/>
      <c r="B1569" s="215"/>
      <c r="C1569" s="15"/>
      <c r="D1569" s="199" t="s">
        <v>419</v>
      </c>
      <c r="E1569" s="216" t="s">
        <v>3</v>
      </c>
      <c r="F1569" s="217" t="s">
        <v>451</v>
      </c>
      <c r="G1569" s="15"/>
      <c r="H1569" s="218">
        <v>8</v>
      </c>
      <c r="I1569" s="219"/>
      <c r="J1569" s="15"/>
      <c r="K1569" s="15"/>
      <c r="L1569" s="215"/>
      <c r="M1569" s="220"/>
      <c r="N1569" s="221"/>
      <c r="O1569" s="221"/>
      <c r="P1569" s="221"/>
      <c r="Q1569" s="221"/>
      <c r="R1569" s="221"/>
      <c r="S1569" s="221"/>
      <c r="T1569" s="222"/>
      <c r="U1569" s="15"/>
      <c r="V1569" s="15"/>
      <c r="W1569" s="15"/>
      <c r="X1569" s="15"/>
      <c r="Y1569" s="15"/>
      <c r="Z1569" s="15"/>
      <c r="AA1569" s="15"/>
      <c r="AB1569" s="15"/>
      <c r="AC1569" s="15"/>
      <c r="AD1569" s="15"/>
      <c r="AE1569" s="15"/>
      <c r="AT1569" s="216" t="s">
        <v>419</v>
      </c>
      <c r="AU1569" s="216" t="s">
        <v>114</v>
      </c>
      <c r="AV1569" s="15" t="s">
        <v>415</v>
      </c>
      <c r="AW1569" s="15" t="s">
        <v>33</v>
      </c>
      <c r="AX1569" s="15" t="s">
        <v>76</v>
      </c>
      <c r="AY1569" s="216" t="s">
        <v>408</v>
      </c>
    </row>
    <row r="1570" s="2" customFormat="1" ht="37.8" customHeight="1">
      <c r="A1570" s="41"/>
      <c r="B1570" s="179"/>
      <c r="C1570" s="180" t="s">
        <v>2460</v>
      </c>
      <c r="D1570" s="180" t="s">
        <v>411</v>
      </c>
      <c r="E1570" s="181" t="s">
        <v>2461</v>
      </c>
      <c r="F1570" s="182" t="s">
        <v>2462</v>
      </c>
      <c r="G1570" s="183" t="s">
        <v>561</v>
      </c>
      <c r="H1570" s="184">
        <v>5</v>
      </c>
      <c r="I1570" s="185"/>
      <c r="J1570" s="186">
        <f>ROUND(I1570*H1570,2)</f>
        <v>0</v>
      </c>
      <c r="K1570" s="182" t="s">
        <v>414</v>
      </c>
      <c r="L1570" s="42"/>
      <c r="M1570" s="187" t="s">
        <v>3</v>
      </c>
      <c r="N1570" s="188" t="s">
        <v>43</v>
      </c>
      <c r="O1570" s="75"/>
      <c r="P1570" s="189">
        <f>O1570*H1570</f>
        <v>0</v>
      </c>
      <c r="Q1570" s="189">
        <v>0</v>
      </c>
      <c r="R1570" s="189">
        <f>Q1570*H1570</f>
        <v>0</v>
      </c>
      <c r="S1570" s="189">
        <v>0</v>
      </c>
      <c r="T1570" s="190">
        <f>S1570*H1570</f>
        <v>0</v>
      </c>
      <c r="U1570" s="41"/>
      <c r="V1570" s="41"/>
      <c r="W1570" s="41"/>
      <c r="X1570" s="41"/>
      <c r="Y1570" s="41"/>
      <c r="Z1570" s="41"/>
      <c r="AA1570" s="41"/>
      <c r="AB1570" s="41"/>
      <c r="AC1570" s="41"/>
      <c r="AD1570" s="41"/>
      <c r="AE1570" s="41"/>
      <c r="AR1570" s="191" t="s">
        <v>98</v>
      </c>
      <c r="AT1570" s="191" t="s">
        <v>411</v>
      </c>
      <c r="AU1570" s="191" t="s">
        <v>114</v>
      </c>
      <c r="AY1570" s="22" t="s">
        <v>408</v>
      </c>
      <c r="BE1570" s="192">
        <f>IF(N1570="základní",J1570,0)</f>
        <v>0</v>
      </c>
      <c r="BF1570" s="192">
        <f>IF(N1570="snížená",J1570,0)</f>
        <v>0</v>
      </c>
      <c r="BG1570" s="192">
        <f>IF(N1570="zákl. přenesená",J1570,0)</f>
        <v>0</v>
      </c>
      <c r="BH1570" s="192">
        <f>IF(N1570="sníž. přenesená",J1570,0)</f>
        <v>0</v>
      </c>
      <c r="BI1570" s="192">
        <f>IF(N1570="nulová",J1570,0)</f>
        <v>0</v>
      </c>
      <c r="BJ1570" s="22" t="s">
        <v>76</v>
      </c>
      <c r="BK1570" s="192">
        <f>ROUND(I1570*H1570,2)</f>
        <v>0</v>
      </c>
      <c r="BL1570" s="22" t="s">
        <v>98</v>
      </c>
      <c r="BM1570" s="191" t="s">
        <v>2463</v>
      </c>
    </row>
    <row r="1571" s="2" customFormat="1">
      <c r="A1571" s="41"/>
      <c r="B1571" s="42"/>
      <c r="C1571" s="41"/>
      <c r="D1571" s="193" t="s">
        <v>417</v>
      </c>
      <c r="E1571" s="41"/>
      <c r="F1571" s="194" t="s">
        <v>2464</v>
      </c>
      <c r="G1571" s="41"/>
      <c r="H1571" s="41"/>
      <c r="I1571" s="195"/>
      <c r="J1571" s="41"/>
      <c r="K1571" s="41"/>
      <c r="L1571" s="42"/>
      <c r="M1571" s="196"/>
      <c r="N1571" s="197"/>
      <c r="O1571" s="75"/>
      <c r="P1571" s="75"/>
      <c r="Q1571" s="75"/>
      <c r="R1571" s="75"/>
      <c r="S1571" s="75"/>
      <c r="T1571" s="76"/>
      <c r="U1571" s="41"/>
      <c r="V1571" s="41"/>
      <c r="W1571" s="41"/>
      <c r="X1571" s="41"/>
      <c r="Y1571" s="41"/>
      <c r="Z1571" s="41"/>
      <c r="AA1571" s="41"/>
      <c r="AB1571" s="41"/>
      <c r="AC1571" s="41"/>
      <c r="AD1571" s="41"/>
      <c r="AE1571" s="41"/>
      <c r="AT1571" s="22" t="s">
        <v>417</v>
      </c>
      <c r="AU1571" s="22" t="s">
        <v>114</v>
      </c>
    </row>
    <row r="1572" s="2" customFormat="1" ht="24.15" customHeight="1">
      <c r="A1572" s="41"/>
      <c r="B1572" s="179"/>
      <c r="C1572" s="223" t="s">
        <v>2465</v>
      </c>
      <c r="D1572" s="223" t="s">
        <v>513</v>
      </c>
      <c r="E1572" s="224" t="s">
        <v>2466</v>
      </c>
      <c r="F1572" s="225" t="s">
        <v>2467</v>
      </c>
      <c r="G1572" s="226" t="s">
        <v>561</v>
      </c>
      <c r="H1572" s="227">
        <v>5</v>
      </c>
      <c r="I1572" s="228"/>
      <c r="J1572" s="229">
        <f>ROUND(I1572*H1572,2)</f>
        <v>0</v>
      </c>
      <c r="K1572" s="225" t="s">
        <v>414</v>
      </c>
      <c r="L1572" s="230"/>
      <c r="M1572" s="231" t="s">
        <v>3</v>
      </c>
      <c r="N1572" s="232" t="s">
        <v>43</v>
      </c>
      <c r="O1572" s="75"/>
      <c r="P1572" s="189">
        <f>O1572*H1572</f>
        <v>0</v>
      </c>
      <c r="Q1572" s="189">
        <v>0.020500000000000001</v>
      </c>
      <c r="R1572" s="189">
        <f>Q1572*H1572</f>
        <v>0.10250000000000001</v>
      </c>
      <c r="S1572" s="189">
        <v>0</v>
      </c>
      <c r="T1572" s="190">
        <f>S1572*H1572</f>
        <v>0</v>
      </c>
      <c r="U1572" s="41"/>
      <c r="V1572" s="41"/>
      <c r="W1572" s="41"/>
      <c r="X1572" s="41"/>
      <c r="Y1572" s="41"/>
      <c r="Z1572" s="41"/>
      <c r="AA1572" s="41"/>
      <c r="AB1572" s="41"/>
      <c r="AC1572" s="41"/>
      <c r="AD1572" s="41"/>
      <c r="AE1572" s="41"/>
      <c r="AR1572" s="191" t="s">
        <v>616</v>
      </c>
      <c r="AT1572" s="191" t="s">
        <v>513</v>
      </c>
      <c r="AU1572" s="191" t="s">
        <v>114</v>
      </c>
      <c r="AY1572" s="22" t="s">
        <v>408</v>
      </c>
      <c r="BE1572" s="192">
        <f>IF(N1572="základní",J1572,0)</f>
        <v>0</v>
      </c>
      <c r="BF1572" s="192">
        <f>IF(N1572="snížená",J1572,0)</f>
        <v>0</v>
      </c>
      <c r="BG1572" s="192">
        <f>IF(N1572="zákl. přenesená",J1572,0)</f>
        <v>0</v>
      </c>
      <c r="BH1572" s="192">
        <f>IF(N1572="sníž. přenesená",J1572,0)</f>
        <v>0</v>
      </c>
      <c r="BI1572" s="192">
        <f>IF(N1572="nulová",J1572,0)</f>
        <v>0</v>
      </c>
      <c r="BJ1572" s="22" t="s">
        <v>76</v>
      </c>
      <c r="BK1572" s="192">
        <f>ROUND(I1572*H1572,2)</f>
        <v>0</v>
      </c>
      <c r="BL1572" s="22" t="s">
        <v>98</v>
      </c>
      <c r="BM1572" s="191" t="s">
        <v>2468</v>
      </c>
    </row>
    <row r="1573" s="13" customFormat="1">
      <c r="A1573" s="13"/>
      <c r="B1573" s="198"/>
      <c r="C1573" s="13"/>
      <c r="D1573" s="199" t="s">
        <v>419</v>
      </c>
      <c r="E1573" s="200" t="s">
        <v>3</v>
      </c>
      <c r="F1573" s="201" t="s">
        <v>2469</v>
      </c>
      <c r="G1573" s="13"/>
      <c r="H1573" s="202">
        <v>2</v>
      </c>
      <c r="I1573" s="203"/>
      <c r="J1573" s="13"/>
      <c r="K1573" s="13"/>
      <c r="L1573" s="198"/>
      <c r="M1573" s="204"/>
      <c r="N1573" s="205"/>
      <c r="O1573" s="205"/>
      <c r="P1573" s="205"/>
      <c r="Q1573" s="205"/>
      <c r="R1573" s="205"/>
      <c r="S1573" s="205"/>
      <c r="T1573" s="206"/>
      <c r="U1573" s="13"/>
      <c r="V1573" s="13"/>
      <c r="W1573" s="13"/>
      <c r="X1573" s="13"/>
      <c r="Y1573" s="13"/>
      <c r="Z1573" s="13"/>
      <c r="AA1573" s="13"/>
      <c r="AB1573" s="13"/>
      <c r="AC1573" s="13"/>
      <c r="AD1573" s="13"/>
      <c r="AE1573" s="13"/>
      <c r="AT1573" s="200" t="s">
        <v>419</v>
      </c>
      <c r="AU1573" s="200" t="s">
        <v>114</v>
      </c>
      <c r="AV1573" s="13" t="s">
        <v>80</v>
      </c>
      <c r="AW1573" s="13" t="s">
        <v>33</v>
      </c>
      <c r="AX1573" s="13" t="s">
        <v>72</v>
      </c>
      <c r="AY1573" s="200" t="s">
        <v>408</v>
      </c>
    </row>
    <row r="1574" s="13" customFormat="1">
      <c r="A1574" s="13"/>
      <c r="B1574" s="198"/>
      <c r="C1574" s="13"/>
      <c r="D1574" s="199" t="s">
        <v>419</v>
      </c>
      <c r="E1574" s="200" t="s">
        <v>3</v>
      </c>
      <c r="F1574" s="201" t="s">
        <v>2470</v>
      </c>
      <c r="G1574" s="13"/>
      <c r="H1574" s="202">
        <v>1</v>
      </c>
      <c r="I1574" s="203"/>
      <c r="J1574" s="13"/>
      <c r="K1574" s="13"/>
      <c r="L1574" s="198"/>
      <c r="M1574" s="204"/>
      <c r="N1574" s="205"/>
      <c r="O1574" s="205"/>
      <c r="P1574" s="205"/>
      <c r="Q1574" s="205"/>
      <c r="R1574" s="205"/>
      <c r="S1574" s="205"/>
      <c r="T1574" s="206"/>
      <c r="U1574" s="13"/>
      <c r="V1574" s="13"/>
      <c r="W1574" s="13"/>
      <c r="X1574" s="13"/>
      <c r="Y1574" s="13"/>
      <c r="Z1574" s="13"/>
      <c r="AA1574" s="13"/>
      <c r="AB1574" s="13"/>
      <c r="AC1574" s="13"/>
      <c r="AD1574" s="13"/>
      <c r="AE1574" s="13"/>
      <c r="AT1574" s="200" t="s">
        <v>419</v>
      </c>
      <c r="AU1574" s="200" t="s">
        <v>114</v>
      </c>
      <c r="AV1574" s="13" t="s">
        <v>80</v>
      </c>
      <c r="AW1574" s="13" t="s">
        <v>33</v>
      </c>
      <c r="AX1574" s="13" t="s">
        <v>72</v>
      </c>
      <c r="AY1574" s="200" t="s">
        <v>408</v>
      </c>
    </row>
    <row r="1575" s="13" customFormat="1">
      <c r="A1575" s="13"/>
      <c r="B1575" s="198"/>
      <c r="C1575" s="13"/>
      <c r="D1575" s="199" t="s">
        <v>419</v>
      </c>
      <c r="E1575" s="200" t="s">
        <v>3</v>
      </c>
      <c r="F1575" s="201" t="s">
        <v>2471</v>
      </c>
      <c r="G1575" s="13"/>
      <c r="H1575" s="202">
        <v>1</v>
      </c>
      <c r="I1575" s="203"/>
      <c r="J1575" s="13"/>
      <c r="K1575" s="13"/>
      <c r="L1575" s="198"/>
      <c r="M1575" s="204"/>
      <c r="N1575" s="205"/>
      <c r="O1575" s="205"/>
      <c r="P1575" s="205"/>
      <c r="Q1575" s="205"/>
      <c r="R1575" s="205"/>
      <c r="S1575" s="205"/>
      <c r="T1575" s="206"/>
      <c r="U1575" s="13"/>
      <c r="V1575" s="13"/>
      <c r="W1575" s="13"/>
      <c r="X1575" s="13"/>
      <c r="Y1575" s="13"/>
      <c r="Z1575" s="13"/>
      <c r="AA1575" s="13"/>
      <c r="AB1575" s="13"/>
      <c r="AC1575" s="13"/>
      <c r="AD1575" s="13"/>
      <c r="AE1575" s="13"/>
      <c r="AT1575" s="200" t="s">
        <v>419</v>
      </c>
      <c r="AU1575" s="200" t="s">
        <v>114</v>
      </c>
      <c r="AV1575" s="13" t="s">
        <v>80</v>
      </c>
      <c r="AW1575" s="13" t="s">
        <v>33</v>
      </c>
      <c r="AX1575" s="13" t="s">
        <v>72</v>
      </c>
      <c r="AY1575" s="200" t="s">
        <v>408</v>
      </c>
    </row>
    <row r="1576" s="13" customFormat="1">
      <c r="A1576" s="13"/>
      <c r="B1576" s="198"/>
      <c r="C1576" s="13"/>
      <c r="D1576" s="199" t="s">
        <v>419</v>
      </c>
      <c r="E1576" s="200" t="s">
        <v>3</v>
      </c>
      <c r="F1576" s="201" t="s">
        <v>1652</v>
      </c>
      <c r="G1576" s="13"/>
      <c r="H1576" s="202">
        <v>1</v>
      </c>
      <c r="I1576" s="203"/>
      <c r="J1576" s="13"/>
      <c r="K1576" s="13"/>
      <c r="L1576" s="198"/>
      <c r="M1576" s="204"/>
      <c r="N1576" s="205"/>
      <c r="O1576" s="205"/>
      <c r="P1576" s="205"/>
      <c r="Q1576" s="205"/>
      <c r="R1576" s="205"/>
      <c r="S1576" s="205"/>
      <c r="T1576" s="206"/>
      <c r="U1576" s="13"/>
      <c r="V1576" s="13"/>
      <c r="W1576" s="13"/>
      <c r="X1576" s="13"/>
      <c r="Y1576" s="13"/>
      <c r="Z1576" s="13"/>
      <c r="AA1576" s="13"/>
      <c r="AB1576" s="13"/>
      <c r="AC1576" s="13"/>
      <c r="AD1576" s="13"/>
      <c r="AE1576" s="13"/>
      <c r="AT1576" s="200" t="s">
        <v>419</v>
      </c>
      <c r="AU1576" s="200" t="s">
        <v>114</v>
      </c>
      <c r="AV1576" s="13" t="s">
        <v>80</v>
      </c>
      <c r="AW1576" s="13" t="s">
        <v>33</v>
      </c>
      <c r="AX1576" s="13" t="s">
        <v>72</v>
      </c>
      <c r="AY1576" s="200" t="s">
        <v>408</v>
      </c>
    </row>
    <row r="1577" s="15" customFormat="1">
      <c r="A1577" s="15"/>
      <c r="B1577" s="215"/>
      <c r="C1577" s="15"/>
      <c r="D1577" s="199" t="s">
        <v>419</v>
      </c>
      <c r="E1577" s="216" t="s">
        <v>3</v>
      </c>
      <c r="F1577" s="217" t="s">
        <v>451</v>
      </c>
      <c r="G1577" s="15"/>
      <c r="H1577" s="218">
        <v>5</v>
      </c>
      <c r="I1577" s="219"/>
      <c r="J1577" s="15"/>
      <c r="K1577" s="15"/>
      <c r="L1577" s="215"/>
      <c r="M1577" s="220"/>
      <c r="N1577" s="221"/>
      <c r="O1577" s="221"/>
      <c r="P1577" s="221"/>
      <c r="Q1577" s="221"/>
      <c r="R1577" s="221"/>
      <c r="S1577" s="221"/>
      <c r="T1577" s="222"/>
      <c r="U1577" s="15"/>
      <c r="V1577" s="15"/>
      <c r="W1577" s="15"/>
      <c r="X1577" s="15"/>
      <c r="Y1577" s="15"/>
      <c r="Z1577" s="15"/>
      <c r="AA1577" s="15"/>
      <c r="AB1577" s="15"/>
      <c r="AC1577" s="15"/>
      <c r="AD1577" s="15"/>
      <c r="AE1577" s="15"/>
      <c r="AT1577" s="216" t="s">
        <v>419</v>
      </c>
      <c r="AU1577" s="216" t="s">
        <v>114</v>
      </c>
      <c r="AV1577" s="15" t="s">
        <v>415</v>
      </c>
      <c r="AW1577" s="15" t="s">
        <v>33</v>
      </c>
      <c r="AX1577" s="15" t="s">
        <v>76</v>
      </c>
      <c r="AY1577" s="216" t="s">
        <v>408</v>
      </c>
    </row>
    <row r="1578" s="2" customFormat="1" ht="37.8" customHeight="1">
      <c r="A1578" s="41"/>
      <c r="B1578" s="179"/>
      <c r="C1578" s="180" t="s">
        <v>2472</v>
      </c>
      <c r="D1578" s="180" t="s">
        <v>411</v>
      </c>
      <c r="E1578" s="181" t="s">
        <v>2473</v>
      </c>
      <c r="F1578" s="182" t="s">
        <v>2474</v>
      </c>
      <c r="G1578" s="183" t="s">
        <v>561</v>
      </c>
      <c r="H1578" s="184">
        <v>1</v>
      </c>
      <c r="I1578" s="185"/>
      <c r="J1578" s="186">
        <f>ROUND(I1578*H1578,2)</f>
        <v>0</v>
      </c>
      <c r="K1578" s="182" t="s">
        <v>414</v>
      </c>
      <c r="L1578" s="42"/>
      <c r="M1578" s="187" t="s">
        <v>3</v>
      </c>
      <c r="N1578" s="188" t="s">
        <v>43</v>
      </c>
      <c r="O1578" s="75"/>
      <c r="P1578" s="189">
        <f>O1578*H1578</f>
        <v>0</v>
      </c>
      <c r="Q1578" s="189">
        <v>0</v>
      </c>
      <c r="R1578" s="189">
        <f>Q1578*H1578</f>
        <v>0</v>
      </c>
      <c r="S1578" s="189">
        <v>0</v>
      </c>
      <c r="T1578" s="190">
        <f>S1578*H1578</f>
        <v>0</v>
      </c>
      <c r="U1578" s="41"/>
      <c r="V1578" s="41"/>
      <c r="W1578" s="41"/>
      <c r="X1578" s="41"/>
      <c r="Y1578" s="41"/>
      <c r="Z1578" s="41"/>
      <c r="AA1578" s="41"/>
      <c r="AB1578" s="41"/>
      <c r="AC1578" s="41"/>
      <c r="AD1578" s="41"/>
      <c r="AE1578" s="41"/>
      <c r="AR1578" s="191" t="s">
        <v>98</v>
      </c>
      <c r="AT1578" s="191" t="s">
        <v>411</v>
      </c>
      <c r="AU1578" s="191" t="s">
        <v>114</v>
      </c>
      <c r="AY1578" s="22" t="s">
        <v>408</v>
      </c>
      <c r="BE1578" s="192">
        <f>IF(N1578="základní",J1578,0)</f>
        <v>0</v>
      </c>
      <c r="BF1578" s="192">
        <f>IF(N1578="snížená",J1578,0)</f>
        <v>0</v>
      </c>
      <c r="BG1578" s="192">
        <f>IF(N1578="zákl. přenesená",J1578,0)</f>
        <v>0</v>
      </c>
      <c r="BH1578" s="192">
        <f>IF(N1578="sníž. přenesená",J1578,0)</f>
        <v>0</v>
      </c>
      <c r="BI1578" s="192">
        <f>IF(N1578="nulová",J1578,0)</f>
        <v>0</v>
      </c>
      <c r="BJ1578" s="22" t="s">
        <v>76</v>
      </c>
      <c r="BK1578" s="192">
        <f>ROUND(I1578*H1578,2)</f>
        <v>0</v>
      </c>
      <c r="BL1578" s="22" t="s">
        <v>98</v>
      </c>
      <c r="BM1578" s="191" t="s">
        <v>2475</v>
      </c>
    </row>
    <row r="1579" s="2" customFormat="1">
      <c r="A1579" s="41"/>
      <c r="B1579" s="42"/>
      <c r="C1579" s="41"/>
      <c r="D1579" s="193" t="s">
        <v>417</v>
      </c>
      <c r="E1579" s="41"/>
      <c r="F1579" s="194" t="s">
        <v>2476</v>
      </c>
      <c r="G1579" s="41"/>
      <c r="H1579" s="41"/>
      <c r="I1579" s="195"/>
      <c r="J1579" s="41"/>
      <c r="K1579" s="41"/>
      <c r="L1579" s="42"/>
      <c r="M1579" s="196"/>
      <c r="N1579" s="197"/>
      <c r="O1579" s="75"/>
      <c r="P1579" s="75"/>
      <c r="Q1579" s="75"/>
      <c r="R1579" s="75"/>
      <c r="S1579" s="75"/>
      <c r="T1579" s="76"/>
      <c r="U1579" s="41"/>
      <c r="V1579" s="41"/>
      <c r="W1579" s="41"/>
      <c r="X1579" s="41"/>
      <c r="Y1579" s="41"/>
      <c r="Z1579" s="41"/>
      <c r="AA1579" s="41"/>
      <c r="AB1579" s="41"/>
      <c r="AC1579" s="41"/>
      <c r="AD1579" s="41"/>
      <c r="AE1579" s="41"/>
      <c r="AT1579" s="22" t="s">
        <v>417</v>
      </c>
      <c r="AU1579" s="22" t="s">
        <v>114</v>
      </c>
    </row>
    <row r="1580" s="13" customFormat="1">
      <c r="A1580" s="13"/>
      <c r="B1580" s="198"/>
      <c r="C1580" s="13"/>
      <c r="D1580" s="199" t="s">
        <v>419</v>
      </c>
      <c r="E1580" s="200" t="s">
        <v>3</v>
      </c>
      <c r="F1580" s="201" t="s">
        <v>1687</v>
      </c>
      <c r="G1580" s="13"/>
      <c r="H1580" s="202">
        <v>1</v>
      </c>
      <c r="I1580" s="203"/>
      <c r="J1580" s="13"/>
      <c r="K1580" s="13"/>
      <c r="L1580" s="198"/>
      <c r="M1580" s="204"/>
      <c r="N1580" s="205"/>
      <c r="O1580" s="205"/>
      <c r="P1580" s="205"/>
      <c r="Q1580" s="205"/>
      <c r="R1580" s="205"/>
      <c r="S1580" s="205"/>
      <c r="T1580" s="206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200" t="s">
        <v>419</v>
      </c>
      <c r="AU1580" s="200" t="s">
        <v>114</v>
      </c>
      <c r="AV1580" s="13" t="s">
        <v>80</v>
      </c>
      <c r="AW1580" s="13" t="s">
        <v>33</v>
      </c>
      <c r="AX1580" s="13" t="s">
        <v>76</v>
      </c>
      <c r="AY1580" s="200" t="s">
        <v>408</v>
      </c>
    </row>
    <row r="1581" s="2" customFormat="1" ht="24.15" customHeight="1">
      <c r="A1581" s="41"/>
      <c r="B1581" s="179"/>
      <c r="C1581" s="223" t="s">
        <v>2477</v>
      </c>
      <c r="D1581" s="223" t="s">
        <v>513</v>
      </c>
      <c r="E1581" s="224" t="s">
        <v>2478</v>
      </c>
      <c r="F1581" s="225" t="s">
        <v>2479</v>
      </c>
      <c r="G1581" s="226" t="s">
        <v>561</v>
      </c>
      <c r="H1581" s="227">
        <v>1</v>
      </c>
      <c r="I1581" s="228"/>
      <c r="J1581" s="229">
        <f>ROUND(I1581*H1581,2)</f>
        <v>0</v>
      </c>
      <c r="K1581" s="225" t="s">
        <v>414</v>
      </c>
      <c r="L1581" s="230"/>
      <c r="M1581" s="231" t="s">
        <v>3</v>
      </c>
      <c r="N1581" s="232" t="s">
        <v>43</v>
      </c>
      <c r="O1581" s="75"/>
      <c r="P1581" s="189">
        <f>O1581*H1581</f>
        <v>0</v>
      </c>
      <c r="Q1581" s="189">
        <v>0.043999999999999997</v>
      </c>
      <c r="R1581" s="189">
        <f>Q1581*H1581</f>
        <v>0.043999999999999997</v>
      </c>
      <c r="S1581" s="189">
        <v>0</v>
      </c>
      <c r="T1581" s="190">
        <f>S1581*H1581</f>
        <v>0</v>
      </c>
      <c r="U1581" s="41"/>
      <c r="V1581" s="41"/>
      <c r="W1581" s="41"/>
      <c r="X1581" s="41"/>
      <c r="Y1581" s="41"/>
      <c r="Z1581" s="41"/>
      <c r="AA1581" s="41"/>
      <c r="AB1581" s="41"/>
      <c r="AC1581" s="41"/>
      <c r="AD1581" s="41"/>
      <c r="AE1581" s="41"/>
      <c r="AR1581" s="191" t="s">
        <v>616</v>
      </c>
      <c r="AT1581" s="191" t="s">
        <v>513</v>
      </c>
      <c r="AU1581" s="191" t="s">
        <v>114</v>
      </c>
      <c r="AY1581" s="22" t="s">
        <v>408</v>
      </c>
      <c r="BE1581" s="192">
        <f>IF(N1581="základní",J1581,0)</f>
        <v>0</v>
      </c>
      <c r="BF1581" s="192">
        <f>IF(N1581="snížená",J1581,0)</f>
        <v>0</v>
      </c>
      <c r="BG1581" s="192">
        <f>IF(N1581="zákl. přenesená",J1581,0)</f>
        <v>0</v>
      </c>
      <c r="BH1581" s="192">
        <f>IF(N1581="sníž. přenesená",J1581,0)</f>
        <v>0</v>
      </c>
      <c r="BI1581" s="192">
        <f>IF(N1581="nulová",J1581,0)</f>
        <v>0</v>
      </c>
      <c r="BJ1581" s="22" t="s">
        <v>76</v>
      </c>
      <c r="BK1581" s="192">
        <f>ROUND(I1581*H1581,2)</f>
        <v>0</v>
      </c>
      <c r="BL1581" s="22" t="s">
        <v>98</v>
      </c>
      <c r="BM1581" s="191" t="s">
        <v>2480</v>
      </c>
    </row>
    <row r="1582" s="2" customFormat="1" ht="37.8" customHeight="1">
      <c r="A1582" s="41"/>
      <c r="B1582" s="179"/>
      <c r="C1582" s="180" t="s">
        <v>2481</v>
      </c>
      <c r="D1582" s="180" t="s">
        <v>411</v>
      </c>
      <c r="E1582" s="181" t="s">
        <v>2482</v>
      </c>
      <c r="F1582" s="182" t="s">
        <v>2483</v>
      </c>
      <c r="G1582" s="183" t="s">
        <v>561</v>
      </c>
      <c r="H1582" s="184">
        <v>1</v>
      </c>
      <c r="I1582" s="185"/>
      <c r="J1582" s="186">
        <f>ROUND(I1582*H1582,2)</f>
        <v>0</v>
      </c>
      <c r="K1582" s="182" t="s">
        <v>414</v>
      </c>
      <c r="L1582" s="42"/>
      <c r="M1582" s="187" t="s">
        <v>3</v>
      </c>
      <c r="N1582" s="188" t="s">
        <v>43</v>
      </c>
      <c r="O1582" s="75"/>
      <c r="P1582" s="189">
        <f>O1582*H1582</f>
        <v>0</v>
      </c>
      <c r="Q1582" s="189">
        <v>0</v>
      </c>
      <c r="R1582" s="189">
        <f>Q1582*H1582</f>
        <v>0</v>
      </c>
      <c r="S1582" s="189">
        <v>0</v>
      </c>
      <c r="T1582" s="190">
        <f>S1582*H1582</f>
        <v>0</v>
      </c>
      <c r="U1582" s="41"/>
      <c r="V1582" s="41"/>
      <c r="W1582" s="41"/>
      <c r="X1582" s="41"/>
      <c r="Y1582" s="41"/>
      <c r="Z1582" s="41"/>
      <c r="AA1582" s="41"/>
      <c r="AB1582" s="41"/>
      <c r="AC1582" s="41"/>
      <c r="AD1582" s="41"/>
      <c r="AE1582" s="41"/>
      <c r="AR1582" s="191" t="s">
        <v>98</v>
      </c>
      <c r="AT1582" s="191" t="s">
        <v>411</v>
      </c>
      <c r="AU1582" s="191" t="s">
        <v>114</v>
      </c>
      <c r="AY1582" s="22" t="s">
        <v>408</v>
      </c>
      <c r="BE1582" s="192">
        <f>IF(N1582="základní",J1582,0)</f>
        <v>0</v>
      </c>
      <c r="BF1582" s="192">
        <f>IF(N1582="snížená",J1582,0)</f>
        <v>0</v>
      </c>
      <c r="BG1582" s="192">
        <f>IF(N1582="zákl. přenesená",J1582,0)</f>
        <v>0</v>
      </c>
      <c r="BH1582" s="192">
        <f>IF(N1582="sníž. přenesená",J1582,0)</f>
        <v>0</v>
      </c>
      <c r="BI1582" s="192">
        <f>IF(N1582="nulová",J1582,0)</f>
        <v>0</v>
      </c>
      <c r="BJ1582" s="22" t="s">
        <v>76</v>
      </c>
      <c r="BK1582" s="192">
        <f>ROUND(I1582*H1582,2)</f>
        <v>0</v>
      </c>
      <c r="BL1582" s="22" t="s">
        <v>98</v>
      </c>
      <c r="BM1582" s="191" t="s">
        <v>2484</v>
      </c>
    </row>
    <row r="1583" s="2" customFormat="1">
      <c r="A1583" s="41"/>
      <c r="B1583" s="42"/>
      <c r="C1583" s="41"/>
      <c r="D1583" s="193" t="s">
        <v>417</v>
      </c>
      <c r="E1583" s="41"/>
      <c r="F1583" s="194" t="s">
        <v>2485</v>
      </c>
      <c r="G1583" s="41"/>
      <c r="H1583" s="41"/>
      <c r="I1583" s="195"/>
      <c r="J1583" s="41"/>
      <c r="K1583" s="41"/>
      <c r="L1583" s="42"/>
      <c r="M1583" s="196"/>
      <c r="N1583" s="197"/>
      <c r="O1583" s="75"/>
      <c r="P1583" s="75"/>
      <c r="Q1583" s="75"/>
      <c r="R1583" s="75"/>
      <c r="S1583" s="75"/>
      <c r="T1583" s="76"/>
      <c r="U1583" s="41"/>
      <c r="V1583" s="41"/>
      <c r="W1583" s="41"/>
      <c r="X1583" s="41"/>
      <c r="Y1583" s="41"/>
      <c r="Z1583" s="41"/>
      <c r="AA1583" s="41"/>
      <c r="AB1583" s="41"/>
      <c r="AC1583" s="41"/>
      <c r="AD1583" s="41"/>
      <c r="AE1583" s="41"/>
      <c r="AT1583" s="22" t="s">
        <v>417</v>
      </c>
      <c r="AU1583" s="22" t="s">
        <v>114</v>
      </c>
    </row>
    <row r="1584" s="14" customFormat="1">
      <c r="A1584" s="14"/>
      <c r="B1584" s="208"/>
      <c r="C1584" s="14"/>
      <c r="D1584" s="199" t="s">
        <v>419</v>
      </c>
      <c r="E1584" s="209" t="s">
        <v>3</v>
      </c>
      <c r="F1584" s="210" t="s">
        <v>2486</v>
      </c>
      <c r="G1584" s="14"/>
      <c r="H1584" s="209" t="s">
        <v>3</v>
      </c>
      <c r="I1584" s="211"/>
      <c r="J1584" s="14"/>
      <c r="K1584" s="14"/>
      <c r="L1584" s="208"/>
      <c r="M1584" s="212"/>
      <c r="N1584" s="213"/>
      <c r="O1584" s="213"/>
      <c r="P1584" s="213"/>
      <c r="Q1584" s="213"/>
      <c r="R1584" s="213"/>
      <c r="S1584" s="213"/>
      <c r="T1584" s="214"/>
      <c r="U1584" s="14"/>
      <c r="V1584" s="14"/>
      <c r="W1584" s="14"/>
      <c r="X1584" s="14"/>
      <c r="Y1584" s="14"/>
      <c r="Z1584" s="14"/>
      <c r="AA1584" s="14"/>
      <c r="AB1584" s="14"/>
      <c r="AC1584" s="14"/>
      <c r="AD1584" s="14"/>
      <c r="AE1584" s="14"/>
      <c r="AT1584" s="209" t="s">
        <v>419</v>
      </c>
      <c r="AU1584" s="209" t="s">
        <v>114</v>
      </c>
      <c r="AV1584" s="14" t="s">
        <v>76</v>
      </c>
      <c r="AW1584" s="14" t="s">
        <v>33</v>
      </c>
      <c r="AX1584" s="14" t="s">
        <v>72</v>
      </c>
      <c r="AY1584" s="209" t="s">
        <v>408</v>
      </c>
    </row>
    <row r="1585" s="13" customFormat="1">
      <c r="A1585" s="13"/>
      <c r="B1585" s="198"/>
      <c r="C1585" s="13"/>
      <c r="D1585" s="199" t="s">
        <v>419</v>
      </c>
      <c r="E1585" s="200" t="s">
        <v>3</v>
      </c>
      <c r="F1585" s="201" t="s">
        <v>76</v>
      </c>
      <c r="G1585" s="13"/>
      <c r="H1585" s="202">
        <v>1</v>
      </c>
      <c r="I1585" s="203"/>
      <c r="J1585" s="13"/>
      <c r="K1585" s="13"/>
      <c r="L1585" s="198"/>
      <c r="M1585" s="204"/>
      <c r="N1585" s="205"/>
      <c r="O1585" s="205"/>
      <c r="P1585" s="205"/>
      <c r="Q1585" s="205"/>
      <c r="R1585" s="205"/>
      <c r="S1585" s="205"/>
      <c r="T1585" s="206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T1585" s="200" t="s">
        <v>419</v>
      </c>
      <c r="AU1585" s="200" t="s">
        <v>114</v>
      </c>
      <c r="AV1585" s="13" t="s">
        <v>80</v>
      </c>
      <c r="AW1585" s="13" t="s">
        <v>33</v>
      </c>
      <c r="AX1585" s="13" t="s">
        <v>76</v>
      </c>
      <c r="AY1585" s="200" t="s">
        <v>408</v>
      </c>
    </row>
    <row r="1586" s="2" customFormat="1" ht="24.15" customHeight="1">
      <c r="A1586" s="41"/>
      <c r="B1586" s="179"/>
      <c r="C1586" s="223" t="s">
        <v>2487</v>
      </c>
      <c r="D1586" s="223" t="s">
        <v>513</v>
      </c>
      <c r="E1586" s="224" t="s">
        <v>2451</v>
      </c>
      <c r="F1586" s="225" t="s">
        <v>2452</v>
      </c>
      <c r="G1586" s="226" t="s">
        <v>561</v>
      </c>
      <c r="H1586" s="227">
        <v>1</v>
      </c>
      <c r="I1586" s="228"/>
      <c r="J1586" s="229">
        <f>ROUND(I1586*H1586,2)</f>
        <v>0</v>
      </c>
      <c r="K1586" s="225" t="s">
        <v>414</v>
      </c>
      <c r="L1586" s="230"/>
      <c r="M1586" s="231" t="s">
        <v>3</v>
      </c>
      <c r="N1586" s="232" t="s">
        <v>43</v>
      </c>
      <c r="O1586" s="75"/>
      <c r="P1586" s="189">
        <f>O1586*H1586</f>
        <v>0</v>
      </c>
      <c r="Q1586" s="189">
        <v>0.017500000000000002</v>
      </c>
      <c r="R1586" s="189">
        <f>Q1586*H1586</f>
        <v>0.017500000000000002</v>
      </c>
      <c r="S1586" s="189">
        <v>0</v>
      </c>
      <c r="T1586" s="190">
        <f>S1586*H1586</f>
        <v>0</v>
      </c>
      <c r="U1586" s="41"/>
      <c r="V1586" s="41"/>
      <c r="W1586" s="41"/>
      <c r="X1586" s="41"/>
      <c r="Y1586" s="41"/>
      <c r="Z1586" s="41"/>
      <c r="AA1586" s="41"/>
      <c r="AB1586" s="41"/>
      <c r="AC1586" s="41"/>
      <c r="AD1586" s="41"/>
      <c r="AE1586" s="41"/>
      <c r="AR1586" s="191" t="s">
        <v>616</v>
      </c>
      <c r="AT1586" s="191" t="s">
        <v>513</v>
      </c>
      <c r="AU1586" s="191" t="s">
        <v>114</v>
      </c>
      <c r="AY1586" s="22" t="s">
        <v>408</v>
      </c>
      <c r="BE1586" s="192">
        <f>IF(N1586="základní",J1586,0)</f>
        <v>0</v>
      </c>
      <c r="BF1586" s="192">
        <f>IF(N1586="snížená",J1586,0)</f>
        <v>0</v>
      </c>
      <c r="BG1586" s="192">
        <f>IF(N1586="zákl. přenesená",J1586,0)</f>
        <v>0</v>
      </c>
      <c r="BH1586" s="192">
        <f>IF(N1586="sníž. přenesená",J1586,0)</f>
        <v>0</v>
      </c>
      <c r="BI1586" s="192">
        <f>IF(N1586="nulová",J1586,0)</f>
        <v>0</v>
      </c>
      <c r="BJ1586" s="22" t="s">
        <v>76</v>
      </c>
      <c r="BK1586" s="192">
        <f>ROUND(I1586*H1586,2)</f>
        <v>0</v>
      </c>
      <c r="BL1586" s="22" t="s">
        <v>98</v>
      </c>
      <c r="BM1586" s="191" t="s">
        <v>2488</v>
      </c>
    </row>
    <row r="1587" s="2" customFormat="1" ht="24.15" customHeight="1">
      <c r="A1587" s="41"/>
      <c r="B1587" s="179"/>
      <c r="C1587" s="180" t="s">
        <v>2489</v>
      </c>
      <c r="D1587" s="180" t="s">
        <v>411</v>
      </c>
      <c r="E1587" s="181" t="s">
        <v>2490</v>
      </c>
      <c r="F1587" s="182" t="s">
        <v>2491</v>
      </c>
      <c r="G1587" s="183" t="s">
        <v>561</v>
      </c>
      <c r="H1587" s="184">
        <v>4</v>
      </c>
      <c r="I1587" s="185"/>
      <c r="J1587" s="186">
        <f>ROUND(I1587*H1587,2)</f>
        <v>0</v>
      </c>
      <c r="K1587" s="182" t="s">
        <v>414</v>
      </c>
      <c r="L1587" s="42"/>
      <c r="M1587" s="187" t="s">
        <v>3</v>
      </c>
      <c r="N1587" s="188" t="s">
        <v>43</v>
      </c>
      <c r="O1587" s="75"/>
      <c r="P1587" s="189">
        <f>O1587*H1587</f>
        <v>0</v>
      </c>
      <c r="Q1587" s="189">
        <v>0</v>
      </c>
      <c r="R1587" s="189">
        <f>Q1587*H1587</f>
        <v>0</v>
      </c>
      <c r="S1587" s="189">
        <v>0</v>
      </c>
      <c r="T1587" s="190">
        <f>S1587*H1587</f>
        <v>0</v>
      </c>
      <c r="U1587" s="41"/>
      <c r="V1587" s="41"/>
      <c r="W1587" s="41"/>
      <c r="X1587" s="41"/>
      <c r="Y1587" s="41"/>
      <c r="Z1587" s="41"/>
      <c r="AA1587" s="41"/>
      <c r="AB1587" s="41"/>
      <c r="AC1587" s="41"/>
      <c r="AD1587" s="41"/>
      <c r="AE1587" s="41"/>
      <c r="AR1587" s="191" t="s">
        <v>98</v>
      </c>
      <c r="AT1587" s="191" t="s">
        <v>411</v>
      </c>
      <c r="AU1587" s="191" t="s">
        <v>114</v>
      </c>
      <c r="AY1587" s="22" t="s">
        <v>408</v>
      </c>
      <c r="BE1587" s="192">
        <f>IF(N1587="základní",J1587,0)</f>
        <v>0</v>
      </c>
      <c r="BF1587" s="192">
        <f>IF(N1587="snížená",J1587,0)</f>
        <v>0</v>
      </c>
      <c r="BG1587" s="192">
        <f>IF(N1587="zákl. přenesená",J1587,0)</f>
        <v>0</v>
      </c>
      <c r="BH1587" s="192">
        <f>IF(N1587="sníž. přenesená",J1587,0)</f>
        <v>0</v>
      </c>
      <c r="BI1587" s="192">
        <f>IF(N1587="nulová",J1587,0)</f>
        <v>0</v>
      </c>
      <c r="BJ1587" s="22" t="s">
        <v>76</v>
      </c>
      <c r="BK1587" s="192">
        <f>ROUND(I1587*H1587,2)</f>
        <v>0</v>
      </c>
      <c r="BL1587" s="22" t="s">
        <v>98</v>
      </c>
      <c r="BM1587" s="191" t="s">
        <v>2492</v>
      </c>
    </row>
    <row r="1588" s="2" customFormat="1">
      <c r="A1588" s="41"/>
      <c r="B1588" s="42"/>
      <c r="C1588" s="41"/>
      <c r="D1588" s="193" t="s">
        <v>417</v>
      </c>
      <c r="E1588" s="41"/>
      <c r="F1588" s="194" t="s">
        <v>2493</v>
      </c>
      <c r="G1588" s="41"/>
      <c r="H1588" s="41"/>
      <c r="I1588" s="195"/>
      <c r="J1588" s="41"/>
      <c r="K1588" s="41"/>
      <c r="L1588" s="42"/>
      <c r="M1588" s="196"/>
      <c r="N1588" s="197"/>
      <c r="O1588" s="75"/>
      <c r="P1588" s="75"/>
      <c r="Q1588" s="75"/>
      <c r="R1588" s="75"/>
      <c r="S1588" s="75"/>
      <c r="T1588" s="76"/>
      <c r="U1588" s="41"/>
      <c r="V1588" s="41"/>
      <c r="W1588" s="41"/>
      <c r="X1588" s="41"/>
      <c r="Y1588" s="41"/>
      <c r="Z1588" s="41"/>
      <c r="AA1588" s="41"/>
      <c r="AB1588" s="41"/>
      <c r="AC1588" s="41"/>
      <c r="AD1588" s="41"/>
      <c r="AE1588" s="41"/>
      <c r="AT1588" s="22" t="s">
        <v>417</v>
      </c>
      <c r="AU1588" s="22" t="s">
        <v>114</v>
      </c>
    </row>
    <row r="1589" s="2" customFormat="1" ht="16.5" customHeight="1">
      <c r="A1589" s="41"/>
      <c r="B1589" s="179"/>
      <c r="C1589" s="223" t="s">
        <v>2494</v>
      </c>
      <c r="D1589" s="223" t="s">
        <v>513</v>
      </c>
      <c r="E1589" s="224" t="s">
        <v>2495</v>
      </c>
      <c r="F1589" s="225" t="s">
        <v>2496</v>
      </c>
      <c r="G1589" s="226" t="s">
        <v>561</v>
      </c>
      <c r="H1589" s="227">
        <v>4</v>
      </c>
      <c r="I1589" s="228"/>
      <c r="J1589" s="229">
        <f>ROUND(I1589*H1589,2)</f>
        <v>0</v>
      </c>
      <c r="K1589" s="225" t="s">
        <v>414</v>
      </c>
      <c r="L1589" s="230"/>
      <c r="M1589" s="231" t="s">
        <v>3</v>
      </c>
      <c r="N1589" s="232" t="s">
        <v>43</v>
      </c>
      <c r="O1589" s="75"/>
      <c r="P1589" s="189">
        <f>O1589*H1589</f>
        <v>0</v>
      </c>
      <c r="Q1589" s="189">
        <v>0.0023999999999999998</v>
      </c>
      <c r="R1589" s="189">
        <f>Q1589*H1589</f>
        <v>0.0095999999999999992</v>
      </c>
      <c r="S1589" s="189">
        <v>0</v>
      </c>
      <c r="T1589" s="190">
        <f>S1589*H1589</f>
        <v>0</v>
      </c>
      <c r="U1589" s="41"/>
      <c r="V1589" s="41"/>
      <c r="W1589" s="41"/>
      <c r="X1589" s="41"/>
      <c r="Y1589" s="41"/>
      <c r="Z1589" s="41"/>
      <c r="AA1589" s="41"/>
      <c r="AB1589" s="41"/>
      <c r="AC1589" s="41"/>
      <c r="AD1589" s="41"/>
      <c r="AE1589" s="41"/>
      <c r="AR1589" s="191" t="s">
        <v>616</v>
      </c>
      <c r="AT1589" s="191" t="s">
        <v>513</v>
      </c>
      <c r="AU1589" s="191" t="s">
        <v>114</v>
      </c>
      <c r="AY1589" s="22" t="s">
        <v>408</v>
      </c>
      <c r="BE1589" s="192">
        <f>IF(N1589="základní",J1589,0)</f>
        <v>0</v>
      </c>
      <c r="BF1589" s="192">
        <f>IF(N1589="snížená",J1589,0)</f>
        <v>0</v>
      </c>
      <c r="BG1589" s="192">
        <f>IF(N1589="zákl. přenesená",J1589,0)</f>
        <v>0</v>
      </c>
      <c r="BH1589" s="192">
        <f>IF(N1589="sníž. přenesená",J1589,0)</f>
        <v>0</v>
      </c>
      <c r="BI1589" s="192">
        <f>IF(N1589="nulová",J1589,0)</f>
        <v>0</v>
      </c>
      <c r="BJ1589" s="22" t="s">
        <v>76</v>
      </c>
      <c r="BK1589" s="192">
        <f>ROUND(I1589*H1589,2)</f>
        <v>0</v>
      </c>
      <c r="BL1589" s="22" t="s">
        <v>98</v>
      </c>
      <c r="BM1589" s="191" t="s">
        <v>2497</v>
      </c>
    </row>
    <row r="1590" s="2" customFormat="1" ht="24.15" customHeight="1">
      <c r="A1590" s="41"/>
      <c r="B1590" s="179"/>
      <c r="C1590" s="180" t="s">
        <v>2498</v>
      </c>
      <c r="D1590" s="180" t="s">
        <v>411</v>
      </c>
      <c r="E1590" s="181" t="s">
        <v>2499</v>
      </c>
      <c r="F1590" s="182" t="s">
        <v>2500</v>
      </c>
      <c r="G1590" s="183" t="s">
        <v>561</v>
      </c>
      <c r="H1590" s="184">
        <v>4</v>
      </c>
      <c r="I1590" s="185"/>
      <c r="J1590" s="186">
        <f>ROUND(I1590*H1590,2)</f>
        <v>0</v>
      </c>
      <c r="K1590" s="182" t="s">
        <v>414</v>
      </c>
      <c r="L1590" s="42"/>
      <c r="M1590" s="187" t="s">
        <v>3</v>
      </c>
      <c r="N1590" s="188" t="s">
        <v>43</v>
      </c>
      <c r="O1590" s="75"/>
      <c r="P1590" s="189">
        <f>O1590*H1590</f>
        <v>0</v>
      </c>
      <c r="Q1590" s="189">
        <v>0</v>
      </c>
      <c r="R1590" s="189">
        <f>Q1590*H1590</f>
        <v>0</v>
      </c>
      <c r="S1590" s="189">
        <v>0</v>
      </c>
      <c r="T1590" s="190">
        <f>S1590*H1590</f>
        <v>0</v>
      </c>
      <c r="U1590" s="41"/>
      <c r="V1590" s="41"/>
      <c r="W1590" s="41"/>
      <c r="X1590" s="41"/>
      <c r="Y1590" s="41"/>
      <c r="Z1590" s="41"/>
      <c r="AA1590" s="41"/>
      <c r="AB1590" s="41"/>
      <c r="AC1590" s="41"/>
      <c r="AD1590" s="41"/>
      <c r="AE1590" s="41"/>
      <c r="AR1590" s="191" t="s">
        <v>98</v>
      </c>
      <c r="AT1590" s="191" t="s">
        <v>411</v>
      </c>
      <c r="AU1590" s="191" t="s">
        <v>114</v>
      </c>
      <c r="AY1590" s="22" t="s">
        <v>408</v>
      </c>
      <c r="BE1590" s="192">
        <f>IF(N1590="základní",J1590,0)</f>
        <v>0</v>
      </c>
      <c r="BF1590" s="192">
        <f>IF(N1590="snížená",J1590,0)</f>
        <v>0</v>
      </c>
      <c r="BG1590" s="192">
        <f>IF(N1590="zákl. přenesená",J1590,0)</f>
        <v>0</v>
      </c>
      <c r="BH1590" s="192">
        <f>IF(N1590="sníž. přenesená",J1590,0)</f>
        <v>0</v>
      </c>
      <c r="BI1590" s="192">
        <f>IF(N1590="nulová",J1590,0)</f>
        <v>0</v>
      </c>
      <c r="BJ1590" s="22" t="s">
        <v>76</v>
      </c>
      <c r="BK1590" s="192">
        <f>ROUND(I1590*H1590,2)</f>
        <v>0</v>
      </c>
      <c r="BL1590" s="22" t="s">
        <v>98</v>
      </c>
      <c r="BM1590" s="191" t="s">
        <v>2501</v>
      </c>
    </row>
    <row r="1591" s="2" customFormat="1">
      <c r="A1591" s="41"/>
      <c r="B1591" s="42"/>
      <c r="C1591" s="41"/>
      <c r="D1591" s="193" t="s">
        <v>417</v>
      </c>
      <c r="E1591" s="41"/>
      <c r="F1591" s="194" t="s">
        <v>2502</v>
      </c>
      <c r="G1591" s="41"/>
      <c r="H1591" s="41"/>
      <c r="I1591" s="195"/>
      <c r="J1591" s="41"/>
      <c r="K1591" s="41"/>
      <c r="L1591" s="42"/>
      <c r="M1591" s="196"/>
      <c r="N1591" s="197"/>
      <c r="O1591" s="75"/>
      <c r="P1591" s="75"/>
      <c r="Q1591" s="75"/>
      <c r="R1591" s="75"/>
      <c r="S1591" s="75"/>
      <c r="T1591" s="76"/>
      <c r="U1591" s="41"/>
      <c r="V1591" s="41"/>
      <c r="W1591" s="41"/>
      <c r="X1591" s="41"/>
      <c r="Y1591" s="41"/>
      <c r="Z1591" s="41"/>
      <c r="AA1591" s="41"/>
      <c r="AB1591" s="41"/>
      <c r="AC1591" s="41"/>
      <c r="AD1591" s="41"/>
      <c r="AE1591" s="41"/>
      <c r="AT1591" s="22" t="s">
        <v>417</v>
      </c>
      <c r="AU1591" s="22" t="s">
        <v>114</v>
      </c>
    </row>
    <row r="1592" s="13" customFormat="1">
      <c r="A1592" s="13"/>
      <c r="B1592" s="198"/>
      <c r="C1592" s="13"/>
      <c r="D1592" s="199" t="s">
        <v>419</v>
      </c>
      <c r="E1592" s="200" t="s">
        <v>3</v>
      </c>
      <c r="F1592" s="201" t="s">
        <v>415</v>
      </c>
      <c r="G1592" s="13"/>
      <c r="H1592" s="202">
        <v>4</v>
      </c>
      <c r="I1592" s="203"/>
      <c r="J1592" s="13"/>
      <c r="K1592" s="13"/>
      <c r="L1592" s="198"/>
      <c r="M1592" s="204"/>
      <c r="N1592" s="205"/>
      <c r="O1592" s="205"/>
      <c r="P1592" s="205"/>
      <c r="Q1592" s="205"/>
      <c r="R1592" s="205"/>
      <c r="S1592" s="205"/>
      <c r="T1592" s="206"/>
      <c r="U1592" s="13"/>
      <c r="V1592" s="13"/>
      <c r="W1592" s="13"/>
      <c r="X1592" s="13"/>
      <c r="Y1592" s="13"/>
      <c r="Z1592" s="13"/>
      <c r="AA1592" s="13"/>
      <c r="AB1592" s="13"/>
      <c r="AC1592" s="13"/>
      <c r="AD1592" s="13"/>
      <c r="AE1592" s="13"/>
      <c r="AT1592" s="200" t="s">
        <v>419</v>
      </c>
      <c r="AU1592" s="200" t="s">
        <v>114</v>
      </c>
      <c r="AV1592" s="13" t="s">
        <v>80</v>
      </c>
      <c r="AW1592" s="13" t="s">
        <v>33</v>
      </c>
      <c r="AX1592" s="13" t="s">
        <v>76</v>
      </c>
      <c r="AY1592" s="200" t="s">
        <v>408</v>
      </c>
    </row>
    <row r="1593" s="2" customFormat="1">
      <c r="A1593" s="41"/>
      <c r="B1593" s="179"/>
      <c r="C1593" s="223" t="s">
        <v>2503</v>
      </c>
      <c r="D1593" s="223" t="s">
        <v>513</v>
      </c>
      <c r="E1593" s="224" t="s">
        <v>2504</v>
      </c>
      <c r="F1593" s="225" t="s">
        <v>2505</v>
      </c>
      <c r="G1593" s="226" t="s">
        <v>2036</v>
      </c>
      <c r="H1593" s="227">
        <v>0.040000000000000001</v>
      </c>
      <c r="I1593" s="228"/>
      <c r="J1593" s="229">
        <f>ROUND(I1593*H1593,2)</f>
        <v>0</v>
      </c>
      <c r="K1593" s="225" t="s">
        <v>414</v>
      </c>
      <c r="L1593" s="230"/>
      <c r="M1593" s="231" t="s">
        <v>3</v>
      </c>
      <c r="N1593" s="232" t="s">
        <v>43</v>
      </c>
      <c r="O1593" s="75"/>
      <c r="P1593" s="189">
        <f>O1593*H1593</f>
        <v>0</v>
      </c>
      <c r="Q1593" s="189">
        <v>0.012999999999999999</v>
      </c>
      <c r="R1593" s="189">
        <f>Q1593*H1593</f>
        <v>0.00051999999999999995</v>
      </c>
      <c r="S1593" s="189">
        <v>0</v>
      </c>
      <c r="T1593" s="190">
        <f>S1593*H1593</f>
        <v>0</v>
      </c>
      <c r="U1593" s="41"/>
      <c r="V1593" s="41"/>
      <c r="W1593" s="41"/>
      <c r="X1593" s="41"/>
      <c r="Y1593" s="41"/>
      <c r="Z1593" s="41"/>
      <c r="AA1593" s="41"/>
      <c r="AB1593" s="41"/>
      <c r="AC1593" s="41"/>
      <c r="AD1593" s="41"/>
      <c r="AE1593" s="41"/>
      <c r="AR1593" s="191" t="s">
        <v>616</v>
      </c>
      <c r="AT1593" s="191" t="s">
        <v>513</v>
      </c>
      <c r="AU1593" s="191" t="s">
        <v>114</v>
      </c>
      <c r="AY1593" s="22" t="s">
        <v>408</v>
      </c>
      <c r="BE1593" s="192">
        <f>IF(N1593="základní",J1593,0)</f>
        <v>0</v>
      </c>
      <c r="BF1593" s="192">
        <f>IF(N1593="snížená",J1593,0)</f>
        <v>0</v>
      </c>
      <c r="BG1593" s="192">
        <f>IF(N1593="zákl. přenesená",J1593,0)</f>
        <v>0</v>
      </c>
      <c r="BH1593" s="192">
        <f>IF(N1593="sníž. přenesená",J1593,0)</f>
        <v>0</v>
      </c>
      <c r="BI1593" s="192">
        <f>IF(N1593="nulová",J1593,0)</f>
        <v>0</v>
      </c>
      <c r="BJ1593" s="22" t="s">
        <v>76</v>
      </c>
      <c r="BK1593" s="192">
        <f>ROUND(I1593*H1593,2)</f>
        <v>0</v>
      </c>
      <c r="BL1593" s="22" t="s">
        <v>98</v>
      </c>
      <c r="BM1593" s="191" t="s">
        <v>2506</v>
      </c>
    </row>
    <row r="1594" s="13" customFormat="1">
      <c r="A1594" s="13"/>
      <c r="B1594" s="198"/>
      <c r="C1594" s="13"/>
      <c r="D1594" s="199" t="s">
        <v>419</v>
      </c>
      <c r="E1594" s="13"/>
      <c r="F1594" s="201" t="s">
        <v>2507</v>
      </c>
      <c r="G1594" s="13"/>
      <c r="H1594" s="202">
        <v>0.040000000000000001</v>
      </c>
      <c r="I1594" s="203"/>
      <c r="J1594" s="13"/>
      <c r="K1594" s="13"/>
      <c r="L1594" s="198"/>
      <c r="M1594" s="204"/>
      <c r="N1594" s="205"/>
      <c r="O1594" s="205"/>
      <c r="P1594" s="205"/>
      <c r="Q1594" s="205"/>
      <c r="R1594" s="205"/>
      <c r="S1594" s="205"/>
      <c r="T1594" s="206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T1594" s="200" t="s">
        <v>419</v>
      </c>
      <c r="AU1594" s="200" t="s">
        <v>114</v>
      </c>
      <c r="AV1594" s="13" t="s">
        <v>80</v>
      </c>
      <c r="AW1594" s="13" t="s">
        <v>4</v>
      </c>
      <c r="AX1594" s="13" t="s">
        <v>76</v>
      </c>
      <c r="AY1594" s="200" t="s">
        <v>408</v>
      </c>
    </row>
    <row r="1595" s="2" customFormat="1" ht="24.15" customHeight="1">
      <c r="A1595" s="41"/>
      <c r="B1595" s="179"/>
      <c r="C1595" s="180" t="s">
        <v>2508</v>
      </c>
      <c r="D1595" s="180" t="s">
        <v>411</v>
      </c>
      <c r="E1595" s="181" t="s">
        <v>2509</v>
      </c>
      <c r="F1595" s="182" t="s">
        <v>2510</v>
      </c>
      <c r="G1595" s="183" t="s">
        <v>561</v>
      </c>
      <c r="H1595" s="184">
        <v>22</v>
      </c>
      <c r="I1595" s="185"/>
      <c r="J1595" s="186">
        <f>ROUND(I1595*H1595,2)</f>
        <v>0</v>
      </c>
      <c r="K1595" s="182" t="s">
        <v>414</v>
      </c>
      <c r="L1595" s="42"/>
      <c r="M1595" s="187" t="s">
        <v>3</v>
      </c>
      <c r="N1595" s="188" t="s">
        <v>43</v>
      </c>
      <c r="O1595" s="75"/>
      <c r="P1595" s="189">
        <f>O1595*H1595</f>
        <v>0</v>
      </c>
      <c r="Q1595" s="189">
        <v>0</v>
      </c>
      <c r="R1595" s="189">
        <f>Q1595*H1595</f>
        <v>0</v>
      </c>
      <c r="S1595" s="189">
        <v>0</v>
      </c>
      <c r="T1595" s="190">
        <f>S1595*H1595</f>
        <v>0</v>
      </c>
      <c r="U1595" s="41"/>
      <c r="V1595" s="41"/>
      <c r="W1595" s="41"/>
      <c r="X1595" s="41"/>
      <c r="Y1595" s="41"/>
      <c r="Z1595" s="41"/>
      <c r="AA1595" s="41"/>
      <c r="AB1595" s="41"/>
      <c r="AC1595" s="41"/>
      <c r="AD1595" s="41"/>
      <c r="AE1595" s="41"/>
      <c r="AR1595" s="191" t="s">
        <v>98</v>
      </c>
      <c r="AT1595" s="191" t="s">
        <v>411</v>
      </c>
      <c r="AU1595" s="191" t="s">
        <v>114</v>
      </c>
      <c r="AY1595" s="22" t="s">
        <v>408</v>
      </c>
      <c r="BE1595" s="192">
        <f>IF(N1595="základní",J1595,0)</f>
        <v>0</v>
      </c>
      <c r="BF1595" s="192">
        <f>IF(N1595="snížená",J1595,0)</f>
        <v>0</v>
      </c>
      <c r="BG1595" s="192">
        <f>IF(N1595="zákl. přenesená",J1595,0)</f>
        <v>0</v>
      </c>
      <c r="BH1595" s="192">
        <f>IF(N1595="sníž. přenesená",J1595,0)</f>
        <v>0</v>
      </c>
      <c r="BI1595" s="192">
        <f>IF(N1595="nulová",J1595,0)</f>
        <v>0</v>
      </c>
      <c r="BJ1595" s="22" t="s">
        <v>76</v>
      </c>
      <c r="BK1595" s="192">
        <f>ROUND(I1595*H1595,2)</f>
        <v>0</v>
      </c>
      <c r="BL1595" s="22" t="s">
        <v>98</v>
      </c>
      <c r="BM1595" s="191" t="s">
        <v>2511</v>
      </c>
    </row>
    <row r="1596" s="2" customFormat="1">
      <c r="A1596" s="41"/>
      <c r="B1596" s="42"/>
      <c r="C1596" s="41"/>
      <c r="D1596" s="193" t="s">
        <v>417</v>
      </c>
      <c r="E1596" s="41"/>
      <c r="F1596" s="194" t="s">
        <v>2512</v>
      </c>
      <c r="G1596" s="41"/>
      <c r="H1596" s="41"/>
      <c r="I1596" s="195"/>
      <c r="J1596" s="41"/>
      <c r="K1596" s="41"/>
      <c r="L1596" s="42"/>
      <c r="M1596" s="196"/>
      <c r="N1596" s="197"/>
      <c r="O1596" s="75"/>
      <c r="P1596" s="75"/>
      <c r="Q1596" s="75"/>
      <c r="R1596" s="75"/>
      <c r="S1596" s="75"/>
      <c r="T1596" s="76"/>
      <c r="U1596" s="41"/>
      <c r="V1596" s="41"/>
      <c r="W1596" s="41"/>
      <c r="X1596" s="41"/>
      <c r="Y1596" s="41"/>
      <c r="Z1596" s="41"/>
      <c r="AA1596" s="41"/>
      <c r="AB1596" s="41"/>
      <c r="AC1596" s="41"/>
      <c r="AD1596" s="41"/>
      <c r="AE1596" s="41"/>
      <c r="AT1596" s="22" t="s">
        <v>417</v>
      </c>
      <c r="AU1596" s="22" t="s">
        <v>114</v>
      </c>
    </row>
    <row r="1597" s="2" customFormat="1" ht="24.15" customHeight="1">
      <c r="A1597" s="41"/>
      <c r="B1597" s="179"/>
      <c r="C1597" s="223" t="s">
        <v>2513</v>
      </c>
      <c r="D1597" s="223" t="s">
        <v>513</v>
      </c>
      <c r="E1597" s="224" t="s">
        <v>2514</v>
      </c>
      <c r="F1597" s="225" t="s">
        <v>2515</v>
      </c>
      <c r="G1597" s="226" t="s">
        <v>561</v>
      </c>
      <c r="H1597" s="227">
        <v>22</v>
      </c>
      <c r="I1597" s="228"/>
      <c r="J1597" s="229">
        <f>ROUND(I1597*H1597,2)</f>
        <v>0</v>
      </c>
      <c r="K1597" s="225" t="s">
        <v>414</v>
      </c>
      <c r="L1597" s="230"/>
      <c r="M1597" s="231" t="s">
        <v>3</v>
      </c>
      <c r="N1597" s="232" t="s">
        <v>43</v>
      </c>
      <c r="O1597" s="75"/>
      <c r="P1597" s="189">
        <f>O1597*H1597</f>
        <v>0</v>
      </c>
      <c r="Q1597" s="189">
        <v>0.00014999999999999999</v>
      </c>
      <c r="R1597" s="189">
        <f>Q1597*H1597</f>
        <v>0.0032999999999999995</v>
      </c>
      <c r="S1597" s="189">
        <v>0</v>
      </c>
      <c r="T1597" s="190">
        <f>S1597*H1597</f>
        <v>0</v>
      </c>
      <c r="U1597" s="41"/>
      <c r="V1597" s="41"/>
      <c r="W1597" s="41"/>
      <c r="X1597" s="41"/>
      <c r="Y1597" s="41"/>
      <c r="Z1597" s="41"/>
      <c r="AA1597" s="41"/>
      <c r="AB1597" s="41"/>
      <c r="AC1597" s="41"/>
      <c r="AD1597" s="41"/>
      <c r="AE1597" s="41"/>
      <c r="AR1597" s="191" t="s">
        <v>616</v>
      </c>
      <c r="AT1597" s="191" t="s">
        <v>513</v>
      </c>
      <c r="AU1597" s="191" t="s">
        <v>114</v>
      </c>
      <c r="AY1597" s="22" t="s">
        <v>408</v>
      </c>
      <c r="BE1597" s="192">
        <f>IF(N1597="základní",J1597,0)</f>
        <v>0</v>
      </c>
      <c r="BF1597" s="192">
        <f>IF(N1597="snížená",J1597,0)</f>
        <v>0</v>
      </c>
      <c r="BG1597" s="192">
        <f>IF(N1597="zákl. přenesená",J1597,0)</f>
        <v>0</v>
      </c>
      <c r="BH1597" s="192">
        <f>IF(N1597="sníž. přenesená",J1597,0)</f>
        <v>0</v>
      </c>
      <c r="BI1597" s="192">
        <f>IF(N1597="nulová",J1597,0)</f>
        <v>0</v>
      </c>
      <c r="BJ1597" s="22" t="s">
        <v>76</v>
      </c>
      <c r="BK1597" s="192">
        <f>ROUND(I1597*H1597,2)</f>
        <v>0</v>
      </c>
      <c r="BL1597" s="22" t="s">
        <v>98</v>
      </c>
      <c r="BM1597" s="191" t="s">
        <v>2516</v>
      </c>
    </row>
    <row r="1598" s="2" customFormat="1" ht="24.15" customHeight="1">
      <c r="A1598" s="41"/>
      <c r="B1598" s="179"/>
      <c r="C1598" s="180" t="s">
        <v>2517</v>
      </c>
      <c r="D1598" s="180" t="s">
        <v>411</v>
      </c>
      <c r="E1598" s="181" t="s">
        <v>2518</v>
      </c>
      <c r="F1598" s="182" t="s">
        <v>2519</v>
      </c>
      <c r="G1598" s="183" t="s">
        <v>561</v>
      </c>
      <c r="H1598" s="184">
        <v>22</v>
      </c>
      <c r="I1598" s="185"/>
      <c r="J1598" s="186">
        <f>ROUND(I1598*H1598,2)</f>
        <v>0</v>
      </c>
      <c r="K1598" s="182" t="s">
        <v>414</v>
      </c>
      <c r="L1598" s="42"/>
      <c r="M1598" s="187" t="s">
        <v>3</v>
      </c>
      <c r="N1598" s="188" t="s">
        <v>43</v>
      </c>
      <c r="O1598" s="75"/>
      <c r="P1598" s="189">
        <f>O1598*H1598</f>
        <v>0</v>
      </c>
      <c r="Q1598" s="189">
        <v>0</v>
      </c>
      <c r="R1598" s="189">
        <f>Q1598*H1598</f>
        <v>0</v>
      </c>
      <c r="S1598" s="189">
        <v>0</v>
      </c>
      <c r="T1598" s="190">
        <f>S1598*H1598</f>
        <v>0</v>
      </c>
      <c r="U1598" s="41"/>
      <c r="V1598" s="41"/>
      <c r="W1598" s="41"/>
      <c r="X1598" s="41"/>
      <c r="Y1598" s="41"/>
      <c r="Z1598" s="41"/>
      <c r="AA1598" s="41"/>
      <c r="AB1598" s="41"/>
      <c r="AC1598" s="41"/>
      <c r="AD1598" s="41"/>
      <c r="AE1598" s="41"/>
      <c r="AR1598" s="191" t="s">
        <v>98</v>
      </c>
      <c r="AT1598" s="191" t="s">
        <v>411</v>
      </c>
      <c r="AU1598" s="191" t="s">
        <v>114</v>
      </c>
      <c r="AY1598" s="22" t="s">
        <v>408</v>
      </c>
      <c r="BE1598" s="192">
        <f>IF(N1598="základní",J1598,0)</f>
        <v>0</v>
      </c>
      <c r="BF1598" s="192">
        <f>IF(N1598="snížená",J1598,0)</f>
        <v>0</v>
      </c>
      <c r="BG1598" s="192">
        <f>IF(N1598="zákl. přenesená",J1598,0)</f>
        <v>0</v>
      </c>
      <c r="BH1598" s="192">
        <f>IF(N1598="sníž. přenesená",J1598,0)</f>
        <v>0</v>
      </c>
      <c r="BI1598" s="192">
        <f>IF(N1598="nulová",J1598,0)</f>
        <v>0</v>
      </c>
      <c r="BJ1598" s="22" t="s">
        <v>76</v>
      </c>
      <c r="BK1598" s="192">
        <f>ROUND(I1598*H1598,2)</f>
        <v>0</v>
      </c>
      <c r="BL1598" s="22" t="s">
        <v>98</v>
      </c>
      <c r="BM1598" s="191" t="s">
        <v>2520</v>
      </c>
    </row>
    <row r="1599" s="2" customFormat="1">
      <c r="A1599" s="41"/>
      <c r="B1599" s="42"/>
      <c r="C1599" s="41"/>
      <c r="D1599" s="193" t="s">
        <v>417</v>
      </c>
      <c r="E1599" s="41"/>
      <c r="F1599" s="194" t="s">
        <v>2521</v>
      </c>
      <c r="G1599" s="41"/>
      <c r="H1599" s="41"/>
      <c r="I1599" s="195"/>
      <c r="J1599" s="41"/>
      <c r="K1599" s="41"/>
      <c r="L1599" s="42"/>
      <c r="M1599" s="196"/>
      <c r="N1599" s="197"/>
      <c r="O1599" s="75"/>
      <c r="P1599" s="75"/>
      <c r="Q1599" s="75"/>
      <c r="R1599" s="75"/>
      <c r="S1599" s="75"/>
      <c r="T1599" s="76"/>
      <c r="U1599" s="41"/>
      <c r="V1599" s="41"/>
      <c r="W1599" s="41"/>
      <c r="X1599" s="41"/>
      <c r="Y1599" s="41"/>
      <c r="Z1599" s="41"/>
      <c r="AA1599" s="41"/>
      <c r="AB1599" s="41"/>
      <c r="AC1599" s="41"/>
      <c r="AD1599" s="41"/>
      <c r="AE1599" s="41"/>
      <c r="AT1599" s="22" t="s">
        <v>417</v>
      </c>
      <c r="AU1599" s="22" t="s">
        <v>114</v>
      </c>
    </row>
    <row r="1600" s="2" customFormat="1" ht="24.15" customHeight="1">
      <c r="A1600" s="41"/>
      <c r="B1600" s="179"/>
      <c r="C1600" s="223" t="s">
        <v>2522</v>
      </c>
      <c r="D1600" s="223" t="s">
        <v>513</v>
      </c>
      <c r="E1600" s="224" t="s">
        <v>2523</v>
      </c>
      <c r="F1600" s="225" t="s">
        <v>2524</v>
      </c>
      <c r="G1600" s="226" t="s">
        <v>561</v>
      </c>
      <c r="H1600" s="227">
        <v>21</v>
      </c>
      <c r="I1600" s="228"/>
      <c r="J1600" s="229">
        <f>ROUND(I1600*H1600,2)</f>
        <v>0</v>
      </c>
      <c r="K1600" s="225" t="s">
        <v>414</v>
      </c>
      <c r="L1600" s="230"/>
      <c r="M1600" s="231" t="s">
        <v>3</v>
      </c>
      <c r="N1600" s="232" t="s">
        <v>43</v>
      </c>
      <c r="O1600" s="75"/>
      <c r="P1600" s="189">
        <f>O1600*H1600</f>
        <v>0</v>
      </c>
      <c r="Q1600" s="189">
        <v>0.0022000000000000001</v>
      </c>
      <c r="R1600" s="189">
        <f>Q1600*H1600</f>
        <v>0.046200000000000005</v>
      </c>
      <c r="S1600" s="189">
        <v>0</v>
      </c>
      <c r="T1600" s="190">
        <f>S1600*H1600</f>
        <v>0</v>
      </c>
      <c r="U1600" s="41"/>
      <c r="V1600" s="41"/>
      <c r="W1600" s="41"/>
      <c r="X1600" s="41"/>
      <c r="Y1600" s="41"/>
      <c r="Z1600" s="41"/>
      <c r="AA1600" s="41"/>
      <c r="AB1600" s="41"/>
      <c r="AC1600" s="41"/>
      <c r="AD1600" s="41"/>
      <c r="AE1600" s="41"/>
      <c r="AR1600" s="191" t="s">
        <v>616</v>
      </c>
      <c r="AT1600" s="191" t="s">
        <v>513</v>
      </c>
      <c r="AU1600" s="191" t="s">
        <v>114</v>
      </c>
      <c r="AY1600" s="22" t="s">
        <v>408</v>
      </c>
      <c r="BE1600" s="192">
        <f>IF(N1600="základní",J1600,0)</f>
        <v>0</v>
      </c>
      <c r="BF1600" s="192">
        <f>IF(N1600="snížená",J1600,0)</f>
        <v>0</v>
      </c>
      <c r="BG1600" s="192">
        <f>IF(N1600="zákl. přenesená",J1600,0)</f>
        <v>0</v>
      </c>
      <c r="BH1600" s="192">
        <f>IF(N1600="sníž. přenesená",J1600,0)</f>
        <v>0</v>
      </c>
      <c r="BI1600" s="192">
        <f>IF(N1600="nulová",J1600,0)</f>
        <v>0</v>
      </c>
      <c r="BJ1600" s="22" t="s">
        <v>76</v>
      </c>
      <c r="BK1600" s="192">
        <f>ROUND(I1600*H1600,2)</f>
        <v>0</v>
      </c>
      <c r="BL1600" s="22" t="s">
        <v>98</v>
      </c>
      <c r="BM1600" s="191" t="s">
        <v>2525</v>
      </c>
    </row>
    <row r="1601" s="2" customFormat="1" ht="16.5" customHeight="1">
      <c r="A1601" s="41"/>
      <c r="B1601" s="179"/>
      <c r="C1601" s="223" t="s">
        <v>2526</v>
      </c>
      <c r="D1601" s="223" t="s">
        <v>513</v>
      </c>
      <c r="E1601" s="224" t="s">
        <v>2527</v>
      </c>
      <c r="F1601" s="225" t="s">
        <v>2528</v>
      </c>
      <c r="G1601" s="226" t="s">
        <v>561</v>
      </c>
      <c r="H1601" s="227">
        <v>21</v>
      </c>
      <c r="I1601" s="228"/>
      <c r="J1601" s="229">
        <f>ROUND(I1601*H1601,2)</f>
        <v>0</v>
      </c>
      <c r="K1601" s="225" t="s">
        <v>414</v>
      </c>
      <c r="L1601" s="230"/>
      <c r="M1601" s="231" t="s">
        <v>3</v>
      </c>
      <c r="N1601" s="232" t="s">
        <v>43</v>
      </c>
      <c r="O1601" s="75"/>
      <c r="P1601" s="189">
        <f>O1601*H1601</f>
        <v>0</v>
      </c>
      <c r="Q1601" s="189">
        <v>0.0022000000000000001</v>
      </c>
      <c r="R1601" s="189">
        <f>Q1601*H1601</f>
        <v>0.046200000000000005</v>
      </c>
      <c r="S1601" s="189">
        <v>0</v>
      </c>
      <c r="T1601" s="190">
        <f>S1601*H1601</f>
        <v>0</v>
      </c>
      <c r="U1601" s="41"/>
      <c r="V1601" s="41"/>
      <c r="W1601" s="41"/>
      <c r="X1601" s="41"/>
      <c r="Y1601" s="41"/>
      <c r="Z1601" s="41"/>
      <c r="AA1601" s="41"/>
      <c r="AB1601" s="41"/>
      <c r="AC1601" s="41"/>
      <c r="AD1601" s="41"/>
      <c r="AE1601" s="41"/>
      <c r="AR1601" s="191" t="s">
        <v>616</v>
      </c>
      <c r="AT1601" s="191" t="s">
        <v>513</v>
      </c>
      <c r="AU1601" s="191" t="s">
        <v>114</v>
      </c>
      <c r="AY1601" s="22" t="s">
        <v>408</v>
      </c>
      <c r="BE1601" s="192">
        <f>IF(N1601="základní",J1601,0)</f>
        <v>0</v>
      </c>
      <c r="BF1601" s="192">
        <f>IF(N1601="snížená",J1601,0)</f>
        <v>0</v>
      </c>
      <c r="BG1601" s="192">
        <f>IF(N1601="zákl. přenesená",J1601,0)</f>
        <v>0</v>
      </c>
      <c r="BH1601" s="192">
        <f>IF(N1601="sníž. přenesená",J1601,0)</f>
        <v>0</v>
      </c>
      <c r="BI1601" s="192">
        <f>IF(N1601="nulová",J1601,0)</f>
        <v>0</v>
      </c>
      <c r="BJ1601" s="22" t="s">
        <v>76</v>
      </c>
      <c r="BK1601" s="192">
        <f>ROUND(I1601*H1601,2)</f>
        <v>0</v>
      </c>
      <c r="BL1601" s="22" t="s">
        <v>98</v>
      </c>
      <c r="BM1601" s="191" t="s">
        <v>2529</v>
      </c>
    </row>
    <row r="1602" s="2" customFormat="1" ht="21.75" customHeight="1">
      <c r="A1602" s="41"/>
      <c r="B1602" s="179"/>
      <c r="C1602" s="223" t="s">
        <v>2530</v>
      </c>
      <c r="D1602" s="223" t="s">
        <v>513</v>
      </c>
      <c r="E1602" s="224" t="s">
        <v>2531</v>
      </c>
      <c r="F1602" s="225" t="s">
        <v>2532</v>
      </c>
      <c r="G1602" s="226" t="s">
        <v>561</v>
      </c>
      <c r="H1602" s="227">
        <v>1</v>
      </c>
      <c r="I1602" s="228"/>
      <c r="J1602" s="229">
        <f>ROUND(I1602*H1602,2)</f>
        <v>0</v>
      </c>
      <c r="K1602" s="225" t="s">
        <v>414</v>
      </c>
      <c r="L1602" s="230"/>
      <c r="M1602" s="231" t="s">
        <v>3</v>
      </c>
      <c r="N1602" s="232" t="s">
        <v>43</v>
      </c>
      <c r="O1602" s="75"/>
      <c r="P1602" s="189">
        <f>O1602*H1602</f>
        <v>0</v>
      </c>
      <c r="Q1602" s="189">
        <v>5.0000000000000002E-05</v>
      </c>
      <c r="R1602" s="189">
        <f>Q1602*H1602</f>
        <v>5.0000000000000002E-05</v>
      </c>
      <c r="S1602" s="189">
        <v>0</v>
      </c>
      <c r="T1602" s="190">
        <f>S1602*H1602</f>
        <v>0</v>
      </c>
      <c r="U1602" s="41"/>
      <c r="V1602" s="41"/>
      <c r="W1602" s="41"/>
      <c r="X1602" s="41"/>
      <c r="Y1602" s="41"/>
      <c r="Z1602" s="41"/>
      <c r="AA1602" s="41"/>
      <c r="AB1602" s="41"/>
      <c r="AC1602" s="41"/>
      <c r="AD1602" s="41"/>
      <c r="AE1602" s="41"/>
      <c r="AR1602" s="191" t="s">
        <v>616</v>
      </c>
      <c r="AT1602" s="191" t="s">
        <v>513</v>
      </c>
      <c r="AU1602" s="191" t="s">
        <v>114</v>
      </c>
      <c r="AY1602" s="22" t="s">
        <v>408</v>
      </c>
      <c r="BE1602" s="192">
        <f>IF(N1602="základní",J1602,0)</f>
        <v>0</v>
      </c>
      <c r="BF1602" s="192">
        <f>IF(N1602="snížená",J1602,0)</f>
        <v>0</v>
      </c>
      <c r="BG1602" s="192">
        <f>IF(N1602="zákl. přenesená",J1602,0)</f>
        <v>0</v>
      </c>
      <c r="BH1602" s="192">
        <f>IF(N1602="sníž. přenesená",J1602,0)</f>
        <v>0</v>
      </c>
      <c r="BI1602" s="192">
        <f>IF(N1602="nulová",J1602,0)</f>
        <v>0</v>
      </c>
      <c r="BJ1602" s="22" t="s">
        <v>76</v>
      </c>
      <c r="BK1602" s="192">
        <f>ROUND(I1602*H1602,2)</f>
        <v>0</v>
      </c>
      <c r="BL1602" s="22" t="s">
        <v>98</v>
      </c>
      <c r="BM1602" s="191" t="s">
        <v>2533</v>
      </c>
    </row>
    <row r="1603" s="2" customFormat="1" ht="24.15" customHeight="1">
      <c r="A1603" s="41"/>
      <c r="B1603" s="179"/>
      <c r="C1603" s="180" t="s">
        <v>2534</v>
      </c>
      <c r="D1603" s="180" t="s">
        <v>411</v>
      </c>
      <c r="E1603" s="181" t="s">
        <v>2535</v>
      </c>
      <c r="F1603" s="182" t="s">
        <v>2536</v>
      </c>
      <c r="G1603" s="183" t="s">
        <v>561</v>
      </c>
      <c r="H1603" s="184">
        <v>4</v>
      </c>
      <c r="I1603" s="185"/>
      <c r="J1603" s="186">
        <f>ROUND(I1603*H1603,2)</f>
        <v>0</v>
      </c>
      <c r="K1603" s="182" t="s">
        <v>414</v>
      </c>
      <c r="L1603" s="42"/>
      <c r="M1603" s="187" t="s">
        <v>3</v>
      </c>
      <c r="N1603" s="188" t="s">
        <v>43</v>
      </c>
      <c r="O1603" s="75"/>
      <c r="P1603" s="189">
        <f>O1603*H1603</f>
        <v>0</v>
      </c>
      <c r="Q1603" s="189">
        <v>0</v>
      </c>
      <c r="R1603" s="189">
        <f>Q1603*H1603</f>
        <v>0</v>
      </c>
      <c r="S1603" s="189">
        <v>0</v>
      </c>
      <c r="T1603" s="190">
        <f>S1603*H1603</f>
        <v>0</v>
      </c>
      <c r="U1603" s="41"/>
      <c r="V1603" s="41"/>
      <c r="W1603" s="41"/>
      <c r="X1603" s="41"/>
      <c r="Y1603" s="41"/>
      <c r="Z1603" s="41"/>
      <c r="AA1603" s="41"/>
      <c r="AB1603" s="41"/>
      <c r="AC1603" s="41"/>
      <c r="AD1603" s="41"/>
      <c r="AE1603" s="41"/>
      <c r="AR1603" s="191" t="s">
        <v>98</v>
      </c>
      <c r="AT1603" s="191" t="s">
        <v>411</v>
      </c>
      <c r="AU1603" s="191" t="s">
        <v>114</v>
      </c>
      <c r="AY1603" s="22" t="s">
        <v>408</v>
      </c>
      <c r="BE1603" s="192">
        <f>IF(N1603="základní",J1603,0)</f>
        <v>0</v>
      </c>
      <c r="BF1603" s="192">
        <f>IF(N1603="snížená",J1603,0)</f>
        <v>0</v>
      </c>
      <c r="BG1603" s="192">
        <f>IF(N1603="zákl. přenesená",J1603,0)</f>
        <v>0</v>
      </c>
      <c r="BH1603" s="192">
        <f>IF(N1603="sníž. přenesená",J1603,0)</f>
        <v>0</v>
      </c>
      <c r="BI1603" s="192">
        <f>IF(N1603="nulová",J1603,0)</f>
        <v>0</v>
      </c>
      <c r="BJ1603" s="22" t="s">
        <v>76</v>
      </c>
      <c r="BK1603" s="192">
        <f>ROUND(I1603*H1603,2)</f>
        <v>0</v>
      </c>
      <c r="BL1603" s="22" t="s">
        <v>98</v>
      </c>
      <c r="BM1603" s="191" t="s">
        <v>2537</v>
      </c>
    </row>
    <row r="1604" s="2" customFormat="1">
      <c r="A1604" s="41"/>
      <c r="B1604" s="42"/>
      <c r="C1604" s="41"/>
      <c r="D1604" s="193" t="s">
        <v>417</v>
      </c>
      <c r="E1604" s="41"/>
      <c r="F1604" s="194" t="s">
        <v>2538</v>
      </c>
      <c r="G1604" s="41"/>
      <c r="H1604" s="41"/>
      <c r="I1604" s="195"/>
      <c r="J1604" s="41"/>
      <c r="K1604" s="41"/>
      <c r="L1604" s="42"/>
      <c r="M1604" s="196"/>
      <c r="N1604" s="197"/>
      <c r="O1604" s="75"/>
      <c r="P1604" s="75"/>
      <c r="Q1604" s="75"/>
      <c r="R1604" s="75"/>
      <c r="S1604" s="75"/>
      <c r="T1604" s="76"/>
      <c r="U1604" s="41"/>
      <c r="V1604" s="41"/>
      <c r="W1604" s="41"/>
      <c r="X1604" s="41"/>
      <c r="Y1604" s="41"/>
      <c r="Z1604" s="41"/>
      <c r="AA1604" s="41"/>
      <c r="AB1604" s="41"/>
      <c r="AC1604" s="41"/>
      <c r="AD1604" s="41"/>
      <c r="AE1604" s="41"/>
      <c r="AT1604" s="22" t="s">
        <v>417</v>
      </c>
      <c r="AU1604" s="22" t="s">
        <v>114</v>
      </c>
    </row>
    <row r="1605" s="2" customFormat="1" ht="16.5" customHeight="1">
      <c r="A1605" s="41"/>
      <c r="B1605" s="179"/>
      <c r="C1605" s="223" t="s">
        <v>2539</v>
      </c>
      <c r="D1605" s="223" t="s">
        <v>513</v>
      </c>
      <c r="E1605" s="224" t="s">
        <v>2540</v>
      </c>
      <c r="F1605" s="225" t="s">
        <v>2541</v>
      </c>
      <c r="G1605" s="226" t="s">
        <v>561</v>
      </c>
      <c r="H1605" s="227">
        <v>4</v>
      </c>
      <c r="I1605" s="228"/>
      <c r="J1605" s="229">
        <f>ROUND(I1605*H1605,2)</f>
        <v>0</v>
      </c>
      <c r="K1605" s="225" t="s">
        <v>414</v>
      </c>
      <c r="L1605" s="230"/>
      <c r="M1605" s="231" t="s">
        <v>3</v>
      </c>
      <c r="N1605" s="232" t="s">
        <v>43</v>
      </c>
      <c r="O1605" s="75"/>
      <c r="P1605" s="189">
        <f>O1605*H1605</f>
        <v>0</v>
      </c>
      <c r="Q1605" s="189">
        <v>0.0022000000000000001</v>
      </c>
      <c r="R1605" s="189">
        <f>Q1605*H1605</f>
        <v>0.0088000000000000005</v>
      </c>
      <c r="S1605" s="189">
        <v>0</v>
      </c>
      <c r="T1605" s="190">
        <f>S1605*H1605</f>
        <v>0</v>
      </c>
      <c r="U1605" s="41"/>
      <c r="V1605" s="41"/>
      <c r="W1605" s="41"/>
      <c r="X1605" s="41"/>
      <c r="Y1605" s="41"/>
      <c r="Z1605" s="41"/>
      <c r="AA1605" s="41"/>
      <c r="AB1605" s="41"/>
      <c r="AC1605" s="41"/>
      <c r="AD1605" s="41"/>
      <c r="AE1605" s="41"/>
      <c r="AR1605" s="191" t="s">
        <v>616</v>
      </c>
      <c r="AT1605" s="191" t="s">
        <v>513</v>
      </c>
      <c r="AU1605" s="191" t="s">
        <v>114</v>
      </c>
      <c r="AY1605" s="22" t="s">
        <v>408</v>
      </c>
      <c r="BE1605" s="192">
        <f>IF(N1605="základní",J1605,0)</f>
        <v>0</v>
      </c>
      <c r="BF1605" s="192">
        <f>IF(N1605="snížená",J1605,0)</f>
        <v>0</v>
      </c>
      <c r="BG1605" s="192">
        <f>IF(N1605="zákl. přenesená",J1605,0)</f>
        <v>0</v>
      </c>
      <c r="BH1605" s="192">
        <f>IF(N1605="sníž. přenesená",J1605,0)</f>
        <v>0</v>
      </c>
      <c r="BI1605" s="192">
        <f>IF(N1605="nulová",J1605,0)</f>
        <v>0</v>
      </c>
      <c r="BJ1605" s="22" t="s">
        <v>76</v>
      </c>
      <c r="BK1605" s="192">
        <f>ROUND(I1605*H1605,2)</f>
        <v>0</v>
      </c>
      <c r="BL1605" s="22" t="s">
        <v>98</v>
      </c>
      <c r="BM1605" s="191" t="s">
        <v>2542</v>
      </c>
    </row>
    <row r="1606" s="2" customFormat="1" ht="37.8" customHeight="1">
      <c r="A1606" s="41"/>
      <c r="B1606" s="179"/>
      <c r="C1606" s="180" t="s">
        <v>2543</v>
      </c>
      <c r="D1606" s="180" t="s">
        <v>411</v>
      </c>
      <c r="E1606" s="181" t="s">
        <v>2544</v>
      </c>
      <c r="F1606" s="182" t="s">
        <v>2545</v>
      </c>
      <c r="G1606" s="183" t="s">
        <v>561</v>
      </c>
      <c r="H1606" s="184">
        <v>1</v>
      </c>
      <c r="I1606" s="185"/>
      <c r="J1606" s="186">
        <f>ROUND(I1606*H1606,2)</f>
        <v>0</v>
      </c>
      <c r="K1606" s="182" t="s">
        <v>414</v>
      </c>
      <c r="L1606" s="42"/>
      <c r="M1606" s="187" t="s">
        <v>3</v>
      </c>
      <c r="N1606" s="188" t="s">
        <v>43</v>
      </c>
      <c r="O1606" s="75"/>
      <c r="P1606" s="189">
        <f>O1606*H1606</f>
        <v>0</v>
      </c>
      <c r="Q1606" s="189">
        <v>0.00047281249999999998</v>
      </c>
      <c r="R1606" s="189">
        <f>Q1606*H1606</f>
        <v>0.00047281249999999998</v>
      </c>
      <c r="S1606" s="189">
        <v>0</v>
      </c>
      <c r="T1606" s="190">
        <f>S1606*H1606</f>
        <v>0</v>
      </c>
      <c r="U1606" s="41"/>
      <c r="V1606" s="41"/>
      <c r="W1606" s="41"/>
      <c r="X1606" s="41"/>
      <c r="Y1606" s="41"/>
      <c r="Z1606" s="41"/>
      <c r="AA1606" s="41"/>
      <c r="AB1606" s="41"/>
      <c r="AC1606" s="41"/>
      <c r="AD1606" s="41"/>
      <c r="AE1606" s="41"/>
      <c r="AR1606" s="191" t="s">
        <v>98</v>
      </c>
      <c r="AT1606" s="191" t="s">
        <v>411</v>
      </c>
      <c r="AU1606" s="191" t="s">
        <v>114</v>
      </c>
      <c r="AY1606" s="22" t="s">
        <v>408</v>
      </c>
      <c r="BE1606" s="192">
        <f>IF(N1606="základní",J1606,0)</f>
        <v>0</v>
      </c>
      <c r="BF1606" s="192">
        <f>IF(N1606="snížená",J1606,0)</f>
        <v>0</v>
      </c>
      <c r="BG1606" s="192">
        <f>IF(N1606="zákl. přenesená",J1606,0)</f>
        <v>0</v>
      </c>
      <c r="BH1606" s="192">
        <f>IF(N1606="sníž. přenesená",J1606,0)</f>
        <v>0</v>
      </c>
      <c r="BI1606" s="192">
        <f>IF(N1606="nulová",J1606,0)</f>
        <v>0</v>
      </c>
      <c r="BJ1606" s="22" t="s">
        <v>76</v>
      </c>
      <c r="BK1606" s="192">
        <f>ROUND(I1606*H1606,2)</f>
        <v>0</v>
      </c>
      <c r="BL1606" s="22" t="s">
        <v>98</v>
      </c>
      <c r="BM1606" s="191" t="s">
        <v>2546</v>
      </c>
    </row>
    <row r="1607" s="2" customFormat="1">
      <c r="A1607" s="41"/>
      <c r="B1607" s="42"/>
      <c r="C1607" s="41"/>
      <c r="D1607" s="193" t="s">
        <v>417</v>
      </c>
      <c r="E1607" s="41"/>
      <c r="F1607" s="194" t="s">
        <v>2547</v>
      </c>
      <c r="G1607" s="41"/>
      <c r="H1607" s="41"/>
      <c r="I1607" s="195"/>
      <c r="J1607" s="41"/>
      <c r="K1607" s="41"/>
      <c r="L1607" s="42"/>
      <c r="M1607" s="196"/>
      <c r="N1607" s="197"/>
      <c r="O1607" s="75"/>
      <c r="P1607" s="75"/>
      <c r="Q1607" s="75"/>
      <c r="R1607" s="75"/>
      <c r="S1607" s="75"/>
      <c r="T1607" s="76"/>
      <c r="U1607" s="41"/>
      <c r="V1607" s="41"/>
      <c r="W1607" s="41"/>
      <c r="X1607" s="41"/>
      <c r="Y1607" s="41"/>
      <c r="Z1607" s="41"/>
      <c r="AA1607" s="41"/>
      <c r="AB1607" s="41"/>
      <c r="AC1607" s="41"/>
      <c r="AD1607" s="41"/>
      <c r="AE1607" s="41"/>
      <c r="AT1607" s="22" t="s">
        <v>417</v>
      </c>
      <c r="AU1607" s="22" t="s">
        <v>114</v>
      </c>
    </row>
    <row r="1608" s="13" customFormat="1">
      <c r="A1608" s="13"/>
      <c r="B1608" s="198"/>
      <c r="C1608" s="13"/>
      <c r="D1608" s="199" t="s">
        <v>419</v>
      </c>
      <c r="E1608" s="200" t="s">
        <v>3</v>
      </c>
      <c r="F1608" s="201" t="s">
        <v>2548</v>
      </c>
      <c r="G1608" s="13"/>
      <c r="H1608" s="202">
        <v>1</v>
      </c>
      <c r="I1608" s="203"/>
      <c r="J1608" s="13"/>
      <c r="K1608" s="13"/>
      <c r="L1608" s="198"/>
      <c r="M1608" s="204"/>
      <c r="N1608" s="205"/>
      <c r="O1608" s="205"/>
      <c r="P1608" s="205"/>
      <c r="Q1608" s="205"/>
      <c r="R1608" s="205"/>
      <c r="S1608" s="205"/>
      <c r="T1608" s="206"/>
      <c r="U1608" s="13"/>
      <c r="V1608" s="13"/>
      <c r="W1608" s="13"/>
      <c r="X1608" s="13"/>
      <c r="Y1608" s="13"/>
      <c r="Z1608" s="13"/>
      <c r="AA1608" s="13"/>
      <c r="AB1608" s="13"/>
      <c r="AC1608" s="13"/>
      <c r="AD1608" s="13"/>
      <c r="AE1608" s="13"/>
      <c r="AT1608" s="200" t="s">
        <v>419</v>
      </c>
      <c r="AU1608" s="200" t="s">
        <v>114</v>
      </c>
      <c r="AV1608" s="13" t="s">
        <v>80</v>
      </c>
      <c r="AW1608" s="13" t="s">
        <v>33</v>
      </c>
      <c r="AX1608" s="13" t="s">
        <v>76</v>
      </c>
      <c r="AY1608" s="200" t="s">
        <v>408</v>
      </c>
    </row>
    <row r="1609" s="2" customFormat="1" ht="33" customHeight="1">
      <c r="A1609" s="41"/>
      <c r="B1609" s="179"/>
      <c r="C1609" s="223" t="s">
        <v>2549</v>
      </c>
      <c r="D1609" s="223" t="s">
        <v>513</v>
      </c>
      <c r="E1609" s="224" t="s">
        <v>2550</v>
      </c>
      <c r="F1609" s="225" t="s">
        <v>2551</v>
      </c>
      <c r="G1609" s="226" t="s">
        <v>561</v>
      </c>
      <c r="H1609" s="227">
        <v>1</v>
      </c>
      <c r="I1609" s="228"/>
      <c r="J1609" s="229">
        <f>ROUND(I1609*H1609,2)</f>
        <v>0</v>
      </c>
      <c r="K1609" s="225" t="s">
        <v>414</v>
      </c>
      <c r="L1609" s="230"/>
      <c r="M1609" s="231" t="s">
        <v>3</v>
      </c>
      <c r="N1609" s="232" t="s">
        <v>43</v>
      </c>
      <c r="O1609" s="75"/>
      <c r="P1609" s="189">
        <f>O1609*H1609</f>
        <v>0</v>
      </c>
      <c r="Q1609" s="189">
        <v>0.016</v>
      </c>
      <c r="R1609" s="189">
        <f>Q1609*H1609</f>
        <v>0.016</v>
      </c>
      <c r="S1609" s="189">
        <v>0</v>
      </c>
      <c r="T1609" s="190">
        <f>S1609*H1609</f>
        <v>0</v>
      </c>
      <c r="U1609" s="41"/>
      <c r="V1609" s="41"/>
      <c r="W1609" s="41"/>
      <c r="X1609" s="41"/>
      <c r="Y1609" s="41"/>
      <c r="Z1609" s="41"/>
      <c r="AA1609" s="41"/>
      <c r="AB1609" s="41"/>
      <c r="AC1609" s="41"/>
      <c r="AD1609" s="41"/>
      <c r="AE1609" s="41"/>
      <c r="AR1609" s="191" t="s">
        <v>616</v>
      </c>
      <c r="AT1609" s="191" t="s">
        <v>513</v>
      </c>
      <c r="AU1609" s="191" t="s">
        <v>114</v>
      </c>
      <c r="AY1609" s="22" t="s">
        <v>408</v>
      </c>
      <c r="BE1609" s="192">
        <f>IF(N1609="základní",J1609,0)</f>
        <v>0</v>
      </c>
      <c r="BF1609" s="192">
        <f>IF(N1609="snížená",J1609,0)</f>
        <v>0</v>
      </c>
      <c r="BG1609" s="192">
        <f>IF(N1609="zákl. přenesená",J1609,0)</f>
        <v>0</v>
      </c>
      <c r="BH1609" s="192">
        <f>IF(N1609="sníž. přenesená",J1609,0)</f>
        <v>0</v>
      </c>
      <c r="BI1609" s="192">
        <f>IF(N1609="nulová",J1609,0)</f>
        <v>0</v>
      </c>
      <c r="BJ1609" s="22" t="s">
        <v>76</v>
      </c>
      <c r="BK1609" s="192">
        <f>ROUND(I1609*H1609,2)</f>
        <v>0</v>
      </c>
      <c r="BL1609" s="22" t="s">
        <v>98</v>
      </c>
      <c r="BM1609" s="191" t="s">
        <v>2552</v>
      </c>
    </row>
    <row r="1610" s="2" customFormat="1" ht="24.15" customHeight="1">
      <c r="A1610" s="41"/>
      <c r="B1610" s="179"/>
      <c r="C1610" s="180" t="s">
        <v>2553</v>
      </c>
      <c r="D1610" s="180" t="s">
        <v>411</v>
      </c>
      <c r="E1610" s="181" t="s">
        <v>2554</v>
      </c>
      <c r="F1610" s="182" t="s">
        <v>2555</v>
      </c>
      <c r="G1610" s="183" t="s">
        <v>561</v>
      </c>
      <c r="H1610" s="184">
        <v>4</v>
      </c>
      <c r="I1610" s="185"/>
      <c r="J1610" s="186">
        <f>ROUND(I1610*H1610,2)</f>
        <v>0</v>
      </c>
      <c r="K1610" s="182" t="s">
        <v>414</v>
      </c>
      <c r="L1610" s="42"/>
      <c r="M1610" s="187" t="s">
        <v>3</v>
      </c>
      <c r="N1610" s="188" t="s">
        <v>43</v>
      </c>
      <c r="O1610" s="75"/>
      <c r="P1610" s="189">
        <f>O1610*H1610</f>
        <v>0</v>
      </c>
      <c r="Q1610" s="189">
        <v>0</v>
      </c>
      <c r="R1610" s="189">
        <f>Q1610*H1610</f>
        <v>0</v>
      </c>
      <c r="S1610" s="189">
        <v>0</v>
      </c>
      <c r="T1610" s="190">
        <f>S1610*H1610</f>
        <v>0</v>
      </c>
      <c r="U1610" s="41"/>
      <c r="V1610" s="41"/>
      <c r="W1610" s="41"/>
      <c r="X1610" s="41"/>
      <c r="Y1610" s="41"/>
      <c r="Z1610" s="41"/>
      <c r="AA1610" s="41"/>
      <c r="AB1610" s="41"/>
      <c r="AC1610" s="41"/>
      <c r="AD1610" s="41"/>
      <c r="AE1610" s="41"/>
      <c r="AR1610" s="191" t="s">
        <v>98</v>
      </c>
      <c r="AT1610" s="191" t="s">
        <v>411</v>
      </c>
      <c r="AU1610" s="191" t="s">
        <v>114</v>
      </c>
      <c r="AY1610" s="22" t="s">
        <v>408</v>
      </c>
      <c r="BE1610" s="192">
        <f>IF(N1610="základní",J1610,0)</f>
        <v>0</v>
      </c>
      <c r="BF1610" s="192">
        <f>IF(N1610="snížená",J1610,0)</f>
        <v>0</v>
      </c>
      <c r="BG1610" s="192">
        <f>IF(N1610="zákl. přenesená",J1610,0)</f>
        <v>0</v>
      </c>
      <c r="BH1610" s="192">
        <f>IF(N1610="sníž. přenesená",J1610,0)</f>
        <v>0</v>
      </c>
      <c r="BI1610" s="192">
        <f>IF(N1610="nulová",J1610,0)</f>
        <v>0</v>
      </c>
      <c r="BJ1610" s="22" t="s">
        <v>76</v>
      </c>
      <c r="BK1610" s="192">
        <f>ROUND(I1610*H1610,2)</f>
        <v>0</v>
      </c>
      <c r="BL1610" s="22" t="s">
        <v>98</v>
      </c>
      <c r="BM1610" s="191" t="s">
        <v>2556</v>
      </c>
    </row>
    <row r="1611" s="2" customFormat="1">
      <c r="A1611" s="41"/>
      <c r="B1611" s="42"/>
      <c r="C1611" s="41"/>
      <c r="D1611" s="193" t="s">
        <v>417</v>
      </c>
      <c r="E1611" s="41"/>
      <c r="F1611" s="194" t="s">
        <v>2557</v>
      </c>
      <c r="G1611" s="41"/>
      <c r="H1611" s="41"/>
      <c r="I1611" s="195"/>
      <c r="J1611" s="41"/>
      <c r="K1611" s="41"/>
      <c r="L1611" s="42"/>
      <c r="M1611" s="196"/>
      <c r="N1611" s="197"/>
      <c r="O1611" s="75"/>
      <c r="P1611" s="75"/>
      <c r="Q1611" s="75"/>
      <c r="R1611" s="75"/>
      <c r="S1611" s="75"/>
      <c r="T1611" s="76"/>
      <c r="U1611" s="41"/>
      <c r="V1611" s="41"/>
      <c r="W1611" s="41"/>
      <c r="X1611" s="41"/>
      <c r="Y1611" s="41"/>
      <c r="Z1611" s="41"/>
      <c r="AA1611" s="41"/>
      <c r="AB1611" s="41"/>
      <c r="AC1611" s="41"/>
      <c r="AD1611" s="41"/>
      <c r="AE1611" s="41"/>
      <c r="AT1611" s="22" t="s">
        <v>417</v>
      </c>
      <c r="AU1611" s="22" t="s">
        <v>114</v>
      </c>
    </row>
    <row r="1612" s="2" customFormat="1" ht="24.15" customHeight="1">
      <c r="A1612" s="41"/>
      <c r="B1612" s="179"/>
      <c r="C1612" s="223" t="s">
        <v>2558</v>
      </c>
      <c r="D1612" s="223" t="s">
        <v>513</v>
      </c>
      <c r="E1612" s="224" t="s">
        <v>2559</v>
      </c>
      <c r="F1612" s="225" t="s">
        <v>2560</v>
      </c>
      <c r="G1612" s="226" t="s">
        <v>561</v>
      </c>
      <c r="H1612" s="227">
        <v>4</v>
      </c>
      <c r="I1612" s="228"/>
      <c r="J1612" s="229">
        <f>ROUND(I1612*H1612,2)</f>
        <v>0</v>
      </c>
      <c r="K1612" s="225" t="s">
        <v>414</v>
      </c>
      <c r="L1612" s="230"/>
      <c r="M1612" s="231" t="s">
        <v>3</v>
      </c>
      <c r="N1612" s="232" t="s">
        <v>43</v>
      </c>
      <c r="O1612" s="75"/>
      <c r="P1612" s="189">
        <f>O1612*H1612</f>
        <v>0</v>
      </c>
      <c r="Q1612" s="189">
        <v>0.00123</v>
      </c>
      <c r="R1612" s="189">
        <f>Q1612*H1612</f>
        <v>0.0049199999999999999</v>
      </c>
      <c r="S1612" s="189">
        <v>0</v>
      </c>
      <c r="T1612" s="190">
        <f>S1612*H1612</f>
        <v>0</v>
      </c>
      <c r="U1612" s="41"/>
      <c r="V1612" s="41"/>
      <c r="W1612" s="41"/>
      <c r="X1612" s="41"/>
      <c r="Y1612" s="41"/>
      <c r="Z1612" s="41"/>
      <c r="AA1612" s="41"/>
      <c r="AB1612" s="41"/>
      <c r="AC1612" s="41"/>
      <c r="AD1612" s="41"/>
      <c r="AE1612" s="41"/>
      <c r="AR1612" s="191" t="s">
        <v>616</v>
      </c>
      <c r="AT1612" s="191" t="s">
        <v>513</v>
      </c>
      <c r="AU1612" s="191" t="s">
        <v>114</v>
      </c>
      <c r="AY1612" s="22" t="s">
        <v>408</v>
      </c>
      <c r="BE1612" s="192">
        <f>IF(N1612="základní",J1612,0)</f>
        <v>0</v>
      </c>
      <c r="BF1612" s="192">
        <f>IF(N1612="snížená",J1612,0)</f>
        <v>0</v>
      </c>
      <c r="BG1612" s="192">
        <f>IF(N1612="zákl. přenesená",J1612,0)</f>
        <v>0</v>
      </c>
      <c r="BH1612" s="192">
        <f>IF(N1612="sníž. přenesená",J1612,0)</f>
        <v>0</v>
      </c>
      <c r="BI1612" s="192">
        <f>IF(N1612="nulová",J1612,0)</f>
        <v>0</v>
      </c>
      <c r="BJ1612" s="22" t="s">
        <v>76</v>
      </c>
      <c r="BK1612" s="192">
        <f>ROUND(I1612*H1612,2)</f>
        <v>0</v>
      </c>
      <c r="BL1612" s="22" t="s">
        <v>98</v>
      </c>
      <c r="BM1612" s="191" t="s">
        <v>2561</v>
      </c>
    </row>
    <row r="1613" s="2" customFormat="1" ht="24.15" customHeight="1">
      <c r="A1613" s="41"/>
      <c r="B1613" s="179"/>
      <c r="C1613" s="180" t="s">
        <v>2562</v>
      </c>
      <c r="D1613" s="180" t="s">
        <v>411</v>
      </c>
      <c r="E1613" s="181" t="s">
        <v>2563</v>
      </c>
      <c r="F1613" s="182" t="s">
        <v>2564</v>
      </c>
      <c r="G1613" s="183" t="s">
        <v>561</v>
      </c>
      <c r="H1613" s="184">
        <v>1</v>
      </c>
      <c r="I1613" s="185"/>
      <c r="J1613" s="186">
        <f>ROUND(I1613*H1613,2)</f>
        <v>0</v>
      </c>
      <c r="K1613" s="182" t="s">
        <v>414</v>
      </c>
      <c r="L1613" s="42"/>
      <c r="M1613" s="187" t="s">
        <v>3</v>
      </c>
      <c r="N1613" s="188" t="s">
        <v>43</v>
      </c>
      <c r="O1613" s="75"/>
      <c r="P1613" s="189">
        <f>O1613*H1613</f>
        <v>0</v>
      </c>
      <c r="Q1613" s="189">
        <v>0</v>
      </c>
      <c r="R1613" s="189">
        <f>Q1613*H1613</f>
        <v>0</v>
      </c>
      <c r="S1613" s="189">
        <v>0</v>
      </c>
      <c r="T1613" s="190">
        <f>S1613*H1613</f>
        <v>0</v>
      </c>
      <c r="U1613" s="41"/>
      <c r="V1613" s="41"/>
      <c r="W1613" s="41"/>
      <c r="X1613" s="41"/>
      <c r="Y1613" s="41"/>
      <c r="Z1613" s="41"/>
      <c r="AA1613" s="41"/>
      <c r="AB1613" s="41"/>
      <c r="AC1613" s="41"/>
      <c r="AD1613" s="41"/>
      <c r="AE1613" s="41"/>
      <c r="AR1613" s="191" t="s">
        <v>98</v>
      </c>
      <c r="AT1613" s="191" t="s">
        <v>411</v>
      </c>
      <c r="AU1613" s="191" t="s">
        <v>114</v>
      </c>
      <c r="AY1613" s="22" t="s">
        <v>408</v>
      </c>
      <c r="BE1613" s="192">
        <f>IF(N1613="základní",J1613,0)</f>
        <v>0</v>
      </c>
      <c r="BF1613" s="192">
        <f>IF(N1613="snížená",J1613,0)</f>
        <v>0</v>
      </c>
      <c r="BG1613" s="192">
        <f>IF(N1613="zákl. přenesená",J1613,0)</f>
        <v>0</v>
      </c>
      <c r="BH1613" s="192">
        <f>IF(N1613="sníž. přenesená",J1613,0)</f>
        <v>0</v>
      </c>
      <c r="BI1613" s="192">
        <f>IF(N1613="nulová",J1613,0)</f>
        <v>0</v>
      </c>
      <c r="BJ1613" s="22" t="s">
        <v>76</v>
      </c>
      <c r="BK1613" s="192">
        <f>ROUND(I1613*H1613,2)</f>
        <v>0</v>
      </c>
      <c r="BL1613" s="22" t="s">
        <v>98</v>
      </c>
      <c r="BM1613" s="191" t="s">
        <v>2565</v>
      </c>
    </row>
    <row r="1614" s="2" customFormat="1">
      <c r="A1614" s="41"/>
      <c r="B1614" s="42"/>
      <c r="C1614" s="41"/>
      <c r="D1614" s="193" t="s">
        <v>417</v>
      </c>
      <c r="E1614" s="41"/>
      <c r="F1614" s="194" t="s">
        <v>2566</v>
      </c>
      <c r="G1614" s="41"/>
      <c r="H1614" s="41"/>
      <c r="I1614" s="195"/>
      <c r="J1614" s="41"/>
      <c r="K1614" s="41"/>
      <c r="L1614" s="42"/>
      <c r="M1614" s="196"/>
      <c r="N1614" s="197"/>
      <c r="O1614" s="75"/>
      <c r="P1614" s="75"/>
      <c r="Q1614" s="75"/>
      <c r="R1614" s="75"/>
      <c r="S1614" s="75"/>
      <c r="T1614" s="76"/>
      <c r="U1614" s="41"/>
      <c r="V1614" s="41"/>
      <c r="W1614" s="41"/>
      <c r="X1614" s="41"/>
      <c r="Y1614" s="41"/>
      <c r="Z1614" s="41"/>
      <c r="AA1614" s="41"/>
      <c r="AB1614" s="41"/>
      <c r="AC1614" s="41"/>
      <c r="AD1614" s="41"/>
      <c r="AE1614" s="41"/>
      <c r="AT1614" s="22" t="s">
        <v>417</v>
      </c>
      <c r="AU1614" s="22" t="s">
        <v>114</v>
      </c>
    </row>
    <row r="1615" s="2" customFormat="1" ht="24.15" customHeight="1">
      <c r="A1615" s="41"/>
      <c r="B1615" s="179"/>
      <c r="C1615" s="223" t="s">
        <v>2567</v>
      </c>
      <c r="D1615" s="223" t="s">
        <v>513</v>
      </c>
      <c r="E1615" s="224" t="s">
        <v>2568</v>
      </c>
      <c r="F1615" s="225" t="s">
        <v>2569</v>
      </c>
      <c r="G1615" s="226" t="s">
        <v>561</v>
      </c>
      <c r="H1615" s="227">
        <v>1</v>
      </c>
      <c r="I1615" s="228"/>
      <c r="J1615" s="229">
        <f>ROUND(I1615*H1615,2)</f>
        <v>0</v>
      </c>
      <c r="K1615" s="225" t="s">
        <v>665</v>
      </c>
      <c r="L1615" s="230"/>
      <c r="M1615" s="231" t="s">
        <v>3</v>
      </c>
      <c r="N1615" s="232" t="s">
        <v>43</v>
      </c>
      <c r="O1615" s="75"/>
      <c r="P1615" s="189">
        <f>O1615*H1615</f>
        <v>0</v>
      </c>
      <c r="Q1615" s="189">
        <v>0.0022300000000000002</v>
      </c>
      <c r="R1615" s="189">
        <f>Q1615*H1615</f>
        <v>0.0022300000000000002</v>
      </c>
      <c r="S1615" s="189">
        <v>0</v>
      </c>
      <c r="T1615" s="190">
        <f>S1615*H1615</f>
        <v>0</v>
      </c>
      <c r="U1615" s="41"/>
      <c r="V1615" s="41"/>
      <c r="W1615" s="41"/>
      <c r="X1615" s="41"/>
      <c r="Y1615" s="41"/>
      <c r="Z1615" s="41"/>
      <c r="AA1615" s="41"/>
      <c r="AB1615" s="41"/>
      <c r="AC1615" s="41"/>
      <c r="AD1615" s="41"/>
      <c r="AE1615" s="41"/>
      <c r="AR1615" s="191" t="s">
        <v>616</v>
      </c>
      <c r="AT1615" s="191" t="s">
        <v>513</v>
      </c>
      <c r="AU1615" s="191" t="s">
        <v>114</v>
      </c>
      <c r="AY1615" s="22" t="s">
        <v>408</v>
      </c>
      <c r="BE1615" s="192">
        <f>IF(N1615="základní",J1615,0)</f>
        <v>0</v>
      </c>
      <c r="BF1615" s="192">
        <f>IF(N1615="snížená",J1615,0)</f>
        <v>0</v>
      </c>
      <c r="BG1615" s="192">
        <f>IF(N1615="zákl. přenesená",J1615,0)</f>
        <v>0</v>
      </c>
      <c r="BH1615" s="192">
        <f>IF(N1615="sníž. přenesená",J1615,0)</f>
        <v>0</v>
      </c>
      <c r="BI1615" s="192">
        <f>IF(N1615="nulová",J1615,0)</f>
        <v>0</v>
      </c>
      <c r="BJ1615" s="22" t="s">
        <v>76</v>
      </c>
      <c r="BK1615" s="192">
        <f>ROUND(I1615*H1615,2)</f>
        <v>0</v>
      </c>
      <c r="BL1615" s="22" t="s">
        <v>98</v>
      </c>
      <c r="BM1615" s="191" t="s">
        <v>2570</v>
      </c>
    </row>
    <row r="1616" s="2" customFormat="1" ht="16.5" customHeight="1">
      <c r="A1616" s="41"/>
      <c r="B1616" s="179"/>
      <c r="C1616" s="180" t="s">
        <v>2571</v>
      </c>
      <c r="D1616" s="180" t="s">
        <v>411</v>
      </c>
      <c r="E1616" s="181" t="s">
        <v>2572</v>
      </c>
      <c r="F1616" s="182" t="s">
        <v>2573</v>
      </c>
      <c r="G1616" s="183" t="s">
        <v>664</v>
      </c>
      <c r="H1616" s="184">
        <v>8</v>
      </c>
      <c r="I1616" s="185"/>
      <c r="J1616" s="186">
        <f>ROUND(I1616*H1616,2)</f>
        <v>0</v>
      </c>
      <c r="K1616" s="182" t="s">
        <v>665</v>
      </c>
      <c r="L1616" s="42"/>
      <c r="M1616" s="187" t="s">
        <v>3</v>
      </c>
      <c r="N1616" s="188" t="s">
        <v>43</v>
      </c>
      <c r="O1616" s="75"/>
      <c r="P1616" s="189">
        <f>O1616*H1616</f>
        <v>0</v>
      </c>
      <c r="Q1616" s="189">
        <v>0</v>
      </c>
      <c r="R1616" s="189">
        <f>Q1616*H1616</f>
        <v>0</v>
      </c>
      <c r="S1616" s="189">
        <v>0</v>
      </c>
      <c r="T1616" s="190">
        <f>S1616*H1616</f>
        <v>0</v>
      </c>
      <c r="U1616" s="41"/>
      <c r="V1616" s="41"/>
      <c r="W1616" s="41"/>
      <c r="X1616" s="41"/>
      <c r="Y1616" s="41"/>
      <c r="Z1616" s="41"/>
      <c r="AA1616" s="41"/>
      <c r="AB1616" s="41"/>
      <c r="AC1616" s="41"/>
      <c r="AD1616" s="41"/>
      <c r="AE1616" s="41"/>
      <c r="AR1616" s="191" t="s">
        <v>98</v>
      </c>
      <c r="AT1616" s="191" t="s">
        <v>411</v>
      </c>
      <c r="AU1616" s="191" t="s">
        <v>114</v>
      </c>
      <c r="AY1616" s="22" t="s">
        <v>408</v>
      </c>
      <c r="BE1616" s="192">
        <f>IF(N1616="základní",J1616,0)</f>
        <v>0</v>
      </c>
      <c r="BF1616" s="192">
        <f>IF(N1616="snížená",J1616,0)</f>
        <v>0</v>
      </c>
      <c r="BG1616" s="192">
        <f>IF(N1616="zákl. přenesená",J1616,0)</f>
        <v>0</v>
      </c>
      <c r="BH1616" s="192">
        <f>IF(N1616="sníž. přenesená",J1616,0)</f>
        <v>0</v>
      </c>
      <c r="BI1616" s="192">
        <f>IF(N1616="nulová",J1616,0)</f>
        <v>0</v>
      </c>
      <c r="BJ1616" s="22" t="s">
        <v>76</v>
      </c>
      <c r="BK1616" s="192">
        <f>ROUND(I1616*H1616,2)</f>
        <v>0</v>
      </c>
      <c r="BL1616" s="22" t="s">
        <v>98</v>
      </c>
      <c r="BM1616" s="191" t="s">
        <v>2574</v>
      </c>
    </row>
    <row r="1617" s="2" customFormat="1" ht="16.5" customHeight="1">
      <c r="A1617" s="41"/>
      <c r="B1617" s="179"/>
      <c r="C1617" s="180" t="s">
        <v>2575</v>
      </c>
      <c r="D1617" s="180" t="s">
        <v>411</v>
      </c>
      <c r="E1617" s="181" t="s">
        <v>2576</v>
      </c>
      <c r="F1617" s="182" t="s">
        <v>2577</v>
      </c>
      <c r="G1617" s="183" t="s">
        <v>664</v>
      </c>
      <c r="H1617" s="184">
        <v>1</v>
      </c>
      <c r="I1617" s="185"/>
      <c r="J1617" s="186">
        <f>ROUND(I1617*H1617,2)</f>
        <v>0</v>
      </c>
      <c r="K1617" s="182" t="s">
        <v>665</v>
      </c>
      <c r="L1617" s="42"/>
      <c r="M1617" s="187" t="s">
        <v>3</v>
      </c>
      <c r="N1617" s="188" t="s">
        <v>43</v>
      </c>
      <c r="O1617" s="75"/>
      <c r="P1617" s="189">
        <f>O1617*H1617</f>
        <v>0</v>
      </c>
      <c r="Q1617" s="189">
        <v>0</v>
      </c>
      <c r="R1617" s="189">
        <f>Q1617*H1617</f>
        <v>0</v>
      </c>
      <c r="S1617" s="189">
        <v>0</v>
      </c>
      <c r="T1617" s="190">
        <f>S1617*H1617</f>
        <v>0</v>
      </c>
      <c r="U1617" s="41"/>
      <c r="V1617" s="41"/>
      <c r="W1617" s="41"/>
      <c r="X1617" s="41"/>
      <c r="Y1617" s="41"/>
      <c r="Z1617" s="41"/>
      <c r="AA1617" s="41"/>
      <c r="AB1617" s="41"/>
      <c r="AC1617" s="41"/>
      <c r="AD1617" s="41"/>
      <c r="AE1617" s="41"/>
      <c r="AR1617" s="191" t="s">
        <v>98</v>
      </c>
      <c r="AT1617" s="191" t="s">
        <v>411</v>
      </c>
      <c r="AU1617" s="191" t="s">
        <v>114</v>
      </c>
      <c r="AY1617" s="22" t="s">
        <v>408</v>
      </c>
      <c r="BE1617" s="192">
        <f>IF(N1617="základní",J1617,0)</f>
        <v>0</v>
      </c>
      <c r="BF1617" s="192">
        <f>IF(N1617="snížená",J1617,0)</f>
        <v>0</v>
      </c>
      <c r="BG1617" s="192">
        <f>IF(N1617="zákl. přenesená",J1617,0)</f>
        <v>0</v>
      </c>
      <c r="BH1617" s="192">
        <f>IF(N1617="sníž. přenesená",J1617,0)</f>
        <v>0</v>
      </c>
      <c r="BI1617" s="192">
        <f>IF(N1617="nulová",J1617,0)</f>
        <v>0</v>
      </c>
      <c r="BJ1617" s="22" t="s">
        <v>76</v>
      </c>
      <c r="BK1617" s="192">
        <f>ROUND(I1617*H1617,2)</f>
        <v>0</v>
      </c>
      <c r="BL1617" s="22" t="s">
        <v>98</v>
      </c>
      <c r="BM1617" s="191" t="s">
        <v>2578</v>
      </c>
    </row>
    <row r="1618" s="12" customFormat="1" ht="20.88" customHeight="1">
      <c r="A1618" s="12"/>
      <c r="B1618" s="166"/>
      <c r="C1618" s="12"/>
      <c r="D1618" s="167" t="s">
        <v>71</v>
      </c>
      <c r="E1618" s="177" t="s">
        <v>2579</v>
      </c>
      <c r="F1618" s="177" t="s">
        <v>2580</v>
      </c>
      <c r="G1618" s="12"/>
      <c r="H1618" s="12"/>
      <c r="I1618" s="169"/>
      <c r="J1618" s="178">
        <f>BK1618</f>
        <v>0</v>
      </c>
      <c r="K1618" s="12"/>
      <c r="L1618" s="166"/>
      <c r="M1618" s="171"/>
      <c r="N1618" s="172"/>
      <c r="O1618" s="172"/>
      <c r="P1618" s="173">
        <f>SUM(P1619:P1627)</f>
        <v>0</v>
      </c>
      <c r="Q1618" s="172"/>
      <c r="R1618" s="173">
        <f>SUM(R1619:R1627)</f>
        <v>1.0212808</v>
      </c>
      <c r="S1618" s="172"/>
      <c r="T1618" s="174">
        <f>SUM(T1619:T1627)</f>
        <v>0</v>
      </c>
      <c r="U1618" s="12"/>
      <c r="V1618" s="12"/>
      <c r="W1618" s="12"/>
      <c r="X1618" s="12"/>
      <c r="Y1618" s="12"/>
      <c r="Z1618" s="12"/>
      <c r="AA1618" s="12"/>
      <c r="AB1618" s="12"/>
      <c r="AC1618" s="12"/>
      <c r="AD1618" s="12"/>
      <c r="AE1618" s="12"/>
      <c r="AR1618" s="167" t="s">
        <v>80</v>
      </c>
      <c r="AT1618" s="175" t="s">
        <v>71</v>
      </c>
      <c r="AU1618" s="175" t="s">
        <v>80</v>
      </c>
      <c r="AY1618" s="167" t="s">
        <v>408</v>
      </c>
      <c r="BK1618" s="176">
        <f>SUM(BK1619:BK1627)</f>
        <v>0</v>
      </c>
    </row>
    <row r="1619" s="2" customFormat="1" ht="55.5" customHeight="1">
      <c r="A1619" s="41"/>
      <c r="B1619" s="179"/>
      <c r="C1619" s="180" t="s">
        <v>2581</v>
      </c>
      <c r="D1619" s="180" t="s">
        <v>411</v>
      </c>
      <c r="E1619" s="181" t="s">
        <v>2582</v>
      </c>
      <c r="F1619" s="182" t="s">
        <v>2583</v>
      </c>
      <c r="G1619" s="183" t="s">
        <v>561</v>
      </c>
      <c r="H1619" s="184">
        <v>16</v>
      </c>
      <c r="I1619" s="185"/>
      <c r="J1619" s="186">
        <f>ROUND(I1619*H1619,2)</f>
        <v>0</v>
      </c>
      <c r="K1619" s="182" t="s">
        <v>414</v>
      </c>
      <c r="L1619" s="42"/>
      <c r="M1619" s="187" t="s">
        <v>3</v>
      </c>
      <c r="N1619" s="188" t="s">
        <v>43</v>
      </c>
      <c r="O1619" s="75"/>
      <c r="P1619" s="189">
        <f>O1619*H1619</f>
        <v>0</v>
      </c>
      <c r="Q1619" s="189">
        <v>0.00027004999999999998</v>
      </c>
      <c r="R1619" s="189">
        <f>Q1619*H1619</f>
        <v>0.0043207999999999996</v>
      </c>
      <c r="S1619" s="189">
        <v>0</v>
      </c>
      <c r="T1619" s="190">
        <f>S1619*H1619</f>
        <v>0</v>
      </c>
      <c r="U1619" s="41"/>
      <c r="V1619" s="41"/>
      <c r="W1619" s="41"/>
      <c r="X1619" s="41"/>
      <c r="Y1619" s="41"/>
      <c r="Z1619" s="41"/>
      <c r="AA1619" s="41"/>
      <c r="AB1619" s="41"/>
      <c r="AC1619" s="41"/>
      <c r="AD1619" s="41"/>
      <c r="AE1619" s="41"/>
      <c r="AR1619" s="191" t="s">
        <v>98</v>
      </c>
      <c r="AT1619" s="191" t="s">
        <v>411</v>
      </c>
      <c r="AU1619" s="191" t="s">
        <v>114</v>
      </c>
      <c r="AY1619" s="22" t="s">
        <v>408</v>
      </c>
      <c r="BE1619" s="192">
        <f>IF(N1619="základní",J1619,0)</f>
        <v>0</v>
      </c>
      <c r="BF1619" s="192">
        <f>IF(N1619="snížená",J1619,0)</f>
        <v>0</v>
      </c>
      <c r="BG1619" s="192">
        <f>IF(N1619="zákl. přenesená",J1619,0)</f>
        <v>0</v>
      </c>
      <c r="BH1619" s="192">
        <f>IF(N1619="sníž. přenesená",J1619,0)</f>
        <v>0</v>
      </c>
      <c r="BI1619" s="192">
        <f>IF(N1619="nulová",J1619,0)</f>
        <v>0</v>
      </c>
      <c r="BJ1619" s="22" t="s">
        <v>76</v>
      </c>
      <c r="BK1619" s="192">
        <f>ROUND(I1619*H1619,2)</f>
        <v>0</v>
      </c>
      <c r="BL1619" s="22" t="s">
        <v>98</v>
      </c>
      <c r="BM1619" s="191" t="s">
        <v>2584</v>
      </c>
    </row>
    <row r="1620" s="2" customFormat="1">
      <c r="A1620" s="41"/>
      <c r="B1620" s="42"/>
      <c r="C1620" s="41"/>
      <c r="D1620" s="193" t="s">
        <v>417</v>
      </c>
      <c r="E1620" s="41"/>
      <c r="F1620" s="194" t="s">
        <v>2585</v>
      </c>
      <c r="G1620" s="41"/>
      <c r="H1620" s="41"/>
      <c r="I1620" s="195"/>
      <c r="J1620" s="41"/>
      <c r="K1620" s="41"/>
      <c r="L1620" s="42"/>
      <c r="M1620" s="196"/>
      <c r="N1620" s="197"/>
      <c r="O1620" s="75"/>
      <c r="P1620" s="75"/>
      <c r="Q1620" s="75"/>
      <c r="R1620" s="75"/>
      <c r="S1620" s="75"/>
      <c r="T1620" s="76"/>
      <c r="U1620" s="41"/>
      <c r="V1620" s="41"/>
      <c r="W1620" s="41"/>
      <c r="X1620" s="41"/>
      <c r="Y1620" s="41"/>
      <c r="Z1620" s="41"/>
      <c r="AA1620" s="41"/>
      <c r="AB1620" s="41"/>
      <c r="AC1620" s="41"/>
      <c r="AD1620" s="41"/>
      <c r="AE1620" s="41"/>
      <c r="AT1620" s="22" t="s">
        <v>417</v>
      </c>
      <c r="AU1620" s="22" t="s">
        <v>114</v>
      </c>
    </row>
    <row r="1621" s="13" customFormat="1">
      <c r="A1621" s="13"/>
      <c r="B1621" s="198"/>
      <c r="C1621" s="13"/>
      <c r="D1621" s="199" t="s">
        <v>419</v>
      </c>
      <c r="E1621" s="200" t="s">
        <v>3</v>
      </c>
      <c r="F1621" s="201" t="s">
        <v>2586</v>
      </c>
      <c r="G1621" s="13"/>
      <c r="H1621" s="202">
        <v>16</v>
      </c>
      <c r="I1621" s="203"/>
      <c r="J1621" s="13"/>
      <c r="K1621" s="13"/>
      <c r="L1621" s="198"/>
      <c r="M1621" s="204"/>
      <c r="N1621" s="205"/>
      <c r="O1621" s="205"/>
      <c r="P1621" s="205"/>
      <c r="Q1621" s="205"/>
      <c r="R1621" s="205"/>
      <c r="S1621" s="205"/>
      <c r="T1621" s="206"/>
      <c r="U1621" s="13"/>
      <c r="V1621" s="13"/>
      <c r="W1621" s="13"/>
      <c r="X1621" s="13"/>
      <c r="Y1621" s="13"/>
      <c r="Z1621" s="13"/>
      <c r="AA1621" s="13"/>
      <c r="AB1621" s="13"/>
      <c r="AC1621" s="13"/>
      <c r="AD1621" s="13"/>
      <c r="AE1621" s="13"/>
      <c r="AT1621" s="200" t="s">
        <v>419</v>
      </c>
      <c r="AU1621" s="200" t="s">
        <v>114</v>
      </c>
      <c r="AV1621" s="13" t="s">
        <v>80</v>
      </c>
      <c r="AW1621" s="13" t="s">
        <v>33</v>
      </c>
      <c r="AX1621" s="13" t="s">
        <v>76</v>
      </c>
      <c r="AY1621" s="200" t="s">
        <v>408</v>
      </c>
    </row>
    <row r="1622" s="2" customFormat="1" ht="24.15" customHeight="1">
      <c r="A1622" s="41"/>
      <c r="B1622" s="179"/>
      <c r="C1622" s="223" t="s">
        <v>2587</v>
      </c>
      <c r="D1622" s="223" t="s">
        <v>513</v>
      </c>
      <c r="E1622" s="224" t="s">
        <v>2588</v>
      </c>
      <c r="F1622" s="225" t="s">
        <v>2589</v>
      </c>
      <c r="G1622" s="226" t="s">
        <v>561</v>
      </c>
      <c r="H1622" s="227">
        <v>16</v>
      </c>
      <c r="I1622" s="228"/>
      <c r="J1622" s="229">
        <f>ROUND(I1622*H1622,2)</f>
        <v>0</v>
      </c>
      <c r="K1622" s="225" t="s">
        <v>414</v>
      </c>
      <c r="L1622" s="230"/>
      <c r="M1622" s="231" t="s">
        <v>3</v>
      </c>
      <c r="N1622" s="232" t="s">
        <v>43</v>
      </c>
      <c r="O1622" s="75"/>
      <c r="P1622" s="189">
        <f>O1622*H1622</f>
        <v>0</v>
      </c>
      <c r="Q1622" s="189">
        <v>0.050000000000000003</v>
      </c>
      <c r="R1622" s="189">
        <f>Q1622*H1622</f>
        <v>0.80000000000000004</v>
      </c>
      <c r="S1622" s="189">
        <v>0</v>
      </c>
      <c r="T1622" s="190">
        <f>S1622*H1622</f>
        <v>0</v>
      </c>
      <c r="U1622" s="41"/>
      <c r="V1622" s="41"/>
      <c r="W1622" s="41"/>
      <c r="X1622" s="41"/>
      <c r="Y1622" s="41"/>
      <c r="Z1622" s="41"/>
      <c r="AA1622" s="41"/>
      <c r="AB1622" s="41"/>
      <c r="AC1622" s="41"/>
      <c r="AD1622" s="41"/>
      <c r="AE1622" s="41"/>
      <c r="AR1622" s="191" t="s">
        <v>616</v>
      </c>
      <c r="AT1622" s="191" t="s">
        <v>513</v>
      </c>
      <c r="AU1622" s="191" t="s">
        <v>114</v>
      </c>
      <c r="AY1622" s="22" t="s">
        <v>408</v>
      </c>
      <c r="BE1622" s="192">
        <f>IF(N1622="základní",J1622,0)</f>
        <v>0</v>
      </c>
      <c r="BF1622" s="192">
        <f>IF(N1622="snížená",J1622,0)</f>
        <v>0</v>
      </c>
      <c r="BG1622" s="192">
        <f>IF(N1622="zákl. přenesená",J1622,0)</f>
        <v>0</v>
      </c>
      <c r="BH1622" s="192">
        <f>IF(N1622="sníž. přenesená",J1622,0)</f>
        <v>0</v>
      </c>
      <c r="BI1622" s="192">
        <f>IF(N1622="nulová",J1622,0)</f>
        <v>0</v>
      </c>
      <c r="BJ1622" s="22" t="s">
        <v>76</v>
      </c>
      <c r="BK1622" s="192">
        <f>ROUND(I1622*H1622,2)</f>
        <v>0</v>
      </c>
      <c r="BL1622" s="22" t="s">
        <v>98</v>
      </c>
      <c r="BM1622" s="191" t="s">
        <v>2590</v>
      </c>
    </row>
    <row r="1623" s="2" customFormat="1" ht="24.15" customHeight="1">
      <c r="A1623" s="41"/>
      <c r="B1623" s="179"/>
      <c r="C1623" s="223" t="s">
        <v>2591</v>
      </c>
      <c r="D1623" s="223" t="s">
        <v>513</v>
      </c>
      <c r="E1623" s="224" t="s">
        <v>2592</v>
      </c>
      <c r="F1623" s="225" t="s">
        <v>2593</v>
      </c>
      <c r="G1623" s="226" t="s">
        <v>561</v>
      </c>
      <c r="H1623" s="227">
        <v>16</v>
      </c>
      <c r="I1623" s="228"/>
      <c r="J1623" s="229">
        <f>ROUND(I1623*H1623,2)</f>
        <v>0</v>
      </c>
      <c r="K1623" s="225" t="s">
        <v>414</v>
      </c>
      <c r="L1623" s="230"/>
      <c r="M1623" s="231" t="s">
        <v>3</v>
      </c>
      <c r="N1623" s="232" t="s">
        <v>43</v>
      </c>
      <c r="O1623" s="75"/>
      <c r="P1623" s="189">
        <f>O1623*H1623</f>
        <v>0</v>
      </c>
      <c r="Q1623" s="189">
        <v>0.0064999999999999997</v>
      </c>
      <c r="R1623" s="189">
        <f>Q1623*H1623</f>
        <v>0.104</v>
      </c>
      <c r="S1623" s="189">
        <v>0</v>
      </c>
      <c r="T1623" s="190">
        <f>S1623*H1623</f>
        <v>0</v>
      </c>
      <c r="U1623" s="41"/>
      <c r="V1623" s="41"/>
      <c r="W1623" s="41"/>
      <c r="X1623" s="41"/>
      <c r="Y1623" s="41"/>
      <c r="Z1623" s="41"/>
      <c r="AA1623" s="41"/>
      <c r="AB1623" s="41"/>
      <c r="AC1623" s="41"/>
      <c r="AD1623" s="41"/>
      <c r="AE1623" s="41"/>
      <c r="AR1623" s="191" t="s">
        <v>616</v>
      </c>
      <c r="AT1623" s="191" t="s">
        <v>513</v>
      </c>
      <c r="AU1623" s="191" t="s">
        <v>114</v>
      </c>
      <c r="AY1623" s="22" t="s">
        <v>408</v>
      </c>
      <c r="BE1623" s="192">
        <f>IF(N1623="základní",J1623,0)</f>
        <v>0</v>
      </c>
      <c r="BF1623" s="192">
        <f>IF(N1623="snížená",J1623,0)</f>
        <v>0</v>
      </c>
      <c r="BG1623" s="192">
        <f>IF(N1623="zákl. přenesená",J1623,0)</f>
        <v>0</v>
      </c>
      <c r="BH1623" s="192">
        <f>IF(N1623="sníž. přenesená",J1623,0)</f>
        <v>0</v>
      </c>
      <c r="BI1623" s="192">
        <f>IF(N1623="nulová",J1623,0)</f>
        <v>0</v>
      </c>
      <c r="BJ1623" s="22" t="s">
        <v>76</v>
      </c>
      <c r="BK1623" s="192">
        <f>ROUND(I1623*H1623,2)</f>
        <v>0</v>
      </c>
      <c r="BL1623" s="22" t="s">
        <v>98</v>
      </c>
      <c r="BM1623" s="191" t="s">
        <v>2594</v>
      </c>
    </row>
    <row r="1624" s="2" customFormat="1" ht="21.75" customHeight="1">
      <c r="A1624" s="41"/>
      <c r="B1624" s="179"/>
      <c r="C1624" s="223" t="s">
        <v>2595</v>
      </c>
      <c r="D1624" s="223" t="s">
        <v>513</v>
      </c>
      <c r="E1624" s="224" t="s">
        <v>2596</v>
      </c>
      <c r="F1624" s="225" t="s">
        <v>2597</v>
      </c>
      <c r="G1624" s="226" t="s">
        <v>561</v>
      </c>
      <c r="H1624" s="227">
        <v>16</v>
      </c>
      <c r="I1624" s="228"/>
      <c r="J1624" s="229">
        <f>ROUND(I1624*H1624,2)</f>
        <v>0</v>
      </c>
      <c r="K1624" s="225" t="s">
        <v>665</v>
      </c>
      <c r="L1624" s="230"/>
      <c r="M1624" s="231" t="s">
        <v>3</v>
      </c>
      <c r="N1624" s="232" t="s">
        <v>43</v>
      </c>
      <c r="O1624" s="75"/>
      <c r="P1624" s="189">
        <f>O1624*H1624</f>
        <v>0</v>
      </c>
      <c r="Q1624" s="189">
        <v>0.00085999999999999998</v>
      </c>
      <c r="R1624" s="189">
        <f>Q1624*H1624</f>
        <v>0.01376</v>
      </c>
      <c r="S1624" s="189">
        <v>0</v>
      </c>
      <c r="T1624" s="190">
        <f>S1624*H1624</f>
        <v>0</v>
      </c>
      <c r="U1624" s="41"/>
      <c r="V1624" s="41"/>
      <c r="W1624" s="41"/>
      <c r="X1624" s="41"/>
      <c r="Y1624" s="41"/>
      <c r="Z1624" s="41"/>
      <c r="AA1624" s="41"/>
      <c r="AB1624" s="41"/>
      <c r="AC1624" s="41"/>
      <c r="AD1624" s="41"/>
      <c r="AE1624" s="41"/>
      <c r="AR1624" s="191" t="s">
        <v>616</v>
      </c>
      <c r="AT1624" s="191" t="s">
        <v>513</v>
      </c>
      <c r="AU1624" s="191" t="s">
        <v>114</v>
      </c>
      <c r="AY1624" s="22" t="s">
        <v>408</v>
      </c>
      <c r="BE1624" s="192">
        <f>IF(N1624="základní",J1624,0)</f>
        <v>0</v>
      </c>
      <c r="BF1624" s="192">
        <f>IF(N1624="snížená",J1624,0)</f>
        <v>0</v>
      </c>
      <c r="BG1624" s="192">
        <f>IF(N1624="zákl. přenesená",J1624,0)</f>
        <v>0</v>
      </c>
      <c r="BH1624" s="192">
        <f>IF(N1624="sníž. přenesená",J1624,0)</f>
        <v>0</v>
      </c>
      <c r="BI1624" s="192">
        <f>IF(N1624="nulová",J1624,0)</f>
        <v>0</v>
      </c>
      <c r="BJ1624" s="22" t="s">
        <v>76</v>
      </c>
      <c r="BK1624" s="192">
        <f>ROUND(I1624*H1624,2)</f>
        <v>0</v>
      </c>
      <c r="BL1624" s="22" t="s">
        <v>98</v>
      </c>
      <c r="BM1624" s="191" t="s">
        <v>2598</v>
      </c>
    </row>
    <row r="1625" s="2" customFormat="1" ht="16.5" customHeight="1">
      <c r="A1625" s="41"/>
      <c r="B1625" s="179"/>
      <c r="C1625" s="223" t="s">
        <v>2599</v>
      </c>
      <c r="D1625" s="223" t="s">
        <v>513</v>
      </c>
      <c r="E1625" s="224" t="s">
        <v>2600</v>
      </c>
      <c r="F1625" s="225" t="s">
        <v>2601</v>
      </c>
      <c r="G1625" s="226" t="s">
        <v>2602</v>
      </c>
      <c r="H1625" s="227">
        <v>16</v>
      </c>
      <c r="I1625" s="228"/>
      <c r="J1625" s="229">
        <f>ROUND(I1625*H1625,2)</f>
        <v>0</v>
      </c>
      <c r="K1625" s="225" t="s">
        <v>414</v>
      </c>
      <c r="L1625" s="230"/>
      <c r="M1625" s="231" t="s">
        <v>3</v>
      </c>
      <c r="N1625" s="232" t="s">
        <v>43</v>
      </c>
      <c r="O1625" s="75"/>
      <c r="P1625" s="189">
        <f>O1625*H1625</f>
        <v>0</v>
      </c>
      <c r="Q1625" s="189">
        <v>0.0032000000000000002</v>
      </c>
      <c r="R1625" s="189">
        <f>Q1625*H1625</f>
        <v>0.051200000000000002</v>
      </c>
      <c r="S1625" s="189">
        <v>0</v>
      </c>
      <c r="T1625" s="190">
        <f>S1625*H1625</f>
        <v>0</v>
      </c>
      <c r="U1625" s="41"/>
      <c r="V1625" s="41"/>
      <c r="W1625" s="41"/>
      <c r="X1625" s="41"/>
      <c r="Y1625" s="41"/>
      <c r="Z1625" s="41"/>
      <c r="AA1625" s="41"/>
      <c r="AB1625" s="41"/>
      <c r="AC1625" s="41"/>
      <c r="AD1625" s="41"/>
      <c r="AE1625" s="41"/>
      <c r="AR1625" s="191" t="s">
        <v>616</v>
      </c>
      <c r="AT1625" s="191" t="s">
        <v>513</v>
      </c>
      <c r="AU1625" s="191" t="s">
        <v>114</v>
      </c>
      <c r="AY1625" s="22" t="s">
        <v>408</v>
      </c>
      <c r="BE1625" s="192">
        <f>IF(N1625="základní",J1625,0)</f>
        <v>0</v>
      </c>
      <c r="BF1625" s="192">
        <f>IF(N1625="snížená",J1625,0)</f>
        <v>0</v>
      </c>
      <c r="BG1625" s="192">
        <f>IF(N1625="zákl. přenesená",J1625,0)</f>
        <v>0</v>
      </c>
      <c r="BH1625" s="192">
        <f>IF(N1625="sníž. přenesená",J1625,0)</f>
        <v>0</v>
      </c>
      <c r="BI1625" s="192">
        <f>IF(N1625="nulová",J1625,0)</f>
        <v>0</v>
      </c>
      <c r="BJ1625" s="22" t="s">
        <v>76</v>
      </c>
      <c r="BK1625" s="192">
        <f>ROUND(I1625*H1625,2)</f>
        <v>0</v>
      </c>
      <c r="BL1625" s="22" t="s">
        <v>98</v>
      </c>
      <c r="BM1625" s="191" t="s">
        <v>2603</v>
      </c>
    </row>
    <row r="1626" s="2" customFormat="1" ht="16.5" customHeight="1">
      <c r="A1626" s="41"/>
      <c r="B1626" s="179"/>
      <c r="C1626" s="180" t="s">
        <v>2604</v>
      </c>
      <c r="D1626" s="180" t="s">
        <v>411</v>
      </c>
      <c r="E1626" s="181" t="s">
        <v>2605</v>
      </c>
      <c r="F1626" s="182" t="s">
        <v>2606</v>
      </c>
      <c r="G1626" s="183" t="s">
        <v>664</v>
      </c>
      <c r="H1626" s="184">
        <v>16</v>
      </c>
      <c r="I1626" s="185"/>
      <c r="J1626" s="186">
        <f>ROUND(I1626*H1626,2)</f>
        <v>0</v>
      </c>
      <c r="K1626" s="182" t="s">
        <v>665</v>
      </c>
      <c r="L1626" s="42"/>
      <c r="M1626" s="187" t="s">
        <v>3</v>
      </c>
      <c r="N1626" s="188" t="s">
        <v>43</v>
      </c>
      <c r="O1626" s="75"/>
      <c r="P1626" s="189">
        <f>O1626*H1626</f>
        <v>0</v>
      </c>
      <c r="Q1626" s="189">
        <v>0</v>
      </c>
      <c r="R1626" s="189">
        <f>Q1626*H1626</f>
        <v>0</v>
      </c>
      <c r="S1626" s="189">
        <v>0</v>
      </c>
      <c r="T1626" s="190">
        <f>S1626*H1626</f>
        <v>0</v>
      </c>
      <c r="U1626" s="41"/>
      <c r="V1626" s="41"/>
      <c r="W1626" s="41"/>
      <c r="X1626" s="41"/>
      <c r="Y1626" s="41"/>
      <c r="Z1626" s="41"/>
      <c r="AA1626" s="41"/>
      <c r="AB1626" s="41"/>
      <c r="AC1626" s="41"/>
      <c r="AD1626" s="41"/>
      <c r="AE1626" s="41"/>
      <c r="AR1626" s="191" t="s">
        <v>98</v>
      </c>
      <c r="AT1626" s="191" t="s">
        <v>411</v>
      </c>
      <c r="AU1626" s="191" t="s">
        <v>114</v>
      </c>
      <c r="AY1626" s="22" t="s">
        <v>408</v>
      </c>
      <c r="BE1626" s="192">
        <f>IF(N1626="základní",J1626,0)</f>
        <v>0</v>
      </c>
      <c r="BF1626" s="192">
        <f>IF(N1626="snížená",J1626,0)</f>
        <v>0</v>
      </c>
      <c r="BG1626" s="192">
        <f>IF(N1626="zákl. přenesená",J1626,0)</f>
        <v>0</v>
      </c>
      <c r="BH1626" s="192">
        <f>IF(N1626="sníž. přenesená",J1626,0)</f>
        <v>0</v>
      </c>
      <c r="BI1626" s="192">
        <f>IF(N1626="nulová",J1626,0)</f>
        <v>0</v>
      </c>
      <c r="BJ1626" s="22" t="s">
        <v>76</v>
      </c>
      <c r="BK1626" s="192">
        <f>ROUND(I1626*H1626,2)</f>
        <v>0</v>
      </c>
      <c r="BL1626" s="22" t="s">
        <v>98</v>
      </c>
      <c r="BM1626" s="191" t="s">
        <v>2607</v>
      </c>
    </row>
    <row r="1627" s="2" customFormat="1" ht="24.15" customHeight="1">
      <c r="A1627" s="41"/>
      <c r="B1627" s="179"/>
      <c r="C1627" s="223" t="s">
        <v>2608</v>
      </c>
      <c r="D1627" s="223" t="s">
        <v>513</v>
      </c>
      <c r="E1627" s="224" t="s">
        <v>2609</v>
      </c>
      <c r="F1627" s="225" t="s">
        <v>2610</v>
      </c>
      <c r="G1627" s="226" t="s">
        <v>561</v>
      </c>
      <c r="H1627" s="227">
        <v>16</v>
      </c>
      <c r="I1627" s="228"/>
      <c r="J1627" s="229">
        <f>ROUND(I1627*H1627,2)</f>
        <v>0</v>
      </c>
      <c r="K1627" s="225" t="s">
        <v>665</v>
      </c>
      <c r="L1627" s="230"/>
      <c r="M1627" s="231" t="s">
        <v>3</v>
      </c>
      <c r="N1627" s="232" t="s">
        <v>43</v>
      </c>
      <c r="O1627" s="75"/>
      <c r="P1627" s="189">
        <f>O1627*H1627</f>
        <v>0</v>
      </c>
      <c r="Q1627" s="189">
        <v>0.0030000000000000001</v>
      </c>
      <c r="R1627" s="189">
        <f>Q1627*H1627</f>
        <v>0.048000000000000001</v>
      </c>
      <c r="S1627" s="189">
        <v>0</v>
      </c>
      <c r="T1627" s="190">
        <f>S1627*H1627</f>
        <v>0</v>
      </c>
      <c r="U1627" s="41"/>
      <c r="V1627" s="41"/>
      <c r="W1627" s="41"/>
      <c r="X1627" s="41"/>
      <c r="Y1627" s="41"/>
      <c r="Z1627" s="41"/>
      <c r="AA1627" s="41"/>
      <c r="AB1627" s="41"/>
      <c r="AC1627" s="41"/>
      <c r="AD1627" s="41"/>
      <c r="AE1627" s="41"/>
      <c r="AR1627" s="191" t="s">
        <v>616</v>
      </c>
      <c r="AT1627" s="191" t="s">
        <v>513</v>
      </c>
      <c r="AU1627" s="191" t="s">
        <v>114</v>
      </c>
      <c r="AY1627" s="22" t="s">
        <v>408</v>
      </c>
      <c r="BE1627" s="192">
        <f>IF(N1627="základní",J1627,0)</f>
        <v>0</v>
      </c>
      <c r="BF1627" s="192">
        <f>IF(N1627="snížená",J1627,0)</f>
        <v>0</v>
      </c>
      <c r="BG1627" s="192">
        <f>IF(N1627="zákl. přenesená",J1627,0)</f>
        <v>0</v>
      </c>
      <c r="BH1627" s="192">
        <f>IF(N1627="sníž. přenesená",J1627,0)</f>
        <v>0</v>
      </c>
      <c r="BI1627" s="192">
        <f>IF(N1627="nulová",J1627,0)</f>
        <v>0</v>
      </c>
      <c r="BJ1627" s="22" t="s">
        <v>76</v>
      </c>
      <c r="BK1627" s="192">
        <f>ROUND(I1627*H1627,2)</f>
        <v>0</v>
      </c>
      <c r="BL1627" s="22" t="s">
        <v>98</v>
      </c>
      <c r="BM1627" s="191" t="s">
        <v>2611</v>
      </c>
    </row>
    <row r="1628" s="12" customFormat="1" ht="22.8" customHeight="1">
      <c r="A1628" s="12"/>
      <c r="B1628" s="166"/>
      <c r="C1628" s="12"/>
      <c r="D1628" s="167" t="s">
        <v>71</v>
      </c>
      <c r="E1628" s="177" t="s">
        <v>2612</v>
      </c>
      <c r="F1628" s="177" t="s">
        <v>2613</v>
      </c>
      <c r="G1628" s="12"/>
      <c r="H1628" s="12"/>
      <c r="I1628" s="169"/>
      <c r="J1628" s="178">
        <f>BK1628</f>
        <v>0</v>
      </c>
      <c r="K1628" s="12"/>
      <c r="L1628" s="166"/>
      <c r="M1628" s="171"/>
      <c r="N1628" s="172"/>
      <c r="O1628" s="172"/>
      <c r="P1628" s="173">
        <f>P1629+SUM(P1630:P1655)</f>
        <v>0</v>
      </c>
      <c r="Q1628" s="172"/>
      <c r="R1628" s="173">
        <f>R1629+SUM(R1630:R1655)</f>
        <v>3.0404926558600001</v>
      </c>
      <c r="S1628" s="172"/>
      <c r="T1628" s="174">
        <f>T1629+SUM(T1630:T1655)</f>
        <v>0</v>
      </c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R1628" s="167" t="s">
        <v>80</v>
      </c>
      <c r="AT1628" s="175" t="s">
        <v>71</v>
      </c>
      <c r="AU1628" s="175" t="s">
        <v>76</v>
      </c>
      <c r="AY1628" s="167" t="s">
        <v>408</v>
      </c>
      <c r="BK1628" s="176">
        <f>BK1629+SUM(BK1630:BK1655)</f>
        <v>0</v>
      </c>
    </row>
    <row r="1629" s="2" customFormat="1" ht="24.15" customHeight="1">
      <c r="A1629" s="41"/>
      <c r="B1629" s="179"/>
      <c r="C1629" s="180" t="s">
        <v>2614</v>
      </c>
      <c r="D1629" s="180" t="s">
        <v>411</v>
      </c>
      <c r="E1629" s="181" t="s">
        <v>2615</v>
      </c>
      <c r="F1629" s="182" t="s">
        <v>2616</v>
      </c>
      <c r="G1629" s="183" t="s">
        <v>2617</v>
      </c>
      <c r="H1629" s="184">
        <v>15</v>
      </c>
      <c r="I1629" s="185"/>
      <c r="J1629" s="186">
        <f>ROUND(I1629*H1629,2)</f>
        <v>0</v>
      </c>
      <c r="K1629" s="182" t="s">
        <v>1623</v>
      </c>
      <c r="L1629" s="42"/>
      <c r="M1629" s="187" t="s">
        <v>3</v>
      </c>
      <c r="N1629" s="188" t="s">
        <v>43</v>
      </c>
      <c r="O1629" s="75"/>
      <c r="P1629" s="189">
        <f>O1629*H1629</f>
        <v>0</v>
      </c>
      <c r="Q1629" s="189">
        <v>0</v>
      </c>
      <c r="R1629" s="189">
        <f>Q1629*H1629</f>
        <v>0</v>
      </c>
      <c r="S1629" s="189">
        <v>0</v>
      </c>
      <c r="T1629" s="190">
        <f>S1629*H1629</f>
        <v>0</v>
      </c>
      <c r="U1629" s="41"/>
      <c r="V1629" s="41"/>
      <c r="W1629" s="41"/>
      <c r="X1629" s="41"/>
      <c r="Y1629" s="41"/>
      <c r="Z1629" s="41"/>
      <c r="AA1629" s="41"/>
      <c r="AB1629" s="41"/>
      <c r="AC1629" s="41"/>
      <c r="AD1629" s="41"/>
      <c r="AE1629" s="41"/>
      <c r="AR1629" s="191" t="s">
        <v>98</v>
      </c>
      <c r="AT1629" s="191" t="s">
        <v>411</v>
      </c>
      <c r="AU1629" s="191" t="s">
        <v>80</v>
      </c>
      <c r="AY1629" s="22" t="s">
        <v>408</v>
      </c>
      <c r="BE1629" s="192">
        <f>IF(N1629="základní",J1629,0)</f>
        <v>0</v>
      </c>
      <c r="BF1629" s="192">
        <f>IF(N1629="snížená",J1629,0)</f>
        <v>0</v>
      </c>
      <c r="BG1629" s="192">
        <f>IF(N1629="zákl. přenesená",J1629,0)</f>
        <v>0</v>
      </c>
      <c r="BH1629" s="192">
        <f>IF(N1629="sníž. přenesená",J1629,0)</f>
        <v>0</v>
      </c>
      <c r="BI1629" s="192">
        <f>IF(N1629="nulová",J1629,0)</f>
        <v>0</v>
      </c>
      <c r="BJ1629" s="22" t="s">
        <v>76</v>
      </c>
      <c r="BK1629" s="192">
        <f>ROUND(I1629*H1629,2)</f>
        <v>0</v>
      </c>
      <c r="BL1629" s="22" t="s">
        <v>98</v>
      </c>
      <c r="BM1629" s="191" t="s">
        <v>2618</v>
      </c>
    </row>
    <row r="1630" s="2" customFormat="1" ht="24.15" customHeight="1">
      <c r="A1630" s="41"/>
      <c r="B1630" s="179"/>
      <c r="C1630" s="180" t="s">
        <v>2619</v>
      </c>
      <c r="D1630" s="180" t="s">
        <v>411</v>
      </c>
      <c r="E1630" s="181" t="s">
        <v>2620</v>
      </c>
      <c r="F1630" s="182" t="s">
        <v>2621</v>
      </c>
      <c r="G1630" s="183" t="s">
        <v>650</v>
      </c>
      <c r="H1630" s="184">
        <v>11.42</v>
      </c>
      <c r="I1630" s="185"/>
      <c r="J1630" s="186">
        <f>ROUND(I1630*H1630,2)</f>
        <v>0</v>
      </c>
      <c r="K1630" s="182" t="s">
        <v>414</v>
      </c>
      <c r="L1630" s="42"/>
      <c r="M1630" s="187" t="s">
        <v>3</v>
      </c>
      <c r="N1630" s="188" t="s">
        <v>43</v>
      </c>
      <c r="O1630" s="75"/>
      <c r="P1630" s="189">
        <f>O1630*H1630</f>
        <v>0</v>
      </c>
      <c r="Q1630" s="189">
        <v>0.00062799999999999998</v>
      </c>
      <c r="R1630" s="189">
        <f>Q1630*H1630</f>
        <v>0.0071717600000000001</v>
      </c>
      <c r="S1630" s="189">
        <v>0</v>
      </c>
      <c r="T1630" s="190">
        <f>S1630*H1630</f>
        <v>0</v>
      </c>
      <c r="U1630" s="41"/>
      <c r="V1630" s="41"/>
      <c r="W1630" s="41"/>
      <c r="X1630" s="41"/>
      <c r="Y1630" s="41"/>
      <c r="Z1630" s="41"/>
      <c r="AA1630" s="41"/>
      <c r="AB1630" s="41"/>
      <c r="AC1630" s="41"/>
      <c r="AD1630" s="41"/>
      <c r="AE1630" s="41"/>
      <c r="AR1630" s="191" t="s">
        <v>98</v>
      </c>
      <c r="AT1630" s="191" t="s">
        <v>411</v>
      </c>
      <c r="AU1630" s="191" t="s">
        <v>80</v>
      </c>
      <c r="AY1630" s="22" t="s">
        <v>408</v>
      </c>
      <c r="BE1630" s="192">
        <f>IF(N1630="základní",J1630,0)</f>
        <v>0</v>
      </c>
      <c r="BF1630" s="192">
        <f>IF(N1630="snížená",J1630,0)</f>
        <v>0</v>
      </c>
      <c r="BG1630" s="192">
        <f>IF(N1630="zákl. přenesená",J1630,0)</f>
        <v>0</v>
      </c>
      <c r="BH1630" s="192">
        <f>IF(N1630="sníž. přenesená",J1630,0)</f>
        <v>0</v>
      </c>
      <c r="BI1630" s="192">
        <f>IF(N1630="nulová",J1630,0)</f>
        <v>0</v>
      </c>
      <c r="BJ1630" s="22" t="s">
        <v>76</v>
      </c>
      <c r="BK1630" s="192">
        <f>ROUND(I1630*H1630,2)</f>
        <v>0</v>
      </c>
      <c r="BL1630" s="22" t="s">
        <v>98</v>
      </c>
      <c r="BM1630" s="191" t="s">
        <v>2622</v>
      </c>
    </row>
    <row r="1631" s="2" customFormat="1">
      <c r="A1631" s="41"/>
      <c r="B1631" s="42"/>
      <c r="C1631" s="41"/>
      <c r="D1631" s="193" t="s">
        <v>417</v>
      </c>
      <c r="E1631" s="41"/>
      <c r="F1631" s="194" t="s">
        <v>2623</v>
      </c>
      <c r="G1631" s="41"/>
      <c r="H1631" s="41"/>
      <c r="I1631" s="195"/>
      <c r="J1631" s="41"/>
      <c r="K1631" s="41"/>
      <c r="L1631" s="42"/>
      <c r="M1631" s="196"/>
      <c r="N1631" s="197"/>
      <c r="O1631" s="75"/>
      <c r="P1631" s="75"/>
      <c r="Q1631" s="75"/>
      <c r="R1631" s="75"/>
      <c r="S1631" s="75"/>
      <c r="T1631" s="76"/>
      <c r="U1631" s="41"/>
      <c r="V1631" s="41"/>
      <c r="W1631" s="41"/>
      <c r="X1631" s="41"/>
      <c r="Y1631" s="41"/>
      <c r="Z1631" s="41"/>
      <c r="AA1631" s="41"/>
      <c r="AB1631" s="41"/>
      <c r="AC1631" s="41"/>
      <c r="AD1631" s="41"/>
      <c r="AE1631" s="41"/>
      <c r="AT1631" s="22" t="s">
        <v>417</v>
      </c>
      <c r="AU1631" s="22" t="s">
        <v>80</v>
      </c>
    </row>
    <row r="1632" s="14" customFormat="1">
      <c r="A1632" s="14"/>
      <c r="B1632" s="208"/>
      <c r="C1632" s="14"/>
      <c r="D1632" s="199" t="s">
        <v>419</v>
      </c>
      <c r="E1632" s="209" t="s">
        <v>3</v>
      </c>
      <c r="F1632" s="210" t="s">
        <v>2624</v>
      </c>
      <c r="G1632" s="14"/>
      <c r="H1632" s="209" t="s">
        <v>3</v>
      </c>
      <c r="I1632" s="211"/>
      <c r="J1632" s="14"/>
      <c r="K1632" s="14"/>
      <c r="L1632" s="208"/>
      <c r="M1632" s="212"/>
      <c r="N1632" s="213"/>
      <c r="O1632" s="213"/>
      <c r="P1632" s="213"/>
      <c r="Q1632" s="213"/>
      <c r="R1632" s="213"/>
      <c r="S1632" s="213"/>
      <c r="T1632" s="214"/>
      <c r="U1632" s="14"/>
      <c r="V1632" s="14"/>
      <c r="W1632" s="14"/>
      <c r="X1632" s="14"/>
      <c r="Y1632" s="14"/>
      <c r="Z1632" s="14"/>
      <c r="AA1632" s="14"/>
      <c r="AB1632" s="14"/>
      <c r="AC1632" s="14"/>
      <c r="AD1632" s="14"/>
      <c r="AE1632" s="14"/>
      <c r="AT1632" s="209" t="s">
        <v>419</v>
      </c>
      <c r="AU1632" s="209" t="s">
        <v>80</v>
      </c>
      <c r="AV1632" s="14" t="s">
        <v>76</v>
      </c>
      <c r="AW1632" s="14" t="s">
        <v>33</v>
      </c>
      <c r="AX1632" s="14" t="s">
        <v>72</v>
      </c>
      <c r="AY1632" s="209" t="s">
        <v>408</v>
      </c>
    </row>
    <row r="1633" s="13" customFormat="1">
      <c r="A1633" s="13"/>
      <c r="B1633" s="198"/>
      <c r="C1633" s="13"/>
      <c r="D1633" s="199" t="s">
        <v>419</v>
      </c>
      <c r="E1633" s="200" t="s">
        <v>3</v>
      </c>
      <c r="F1633" s="201" t="s">
        <v>2625</v>
      </c>
      <c r="G1633" s="13"/>
      <c r="H1633" s="202">
        <v>11.42</v>
      </c>
      <c r="I1633" s="203"/>
      <c r="J1633" s="13"/>
      <c r="K1633" s="13"/>
      <c r="L1633" s="198"/>
      <c r="M1633" s="204"/>
      <c r="N1633" s="205"/>
      <c r="O1633" s="205"/>
      <c r="P1633" s="205"/>
      <c r="Q1633" s="205"/>
      <c r="R1633" s="205"/>
      <c r="S1633" s="205"/>
      <c r="T1633" s="206"/>
      <c r="U1633" s="13"/>
      <c r="V1633" s="13"/>
      <c r="W1633" s="13"/>
      <c r="X1633" s="13"/>
      <c r="Y1633" s="13"/>
      <c r="Z1633" s="13"/>
      <c r="AA1633" s="13"/>
      <c r="AB1633" s="13"/>
      <c r="AC1633" s="13"/>
      <c r="AD1633" s="13"/>
      <c r="AE1633" s="13"/>
      <c r="AT1633" s="200" t="s">
        <v>419</v>
      </c>
      <c r="AU1633" s="200" t="s">
        <v>80</v>
      </c>
      <c r="AV1633" s="13" t="s">
        <v>80</v>
      </c>
      <c r="AW1633" s="13" t="s">
        <v>33</v>
      </c>
      <c r="AX1633" s="13" t="s">
        <v>76</v>
      </c>
      <c r="AY1633" s="200" t="s">
        <v>408</v>
      </c>
    </row>
    <row r="1634" s="2" customFormat="1" ht="24.15" customHeight="1">
      <c r="A1634" s="41"/>
      <c r="B1634" s="179"/>
      <c r="C1634" s="223" t="s">
        <v>2626</v>
      </c>
      <c r="D1634" s="223" t="s">
        <v>513</v>
      </c>
      <c r="E1634" s="224" t="s">
        <v>2627</v>
      </c>
      <c r="F1634" s="225" t="s">
        <v>2628</v>
      </c>
      <c r="G1634" s="226" t="s">
        <v>650</v>
      </c>
      <c r="H1634" s="227">
        <v>11.42</v>
      </c>
      <c r="I1634" s="228"/>
      <c r="J1634" s="229">
        <f>ROUND(I1634*H1634,2)</f>
        <v>0</v>
      </c>
      <c r="K1634" s="225" t="s">
        <v>414</v>
      </c>
      <c r="L1634" s="230"/>
      <c r="M1634" s="231" t="s">
        <v>3</v>
      </c>
      <c r="N1634" s="232" t="s">
        <v>43</v>
      </c>
      <c r="O1634" s="75"/>
      <c r="P1634" s="189">
        <f>O1634*H1634</f>
        <v>0</v>
      </c>
      <c r="Q1634" s="189">
        <v>0.029999999999999999</v>
      </c>
      <c r="R1634" s="189">
        <f>Q1634*H1634</f>
        <v>0.34259999999999996</v>
      </c>
      <c r="S1634" s="189">
        <v>0</v>
      </c>
      <c r="T1634" s="190">
        <f>S1634*H1634</f>
        <v>0</v>
      </c>
      <c r="U1634" s="41"/>
      <c r="V1634" s="41"/>
      <c r="W1634" s="41"/>
      <c r="X1634" s="41"/>
      <c r="Y1634" s="41"/>
      <c r="Z1634" s="41"/>
      <c r="AA1634" s="41"/>
      <c r="AB1634" s="41"/>
      <c r="AC1634" s="41"/>
      <c r="AD1634" s="41"/>
      <c r="AE1634" s="41"/>
      <c r="AR1634" s="191" t="s">
        <v>616</v>
      </c>
      <c r="AT1634" s="191" t="s">
        <v>513</v>
      </c>
      <c r="AU1634" s="191" t="s">
        <v>80</v>
      </c>
      <c r="AY1634" s="22" t="s">
        <v>408</v>
      </c>
      <c r="BE1634" s="192">
        <f>IF(N1634="základní",J1634,0)</f>
        <v>0</v>
      </c>
      <c r="BF1634" s="192">
        <f>IF(N1634="snížená",J1634,0)</f>
        <v>0</v>
      </c>
      <c r="BG1634" s="192">
        <f>IF(N1634="zákl. přenesená",J1634,0)</f>
        <v>0</v>
      </c>
      <c r="BH1634" s="192">
        <f>IF(N1634="sníž. přenesená",J1634,0)</f>
        <v>0</v>
      </c>
      <c r="BI1634" s="192">
        <f>IF(N1634="nulová",J1634,0)</f>
        <v>0</v>
      </c>
      <c r="BJ1634" s="22" t="s">
        <v>76</v>
      </c>
      <c r="BK1634" s="192">
        <f>ROUND(I1634*H1634,2)</f>
        <v>0</v>
      </c>
      <c r="BL1634" s="22" t="s">
        <v>98</v>
      </c>
      <c r="BM1634" s="191" t="s">
        <v>2629</v>
      </c>
    </row>
    <row r="1635" s="2" customFormat="1" ht="24.15" customHeight="1">
      <c r="A1635" s="41"/>
      <c r="B1635" s="179"/>
      <c r="C1635" s="180" t="s">
        <v>2630</v>
      </c>
      <c r="D1635" s="180" t="s">
        <v>411</v>
      </c>
      <c r="E1635" s="181" t="s">
        <v>2631</v>
      </c>
      <c r="F1635" s="182" t="s">
        <v>2632</v>
      </c>
      <c r="G1635" s="183" t="s">
        <v>650</v>
      </c>
      <c r="H1635" s="184">
        <v>18.699999999999999</v>
      </c>
      <c r="I1635" s="185"/>
      <c r="J1635" s="186">
        <f>ROUND(I1635*H1635,2)</f>
        <v>0</v>
      </c>
      <c r="K1635" s="182" t="s">
        <v>414</v>
      </c>
      <c r="L1635" s="42"/>
      <c r="M1635" s="187" t="s">
        <v>3</v>
      </c>
      <c r="N1635" s="188" t="s">
        <v>43</v>
      </c>
      <c r="O1635" s="75"/>
      <c r="P1635" s="189">
        <f>O1635*H1635</f>
        <v>0</v>
      </c>
      <c r="Q1635" s="189">
        <v>0</v>
      </c>
      <c r="R1635" s="189">
        <f>Q1635*H1635</f>
        <v>0</v>
      </c>
      <c r="S1635" s="189">
        <v>0</v>
      </c>
      <c r="T1635" s="190">
        <f>S1635*H1635</f>
        <v>0</v>
      </c>
      <c r="U1635" s="41"/>
      <c r="V1635" s="41"/>
      <c r="W1635" s="41"/>
      <c r="X1635" s="41"/>
      <c r="Y1635" s="41"/>
      <c r="Z1635" s="41"/>
      <c r="AA1635" s="41"/>
      <c r="AB1635" s="41"/>
      <c r="AC1635" s="41"/>
      <c r="AD1635" s="41"/>
      <c r="AE1635" s="41"/>
      <c r="AR1635" s="191" t="s">
        <v>98</v>
      </c>
      <c r="AT1635" s="191" t="s">
        <v>411</v>
      </c>
      <c r="AU1635" s="191" t="s">
        <v>80</v>
      </c>
      <c r="AY1635" s="22" t="s">
        <v>408</v>
      </c>
      <c r="BE1635" s="192">
        <f>IF(N1635="základní",J1635,0)</f>
        <v>0</v>
      </c>
      <c r="BF1635" s="192">
        <f>IF(N1635="snížená",J1635,0)</f>
        <v>0</v>
      </c>
      <c r="BG1635" s="192">
        <f>IF(N1635="zákl. přenesená",J1635,0)</f>
        <v>0</v>
      </c>
      <c r="BH1635" s="192">
        <f>IF(N1635="sníž. přenesená",J1635,0)</f>
        <v>0</v>
      </c>
      <c r="BI1635" s="192">
        <f>IF(N1635="nulová",J1635,0)</f>
        <v>0</v>
      </c>
      <c r="BJ1635" s="22" t="s">
        <v>76</v>
      </c>
      <c r="BK1635" s="192">
        <f>ROUND(I1635*H1635,2)</f>
        <v>0</v>
      </c>
      <c r="BL1635" s="22" t="s">
        <v>98</v>
      </c>
      <c r="BM1635" s="191" t="s">
        <v>2633</v>
      </c>
    </row>
    <row r="1636" s="2" customFormat="1">
      <c r="A1636" s="41"/>
      <c r="B1636" s="42"/>
      <c r="C1636" s="41"/>
      <c r="D1636" s="193" t="s">
        <v>417</v>
      </c>
      <c r="E1636" s="41"/>
      <c r="F1636" s="194" t="s">
        <v>2634</v>
      </c>
      <c r="G1636" s="41"/>
      <c r="H1636" s="41"/>
      <c r="I1636" s="195"/>
      <c r="J1636" s="41"/>
      <c r="K1636" s="41"/>
      <c r="L1636" s="42"/>
      <c r="M1636" s="196"/>
      <c r="N1636" s="197"/>
      <c r="O1636" s="75"/>
      <c r="P1636" s="75"/>
      <c r="Q1636" s="75"/>
      <c r="R1636" s="75"/>
      <c r="S1636" s="75"/>
      <c r="T1636" s="76"/>
      <c r="U1636" s="41"/>
      <c r="V1636" s="41"/>
      <c r="W1636" s="41"/>
      <c r="X1636" s="41"/>
      <c r="Y1636" s="41"/>
      <c r="Z1636" s="41"/>
      <c r="AA1636" s="41"/>
      <c r="AB1636" s="41"/>
      <c r="AC1636" s="41"/>
      <c r="AD1636" s="41"/>
      <c r="AE1636" s="41"/>
      <c r="AT1636" s="22" t="s">
        <v>417</v>
      </c>
      <c r="AU1636" s="22" t="s">
        <v>80</v>
      </c>
    </row>
    <row r="1637" s="13" customFormat="1">
      <c r="A1637" s="13"/>
      <c r="B1637" s="198"/>
      <c r="C1637" s="13"/>
      <c r="D1637" s="199" t="s">
        <v>419</v>
      </c>
      <c r="E1637" s="200" t="s">
        <v>3</v>
      </c>
      <c r="F1637" s="201" t="s">
        <v>2635</v>
      </c>
      <c r="G1637" s="13"/>
      <c r="H1637" s="202">
        <v>11.699999999999999</v>
      </c>
      <c r="I1637" s="203"/>
      <c r="J1637" s="13"/>
      <c r="K1637" s="13"/>
      <c r="L1637" s="198"/>
      <c r="M1637" s="204"/>
      <c r="N1637" s="205"/>
      <c r="O1637" s="205"/>
      <c r="P1637" s="205"/>
      <c r="Q1637" s="205"/>
      <c r="R1637" s="205"/>
      <c r="S1637" s="205"/>
      <c r="T1637" s="206"/>
      <c r="U1637" s="13"/>
      <c r="V1637" s="13"/>
      <c r="W1637" s="13"/>
      <c r="X1637" s="13"/>
      <c r="Y1637" s="13"/>
      <c r="Z1637" s="13"/>
      <c r="AA1637" s="13"/>
      <c r="AB1637" s="13"/>
      <c r="AC1637" s="13"/>
      <c r="AD1637" s="13"/>
      <c r="AE1637" s="13"/>
      <c r="AT1637" s="200" t="s">
        <v>419</v>
      </c>
      <c r="AU1637" s="200" t="s">
        <v>80</v>
      </c>
      <c r="AV1637" s="13" t="s">
        <v>80</v>
      </c>
      <c r="AW1637" s="13" t="s">
        <v>33</v>
      </c>
      <c r="AX1637" s="13" t="s">
        <v>72</v>
      </c>
      <c r="AY1637" s="200" t="s">
        <v>408</v>
      </c>
    </row>
    <row r="1638" s="13" customFormat="1">
      <c r="A1638" s="13"/>
      <c r="B1638" s="198"/>
      <c r="C1638" s="13"/>
      <c r="D1638" s="199" t="s">
        <v>419</v>
      </c>
      <c r="E1638" s="200" t="s">
        <v>3</v>
      </c>
      <c r="F1638" s="201" t="s">
        <v>2636</v>
      </c>
      <c r="G1638" s="13"/>
      <c r="H1638" s="202">
        <v>7</v>
      </c>
      <c r="I1638" s="203"/>
      <c r="J1638" s="13"/>
      <c r="K1638" s="13"/>
      <c r="L1638" s="198"/>
      <c r="M1638" s="204"/>
      <c r="N1638" s="205"/>
      <c r="O1638" s="205"/>
      <c r="P1638" s="205"/>
      <c r="Q1638" s="205"/>
      <c r="R1638" s="205"/>
      <c r="S1638" s="205"/>
      <c r="T1638" s="206"/>
      <c r="U1638" s="13"/>
      <c r="V1638" s="13"/>
      <c r="W1638" s="13"/>
      <c r="X1638" s="13"/>
      <c r="Y1638" s="13"/>
      <c r="Z1638" s="13"/>
      <c r="AA1638" s="13"/>
      <c r="AB1638" s="13"/>
      <c r="AC1638" s="13"/>
      <c r="AD1638" s="13"/>
      <c r="AE1638" s="13"/>
      <c r="AT1638" s="200" t="s">
        <v>419</v>
      </c>
      <c r="AU1638" s="200" t="s">
        <v>80</v>
      </c>
      <c r="AV1638" s="13" t="s">
        <v>80</v>
      </c>
      <c r="AW1638" s="13" t="s">
        <v>33</v>
      </c>
      <c r="AX1638" s="13" t="s">
        <v>72</v>
      </c>
      <c r="AY1638" s="200" t="s">
        <v>408</v>
      </c>
    </row>
    <row r="1639" s="15" customFormat="1">
      <c r="A1639" s="15"/>
      <c r="B1639" s="215"/>
      <c r="C1639" s="15"/>
      <c r="D1639" s="199" t="s">
        <v>419</v>
      </c>
      <c r="E1639" s="216" t="s">
        <v>3</v>
      </c>
      <c r="F1639" s="217" t="s">
        <v>451</v>
      </c>
      <c r="G1639" s="15"/>
      <c r="H1639" s="218">
        <v>18.699999999999999</v>
      </c>
      <c r="I1639" s="219"/>
      <c r="J1639" s="15"/>
      <c r="K1639" s="15"/>
      <c r="L1639" s="215"/>
      <c r="M1639" s="220"/>
      <c r="N1639" s="221"/>
      <c r="O1639" s="221"/>
      <c r="P1639" s="221"/>
      <c r="Q1639" s="221"/>
      <c r="R1639" s="221"/>
      <c r="S1639" s="221"/>
      <c r="T1639" s="222"/>
      <c r="U1639" s="15"/>
      <c r="V1639" s="15"/>
      <c r="W1639" s="15"/>
      <c r="X1639" s="15"/>
      <c r="Y1639" s="15"/>
      <c r="Z1639" s="15"/>
      <c r="AA1639" s="15"/>
      <c r="AB1639" s="15"/>
      <c r="AC1639" s="15"/>
      <c r="AD1639" s="15"/>
      <c r="AE1639" s="15"/>
      <c r="AT1639" s="216" t="s">
        <v>419</v>
      </c>
      <c r="AU1639" s="216" t="s">
        <v>80</v>
      </c>
      <c r="AV1639" s="15" t="s">
        <v>415</v>
      </c>
      <c r="AW1639" s="15" t="s">
        <v>33</v>
      </c>
      <c r="AX1639" s="15" t="s">
        <v>76</v>
      </c>
      <c r="AY1639" s="216" t="s">
        <v>408</v>
      </c>
    </row>
    <row r="1640" s="2" customFormat="1" ht="16.5" customHeight="1">
      <c r="A1640" s="41"/>
      <c r="B1640" s="179"/>
      <c r="C1640" s="223" t="s">
        <v>2637</v>
      </c>
      <c r="D1640" s="223" t="s">
        <v>513</v>
      </c>
      <c r="E1640" s="224" t="s">
        <v>2638</v>
      </c>
      <c r="F1640" s="225" t="s">
        <v>2639</v>
      </c>
      <c r="G1640" s="226" t="s">
        <v>561</v>
      </c>
      <c r="H1640" s="227">
        <v>14</v>
      </c>
      <c r="I1640" s="228"/>
      <c r="J1640" s="229">
        <f>ROUND(I1640*H1640,2)</f>
        <v>0</v>
      </c>
      <c r="K1640" s="225" t="s">
        <v>414</v>
      </c>
      <c r="L1640" s="230"/>
      <c r="M1640" s="231" t="s">
        <v>3</v>
      </c>
      <c r="N1640" s="232" t="s">
        <v>43</v>
      </c>
      <c r="O1640" s="75"/>
      <c r="P1640" s="189">
        <f>O1640*H1640</f>
        <v>0</v>
      </c>
      <c r="Q1640" s="189">
        <v>0.00080000000000000004</v>
      </c>
      <c r="R1640" s="189">
        <f>Q1640*H1640</f>
        <v>0.0112</v>
      </c>
      <c r="S1640" s="189">
        <v>0</v>
      </c>
      <c r="T1640" s="190">
        <f>S1640*H1640</f>
        <v>0</v>
      </c>
      <c r="U1640" s="41"/>
      <c r="V1640" s="41"/>
      <c r="W1640" s="41"/>
      <c r="X1640" s="41"/>
      <c r="Y1640" s="41"/>
      <c r="Z1640" s="41"/>
      <c r="AA1640" s="41"/>
      <c r="AB1640" s="41"/>
      <c r="AC1640" s="41"/>
      <c r="AD1640" s="41"/>
      <c r="AE1640" s="41"/>
      <c r="AR1640" s="191" t="s">
        <v>616</v>
      </c>
      <c r="AT1640" s="191" t="s">
        <v>513</v>
      </c>
      <c r="AU1640" s="191" t="s">
        <v>80</v>
      </c>
      <c r="AY1640" s="22" t="s">
        <v>408</v>
      </c>
      <c r="BE1640" s="192">
        <f>IF(N1640="základní",J1640,0)</f>
        <v>0</v>
      </c>
      <c r="BF1640" s="192">
        <f>IF(N1640="snížená",J1640,0)</f>
        <v>0</v>
      </c>
      <c r="BG1640" s="192">
        <f>IF(N1640="zákl. přenesená",J1640,0)</f>
        <v>0</v>
      </c>
      <c r="BH1640" s="192">
        <f>IF(N1640="sníž. přenesená",J1640,0)</f>
        <v>0</v>
      </c>
      <c r="BI1640" s="192">
        <f>IF(N1640="nulová",J1640,0)</f>
        <v>0</v>
      </c>
      <c r="BJ1640" s="22" t="s">
        <v>76</v>
      </c>
      <c r="BK1640" s="192">
        <f>ROUND(I1640*H1640,2)</f>
        <v>0</v>
      </c>
      <c r="BL1640" s="22" t="s">
        <v>98</v>
      </c>
      <c r="BM1640" s="191" t="s">
        <v>2640</v>
      </c>
    </row>
    <row r="1641" s="13" customFormat="1">
      <c r="A1641" s="13"/>
      <c r="B1641" s="198"/>
      <c r="C1641" s="13"/>
      <c r="D1641" s="199" t="s">
        <v>419</v>
      </c>
      <c r="E1641" s="200" t="s">
        <v>3</v>
      </c>
      <c r="F1641" s="201" t="s">
        <v>2641</v>
      </c>
      <c r="G1641" s="13"/>
      <c r="H1641" s="202">
        <v>14</v>
      </c>
      <c r="I1641" s="203"/>
      <c r="J1641" s="13"/>
      <c r="K1641" s="13"/>
      <c r="L1641" s="198"/>
      <c r="M1641" s="204"/>
      <c r="N1641" s="205"/>
      <c r="O1641" s="205"/>
      <c r="P1641" s="205"/>
      <c r="Q1641" s="205"/>
      <c r="R1641" s="205"/>
      <c r="S1641" s="205"/>
      <c r="T1641" s="206"/>
      <c r="U1641" s="13"/>
      <c r="V1641" s="13"/>
      <c r="W1641" s="13"/>
      <c r="X1641" s="13"/>
      <c r="Y1641" s="13"/>
      <c r="Z1641" s="13"/>
      <c r="AA1641" s="13"/>
      <c r="AB1641" s="13"/>
      <c r="AC1641" s="13"/>
      <c r="AD1641" s="13"/>
      <c r="AE1641" s="13"/>
      <c r="AT1641" s="200" t="s">
        <v>419</v>
      </c>
      <c r="AU1641" s="200" t="s">
        <v>80</v>
      </c>
      <c r="AV1641" s="13" t="s">
        <v>80</v>
      </c>
      <c r="AW1641" s="13" t="s">
        <v>33</v>
      </c>
      <c r="AX1641" s="13" t="s">
        <v>76</v>
      </c>
      <c r="AY1641" s="200" t="s">
        <v>408</v>
      </c>
    </row>
    <row r="1642" s="2" customFormat="1" ht="16.5" customHeight="1">
      <c r="A1642" s="41"/>
      <c r="B1642" s="179"/>
      <c r="C1642" s="223" t="s">
        <v>2642</v>
      </c>
      <c r="D1642" s="223" t="s">
        <v>513</v>
      </c>
      <c r="E1642" s="224" t="s">
        <v>2643</v>
      </c>
      <c r="F1642" s="225" t="s">
        <v>2644</v>
      </c>
      <c r="G1642" s="226" t="s">
        <v>650</v>
      </c>
      <c r="H1642" s="227">
        <v>19</v>
      </c>
      <c r="I1642" s="228"/>
      <c r="J1642" s="229">
        <f>ROUND(I1642*H1642,2)</f>
        <v>0</v>
      </c>
      <c r="K1642" s="225" t="s">
        <v>1623</v>
      </c>
      <c r="L1642" s="230"/>
      <c r="M1642" s="231" t="s">
        <v>3</v>
      </c>
      <c r="N1642" s="232" t="s">
        <v>43</v>
      </c>
      <c r="O1642" s="75"/>
      <c r="P1642" s="189">
        <f>O1642*H1642</f>
        <v>0</v>
      </c>
      <c r="Q1642" s="189">
        <v>0.0010399999999999999</v>
      </c>
      <c r="R1642" s="189">
        <f>Q1642*H1642</f>
        <v>0.01976</v>
      </c>
      <c r="S1642" s="189">
        <v>0</v>
      </c>
      <c r="T1642" s="190">
        <f>S1642*H1642</f>
        <v>0</v>
      </c>
      <c r="U1642" s="41"/>
      <c r="V1642" s="41"/>
      <c r="W1642" s="41"/>
      <c r="X1642" s="41"/>
      <c r="Y1642" s="41"/>
      <c r="Z1642" s="41"/>
      <c r="AA1642" s="41"/>
      <c r="AB1642" s="41"/>
      <c r="AC1642" s="41"/>
      <c r="AD1642" s="41"/>
      <c r="AE1642" s="41"/>
      <c r="AR1642" s="191" t="s">
        <v>616</v>
      </c>
      <c r="AT1642" s="191" t="s">
        <v>513</v>
      </c>
      <c r="AU1642" s="191" t="s">
        <v>80</v>
      </c>
      <c r="AY1642" s="22" t="s">
        <v>408</v>
      </c>
      <c r="BE1642" s="192">
        <f>IF(N1642="základní",J1642,0)</f>
        <v>0</v>
      </c>
      <c r="BF1642" s="192">
        <f>IF(N1642="snížená",J1642,0)</f>
        <v>0</v>
      </c>
      <c r="BG1642" s="192">
        <f>IF(N1642="zákl. přenesená",J1642,0)</f>
        <v>0</v>
      </c>
      <c r="BH1642" s="192">
        <f>IF(N1642="sníž. přenesená",J1642,0)</f>
        <v>0</v>
      </c>
      <c r="BI1642" s="192">
        <f>IF(N1642="nulová",J1642,0)</f>
        <v>0</v>
      </c>
      <c r="BJ1642" s="22" t="s">
        <v>76</v>
      </c>
      <c r="BK1642" s="192">
        <f>ROUND(I1642*H1642,2)</f>
        <v>0</v>
      </c>
      <c r="BL1642" s="22" t="s">
        <v>98</v>
      </c>
      <c r="BM1642" s="191" t="s">
        <v>2645</v>
      </c>
    </row>
    <row r="1643" s="2" customFormat="1" ht="33" customHeight="1">
      <c r="A1643" s="41"/>
      <c r="B1643" s="179"/>
      <c r="C1643" s="180" t="s">
        <v>2646</v>
      </c>
      <c r="D1643" s="180" t="s">
        <v>411</v>
      </c>
      <c r="E1643" s="181" t="s">
        <v>2647</v>
      </c>
      <c r="F1643" s="182" t="s">
        <v>2648</v>
      </c>
      <c r="G1643" s="183" t="s">
        <v>650</v>
      </c>
      <c r="H1643" s="184">
        <v>5.7999999999999998</v>
      </c>
      <c r="I1643" s="185"/>
      <c r="J1643" s="186">
        <f>ROUND(I1643*H1643,2)</f>
        <v>0</v>
      </c>
      <c r="K1643" s="182" t="s">
        <v>414</v>
      </c>
      <c r="L1643" s="42"/>
      <c r="M1643" s="187" t="s">
        <v>3</v>
      </c>
      <c r="N1643" s="188" t="s">
        <v>43</v>
      </c>
      <c r="O1643" s="75"/>
      <c r="P1643" s="189">
        <f>O1643*H1643</f>
        <v>0</v>
      </c>
      <c r="Q1643" s="189">
        <v>0</v>
      </c>
      <c r="R1643" s="189">
        <f>Q1643*H1643</f>
        <v>0</v>
      </c>
      <c r="S1643" s="189">
        <v>0</v>
      </c>
      <c r="T1643" s="190">
        <f>S1643*H1643</f>
        <v>0</v>
      </c>
      <c r="U1643" s="41"/>
      <c r="V1643" s="41"/>
      <c r="W1643" s="41"/>
      <c r="X1643" s="41"/>
      <c r="Y1643" s="41"/>
      <c r="Z1643" s="41"/>
      <c r="AA1643" s="41"/>
      <c r="AB1643" s="41"/>
      <c r="AC1643" s="41"/>
      <c r="AD1643" s="41"/>
      <c r="AE1643" s="41"/>
      <c r="AR1643" s="191" t="s">
        <v>98</v>
      </c>
      <c r="AT1643" s="191" t="s">
        <v>411</v>
      </c>
      <c r="AU1643" s="191" t="s">
        <v>80</v>
      </c>
      <c r="AY1643" s="22" t="s">
        <v>408</v>
      </c>
      <c r="BE1643" s="192">
        <f>IF(N1643="základní",J1643,0)</f>
        <v>0</v>
      </c>
      <c r="BF1643" s="192">
        <f>IF(N1643="snížená",J1643,0)</f>
        <v>0</v>
      </c>
      <c r="BG1643" s="192">
        <f>IF(N1643="zákl. přenesená",J1643,0)</f>
        <v>0</v>
      </c>
      <c r="BH1643" s="192">
        <f>IF(N1643="sníž. přenesená",J1643,0)</f>
        <v>0</v>
      </c>
      <c r="BI1643" s="192">
        <f>IF(N1643="nulová",J1643,0)</f>
        <v>0</v>
      </c>
      <c r="BJ1643" s="22" t="s">
        <v>76</v>
      </c>
      <c r="BK1643" s="192">
        <f>ROUND(I1643*H1643,2)</f>
        <v>0</v>
      </c>
      <c r="BL1643" s="22" t="s">
        <v>98</v>
      </c>
      <c r="BM1643" s="191" t="s">
        <v>2649</v>
      </c>
    </row>
    <row r="1644" s="2" customFormat="1">
      <c r="A1644" s="41"/>
      <c r="B1644" s="42"/>
      <c r="C1644" s="41"/>
      <c r="D1644" s="193" t="s">
        <v>417</v>
      </c>
      <c r="E1644" s="41"/>
      <c r="F1644" s="194" t="s">
        <v>2650</v>
      </c>
      <c r="G1644" s="41"/>
      <c r="H1644" s="41"/>
      <c r="I1644" s="195"/>
      <c r="J1644" s="41"/>
      <c r="K1644" s="41"/>
      <c r="L1644" s="42"/>
      <c r="M1644" s="196"/>
      <c r="N1644" s="197"/>
      <c r="O1644" s="75"/>
      <c r="P1644" s="75"/>
      <c r="Q1644" s="75"/>
      <c r="R1644" s="75"/>
      <c r="S1644" s="75"/>
      <c r="T1644" s="76"/>
      <c r="U1644" s="41"/>
      <c r="V1644" s="41"/>
      <c r="W1644" s="41"/>
      <c r="X1644" s="41"/>
      <c r="Y1644" s="41"/>
      <c r="Z1644" s="41"/>
      <c r="AA1644" s="41"/>
      <c r="AB1644" s="41"/>
      <c r="AC1644" s="41"/>
      <c r="AD1644" s="41"/>
      <c r="AE1644" s="41"/>
      <c r="AT1644" s="22" t="s">
        <v>417</v>
      </c>
      <c r="AU1644" s="22" t="s">
        <v>80</v>
      </c>
    </row>
    <row r="1645" s="13" customFormat="1">
      <c r="A1645" s="13"/>
      <c r="B1645" s="198"/>
      <c r="C1645" s="13"/>
      <c r="D1645" s="199" t="s">
        <v>419</v>
      </c>
      <c r="E1645" s="200" t="s">
        <v>3</v>
      </c>
      <c r="F1645" s="201" t="s">
        <v>2651</v>
      </c>
      <c r="G1645" s="13"/>
      <c r="H1645" s="202">
        <v>5.7999999999999998</v>
      </c>
      <c r="I1645" s="203"/>
      <c r="J1645" s="13"/>
      <c r="K1645" s="13"/>
      <c r="L1645" s="198"/>
      <c r="M1645" s="204"/>
      <c r="N1645" s="205"/>
      <c r="O1645" s="205"/>
      <c r="P1645" s="205"/>
      <c r="Q1645" s="205"/>
      <c r="R1645" s="205"/>
      <c r="S1645" s="205"/>
      <c r="T1645" s="206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T1645" s="200" t="s">
        <v>419</v>
      </c>
      <c r="AU1645" s="200" t="s">
        <v>80</v>
      </c>
      <c r="AV1645" s="13" t="s">
        <v>80</v>
      </c>
      <c r="AW1645" s="13" t="s">
        <v>33</v>
      </c>
      <c r="AX1645" s="13" t="s">
        <v>76</v>
      </c>
      <c r="AY1645" s="200" t="s">
        <v>408</v>
      </c>
    </row>
    <row r="1646" s="2" customFormat="1" ht="21.75" customHeight="1">
      <c r="A1646" s="41"/>
      <c r="B1646" s="179"/>
      <c r="C1646" s="223" t="s">
        <v>2652</v>
      </c>
      <c r="D1646" s="223" t="s">
        <v>513</v>
      </c>
      <c r="E1646" s="224" t="s">
        <v>2653</v>
      </c>
      <c r="F1646" s="225" t="s">
        <v>2654</v>
      </c>
      <c r="G1646" s="226" t="s">
        <v>650</v>
      </c>
      <c r="H1646" s="227">
        <v>6.3799999999999999</v>
      </c>
      <c r="I1646" s="228"/>
      <c r="J1646" s="229">
        <f>ROUND(I1646*H1646,2)</f>
        <v>0</v>
      </c>
      <c r="K1646" s="225" t="s">
        <v>414</v>
      </c>
      <c r="L1646" s="230"/>
      <c r="M1646" s="231" t="s">
        <v>3</v>
      </c>
      <c r="N1646" s="232" t="s">
        <v>43</v>
      </c>
      <c r="O1646" s="75"/>
      <c r="P1646" s="189">
        <f>O1646*H1646</f>
        <v>0</v>
      </c>
      <c r="Q1646" s="189">
        <v>0.00020000000000000001</v>
      </c>
      <c r="R1646" s="189">
        <f>Q1646*H1646</f>
        <v>0.001276</v>
      </c>
      <c r="S1646" s="189">
        <v>0</v>
      </c>
      <c r="T1646" s="190">
        <f>S1646*H1646</f>
        <v>0</v>
      </c>
      <c r="U1646" s="41"/>
      <c r="V1646" s="41"/>
      <c r="W1646" s="41"/>
      <c r="X1646" s="41"/>
      <c r="Y1646" s="41"/>
      <c r="Z1646" s="41"/>
      <c r="AA1646" s="41"/>
      <c r="AB1646" s="41"/>
      <c r="AC1646" s="41"/>
      <c r="AD1646" s="41"/>
      <c r="AE1646" s="41"/>
      <c r="AR1646" s="191" t="s">
        <v>616</v>
      </c>
      <c r="AT1646" s="191" t="s">
        <v>513</v>
      </c>
      <c r="AU1646" s="191" t="s">
        <v>80</v>
      </c>
      <c r="AY1646" s="22" t="s">
        <v>408</v>
      </c>
      <c r="BE1646" s="192">
        <f>IF(N1646="základní",J1646,0)</f>
        <v>0</v>
      </c>
      <c r="BF1646" s="192">
        <f>IF(N1646="snížená",J1646,0)</f>
        <v>0</v>
      </c>
      <c r="BG1646" s="192">
        <f>IF(N1646="zákl. přenesená",J1646,0)</f>
        <v>0</v>
      </c>
      <c r="BH1646" s="192">
        <f>IF(N1646="sníž. přenesená",J1646,0)</f>
        <v>0</v>
      </c>
      <c r="BI1646" s="192">
        <f>IF(N1646="nulová",J1646,0)</f>
        <v>0</v>
      </c>
      <c r="BJ1646" s="22" t="s">
        <v>76</v>
      </c>
      <c r="BK1646" s="192">
        <f>ROUND(I1646*H1646,2)</f>
        <v>0</v>
      </c>
      <c r="BL1646" s="22" t="s">
        <v>98</v>
      </c>
      <c r="BM1646" s="191" t="s">
        <v>2655</v>
      </c>
    </row>
    <row r="1647" s="13" customFormat="1">
      <c r="A1647" s="13"/>
      <c r="B1647" s="198"/>
      <c r="C1647" s="13"/>
      <c r="D1647" s="199" t="s">
        <v>419</v>
      </c>
      <c r="E1647" s="13"/>
      <c r="F1647" s="201" t="s">
        <v>2656</v>
      </c>
      <c r="G1647" s="13"/>
      <c r="H1647" s="202">
        <v>6.3799999999999999</v>
      </c>
      <c r="I1647" s="203"/>
      <c r="J1647" s="13"/>
      <c r="K1647" s="13"/>
      <c r="L1647" s="198"/>
      <c r="M1647" s="204"/>
      <c r="N1647" s="205"/>
      <c r="O1647" s="205"/>
      <c r="P1647" s="205"/>
      <c r="Q1647" s="205"/>
      <c r="R1647" s="205"/>
      <c r="S1647" s="205"/>
      <c r="T1647" s="206"/>
      <c r="U1647" s="13"/>
      <c r="V1647" s="13"/>
      <c r="W1647" s="13"/>
      <c r="X1647" s="13"/>
      <c r="Y1647" s="13"/>
      <c r="Z1647" s="13"/>
      <c r="AA1647" s="13"/>
      <c r="AB1647" s="13"/>
      <c r="AC1647" s="13"/>
      <c r="AD1647" s="13"/>
      <c r="AE1647" s="13"/>
      <c r="AT1647" s="200" t="s">
        <v>419</v>
      </c>
      <c r="AU1647" s="200" t="s">
        <v>80</v>
      </c>
      <c r="AV1647" s="13" t="s">
        <v>80</v>
      </c>
      <c r="AW1647" s="13" t="s">
        <v>4</v>
      </c>
      <c r="AX1647" s="13" t="s">
        <v>76</v>
      </c>
      <c r="AY1647" s="200" t="s">
        <v>408</v>
      </c>
    </row>
    <row r="1648" s="2" customFormat="1" ht="24.15" customHeight="1">
      <c r="A1648" s="41"/>
      <c r="B1648" s="179"/>
      <c r="C1648" s="180" t="s">
        <v>2657</v>
      </c>
      <c r="D1648" s="180" t="s">
        <v>411</v>
      </c>
      <c r="E1648" s="181" t="s">
        <v>2658</v>
      </c>
      <c r="F1648" s="182" t="s">
        <v>2659</v>
      </c>
      <c r="G1648" s="183" t="s">
        <v>117</v>
      </c>
      <c r="H1648" s="184">
        <v>5.5199999999999996</v>
      </c>
      <c r="I1648" s="185"/>
      <c r="J1648" s="186">
        <f>ROUND(I1648*H1648,2)</f>
        <v>0</v>
      </c>
      <c r="K1648" s="182" t="s">
        <v>414</v>
      </c>
      <c r="L1648" s="42"/>
      <c r="M1648" s="187" t="s">
        <v>3</v>
      </c>
      <c r="N1648" s="188" t="s">
        <v>43</v>
      </c>
      <c r="O1648" s="75"/>
      <c r="P1648" s="189">
        <f>O1648*H1648</f>
        <v>0</v>
      </c>
      <c r="Q1648" s="189">
        <v>0</v>
      </c>
      <c r="R1648" s="189">
        <f>Q1648*H1648</f>
        <v>0</v>
      </c>
      <c r="S1648" s="189">
        <v>0</v>
      </c>
      <c r="T1648" s="190">
        <f>S1648*H1648</f>
        <v>0</v>
      </c>
      <c r="U1648" s="41"/>
      <c r="V1648" s="41"/>
      <c r="W1648" s="41"/>
      <c r="X1648" s="41"/>
      <c r="Y1648" s="41"/>
      <c r="Z1648" s="41"/>
      <c r="AA1648" s="41"/>
      <c r="AB1648" s="41"/>
      <c r="AC1648" s="41"/>
      <c r="AD1648" s="41"/>
      <c r="AE1648" s="41"/>
      <c r="AR1648" s="191" t="s">
        <v>98</v>
      </c>
      <c r="AT1648" s="191" t="s">
        <v>411</v>
      </c>
      <c r="AU1648" s="191" t="s">
        <v>80</v>
      </c>
      <c r="AY1648" s="22" t="s">
        <v>408</v>
      </c>
      <c r="BE1648" s="192">
        <f>IF(N1648="základní",J1648,0)</f>
        <v>0</v>
      </c>
      <c r="BF1648" s="192">
        <f>IF(N1648="snížená",J1648,0)</f>
        <v>0</v>
      </c>
      <c r="BG1648" s="192">
        <f>IF(N1648="zákl. přenesená",J1648,0)</f>
        <v>0</v>
      </c>
      <c r="BH1648" s="192">
        <f>IF(N1648="sníž. přenesená",J1648,0)</f>
        <v>0</v>
      </c>
      <c r="BI1648" s="192">
        <f>IF(N1648="nulová",J1648,0)</f>
        <v>0</v>
      </c>
      <c r="BJ1648" s="22" t="s">
        <v>76</v>
      </c>
      <c r="BK1648" s="192">
        <f>ROUND(I1648*H1648,2)</f>
        <v>0</v>
      </c>
      <c r="BL1648" s="22" t="s">
        <v>98</v>
      </c>
      <c r="BM1648" s="191" t="s">
        <v>2660</v>
      </c>
    </row>
    <row r="1649" s="2" customFormat="1">
      <c r="A1649" s="41"/>
      <c r="B1649" s="42"/>
      <c r="C1649" s="41"/>
      <c r="D1649" s="193" t="s">
        <v>417</v>
      </c>
      <c r="E1649" s="41"/>
      <c r="F1649" s="194" t="s">
        <v>2661</v>
      </c>
      <c r="G1649" s="41"/>
      <c r="H1649" s="41"/>
      <c r="I1649" s="195"/>
      <c r="J1649" s="41"/>
      <c r="K1649" s="41"/>
      <c r="L1649" s="42"/>
      <c r="M1649" s="196"/>
      <c r="N1649" s="197"/>
      <c r="O1649" s="75"/>
      <c r="P1649" s="75"/>
      <c r="Q1649" s="75"/>
      <c r="R1649" s="75"/>
      <c r="S1649" s="75"/>
      <c r="T1649" s="76"/>
      <c r="U1649" s="41"/>
      <c r="V1649" s="41"/>
      <c r="W1649" s="41"/>
      <c r="X1649" s="41"/>
      <c r="Y1649" s="41"/>
      <c r="Z1649" s="41"/>
      <c r="AA1649" s="41"/>
      <c r="AB1649" s="41"/>
      <c r="AC1649" s="41"/>
      <c r="AD1649" s="41"/>
      <c r="AE1649" s="41"/>
      <c r="AT1649" s="22" t="s">
        <v>417</v>
      </c>
      <c r="AU1649" s="22" t="s">
        <v>80</v>
      </c>
    </row>
    <row r="1650" s="13" customFormat="1">
      <c r="A1650" s="13"/>
      <c r="B1650" s="198"/>
      <c r="C1650" s="13"/>
      <c r="D1650" s="199" t="s">
        <v>419</v>
      </c>
      <c r="E1650" s="200" t="s">
        <v>3</v>
      </c>
      <c r="F1650" s="201" t="s">
        <v>2662</v>
      </c>
      <c r="G1650" s="13"/>
      <c r="H1650" s="202">
        <v>5.5199999999999996</v>
      </c>
      <c r="I1650" s="203"/>
      <c r="J1650" s="13"/>
      <c r="K1650" s="13"/>
      <c r="L1650" s="198"/>
      <c r="M1650" s="204"/>
      <c r="N1650" s="205"/>
      <c r="O1650" s="205"/>
      <c r="P1650" s="205"/>
      <c r="Q1650" s="205"/>
      <c r="R1650" s="205"/>
      <c r="S1650" s="205"/>
      <c r="T1650" s="206"/>
      <c r="U1650" s="13"/>
      <c r="V1650" s="13"/>
      <c r="W1650" s="13"/>
      <c r="X1650" s="13"/>
      <c r="Y1650" s="13"/>
      <c r="Z1650" s="13"/>
      <c r="AA1650" s="13"/>
      <c r="AB1650" s="13"/>
      <c r="AC1650" s="13"/>
      <c r="AD1650" s="13"/>
      <c r="AE1650" s="13"/>
      <c r="AT1650" s="200" t="s">
        <v>419</v>
      </c>
      <c r="AU1650" s="200" t="s">
        <v>80</v>
      </c>
      <c r="AV1650" s="13" t="s">
        <v>80</v>
      </c>
      <c r="AW1650" s="13" t="s">
        <v>33</v>
      </c>
      <c r="AX1650" s="13" t="s">
        <v>76</v>
      </c>
      <c r="AY1650" s="200" t="s">
        <v>408</v>
      </c>
    </row>
    <row r="1651" s="2" customFormat="1" ht="16.5" customHeight="1">
      <c r="A1651" s="41"/>
      <c r="B1651" s="179"/>
      <c r="C1651" s="223" t="s">
        <v>2663</v>
      </c>
      <c r="D1651" s="223" t="s">
        <v>513</v>
      </c>
      <c r="E1651" s="224" t="s">
        <v>2664</v>
      </c>
      <c r="F1651" s="225" t="s">
        <v>2665</v>
      </c>
      <c r="G1651" s="226" t="s">
        <v>117</v>
      </c>
      <c r="H1651" s="227">
        <v>6.0720000000000001</v>
      </c>
      <c r="I1651" s="228"/>
      <c r="J1651" s="229">
        <f>ROUND(I1651*H1651,2)</f>
        <v>0</v>
      </c>
      <c r="K1651" s="225" t="s">
        <v>414</v>
      </c>
      <c r="L1651" s="230"/>
      <c r="M1651" s="231" t="s">
        <v>3</v>
      </c>
      <c r="N1651" s="232" t="s">
        <v>43</v>
      </c>
      <c r="O1651" s="75"/>
      <c r="P1651" s="189">
        <f>O1651*H1651</f>
        <v>0</v>
      </c>
      <c r="Q1651" s="189">
        <v>0.017999999999999999</v>
      </c>
      <c r="R1651" s="189">
        <f>Q1651*H1651</f>
        <v>0.10929599999999999</v>
      </c>
      <c r="S1651" s="189">
        <v>0</v>
      </c>
      <c r="T1651" s="190">
        <f>S1651*H1651</f>
        <v>0</v>
      </c>
      <c r="U1651" s="41"/>
      <c r="V1651" s="41"/>
      <c r="W1651" s="41"/>
      <c r="X1651" s="41"/>
      <c r="Y1651" s="41"/>
      <c r="Z1651" s="41"/>
      <c r="AA1651" s="41"/>
      <c r="AB1651" s="41"/>
      <c r="AC1651" s="41"/>
      <c r="AD1651" s="41"/>
      <c r="AE1651" s="41"/>
      <c r="AR1651" s="191" t="s">
        <v>616</v>
      </c>
      <c r="AT1651" s="191" t="s">
        <v>513</v>
      </c>
      <c r="AU1651" s="191" t="s">
        <v>80</v>
      </c>
      <c r="AY1651" s="22" t="s">
        <v>408</v>
      </c>
      <c r="BE1651" s="192">
        <f>IF(N1651="základní",J1651,0)</f>
        <v>0</v>
      </c>
      <c r="BF1651" s="192">
        <f>IF(N1651="snížená",J1651,0)</f>
        <v>0</v>
      </c>
      <c r="BG1651" s="192">
        <f>IF(N1651="zákl. přenesená",J1651,0)</f>
        <v>0</v>
      </c>
      <c r="BH1651" s="192">
        <f>IF(N1651="sníž. přenesená",J1651,0)</f>
        <v>0</v>
      </c>
      <c r="BI1651" s="192">
        <f>IF(N1651="nulová",J1651,0)</f>
        <v>0</v>
      </c>
      <c r="BJ1651" s="22" t="s">
        <v>76</v>
      </c>
      <c r="BK1651" s="192">
        <f>ROUND(I1651*H1651,2)</f>
        <v>0</v>
      </c>
      <c r="BL1651" s="22" t="s">
        <v>98</v>
      </c>
      <c r="BM1651" s="191" t="s">
        <v>2666</v>
      </c>
    </row>
    <row r="1652" s="13" customFormat="1">
      <c r="A1652" s="13"/>
      <c r="B1652" s="198"/>
      <c r="C1652" s="13"/>
      <c r="D1652" s="199" t="s">
        <v>419</v>
      </c>
      <c r="E1652" s="13"/>
      <c r="F1652" s="201" t="s">
        <v>2667</v>
      </c>
      <c r="G1652" s="13"/>
      <c r="H1652" s="202">
        <v>6.0720000000000001</v>
      </c>
      <c r="I1652" s="203"/>
      <c r="J1652" s="13"/>
      <c r="K1652" s="13"/>
      <c r="L1652" s="198"/>
      <c r="M1652" s="204"/>
      <c r="N1652" s="205"/>
      <c r="O1652" s="205"/>
      <c r="P1652" s="205"/>
      <c r="Q1652" s="205"/>
      <c r="R1652" s="205"/>
      <c r="S1652" s="205"/>
      <c r="T1652" s="206"/>
      <c r="U1652" s="13"/>
      <c r="V1652" s="13"/>
      <c r="W1652" s="13"/>
      <c r="X1652" s="13"/>
      <c r="Y1652" s="13"/>
      <c r="Z1652" s="13"/>
      <c r="AA1652" s="13"/>
      <c r="AB1652" s="13"/>
      <c r="AC1652" s="13"/>
      <c r="AD1652" s="13"/>
      <c r="AE1652" s="13"/>
      <c r="AT1652" s="200" t="s">
        <v>419</v>
      </c>
      <c r="AU1652" s="200" t="s">
        <v>80</v>
      </c>
      <c r="AV1652" s="13" t="s">
        <v>80</v>
      </c>
      <c r="AW1652" s="13" t="s">
        <v>4</v>
      </c>
      <c r="AX1652" s="13" t="s">
        <v>76</v>
      </c>
      <c r="AY1652" s="200" t="s">
        <v>408</v>
      </c>
    </row>
    <row r="1653" s="2" customFormat="1" ht="49.05" customHeight="1">
      <c r="A1653" s="41"/>
      <c r="B1653" s="179"/>
      <c r="C1653" s="180" t="s">
        <v>2668</v>
      </c>
      <c r="D1653" s="180" t="s">
        <v>411</v>
      </c>
      <c r="E1653" s="181" t="s">
        <v>2669</v>
      </c>
      <c r="F1653" s="182" t="s">
        <v>2670</v>
      </c>
      <c r="G1653" s="183" t="s">
        <v>501</v>
      </c>
      <c r="H1653" s="184">
        <v>3.04</v>
      </c>
      <c r="I1653" s="185"/>
      <c r="J1653" s="186">
        <f>ROUND(I1653*H1653,2)</f>
        <v>0</v>
      </c>
      <c r="K1653" s="182" t="s">
        <v>414</v>
      </c>
      <c r="L1653" s="42"/>
      <c r="M1653" s="187" t="s">
        <v>3</v>
      </c>
      <c r="N1653" s="188" t="s">
        <v>43</v>
      </c>
      <c r="O1653" s="75"/>
      <c r="P1653" s="189">
        <f>O1653*H1653</f>
        <v>0</v>
      </c>
      <c r="Q1653" s="189">
        <v>0</v>
      </c>
      <c r="R1653" s="189">
        <f>Q1653*H1653</f>
        <v>0</v>
      </c>
      <c r="S1653" s="189">
        <v>0</v>
      </c>
      <c r="T1653" s="190">
        <f>S1653*H1653</f>
        <v>0</v>
      </c>
      <c r="U1653" s="41"/>
      <c r="V1653" s="41"/>
      <c r="W1653" s="41"/>
      <c r="X1653" s="41"/>
      <c r="Y1653" s="41"/>
      <c r="Z1653" s="41"/>
      <c r="AA1653" s="41"/>
      <c r="AB1653" s="41"/>
      <c r="AC1653" s="41"/>
      <c r="AD1653" s="41"/>
      <c r="AE1653" s="41"/>
      <c r="AR1653" s="191" t="s">
        <v>98</v>
      </c>
      <c r="AT1653" s="191" t="s">
        <v>411</v>
      </c>
      <c r="AU1653" s="191" t="s">
        <v>80</v>
      </c>
      <c r="AY1653" s="22" t="s">
        <v>408</v>
      </c>
      <c r="BE1653" s="192">
        <f>IF(N1653="základní",J1653,0)</f>
        <v>0</v>
      </c>
      <c r="BF1653" s="192">
        <f>IF(N1653="snížená",J1653,0)</f>
        <v>0</v>
      </c>
      <c r="BG1653" s="192">
        <f>IF(N1653="zákl. přenesená",J1653,0)</f>
        <v>0</v>
      </c>
      <c r="BH1653" s="192">
        <f>IF(N1653="sníž. přenesená",J1653,0)</f>
        <v>0</v>
      </c>
      <c r="BI1653" s="192">
        <f>IF(N1653="nulová",J1653,0)</f>
        <v>0</v>
      </c>
      <c r="BJ1653" s="22" t="s">
        <v>76</v>
      </c>
      <c r="BK1653" s="192">
        <f>ROUND(I1653*H1653,2)</f>
        <v>0</v>
      </c>
      <c r="BL1653" s="22" t="s">
        <v>98</v>
      </c>
      <c r="BM1653" s="191" t="s">
        <v>2671</v>
      </c>
    </row>
    <row r="1654" s="2" customFormat="1">
      <c r="A1654" s="41"/>
      <c r="B1654" s="42"/>
      <c r="C1654" s="41"/>
      <c r="D1654" s="193" t="s">
        <v>417</v>
      </c>
      <c r="E1654" s="41"/>
      <c r="F1654" s="194" t="s">
        <v>2672</v>
      </c>
      <c r="G1654" s="41"/>
      <c r="H1654" s="41"/>
      <c r="I1654" s="195"/>
      <c r="J1654" s="41"/>
      <c r="K1654" s="41"/>
      <c r="L1654" s="42"/>
      <c r="M1654" s="196"/>
      <c r="N1654" s="197"/>
      <c r="O1654" s="75"/>
      <c r="P1654" s="75"/>
      <c r="Q1654" s="75"/>
      <c r="R1654" s="75"/>
      <c r="S1654" s="75"/>
      <c r="T1654" s="76"/>
      <c r="U1654" s="41"/>
      <c r="V1654" s="41"/>
      <c r="W1654" s="41"/>
      <c r="X1654" s="41"/>
      <c r="Y1654" s="41"/>
      <c r="Z1654" s="41"/>
      <c r="AA1654" s="41"/>
      <c r="AB1654" s="41"/>
      <c r="AC1654" s="41"/>
      <c r="AD1654" s="41"/>
      <c r="AE1654" s="41"/>
      <c r="AT1654" s="22" t="s">
        <v>417</v>
      </c>
      <c r="AU1654" s="22" t="s">
        <v>80</v>
      </c>
    </row>
    <row r="1655" s="12" customFormat="1" ht="20.88" customHeight="1">
      <c r="A1655" s="12"/>
      <c r="B1655" s="166"/>
      <c r="C1655" s="12"/>
      <c r="D1655" s="167" t="s">
        <v>71</v>
      </c>
      <c r="E1655" s="177" t="s">
        <v>2673</v>
      </c>
      <c r="F1655" s="177" t="s">
        <v>2674</v>
      </c>
      <c r="G1655" s="12"/>
      <c r="H1655" s="12"/>
      <c r="I1655" s="169"/>
      <c r="J1655" s="178">
        <f>BK1655</f>
        <v>0</v>
      </c>
      <c r="K1655" s="12"/>
      <c r="L1655" s="166"/>
      <c r="M1655" s="171"/>
      <c r="N1655" s="172"/>
      <c r="O1655" s="172"/>
      <c r="P1655" s="173">
        <f>SUM(P1656:P1719)</f>
        <v>0</v>
      </c>
      <c r="Q1655" s="172"/>
      <c r="R1655" s="173">
        <f>SUM(R1656:R1719)</f>
        <v>2.54918889586</v>
      </c>
      <c r="S1655" s="172"/>
      <c r="T1655" s="174">
        <f>SUM(T1656:T1719)</f>
        <v>0</v>
      </c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R1655" s="167" t="s">
        <v>80</v>
      </c>
      <c r="AT1655" s="175" t="s">
        <v>71</v>
      </c>
      <c r="AU1655" s="175" t="s">
        <v>80</v>
      </c>
      <c r="AY1655" s="167" t="s">
        <v>408</v>
      </c>
      <c r="BK1655" s="176">
        <f>SUM(BK1656:BK1719)</f>
        <v>0</v>
      </c>
    </row>
    <row r="1656" s="2" customFormat="1" ht="44.25" customHeight="1">
      <c r="A1656" s="41"/>
      <c r="B1656" s="179"/>
      <c r="C1656" s="180" t="s">
        <v>2675</v>
      </c>
      <c r="D1656" s="180" t="s">
        <v>411</v>
      </c>
      <c r="E1656" s="181" t="s">
        <v>2676</v>
      </c>
      <c r="F1656" s="182" t="s">
        <v>2677</v>
      </c>
      <c r="G1656" s="183" t="s">
        <v>117</v>
      </c>
      <c r="H1656" s="184">
        <v>1.1499999999999999</v>
      </c>
      <c r="I1656" s="185"/>
      <c r="J1656" s="186">
        <f>ROUND(I1656*H1656,2)</f>
        <v>0</v>
      </c>
      <c r="K1656" s="182" t="s">
        <v>414</v>
      </c>
      <c r="L1656" s="42"/>
      <c r="M1656" s="187" t="s">
        <v>3</v>
      </c>
      <c r="N1656" s="188" t="s">
        <v>43</v>
      </c>
      <c r="O1656" s="75"/>
      <c r="P1656" s="189">
        <f>O1656*H1656</f>
        <v>0</v>
      </c>
      <c r="Q1656" s="189">
        <v>0.00054750000000000003</v>
      </c>
      <c r="R1656" s="189">
        <f>Q1656*H1656</f>
        <v>0.00062962499999999998</v>
      </c>
      <c r="S1656" s="189">
        <v>0</v>
      </c>
      <c r="T1656" s="190">
        <f>S1656*H1656</f>
        <v>0</v>
      </c>
      <c r="U1656" s="41"/>
      <c r="V1656" s="41"/>
      <c r="W1656" s="41"/>
      <c r="X1656" s="41"/>
      <c r="Y1656" s="41"/>
      <c r="Z1656" s="41"/>
      <c r="AA1656" s="41"/>
      <c r="AB1656" s="41"/>
      <c r="AC1656" s="41"/>
      <c r="AD1656" s="41"/>
      <c r="AE1656" s="41"/>
      <c r="AR1656" s="191" t="s">
        <v>98</v>
      </c>
      <c r="AT1656" s="191" t="s">
        <v>411</v>
      </c>
      <c r="AU1656" s="191" t="s">
        <v>114</v>
      </c>
      <c r="AY1656" s="22" t="s">
        <v>408</v>
      </c>
      <c r="BE1656" s="192">
        <f>IF(N1656="základní",J1656,0)</f>
        <v>0</v>
      </c>
      <c r="BF1656" s="192">
        <f>IF(N1656="snížená",J1656,0)</f>
        <v>0</v>
      </c>
      <c r="BG1656" s="192">
        <f>IF(N1656="zákl. přenesená",J1656,0)</f>
        <v>0</v>
      </c>
      <c r="BH1656" s="192">
        <f>IF(N1656="sníž. přenesená",J1656,0)</f>
        <v>0</v>
      </c>
      <c r="BI1656" s="192">
        <f>IF(N1656="nulová",J1656,0)</f>
        <v>0</v>
      </c>
      <c r="BJ1656" s="22" t="s">
        <v>76</v>
      </c>
      <c r="BK1656" s="192">
        <f>ROUND(I1656*H1656,2)</f>
        <v>0</v>
      </c>
      <c r="BL1656" s="22" t="s">
        <v>98</v>
      </c>
      <c r="BM1656" s="191" t="s">
        <v>2678</v>
      </c>
    </row>
    <row r="1657" s="2" customFormat="1">
      <c r="A1657" s="41"/>
      <c r="B1657" s="42"/>
      <c r="C1657" s="41"/>
      <c r="D1657" s="193" t="s">
        <v>417</v>
      </c>
      <c r="E1657" s="41"/>
      <c r="F1657" s="194" t="s">
        <v>2679</v>
      </c>
      <c r="G1657" s="41"/>
      <c r="H1657" s="41"/>
      <c r="I1657" s="195"/>
      <c r="J1657" s="41"/>
      <c r="K1657" s="41"/>
      <c r="L1657" s="42"/>
      <c r="M1657" s="196"/>
      <c r="N1657" s="197"/>
      <c r="O1657" s="75"/>
      <c r="P1657" s="75"/>
      <c r="Q1657" s="75"/>
      <c r="R1657" s="75"/>
      <c r="S1657" s="75"/>
      <c r="T1657" s="76"/>
      <c r="U1657" s="41"/>
      <c r="V1657" s="41"/>
      <c r="W1657" s="41"/>
      <c r="X1657" s="41"/>
      <c r="Y1657" s="41"/>
      <c r="Z1657" s="41"/>
      <c r="AA1657" s="41"/>
      <c r="AB1657" s="41"/>
      <c r="AC1657" s="41"/>
      <c r="AD1657" s="41"/>
      <c r="AE1657" s="41"/>
      <c r="AT1657" s="22" t="s">
        <v>417</v>
      </c>
      <c r="AU1657" s="22" t="s">
        <v>114</v>
      </c>
    </row>
    <row r="1658" s="13" customFormat="1">
      <c r="A1658" s="13"/>
      <c r="B1658" s="198"/>
      <c r="C1658" s="13"/>
      <c r="D1658" s="199" t="s">
        <v>419</v>
      </c>
      <c r="E1658" s="200" t="s">
        <v>3</v>
      </c>
      <c r="F1658" s="201" t="s">
        <v>2680</v>
      </c>
      <c r="G1658" s="13"/>
      <c r="H1658" s="202">
        <v>1.1499999999999999</v>
      </c>
      <c r="I1658" s="203"/>
      <c r="J1658" s="13"/>
      <c r="K1658" s="13"/>
      <c r="L1658" s="198"/>
      <c r="M1658" s="204"/>
      <c r="N1658" s="205"/>
      <c r="O1658" s="205"/>
      <c r="P1658" s="205"/>
      <c r="Q1658" s="205"/>
      <c r="R1658" s="205"/>
      <c r="S1658" s="205"/>
      <c r="T1658" s="206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T1658" s="200" t="s">
        <v>419</v>
      </c>
      <c r="AU1658" s="200" t="s">
        <v>114</v>
      </c>
      <c r="AV1658" s="13" t="s">
        <v>80</v>
      </c>
      <c r="AW1658" s="13" t="s">
        <v>33</v>
      </c>
      <c r="AX1658" s="13" t="s">
        <v>76</v>
      </c>
      <c r="AY1658" s="200" t="s">
        <v>408</v>
      </c>
    </row>
    <row r="1659" s="2" customFormat="1" ht="16.5" customHeight="1">
      <c r="A1659" s="41"/>
      <c r="B1659" s="179"/>
      <c r="C1659" s="223" t="s">
        <v>2681</v>
      </c>
      <c r="D1659" s="223" t="s">
        <v>513</v>
      </c>
      <c r="E1659" s="224" t="s">
        <v>2682</v>
      </c>
      <c r="F1659" s="225" t="s">
        <v>2683</v>
      </c>
      <c r="G1659" s="226" t="s">
        <v>117</v>
      </c>
      <c r="H1659" s="227">
        <v>1.1499999999999999</v>
      </c>
      <c r="I1659" s="228"/>
      <c r="J1659" s="229">
        <f>ROUND(I1659*H1659,2)</f>
        <v>0</v>
      </c>
      <c r="K1659" s="225" t="s">
        <v>2684</v>
      </c>
      <c r="L1659" s="230"/>
      <c r="M1659" s="231" t="s">
        <v>3</v>
      </c>
      <c r="N1659" s="232" t="s">
        <v>43</v>
      </c>
      <c r="O1659" s="75"/>
      <c r="P1659" s="189">
        <f>O1659*H1659</f>
        <v>0</v>
      </c>
      <c r="Q1659" s="189">
        <v>0.017430000000000001</v>
      </c>
      <c r="R1659" s="189">
        <f>Q1659*H1659</f>
        <v>0.0200445</v>
      </c>
      <c r="S1659" s="189">
        <v>0</v>
      </c>
      <c r="T1659" s="190">
        <f>S1659*H1659</f>
        <v>0</v>
      </c>
      <c r="U1659" s="41"/>
      <c r="V1659" s="41"/>
      <c r="W1659" s="41"/>
      <c r="X1659" s="41"/>
      <c r="Y1659" s="41"/>
      <c r="Z1659" s="41"/>
      <c r="AA1659" s="41"/>
      <c r="AB1659" s="41"/>
      <c r="AC1659" s="41"/>
      <c r="AD1659" s="41"/>
      <c r="AE1659" s="41"/>
      <c r="AR1659" s="191" t="s">
        <v>616</v>
      </c>
      <c r="AT1659" s="191" t="s">
        <v>513</v>
      </c>
      <c r="AU1659" s="191" t="s">
        <v>114</v>
      </c>
      <c r="AY1659" s="22" t="s">
        <v>408</v>
      </c>
      <c r="BE1659" s="192">
        <f>IF(N1659="základní",J1659,0)</f>
        <v>0</v>
      </c>
      <c r="BF1659" s="192">
        <f>IF(N1659="snížená",J1659,0)</f>
        <v>0</v>
      </c>
      <c r="BG1659" s="192">
        <f>IF(N1659="zákl. přenesená",J1659,0)</f>
        <v>0</v>
      </c>
      <c r="BH1659" s="192">
        <f>IF(N1659="sníž. přenesená",J1659,0)</f>
        <v>0</v>
      </c>
      <c r="BI1659" s="192">
        <f>IF(N1659="nulová",J1659,0)</f>
        <v>0</v>
      </c>
      <c r="BJ1659" s="22" t="s">
        <v>76</v>
      </c>
      <c r="BK1659" s="192">
        <f>ROUND(I1659*H1659,2)</f>
        <v>0</v>
      </c>
      <c r="BL1659" s="22" t="s">
        <v>98</v>
      </c>
      <c r="BM1659" s="191" t="s">
        <v>2685</v>
      </c>
    </row>
    <row r="1660" s="2" customFormat="1" ht="44.25" customHeight="1">
      <c r="A1660" s="41"/>
      <c r="B1660" s="179"/>
      <c r="C1660" s="180" t="s">
        <v>2686</v>
      </c>
      <c r="D1660" s="180" t="s">
        <v>411</v>
      </c>
      <c r="E1660" s="181" t="s">
        <v>2687</v>
      </c>
      <c r="F1660" s="182" t="s">
        <v>2688</v>
      </c>
      <c r="G1660" s="183" t="s">
        <v>117</v>
      </c>
      <c r="H1660" s="184">
        <v>5.75</v>
      </c>
      <c r="I1660" s="185"/>
      <c r="J1660" s="186">
        <f>ROUND(I1660*H1660,2)</f>
        <v>0</v>
      </c>
      <c r="K1660" s="182" t="s">
        <v>414</v>
      </c>
      <c r="L1660" s="42"/>
      <c r="M1660" s="187" t="s">
        <v>3</v>
      </c>
      <c r="N1660" s="188" t="s">
        <v>43</v>
      </c>
      <c r="O1660" s="75"/>
      <c r="P1660" s="189">
        <f>O1660*H1660</f>
        <v>0</v>
      </c>
      <c r="Q1660" s="189">
        <v>0.00040125000000000002</v>
      </c>
      <c r="R1660" s="189">
        <f>Q1660*H1660</f>
        <v>0.0023071875000000002</v>
      </c>
      <c r="S1660" s="189">
        <v>0</v>
      </c>
      <c r="T1660" s="190">
        <f>S1660*H1660</f>
        <v>0</v>
      </c>
      <c r="U1660" s="41"/>
      <c r="V1660" s="41"/>
      <c r="W1660" s="41"/>
      <c r="X1660" s="41"/>
      <c r="Y1660" s="41"/>
      <c r="Z1660" s="41"/>
      <c r="AA1660" s="41"/>
      <c r="AB1660" s="41"/>
      <c r="AC1660" s="41"/>
      <c r="AD1660" s="41"/>
      <c r="AE1660" s="41"/>
      <c r="AR1660" s="191" t="s">
        <v>98</v>
      </c>
      <c r="AT1660" s="191" t="s">
        <v>411</v>
      </c>
      <c r="AU1660" s="191" t="s">
        <v>114</v>
      </c>
      <c r="AY1660" s="22" t="s">
        <v>408</v>
      </c>
      <c r="BE1660" s="192">
        <f>IF(N1660="základní",J1660,0)</f>
        <v>0</v>
      </c>
      <c r="BF1660" s="192">
        <f>IF(N1660="snížená",J1660,0)</f>
        <v>0</v>
      </c>
      <c r="BG1660" s="192">
        <f>IF(N1660="zákl. přenesená",J1660,0)</f>
        <v>0</v>
      </c>
      <c r="BH1660" s="192">
        <f>IF(N1660="sníž. přenesená",J1660,0)</f>
        <v>0</v>
      </c>
      <c r="BI1660" s="192">
        <f>IF(N1660="nulová",J1660,0)</f>
        <v>0</v>
      </c>
      <c r="BJ1660" s="22" t="s">
        <v>76</v>
      </c>
      <c r="BK1660" s="192">
        <f>ROUND(I1660*H1660,2)</f>
        <v>0</v>
      </c>
      <c r="BL1660" s="22" t="s">
        <v>98</v>
      </c>
      <c r="BM1660" s="191" t="s">
        <v>2689</v>
      </c>
    </row>
    <row r="1661" s="2" customFormat="1">
      <c r="A1661" s="41"/>
      <c r="B1661" s="42"/>
      <c r="C1661" s="41"/>
      <c r="D1661" s="193" t="s">
        <v>417</v>
      </c>
      <c r="E1661" s="41"/>
      <c r="F1661" s="194" t="s">
        <v>2690</v>
      </c>
      <c r="G1661" s="41"/>
      <c r="H1661" s="41"/>
      <c r="I1661" s="195"/>
      <c r="J1661" s="41"/>
      <c r="K1661" s="41"/>
      <c r="L1661" s="42"/>
      <c r="M1661" s="196"/>
      <c r="N1661" s="197"/>
      <c r="O1661" s="75"/>
      <c r="P1661" s="75"/>
      <c r="Q1661" s="75"/>
      <c r="R1661" s="75"/>
      <c r="S1661" s="75"/>
      <c r="T1661" s="76"/>
      <c r="U1661" s="41"/>
      <c r="V1661" s="41"/>
      <c r="W1661" s="41"/>
      <c r="X1661" s="41"/>
      <c r="Y1661" s="41"/>
      <c r="Z1661" s="41"/>
      <c r="AA1661" s="41"/>
      <c r="AB1661" s="41"/>
      <c r="AC1661" s="41"/>
      <c r="AD1661" s="41"/>
      <c r="AE1661" s="41"/>
      <c r="AT1661" s="22" t="s">
        <v>417</v>
      </c>
      <c r="AU1661" s="22" t="s">
        <v>114</v>
      </c>
    </row>
    <row r="1662" s="13" customFormat="1">
      <c r="A1662" s="13"/>
      <c r="B1662" s="198"/>
      <c r="C1662" s="13"/>
      <c r="D1662" s="199" t="s">
        <v>419</v>
      </c>
      <c r="E1662" s="200" t="s">
        <v>3</v>
      </c>
      <c r="F1662" s="201" t="s">
        <v>2691</v>
      </c>
      <c r="G1662" s="13"/>
      <c r="H1662" s="202">
        <v>2.25</v>
      </c>
      <c r="I1662" s="203"/>
      <c r="J1662" s="13"/>
      <c r="K1662" s="13"/>
      <c r="L1662" s="198"/>
      <c r="M1662" s="204"/>
      <c r="N1662" s="205"/>
      <c r="O1662" s="205"/>
      <c r="P1662" s="205"/>
      <c r="Q1662" s="205"/>
      <c r="R1662" s="205"/>
      <c r="S1662" s="205"/>
      <c r="T1662" s="206"/>
      <c r="U1662" s="13"/>
      <c r="V1662" s="13"/>
      <c r="W1662" s="13"/>
      <c r="X1662" s="13"/>
      <c r="Y1662" s="13"/>
      <c r="Z1662" s="13"/>
      <c r="AA1662" s="13"/>
      <c r="AB1662" s="13"/>
      <c r="AC1662" s="13"/>
      <c r="AD1662" s="13"/>
      <c r="AE1662" s="13"/>
      <c r="AT1662" s="200" t="s">
        <v>419</v>
      </c>
      <c r="AU1662" s="200" t="s">
        <v>114</v>
      </c>
      <c r="AV1662" s="13" t="s">
        <v>80</v>
      </c>
      <c r="AW1662" s="13" t="s">
        <v>33</v>
      </c>
      <c r="AX1662" s="13" t="s">
        <v>72</v>
      </c>
      <c r="AY1662" s="200" t="s">
        <v>408</v>
      </c>
    </row>
    <row r="1663" s="13" customFormat="1">
      <c r="A1663" s="13"/>
      <c r="B1663" s="198"/>
      <c r="C1663" s="13"/>
      <c r="D1663" s="199" t="s">
        <v>419</v>
      </c>
      <c r="E1663" s="200" t="s">
        <v>3</v>
      </c>
      <c r="F1663" s="201" t="s">
        <v>2692</v>
      </c>
      <c r="G1663" s="13"/>
      <c r="H1663" s="202">
        <v>3.5</v>
      </c>
      <c r="I1663" s="203"/>
      <c r="J1663" s="13"/>
      <c r="K1663" s="13"/>
      <c r="L1663" s="198"/>
      <c r="M1663" s="204"/>
      <c r="N1663" s="205"/>
      <c r="O1663" s="205"/>
      <c r="P1663" s="205"/>
      <c r="Q1663" s="205"/>
      <c r="R1663" s="205"/>
      <c r="S1663" s="205"/>
      <c r="T1663" s="206"/>
      <c r="U1663" s="13"/>
      <c r="V1663" s="13"/>
      <c r="W1663" s="13"/>
      <c r="X1663" s="13"/>
      <c r="Y1663" s="13"/>
      <c r="Z1663" s="13"/>
      <c r="AA1663" s="13"/>
      <c r="AB1663" s="13"/>
      <c r="AC1663" s="13"/>
      <c r="AD1663" s="13"/>
      <c r="AE1663" s="13"/>
      <c r="AT1663" s="200" t="s">
        <v>419</v>
      </c>
      <c r="AU1663" s="200" t="s">
        <v>114</v>
      </c>
      <c r="AV1663" s="13" t="s">
        <v>80</v>
      </c>
      <c r="AW1663" s="13" t="s">
        <v>33</v>
      </c>
      <c r="AX1663" s="13" t="s">
        <v>72</v>
      </c>
      <c r="AY1663" s="200" t="s">
        <v>408</v>
      </c>
    </row>
    <row r="1664" s="15" customFormat="1">
      <c r="A1664" s="15"/>
      <c r="B1664" s="215"/>
      <c r="C1664" s="15"/>
      <c r="D1664" s="199" t="s">
        <v>419</v>
      </c>
      <c r="E1664" s="216" t="s">
        <v>3</v>
      </c>
      <c r="F1664" s="217" t="s">
        <v>451</v>
      </c>
      <c r="G1664" s="15"/>
      <c r="H1664" s="218">
        <v>5.75</v>
      </c>
      <c r="I1664" s="219"/>
      <c r="J1664" s="15"/>
      <c r="K1664" s="15"/>
      <c r="L1664" s="215"/>
      <c r="M1664" s="220"/>
      <c r="N1664" s="221"/>
      <c r="O1664" s="221"/>
      <c r="P1664" s="221"/>
      <c r="Q1664" s="221"/>
      <c r="R1664" s="221"/>
      <c r="S1664" s="221"/>
      <c r="T1664" s="222"/>
      <c r="U1664" s="15"/>
      <c r="V1664" s="15"/>
      <c r="W1664" s="15"/>
      <c r="X1664" s="15"/>
      <c r="Y1664" s="15"/>
      <c r="Z1664" s="15"/>
      <c r="AA1664" s="15"/>
      <c r="AB1664" s="15"/>
      <c r="AC1664" s="15"/>
      <c r="AD1664" s="15"/>
      <c r="AE1664" s="15"/>
      <c r="AT1664" s="216" t="s">
        <v>419</v>
      </c>
      <c r="AU1664" s="216" t="s">
        <v>114</v>
      </c>
      <c r="AV1664" s="15" t="s">
        <v>415</v>
      </c>
      <c r="AW1664" s="15" t="s">
        <v>33</v>
      </c>
      <c r="AX1664" s="15" t="s">
        <v>76</v>
      </c>
      <c r="AY1664" s="216" t="s">
        <v>408</v>
      </c>
    </row>
    <row r="1665" s="2" customFormat="1" ht="24.15" customHeight="1">
      <c r="A1665" s="41"/>
      <c r="B1665" s="179"/>
      <c r="C1665" s="223" t="s">
        <v>2693</v>
      </c>
      <c r="D1665" s="223" t="s">
        <v>513</v>
      </c>
      <c r="E1665" s="224" t="s">
        <v>2694</v>
      </c>
      <c r="F1665" s="225" t="s">
        <v>2695</v>
      </c>
      <c r="G1665" s="226" t="s">
        <v>117</v>
      </c>
      <c r="H1665" s="227">
        <v>5.75</v>
      </c>
      <c r="I1665" s="228"/>
      <c r="J1665" s="229">
        <f>ROUND(I1665*H1665,2)</f>
        <v>0</v>
      </c>
      <c r="K1665" s="225" t="s">
        <v>414</v>
      </c>
      <c r="L1665" s="230"/>
      <c r="M1665" s="231" t="s">
        <v>3</v>
      </c>
      <c r="N1665" s="232" t="s">
        <v>43</v>
      </c>
      <c r="O1665" s="75"/>
      <c r="P1665" s="189">
        <f>O1665*H1665</f>
        <v>0</v>
      </c>
      <c r="Q1665" s="189">
        <v>0.037960000000000001</v>
      </c>
      <c r="R1665" s="189">
        <f>Q1665*H1665</f>
        <v>0.21826999999999999</v>
      </c>
      <c r="S1665" s="189">
        <v>0</v>
      </c>
      <c r="T1665" s="190">
        <f>S1665*H1665</f>
        <v>0</v>
      </c>
      <c r="U1665" s="41"/>
      <c r="V1665" s="41"/>
      <c r="W1665" s="41"/>
      <c r="X1665" s="41"/>
      <c r="Y1665" s="41"/>
      <c r="Z1665" s="41"/>
      <c r="AA1665" s="41"/>
      <c r="AB1665" s="41"/>
      <c r="AC1665" s="41"/>
      <c r="AD1665" s="41"/>
      <c r="AE1665" s="41"/>
      <c r="AR1665" s="191" t="s">
        <v>616</v>
      </c>
      <c r="AT1665" s="191" t="s">
        <v>513</v>
      </c>
      <c r="AU1665" s="191" t="s">
        <v>114</v>
      </c>
      <c r="AY1665" s="22" t="s">
        <v>408</v>
      </c>
      <c r="BE1665" s="192">
        <f>IF(N1665="základní",J1665,0)</f>
        <v>0</v>
      </c>
      <c r="BF1665" s="192">
        <f>IF(N1665="snížená",J1665,0)</f>
        <v>0</v>
      </c>
      <c r="BG1665" s="192">
        <f>IF(N1665="zákl. přenesená",J1665,0)</f>
        <v>0</v>
      </c>
      <c r="BH1665" s="192">
        <f>IF(N1665="sníž. přenesená",J1665,0)</f>
        <v>0</v>
      </c>
      <c r="BI1665" s="192">
        <f>IF(N1665="nulová",J1665,0)</f>
        <v>0</v>
      </c>
      <c r="BJ1665" s="22" t="s">
        <v>76</v>
      </c>
      <c r="BK1665" s="192">
        <f>ROUND(I1665*H1665,2)</f>
        <v>0</v>
      </c>
      <c r="BL1665" s="22" t="s">
        <v>98</v>
      </c>
      <c r="BM1665" s="191" t="s">
        <v>2696</v>
      </c>
    </row>
    <row r="1666" s="2" customFormat="1" ht="44.25" customHeight="1">
      <c r="A1666" s="41"/>
      <c r="B1666" s="179"/>
      <c r="C1666" s="180" t="s">
        <v>2697</v>
      </c>
      <c r="D1666" s="180" t="s">
        <v>411</v>
      </c>
      <c r="E1666" s="181" t="s">
        <v>2698</v>
      </c>
      <c r="F1666" s="182" t="s">
        <v>2699</v>
      </c>
      <c r="G1666" s="183" t="s">
        <v>117</v>
      </c>
      <c r="H1666" s="184">
        <v>23.399999999999999</v>
      </c>
      <c r="I1666" s="185"/>
      <c r="J1666" s="186">
        <f>ROUND(I1666*H1666,2)</f>
        <v>0</v>
      </c>
      <c r="K1666" s="182" t="s">
        <v>414</v>
      </c>
      <c r="L1666" s="42"/>
      <c r="M1666" s="187" t="s">
        <v>3</v>
      </c>
      <c r="N1666" s="188" t="s">
        <v>43</v>
      </c>
      <c r="O1666" s="75"/>
      <c r="P1666" s="189">
        <f>O1666*H1666</f>
        <v>0</v>
      </c>
      <c r="Q1666" s="189">
        <v>0.00023000000000000001</v>
      </c>
      <c r="R1666" s="189">
        <f>Q1666*H1666</f>
        <v>0.0053819999999999996</v>
      </c>
      <c r="S1666" s="189">
        <v>0</v>
      </c>
      <c r="T1666" s="190">
        <f>S1666*H1666</f>
        <v>0</v>
      </c>
      <c r="U1666" s="41"/>
      <c r="V1666" s="41"/>
      <c r="W1666" s="41"/>
      <c r="X1666" s="41"/>
      <c r="Y1666" s="41"/>
      <c r="Z1666" s="41"/>
      <c r="AA1666" s="41"/>
      <c r="AB1666" s="41"/>
      <c r="AC1666" s="41"/>
      <c r="AD1666" s="41"/>
      <c r="AE1666" s="41"/>
      <c r="AR1666" s="191" t="s">
        <v>98</v>
      </c>
      <c r="AT1666" s="191" t="s">
        <v>411</v>
      </c>
      <c r="AU1666" s="191" t="s">
        <v>114</v>
      </c>
      <c r="AY1666" s="22" t="s">
        <v>408</v>
      </c>
      <c r="BE1666" s="192">
        <f>IF(N1666="základní",J1666,0)</f>
        <v>0</v>
      </c>
      <c r="BF1666" s="192">
        <f>IF(N1666="snížená",J1666,0)</f>
        <v>0</v>
      </c>
      <c r="BG1666" s="192">
        <f>IF(N1666="zákl. přenesená",J1666,0)</f>
        <v>0</v>
      </c>
      <c r="BH1666" s="192">
        <f>IF(N1666="sníž. přenesená",J1666,0)</f>
        <v>0</v>
      </c>
      <c r="BI1666" s="192">
        <f>IF(N1666="nulová",J1666,0)</f>
        <v>0</v>
      </c>
      <c r="BJ1666" s="22" t="s">
        <v>76</v>
      </c>
      <c r="BK1666" s="192">
        <f>ROUND(I1666*H1666,2)</f>
        <v>0</v>
      </c>
      <c r="BL1666" s="22" t="s">
        <v>98</v>
      </c>
      <c r="BM1666" s="191" t="s">
        <v>2700</v>
      </c>
    </row>
    <row r="1667" s="2" customFormat="1">
      <c r="A1667" s="41"/>
      <c r="B1667" s="42"/>
      <c r="C1667" s="41"/>
      <c r="D1667" s="193" t="s">
        <v>417</v>
      </c>
      <c r="E1667" s="41"/>
      <c r="F1667" s="194" t="s">
        <v>2701</v>
      </c>
      <c r="G1667" s="41"/>
      <c r="H1667" s="41"/>
      <c r="I1667" s="195"/>
      <c r="J1667" s="41"/>
      <c r="K1667" s="41"/>
      <c r="L1667" s="42"/>
      <c r="M1667" s="196"/>
      <c r="N1667" s="197"/>
      <c r="O1667" s="75"/>
      <c r="P1667" s="75"/>
      <c r="Q1667" s="75"/>
      <c r="R1667" s="75"/>
      <c r="S1667" s="75"/>
      <c r="T1667" s="76"/>
      <c r="U1667" s="41"/>
      <c r="V1667" s="41"/>
      <c r="W1667" s="41"/>
      <c r="X1667" s="41"/>
      <c r="Y1667" s="41"/>
      <c r="Z1667" s="41"/>
      <c r="AA1667" s="41"/>
      <c r="AB1667" s="41"/>
      <c r="AC1667" s="41"/>
      <c r="AD1667" s="41"/>
      <c r="AE1667" s="41"/>
      <c r="AT1667" s="22" t="s">
        <v>417</v>
      </c>
      <c r="AU1667" s="22" t="s">
        <v>114</v>
      </c>
    </row>
    <row r="1668" s="13" customFormat="1">
      <c r="A1668" s="13"/>
      <c r="B1668" s="198"/>
      <c r="C1668" s="13"/>
      <c r="D1668" s="199" t="s">
        <v>419</v>
      </c>
      <c r="E1668" s="200" t="s">
        <v>3</v>
      </c>
      <c r="F1668" s="201" t="s">
        <v>2702</v>
      </c>
      <c r="G1668" s="13"/>
      <c r="H1668" s="202">
        <v>11.699999999999999</v>
      </c>
      <c r="I1668" s="203"/>
      <c r="J1668" s="13"/>
      <c r="K1668" s="13"/>
      <c r="L1668" s="198"/>
      <c r="M1668" s="204"/>
      <c r="N1668" s="205"/>
      <c r="O1668" s="205"/>
      <c r="P1668" s="205"/>
      <c r="Q1668" s="205"/>
      <c r="R1668" s="205"/>
      <c r="S1668" s="205"/>
      <c r="T1668" s="206"/>
      <c r="U1668" s="13"/>
      <c r="V1668" s="13"/>
      <c r="W1668" s="13"/>
      <c r="X1668" s="13"/>
      <c r="Y1668" s="13"/>
      <c r="Z1668" s="13"/>
      <c r="AA1668" s="13"/>
      <c r="AB1668" s="13"/>
      <c r="AC1668" s="13"/>
      <c r="AD1668" s="13"/>
      <c r="AE1668" s="13"/>
      <c r="AT1668" s="200" t="s">
        <v>419</v>
      </c>
      <c r="AU1668" s="200" t="s">
        <v>114</v>
      </c>
      <c r="AV1668" s="13" t="s">
        <v>80</v>
      </c>
      <c r="AW1668" s="13" t="s">
        <v>33</v>
      </c>
      <c r="AX1668" s="13" t="s">
        <v>72</v>
      </c>
      <c r="AY1668" s="200" t="s">
        <v>408</v>
      </c>
    </row>
    <row r="1669" s="13" customFormat="1">
      <c r="A1669" s="13"/>
      <c r="B1669" s="198"/>
      <c r="C1669" s="13"/>
      <c r="D1669" s="199" t="s">
        <v>419</v>
      </c>
      <c r="E1669" s="200" t="s">
        <v>3</v>
      </c>
      <c r="F1669" s="201" t="s">
        <v>2702</v>
      </c>
      <c r="G1669" s="13"/>
      <c r="H1669" s="202">
        <v>11.699999999999999</v>
      </c>
      <c r="I1669" s="203"/>
      <c r="J1669" s="13"/>
      <c r="K1669" s="13"/>
      <c r="L1669" s="198"/>
      <c r="M1669" s="204"/>
      <c r="N1669" s="205"/>
      <c r="O1669" s="205"/>
      <c r="P1669" s="205"/>
      <c r="Q1669" s="205"/>
      <c r="R1669" s="205"/>
      <c r="S1669" s="205"/>
      <c r="T1669" s="206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T1669" s="200" t="s">
        <v>419</v>
      </c>
      <c r="AU1669" s="200" t="s">
        <v>114</v>
      </c>
      <c r="AV1669" s="13" t="s">
        <v>80</v>
      </c>
      <c r="AW1669" s="13" t="s">
        <v>33</v>
      </c>
      <c r="AX1669" s="13" t="s">
        <v>72</v>
      </c>
      <c r="AY1669" s="200" t="s">
        <v>408</v>
      </c>
    </row>
    <row r="1670" s="15" customFormat="1">
      <c r="A1670" s="15"/>
      <c r="B1670" s="215"/>
      <c r="C1670" s="15"/>
      <c r="D1670" s="199" t="s">
        <v>419</v>
      </c>
      <c r="E1670" s="216" t="s">
        <v>3</v>
      </c>
      <c r="F1670" s="217" t="s">
        <v>451</v>
      </c>
      <c r="G1670" s="15"/>
      <c r="H1670" s="218">
        <v>23.399999999999999</v>
      </c>
      <c r="I1670" s="219"/>
      <c r="J1670" s="15"/>
      <c r="K1670" s="15"/>
      <c r="L1670" s="215"/>
      <c r="M1670" s="220"/>
      <c r="N1670" s="221"/>
      <c r="O1670" s="221"/>
      <c r="P1670" s="221"/>
      <c r="Q1670" s="221"/>
      <c r="R1670" s="221"/>
      <c r="S1670" s="221"/>
      <c r="T1670" s="222"/>
      <c r="U1670" s="15"/>
      <c r="V1670" s="15"/>
      <c r="W1670" s="15"/>
      <c r="X1670" s="15"/>
      <c r="Y1670" s="15"/>
      <c r="Z1670" s="15"/>
      <c r="AA1670" s="15"/>
      <c r="AB1670" s="15"/>
      <c r="AC1670" s="15"/>
      <c r="AD1670" s="15"/>
      <c r="AE1670" s="15"/>
      <c r="AT1670" s="216" t="s">
        <v>419</v>
      </c>
      <c r="AU1670" s="216" t="s">
        <v>114</v>
      </c>
      <c r="AV1670" s="15" t="s">
        <v>415</v>
      </c>
      <c r="AW1670" s="15" t="s">
        <v>33</v>
      </c>
      <c r="AX1670" s="15" t="s">
        <v>76</v>
      </c>
      <c r="AY1670" s="216" t="s">
        <v>408</v>
      </c>
    </row>
    <row r="1671" s="2" customFormat="1" ht="44.25" customHeight="1">
      <c r="A1671" s="41"/>
      <c r="B1671" s="179"/>
      <c r="C1671" s="180" t="s">
        <v>2703</v>
      </c>
      <c r="D1671" s="180" t="s">
        <v>411</v>
      </c>
      <c r="E1671" s="181" t="s">
        <v>2704</v>
      </c>
      <c r="F1671" s="182" t="s">
        <v>2705</v>
      </c>
      <c r="G1671" s="183" t="s">
        <v>117</v>
      </c>
      <c r="H1671" s="184">
        <v>13.9</v>
      </c>
      <c r="I1671" s="185"/>
      <c r="J1671" s="186">
        <f>ROUND(I1671*H1671,2)</f>
        <v>0</v>
      </c>
      <c r="K1671" s="182" t="s">
        <v>414</v>
      </c>
      <c r="L1671" s="42"/>
      <c r="M1671" s="187" t="s">
        <v>3</v>
      </c>
      <c r="N1671" s="188" t="s">
        <v>43</v>
      </c>
      <c r="O1671" s="75"/>
      <c r="P1671" s="189">
        <f>O1671*H1671</f>
        <v>0</v>
      </c>
      <c r="Q1671" s="189">
        <v>0.00012999999999999999</v>
      </c>
      <c r="R1671" s="189">
        <f>Q1671*H1671</f>
        <v>0.0018069999999999998</v>
      </c>
      <c r="S1671" s="189">
        <v>0</v>
      </c>
      <c r="T1671" s="190">
        <f>S1671*H1671</f>
        <v>0</v>
      </c>
      <c r="U1671" s="41"/>
      <c r="V1671" s="41"/>
      <c r="W1671" s="41"/>
      <c r="X1671" s="41"/>
      <c r="Y1671" s="41"/>
      <c r="Z1671" s="41"/>
      <c r="AA1671" s="41"/>
      <c r="AB1671" s="41"/>
      <c r="AC1671" s="41"/>
      <c r="AD1671" s="41"/>
      <c r="AE1671" s="41"/>
      <c r="AR1671" s="191" t="s">
        <v>98</v>
      </c>
      <c r="AT1671" s="191" t="s">
        <v>411</v>
      </c>
      <c r="AU1671" s="191" t="s">
        <v>114</v>
      </c>
      <c r="AY1671" s="22" t="s">
        <v>408</v>
      </c>
      <c r="BE1671" s="192">
        <f>IF(N1671="základní",J1671,0)</f>
        <v>0</v>
      </c>
      <c r="BF1671" s="192">
        <f>IF(N1671="snížená",J1671,0)</f>
        <v>0</v>
      </c>
      <c r="BG1671" s="192">
        <f>IF(N1671="zákl. přenesená",J1671,0)</f>
        <v>0</v>
      </c>
      <c r="BH1671" s="192">
        <f>IF(N1671="sníž. přenesená",J1671,0)</f>
        <v>0</v>
      </c>
      <c r="BI1671" s="192">
        <f>IF(N1671="nulová",J1671,0)</f>
        <v>0</v>
      </c>
      <c r="BJ1671" s="22" t="s">
        <v>76</v>
      </c>
      <c r="BK1671" s="192">
        <f>ROUND(I1671*H1671,2)</f>
        <v>0</v>
      </c>
      <c r="BL1671" s="22" t="s">
        <v>98</v>
      </c>
      <c r="BM1671" s="191" t="s">
        <v>2706</v>
      </c>
    </row>
    <row r="1672" s="2" customFormat="1">
      <c r="A1672" s="41"/>
      <c r="B1672" s="42"/>
      <c r="C1672" s="41"/>
      <c r="D1672" s="193" t="s">
        <v>417</v>
      </c>
      <c r="E1672" s="41"/>
      <c r="F1672" s="194" t="s">
        <v>2707</v>
      </c>
      <c r="G1672" s="41"/>
      <c r="H1672" s="41"/>
      <c r="I1672" s="195"/>
      <c r="J1672" s="41"/>
      <c r="K1672" s="41"/>
      <c r="L1672" s="42"/>
      <c r="M1672" s="196"/>
      <c r="N1672" s="197"/>
      <c r="O1672" s="75"/>
      <c r="P1672" s="75"/>
      <c r="Q1672" s="75"/>
      <c r="R1672" s="75"/>
      <c r="S1672" s="75"/>
      <c r="T1672" s="76"/>
      <c r="U1672" s="41"/>
      <c r="V1672" s="41"/>
      <c r="W1672" s="41"/>
      <c r="X1672" s="41"/>
      <c r="Y1672" s="41"/>
      <c r="Z1672" s="41"/>
      <c r="AA1672" s="41"/>
      <c r="AB1672" s="41"/>
      <c r="AC1672" s="41"/>
      <c r="AD1672" s="41"/>
      <c r="AE1672" s="41"/>
      <c r="AT1672" s="22" t="s">
        <v>417</v>
      </c>
      <c r="AU1672" s="22" t="s">
        <v>114</v>
      </c>
    </row>
    <row r="1673" s="13" customFormat="1">
      <c r="A1673" s="13"/>
      <c r="B1673" s="198"/>
      <c r="C1673" s="13"/>
      <c r="D1673" s="199" t="s">
        <v>419</v>
      </c>
      <c r="E1673" s="200" t="s">
        <v>3</v>
      </c>
      <c r="F1673" s="201" t="s">
        <v>2708</v>
      </c>
      <c r="G1673" s="13"/>
      <c r="H1673" s="202">
        <v>10.4</v>
      </c>
      <c r="I1673" s="203"/>
      <c r="J1673" s="13"/>
      <c r="K1673" s="13"/>
      <c r="L1673" s="198"/>
      <c r="M1673" s="204"/>
      <c r="N1673" s="205"/>
      <c r="O1673" s="205"/>
      <c r="P1673" s="205"/>
      <c r="Q1673" s="205"/>
      <c r="R1673" s="205"/>
      <c r="S1673" s="205"/>
      <c r="T1673" s="206"/>
      <c r="U1673" s="13"/>
      <c r="V1673" s="13"/>
      <c r="W1673" s="13"/>
      <c r="X1673" s="13"/>
      <c r="Y1673" s="13"/>
      <c r="Z1673" s="13"/>
      <c r="AA1673" s="13"/>
      <c r="AB1673" s="13"/>
      <c r="AC1673" s="13"/>
      <c r="AD1673" s="13"/>
      <c r="AE1673" s="13"/>
      <c r="AT1673" s="200" t="s">
        <v>419</v>
      </c>
      <c r="AU1673" s="200" t="s">
        <v>114</v>
      </c>
      <c r="AV1673" s="13" t="s">
        <v>80</v>
      </c>
      <c r="AW1673" s="13" t="s">
        <v>33</v>
      </c>
      <c r="AX1673" s="13" t="s">
        <v>72</v>
      </c>
      <c r="AY1673" s="200" t="s">
        <v>408</v>
      </c>
    </row>
    <row r="1674" s="13" customFormat="1">
      <c r="A1674" s="13"/>
      <c r="B1674" s="198"/>
      <c r="C1674" s="13"/>
      <c r="D1674" s="199" t="s">
        <v>419</v>
      </c>
      <c r="E1674" s="200" t="s">
        <v>3</v>
      </c>
      <c r="F1674" s="201" t="s">
        <v>2709</v>
      </c>
      <c r="G1674" s="13"/>
      <c r="H1674" s="202">
        <v>3.5</v>
      </c>
      <c r="I1674" s="203"/>
      <c r="J1674" s="13"/>
      <c r="K1674" s="13"/>
      <c r="L1674" s="198"/>
      <c r="M1674" s="204"/>
      <c r="N1674" s="205"/>
      <c r="O1674" s="205"/>
      <c r="P1674" s="205"/>
      <c r="Q1674" s="205"/>
      <c r="R1674" s="205"/>
      <c r="S1674" s="205"/>
      <c r="T1674" s="206"/>
      <c r="U1674" s="13"/>
      <c r="V1674" s="13"/>
      <c r="W1674" s="13"/>
      <c r="X1674" s="13"/>
      <c r="Y1674" s="13"/>
      <c r="Z1674" s="13"/>
      <c r="AA1674" s="13"/>
      <c r="AB1674" s="13"/>
      <c r="AC1674" s="13"/>
      <c r="AD1674" s="13"/>
      <c r="AE1674" s="13"/>
      <c r="AT1674" s="200" t="s">
        <v>419</v>
      </c>
      <c r="AU1674" s="200" t="s">
        <v>114</v>
      </c>
      <c r="AV1674" s="13" t="s">
        <v>80</v>
      </c>
      <c r="AW1674" s="13" t="s">
        <v>33</v>
      </c>
      <c r="AX1674" s="13" t="s">
        <v>72</v>
      </c>
      <c r="AY1674" s="200" t="s">
        <v>408</v>
      </c>
    </row>
    <row r="1675" s="15" customFormat="1">
      <c r="A1675" s="15"/>
      <c r="B1675" s="215"/>
      <c r="C1675" s="15"/>
      <c r="D1675" s="199" t="s">
        <v>419</v>
      </c>
      <c r="E1675" s="216" t="s">
        <v>3</v>
      </c>
      <c r="F1675" s="217" t="s">
        <v>451</v>
      </c>
      <c r="G1675" s="15"/>
      <c r="H1675" s="218">
        <v>13.9</v>
      </c>
      <c r="I1675" s="219"/>
      <c r="J1675" s="15"/>
      <c r="K1675" s="15"/>
      <c r="L1675" s="215"/>
      <c r="M1675" s="220"/>
      <c r="N1675" s="221"/>
      <c r="O1675" s="221"/>
      <c r="P1675" s="221"/>
      <c r="Q1675" s="221"/>
      <c r="R1675" s="221"/>
      <c r="S1675" s="221"/>
      <c r="T1675" s="222"/>
      <c r="U1675" s="15"/>
      <c r="V1675" s="15"/>
      <c r="W1675" s="15"/>
      <c r="X1675" s="15"/>
      <c r="Y1675" s="15"/>
      <c r="Z1675" s="15"/>
      <c r="AA1675" s="15"/>
      <c r="AB1675" s="15"/>
      <c r="AC1675" s="15"/>
      <c r="AD1675" s="15"/>
      <c r="AE1675" s="15"/>
      <c r="AT1675" s="216" t="s">
        <v>419</v>
      </c>
      <c r="AU1675" s="216" t="s">
        <v>114</v>
      </c>
      <c r="AV1675" s="15" t="s">
        <v>415</v>
      </c>
      <c r="AW1675" s="15" t="s">
        <v>33</v>
      </c>
      <c r="AX1675" s="15" t="s">
        <v>76</v>
      </c>
      <c r="AY1675" s="216" t="s">
        <v>408</v>
      </c>
    </row>
    <row r="1676" s="2" customFormat="1" ht="24.15" customHeight="1">
      <c r="A1676" s="41"/>
      <c r="B1676" s="179"/>
      <c r="C1676" s="223" t="s">
        <v>2710</v>
      </c>
      <c r="D1676" s="223" t="s">
        <v>513</v>
      </c>
      <c r="E1676" s="224" t="s">
        <v>2694</v>
      </c>
      <c r="F1676" s="225" t="s">
        <v>2695</v>
      </c>
      <c r="G1676" s="226" t="s">
        <v>117</v>
      </c>
      <c r="H1676" s="227">
        <v>37.299999999999997</v>
      </c>
      <c r="I1676" s="228"/>
      <c r="J1676" s="229">
        <f>ROUND(I1676*H1676,2)</f>
        <v>0</v>
      </c>
      <c r="K1676" s="225" t="s">
        <v>414</v>
      </c>
      <c r="L1676" s="230"/>
      <c r="M1676" s="231" t="s">
        <v>3</v>
      </c>
      <c r="N1676" s="232" t="s">
        <v>43</v>
      </c>
      <c r="O1676" s="75"/>
      <c r="P1676" s="189">
        <f>O1676*H1676</f>
        <v>0</v>
      </c>
      <c r="Q1676" s="189">
        <v>0.037960000000000001</v>
      </c>
      <c r="R1676" s="189">
        <f>Q1676*H1676</f>
        <v>1.4159079999999999</v>
      </c>
      <c r="S1676" s="189">
        <v>0</v>
      </c>
      <c r="T1676" s="190">
        <f>S1676*H1676</f>
        <v>0</v>
      </c>
      <c r="U1676" s="41"/>
      <c r="V1676" s="41"/>
      <c r="W1676" s="41"/>
      <c r="X1676" s="41"/>
      <c r="Y1676" s="41"/>
      <c r="Z1676" s="41"/>
      <c r="AA1676" s="41"/>
      <c r="AB1676" s="41"/>
      <c r="AC1676" s="41"/>
      <c r="AD1676" s="41"/>
      <c r="AE1676" s="41"/>
      <c r="AR1676" s="191" t="s">
        <v>616</v>
      </c>
      <c r="AT1676" s="191" t="s">
        <v>513</v>
      </c>
      <c r="AU1676" s="191" t="s">
        <v>114</v>
      </c>
      <c r="AY1676" s="22" t="s">
        <v>408</v>
      </c>
      <c r="BE1676" s="192">
        <f>IF(N1676="základní",J1676,0)</f>
        <v>0</v>
      </c>
      <c r="BF1676" s="192">
        <f>IF(N1676="snížená",J1676,0)</f>
        <v>0</v>
      </c>
      <c r="BG1676" s="192">
        <f>IF(N1676="zákl. přenesená",J1676,0)</f>
        <v>0</v>
      </c>
      <c r="BH1676" s="192">
        <f>IF(N1676="sníž. přenesená",J1676,0)</f>
        <v>0</v>
      </c>
      <c r="BI1676" s="192">
        <f>IF(N1676="nulová",J1676,0)</f>
        <v>0</v>
      </c>
      <c r="BJ1676" s="22" t="s">
        <v>76</v>
      </c>
      <c r="BK1676" s="192">
        <f>ROUND(I1676*H1676,2)</f>
        <v>0</v>
      </c>
      <c r="BL1676" s="22" t="s">
        <v>98</v>
      </c>
      <c r="BM1676" s="191" t="s">
        <v>2711</v>
      </c>
    </row>
    <row r="1677" s="2" customFormat="1" ht="37.8" customHeight="1">
      <c r="A1677" s="41"/>
      <c r="B1677" s="179"/>
      <c r="C1677" s="180" t="s">
        <v>2712</v>
      </c>
      <c r="D1677" s="180" t="s">
        <v>411</v>
      </c>
      <c r="E1677" s="181" t="s">
        <v>2713</v>
      </c>
      <c r="F1677" s="182" t="s">
        <v>2714</v>
      </c>
      <c r="G1677" s="183" t="s">
        <v>650</v>
      </c>
      <c r="H1677" s="184">
        <v>93.628</v>
      </c>
      <c r="I1677" s="185"/>
      <c r="J1677" s="186">
        <f>ROUND(I1677*H1677,2)</f>
        <v>0</v>
      </c>
      <c r="K1677" s="182" t="s">
        <v>414</v>
      </c>
      <c r="L1677" s="42"/>
      <c r="M1677" s="187" t="s">
        <v>3</v>
      </c>
      <c r="N1677" s="188" t="s">
        <v>43</v>
      </c>
      <c r="O1677" s="75"/>
      <c r="P1677" s="189">
        <f>O1677*H1677</f>
        <v>0</v>
      </c>
      <c r="Q1677" s="189">
        <v>6.4540000000000002E-05</v>
      </c>
      <c r="R1677" s="189">
        <f>Q1677*H1677</f>
        <v>0.0060427511200000002</v>
      </c>
      <c r="S1677" s="189">
        <v>0</v>
      </c>
      <c r="T1677" s="190">
        <f>S1677*H1677</f>
        <v>0</v>
      </c>
      <c r="U1677" s="41"/>
      <c r="V1677" s="41"/>
      <c r="W1677" s="41"/>
      <c r="X1677" s="41"/>
      <c r="Y1677" s="41"/>
      <c r="Z1677" s="41"/>
      <c r="AA1677" s="41"/>
      <c r="AB1677" s="41"/>
      <c r="AC1677" s="41"/>
      <c r="AD1677" s="41"/>
      <c r="AE1677" s="41"/>
      <c r="AR1677" s="191" t="s">
        <v>98</v>
      </c>
      <c r="AT1677" s="191" t="s">
        <v>411</v>
      </c>
      <c r="AU1677" s="191" t="s">
        <v>114</v>
      </c>
      <c r="AY1677" s="22" t="s">
        <v>408</v>
      </c>
      <c r="BE1677" s="192">
        <f>IF(N1677="základní",J1677,0)</f>
        <v>0</v>
      </c>
      <c r="BF1677" s="192">
        <f>IF(N1677="snížená",J1677,0)</f>
        <v>0</v>
      </c>
      <c r="BG1677" s="192">
        <f>IF(N1677="zákl. přenesená",J1677,0)</f>
        <v>0</v>
      </c>
      <c r="BH1677" s="192">
        <f>IF(N1677="sníž. přenesená",J1677,0)</f>
        <v>0</v>
      </c>
      <c r="BI1677" s="192">
        <f>IF(N1677="nulová",J1677,0)</f>
        <v>0</v>
      </c>
      <c r="BJ1677" s="22" t="s">
        <v>76</v>
      </c>
      <c r="BK1677" s="192">
        <f>ROUND(I1677*H1677,2)</f>
        <v>0</v>
      </c>
      <c r="BL1677" s="22" t="s">
        <v>98</v>
      </c>
      <c r="BM1677" s="191" t="s">
        <v>2715</v>
      </c>
    </row>
    <row r="1678" s="2" customFormat="1">
      <c r="A1678" s="41"/>
      <c r="B1678" s="42"/>
      <c r="C1678" s="41"/>
      <c r="D1678" s="193" t="s">
        <v>417</v>
      </c>
      <c r="E1678" s="41"/>
      <c r="F1678" s="194" t="s">
        <v>2716</v>
      </c>
      <c r="G1678" s="41"/>
      <c r="H1678" s="41"/>
      <c r="I1678" s="195"/>
      <c r="J1678" s="41"/>
      <c r="K1678" s="41"/>
      <c r="L1678" s="42"/>
      <c r="M1678" s="196"/>
      <c r="N1678" s="197"/>
      <c r="O1678" s="75"/>
      <c r="P1678" s="75"/>
      <c r="Q1678" s="75"/>
      <c r="R1678" s="75"/>
      <c r="S1678" s="75"/>
      <c r="T1678" s="76"/>
      <c r="U1678" s="41"/>
      <c r="V1678" s="41"/>
      <c r="W1678" s="41"/>
      <c r="X1678" s="41"/>
      <c r="Y1678" s="41"/>
      <c r="Z1678" s="41"/>
      <c r="AA1678" s="41"/>
      <c r="AB1678" s="41"/>
      <c r="AC1678" s="41"/>
      <c r="AD1678" s="41"/>
      <c r="AE1678" s="41"/>
      <c r="AT1678" s="22" t="s">
        <v>417</v>
      </c>
      <c r="AU1678" s="22" t="s">
        <v>114</v>
      </c>
    </row>
    <row r="1679" s="13" customFormat="1">
      <c r="A1679" s="13"/>
      <c r="B1679" s="198"/>
      <c r="C1679" s="13"/>
      <c r="D1679" s="199" t="s">
        <v>419</v>
      </c>
      <c r="E1679" s="200" t="s">
        <v>3</v>
      </c>
      <c r="F1679" s="201" t="s">
        <v>1297</v>
      </c>
      <c r="G1679" s="13"/>
      <c r="H1679" s="202">
        <v>46.299999999999997</v>
      </c>
      <c r="I1679" s="203"/>
      <c r="J1679" s="13"/>
      <c r="K1679" s="13"/>
      <c r="L1679" s="198"/>
      <c r="M1679" s="204"/>
      <c r="N1679" s="205"/>
      <c r="O1679" s="205"/>
      <c r="P1679" s="205"/>
      <c r="Q1679" s="205"/>
      <c r="R1679" s="205"/>
      <c r="S1679" s="205"/>
      <c r="T1679" s="206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T1679" s="200" t="s">
        <v>419</v>
      </c>
      <c r="AU1679" s="200" t="s">
        <v>114</v>
      </c>
      <c r="AV1679" s="13" t="s">
        <v>80</v>
      </c>
      <c r="AW1679" s="13" t="s">
        <v>33</v>
      </c>
      <c r="AX1679" s="13" t="s">
        <v>72</v>
      </c>
      <c r="AY1679" s="200" t="s">
        <v>408</v>
      </c>
    </row>
    <row r="1680" s="13" customFormat="1">
      <c r="A1680" s="13"/>
      <c r="B1680" s="198"/>
      <c r="C1680" s="13"/>
      <c r="D1680" s="199" t="s">
        <v>419</v>
      </c>
      <c r="E1680" s="200" t="s">
        <v>3</v>
      </c>
      <c r="F1680" s="201" t="s">
        <v>2717</v>
      </c>
      <c r="G1680" s="13"/>
      <c r="H1680" s="202">
        <v>47.328000000000003</v>
      </c>
      <c r="I1680" s="203"/>
      <c r="J1680" s="13"/>
      <c r="K1680" s="13"/>
      <c r="L1680" s="198"/>
      <c r="M1680" s="204"/>
      <c r="N1680" s="205"/>
      <c r="O1680" s="205"/>
      <c r="P1680" s="205"/>
      <c r="Q1680" s="205"/>
      <c r="R1680" s="205"/>
      <c r="S1680" s="205"/>
      <c r="T1680" s="206"/>
      <c r="U1680" s="13"/>
      <c r="V1680" s="13"/>
      <c r="W1680" s="13"/>
      <c r="X1680" s="13"/>
      <c r="Y1680" s="13"/>
      <c r="Z1680" s="13"/>
      <c r="AA1680" s="13"/>
      <c r="AB1680" s="13"/>
      <c r="AC1680" s="13"/>
      <c r="AD1680" s="13"/>
      <c r="AE1680" s="13"/>
      <c r="AT1680" s="200" t="s">
        <v>419</v>
      </c>
      <c r="AU1680" s="200" t="s">
        <v>114</v>
      </c>
      <c r="AV1680" s="13" t="s">
        <v>80</v>
      </c>
      <c r="AW1680" s="13" t="s">
        <v>33</v>
      </c>
      <c r="AX1680" s="13" t="s">
        <v>72</v>
      </c>
      <c r="AY1680" s="200" t="s">
        <v>408</v>
      </c>
    </row>
    <row r="1681" s="15" customFormat="1">
      <c r="A1681" s="15"/>
      <c r="B1681" s="215"/>
      <c r="C1681" s="15"/>
      <c r="D1681" s="199" t="s">
        <v>419</v>
      </c>
      <c r="E1681" s="216" t="s">
        <v>3</v>
      </c>
      <c r="F1681" s="217" t="s">
        <v>451</v>
      </c>
      <c r="G1681" s="15"/>
      <c r="H1681" s="218">
        <v>93.628</v>
      </c>
      <c r="I1681" s="219"/>
      <c r="J1681" s="15"/>
      <c r="K1681" s="15"/>
      <c r="L1681" s="215"/>
      <c r="M1681" s="220"/>
      <c r="N1681" s="221"/>
      <c r="O1681" s="221"/>
      <c r="P1681" s="221"/>
      <c r="Q1681" s="221"/>
      <c r="R1681" s="221"/>
      <c r="S1681" s="221"/>
      <c r="T1681" s="222"/>
      <c r="U1681" s="15"/>
      <c r="V1681" s="15"/>
      <c r="W1681" s="15"/>
      <c r="X1681" s="15"/>
      <c r="Y1681" s="15"/>
      <c r="Z1681" s="15"/>
      <c r="AA1681" s="15"/>
      <c r="AB1681" s="15"/>
      <c r="AC1681" s="15"/>
      <c r="AD1681" s="15"/>
      <c r="AE1681" s="15"/>
      <c r="AT1681" s="216" t="s">
        <v>419</v>
      </c>
      <c r="AU1681" s="216" t="s">
        <v>114</v>
      </c>
      <c r="AV1681" s="15" t="s">
        <v>415</v>
      </c>
      <c r="AW1681" s="15" t="s">
        <v>33</v>
      </c>
      <c r="AX1681" s="15" t="s">
        <v>76</v>
      </c>
      <c r="AY1681" s="216" t="s">
        <v>408</v>
      </c>
    </row>
    <row r="1682" s="2" customFormat="1" ht="37.8" customHeight="1">
      <c r="A1682" s="41"/>
      <c r="B1682" s="179"/>
      <c r="C1682" s="180" t="s">
        <v>2718</v>
      </c>
      <c r="D1682" s="180" t="s">
        <v>411</v>
      </c>
      <c r="E1682" s="181" t="s">
        <v>2719</v>
      </c>
      <c r="F1682" s="182" t="s">
        <v>2720</v>
      </c>
      <c r="G1682" s="183" t="s">
        <v>650</v>
      </c>
      <c r="H1682" s="184">
        <v>93.628</v>
      </c>
      <c r="I1682" s="185"/>
      <c r="J1682" s="186">
        <f>ROUND(I1682*H1682,2)</f>
        <v>0</v>
      </c>
      <c r="K1682" s="182" t="s">
        <v>414</v>
      </c>
      <c r="L1682" s="42"/>
      <c r="M1682" s="187" t="s">
        <v>3</v>
      </c>
      <c r="N1682" s="188" t="s">
        <v>43</v>
      </c>
      <c r="O1682" s="75"/>
      <c r="P1682" s="189">
        <f>O1682*H1682</f>
        <v>0</v>
      </c>
      <c r="Q1682" s="189">
        <v>7.4740000000000006E-05</v>
      </c>
      <c r="R1682" s="189">
        <f>Q1682*H1682</f>
        <v>0.0069977567200000005</v>
      </c>
      <c r="S1682" s="189">
        <v>0</v>
      </c>
      <c r="T1682" s="190">
        <f>S1682*H1682</f>
        <v>0</v>
      </c>
      <c r="U1682" s="41"/>
      <c r="V1682" s="41"/>
      <c r="W1682" s="41"/>
      <c r="X1682" s="41"/>
      <c r="Y1682" s="41"/>
      <c r="Z1682" s="41"/>
      <c r="AA1682" s="41"/>
      <c r="AB1682" s="41"/>
      <c r="AC1682" s="41"/>
      <c r="AD1682" s="41"/>
      <c r="AE1682" s="41"/>
      <c r="AR1682" s="191" t="s">
        <v>98</v>
      </c>
      <c r="AT1682" s="191" t="s">
        <v>411</v>
      </c>
      <c r="AU1682" s="191" t="s">
        <v>114</v>
      </c>
      <c r="AY1682" s="22" t="s">
        <v>408</v>
      </c>
      <c r="BE1682" s="192">
        <f>IF(N1682="základní",J1682,0)</f>
        <v>0</v>
      </c>
      <c r="BF1682" s="192">
        <f>IF(N1682="snížená",J1682,0)</f>
        <v>0</v>
      </c>
      <c r="BG1682" s="192">
        <f>IF(N1682="zákl. přenesená",J1682,0)</f>
        <v>0</v>
      </c>
      <c r="BH1682" s="192">
        <f>IF(N1682="sníž. přenesená",J1682,0)</f>
        <v>0</v>
      </c>
      <c r="BI1682" s="192">
        <f>IF(N1682="nulová",J1682,0)</f>
        <v>0</v>
      </c>
      <c r="BJ1682" s="22" t="s">
        <v>76</v>
      </c>
      <c r="BK1682" s="192">
        <f>ROUND(I1682*H1682,2)</f>
        <v>0</v>
      </c>
      <c r="BL1682" s="22" t="s">
        <v>98</v>
      </c>
      <c r="BM1682" s="191" t="s">
        <v>2721</v>
      </c>
    </row>
    <row r="1683" s="2" customFormat="1">
      <c r="A1683" s="41"/>
      <c r="B1683" s="42"/>
      <c r="C1683" s="41"/>
      <c r="D1683" s="193" t="s">
        <v>417</v>
      </c>
      <c r="E1683" s="41"/>
      <c r="F1683" s="194" t="s">
        <v>2722</v>
      </c>
      <c r="G1683" s="41"/>
      <c r="H1683" s="41"/>
      <c r="I1683" s="195"/>
      <c r="J1683" s="41"/>
      <c r="K1683" s="41"/>
      <c r="L1683" s="42"/>
      <c r="M1683" s="196"/>
      <c r="N1683" s="197"/>
      <c r="O1683" s="75"/>
      <c r="P1683" s="75"/>
      <c r="Q1683" s="75"/>
      <c r="R1683" s="75"/>
      <c r="S1683" s="75"/>
      <c r="T1683" s="76"/>
      <c r="U1683" s="41"/>
      <c r="V1683" s="41"/>
      <c r="W1683" s="41"/>
      <c r="X1683" s="41"/>
      <c r="Y1683" s="41"/>
      <c r="Z1683" s="41"/>
      <c r="AA1683" s="41"/>
      <c r="AB1683" s="41"/>
      <c r="AC1683" s="41"/>
      <c r="AD1683" s="41"/>
      <c r="AE1683" s="41"/>
      <c r="AT1683" s="22" t="s">
        <v>417</v>
      </c>
      <c r="AU1683" s="22" t="s">
        <v>114</v>
      </c>
    </row>
    <row r="1684" s="2" customFormat="1" ht="33" customHeight="1">
      <c r="A1684" s="41"/>
      <c r="B1684" s="179"/>
      <c r="C1684" s="180" t="s">
        <v>2723</v>
      </c>
      <c r="D1684" s="180" t="s">
        <v>411</v>
      </c>
      <c r="E1684" s="181" t="s">
        <v>2724</v>
      </c>
      <c r="F1684" s="182" t="s">
        <v>2725</v>
      </c>
      <c r="G1684" s="183" t="s">
        <v>561</v>
      </c>
      <c r="H1684" s="184">
        <v>1</v>
      </c>
      <c r="I1684" s="185"/>
      <c r="J1684" s="186">
        <f>ROUND(I1684*H1684,2)</f>
        <v>0</v>
      </c>
      <c r="K1684" s="182" t="s">
        <v>414</v>
      </c>
      <c r="L1684" s="42"/>
      <c r="M1684" s="187" t="s">
        <v>3</v>
      </c>
      <c r="N1684" s="188" t="s">
        <v>43</v>
      </c>
      <c r="O1684" s="75"/>
      <c r="P1684" s="189">
        <f>O1684*H1684</f>
        <v>0</v>
      </c>
      <c r="Q1684" s="189">
        <v>0</v>
      </c>
      <c r="R1684" s="189">
        <f>Q1684*H1684</f>
        <v>0</v>
      </c>
      <c r="S1684" s="189">
        <v>0</v>
      </c>
      <c r="T1684" s="190">
        <f>S1684*H1684</f>
        <v>0</v>
      </c>
      <c r="U1684" s="41"/>
      <c r="V1684" s="41"/>
      <c r="W1684" s="41"/>
      <c r="X1684" s="41"/>
      <c r="Y1684" s="41"/>
      <c r="Z1684" s="41"/>
      <c r="AA1684" s="41"/>
      <c r="AB1684" s="41"/>
      <c r="AC1684" s="41"/>
      <c r="AD1684" s="41"/>
      <c r="AE1684" s="41"/>
      <c r="AR1684" s="191" t="s">
        <v>98</v>
      </c>
      <c r="AT1684" s="191" t="s">
        <v>411</v>
      </c>
      <c r="AU1684" s="191" t="s">
        <v>114</v>
      </c>
      <c r="AY1684" s="22" t="s">
        <v>408</v>
      </c>
      <c r="BE1684" s="192">
        <f>IF(N1684="základní",J1684,0)</f>
        <v>0</v>
      </c>
      <c r="BF1684" s="192">
        <f>IF(N1684="snížená",J1684,0)</f>
        <v>0</v>
      </c>
      <c r="BG1684" s="192">
        <f>IF(N1684="zákl. přenesená",J1684,0)</f>
        <v>0</v>
      </c>
      <c r="BH1684" s="192">
        <f>IF(N1684="sníž. přenesená",J1684,0)</f>
        <v>0</v>
      </c>
      <c r="BI1684" s="192">
        <f>IF(N1684="nulová",J1684,0)</f>
        <v>0</v>
      </c>
      <c r="BJ1684" s="22" t="s">
        <v>76</v>
      </c>
      <c r="BK1684" s="192">
        <f>ROUND(I1684*H1684,2)</f>
        <v>0</v>
      </c>
      <c r="BL1684" s="22" t="s">
        <v>98</v>
      </c>
      <c r="BM1684" s="191" t="s">
        <v>2726</v>
      </c>
    </row>
    <row r="1685" s="2" customFormat="1">
      <c r="A1685" s="41"/>
      <c r="B1685" s="42"/>
      <c r="C1685" s="41"/>
      <c r="D1685" s="193" t="s">
        <v>417</v>
      </c>
      <c r="E1685" s="41"/>
      <c r="F1685" s="194" t="s">
        <v>2727</v>
      </c>
      <c r="G1685" s="41"/>
      <c r="H1685" s="41"/>
      <c r="I1685" s="195"/>
      <c r="J1685" s="41"/>
      <c r="K1685" s="41"/>
      <c r="L1685" s="42"/>
      <c r="M1685" s="196"/>
      <c r="N1685" s="197"/>
      <c r="O1685" s="75"/>
      <c r="P1685" s="75"/>
      <c r="Q1685" s="75"/>
      <c r="R1685" s="75"/>
      <c r="S1685" s="75"/>
      <c r="T1685" s="76"/>
      <c r="U1685" s="41"/>
      <c r="V1685" s="41"/>
      <c r="W1685" s="41"/>
      <c r="X1685" s="41"/>
      <c r="Y1685" s="41"/>
      <c r="Z1685" s="41"/>
      <c r="AA1685" s="41"/>
      <c r="AB1685" s="41"/>
      <c r="AC1685" s="41"/>
      <c r="AD1685" s="41"/>
      <c r="AE1685" s="41"/>
      <c r="AT1685" s="22" t="s">
        <v>417</v>
      </c>
      <c r="AU1685" s="22" t="s">
        <v>114</v>
      </c>
    </row>
    <row r="1686" s="14" customFormat="1">
      <c r="A1686" s="14"/>
      <c r="B1686" s="208"/>
      <c r="C1686" s="14"/>
      <c r="D1686" s="199" t="s">
        <v>419</v>
      </c>
      <c r="E1686" s="209" t="s">
        <v>3</v>
      </c>
      <c r="F1686" s="210" t="s">
        <v>2728</v>
      </c>
      <c r="G1686" s="14"/>
      <c r="H1686" s="209" t="s">
        <v>3</v>
      </c>
      <c r="I1686" s="211"/>
      <c r="J1686" s="14"/>
      <c r="K1686" s="14"/>
      <c r="L1686" s="208"/>
      <c r="M1686" s="212"/>
      <c r="N1686" s="213"/>
      <c r="O1686" s="213"/>
      <c r="P1686" s="213"/>
      <c r="Q1686" s="213"/>
      <c r="R1686" s="213"/>
      <c r="S1686" s="213"/>
      <c r="T1686" s="214"/>
      <c r="U1686" s="14"/>
      <c r="V1686" s="14"/>
      <c r="W1686" s="14"/>
      <c r="X1686" s="14"/>
      <c r="Y1686" s="14"/>
      <c r="Z1686" s="14"/>
      <c r="AA1686" s="14"/>
      <c r="AB1686" s="14"/>
      <c r="AC1686" s="14"/>
      <c r="AD1686" s="14"/>
      <c r="AE1686" s="14"/>
      <c r="AT1686" s="209" t="s">
        <v>419</v>
      </c>
      <c r="AU1686" s="209" t="s">
        <v>114</v>
      </c>
      <c r="AV1686" s="14" t="s">
        <v>76</v>
      </c>
      <c r="AW1686" s="14" t="s">
        <v>33</v>
      </c>
      <c r="AX1686" s="14" t="s">
        <v>72</v>
      </c>
      <c r="AY1686" s="209" t="s">
        <v>408</v>
      </c>
    </row>
    <row r="1687" s="13" customFormat="1">
      <c r="A1687" s="13"/>
      <c r="B1687" s="198"/>
      <c r="C1687" s="13"/>
      <c r="D1687" s="199" t="s">
        <v>419</v>
      </c>
      <c r="E1687" s="200" t="s">
        <v>3</v>
      </c>
      <c r="F1687" s="201" t="s">
        <v>76</v>
      </c>
      <c r="G1687" s="13"/>
      <c r="H1687" s="202">
        <v>1</v>
      </c>
      <c r="I1687" s="203"/>
      <c r="J1687" s="13"/>
      <c r="K1687" s="13"/>
      <c r="L1687" s="198"/>
      <c r="M1687" s="204"/>
      <c r="N1687" s="205"/>
      <c r="O1687" s="205"/>
      <c r="P1687" s="205"/>
      <c r="Q1687" s="205"/>
      <c r="R1687" s="205"/>
      <c r="S1687" s="205"/>
      <c r="T1687" s="206"/>
      <c r="U1687" s="13"/>
      <c r="V1687" s="13"/>
      <c r="W1687" s="13"/>
      <c r="X1687" s="13"/>
      <c r="Y1687" s="13"/>
      <c r="Z1687" s="13"/>
      <c r="AA1687" s="13"/>
      <c r="AB1687" s="13"/>
      <c r="AC1687" s="13"/>
      <c r="AD1687" s="13"/>
      <c r="AE1687" s="13"/>
      <c r="AT1687" s="200" t="s">
        <v>419</v>
      </c>
      <c r="AU1687" s="200" t="s">
        <v>114</v>
      </c>
      <c r="AV1687" s="13" t="s">
        <v>80</v>
      </c>
      <c r="AW1687" s="13" t="s">
        <v>33</v>
      </c>
      <c r="AX1687" s="13" t="s">
        <v>76</v>
      </c>
      <c r="AY1687" s="200" t="s">
        <v>408</v>
      </c>
    </row>
    <row r="1688" s="2" customFormat="1" ht="33" customHeight="1">
      <c r="A1688" s="41"/>
      <c r="B1688" s="179"/>
      <c r="C1688" s="223" t="s">
        <v>2729</v>
      </c>
      <c r="D1688" s="223" t="s">
        <v>513</v>
      </c>
      <c r="E1688" s="224" t="s">
        <v>2730</v>
      </c>
      <c r="F1688" s="225" t="s">
        <v>2731</v>
      </c>
      <c r="G1688" s="226" t="s">
        <v>117</v>
      </c>
      <c r="H1688" s="227">
        <v>4.8250000000000002</v>
      </c>
      <c r="I1688" s="228"/>
      <c r="J1688" s="229">
        <f>ROUND(I1688*H1688,2)</f>
        <v>0</v>
      </c>
      <c r="K1688" s="225" t="s">
        <v>665</v>
      </c>
      <c r="L1688" s="230"/>
      <c r="M1688" s="231" t="s">
        <v>3</v>
      </c>
      <c r="N1688" s="232" t="s">
        <v>43</v>
      </c>
      <c r="O1688" s="75"/>
      <c r="P1688" s="189">
        <f>O1688*H1688</f>
        <v>0</v>
      </c>
      <c r="Q1688" s="189">
        <v>0.033980000000000003</v>
      </c>
      <c r="R1688" s="189">
        <f>Q1688*H1688</f>
        <v>0.16395350000000003</v>
      </c>
      <c r="S1688" s="189">
        <v>0</v>
      </c>
      <c r="T1688" s="190">
        <f>S1688*H1688</f>
        <v>0</v>
      </c>
      <c r="U1688" s="41"/>
      <c r="V1688" s="41"/>
      <c r="W1688" s="41"/>
      <c r="X1688" s="41"/>
      <c r="Y1688" s="41"/>
      <c r="Z1688" s="41"/>
      <c r="AA1688" s="41"/>
      <c r="AB1688" s="41"/>
      <c r="AC1688" s="41"/>
      <c r="AD1688" s="41"/>
      <c r="AE1688" s="41"/>
      <c r="AR1688" s="191" t="s">
        <v>616</v>
      </c>
      <c r="AT1688" s="191" t="s">
        <v>513</v>
      </c>
      <c r="AU1688" s="191" t="s">
        <v>114</v>
      </c>
      <c r="AY1688" s="22" t="s">
        <v>408</v>
      </c>
      <c r="BE1688" s="192">
        <f>IF(N1688="základní",J1688,0)</f>
        <v>0</v>
      </c>
      <c r="BF1688" s="192">
        <f>IF(N1688="snížená",J1688,0)</f>
        <v>0</v>
      </c>
      <c r="BG1688" s="192">
        <f>IF(N1688="zákl. přenesená",J1688,0)</f>
        <v>0</v>
      </c>
      <c r="BH1688" s="192">
        <f>IF(N1688="sníž. přenesená",J1688,0)</f>
        <v>0</v>
      </c>
      <c r="BI1688" s="192">
        <f>IF(N1688="nulová",J1688,0)</f>
        <v>0</v>
      </c>
      <c r="BJ1688" s="22" t="s">
        <v>76</v>
      </c>
      <c r="BK1688" s="192">
        <f>ROUND(I1688*H1688,2)</f>
        <v>0</v>
      </c>
      <c r="BL1688" s="22" t="s">
        <v>98</v>
      </c>
      <c r="BM1688" s="191" t="s">
        <v>2732</v>
      </c>
    </row>
    <row r="1689" s="13" customFormat="1">
      <c r="A1689" s="13"/>
      <c r="B1689" s="198"/>
      <c r="C1689" s="13"/>
      <c r="D1689" s="199" t="s">
        <v>419</v>
      </c>
      <c r="E1689" s="200" t="s">
        <v>3</v>
      </c>
      <c r="F1689" s="201" t="s">
        <v>2733</v>
      </c>
      <c r="G1689" s="13"/>
      <c r="H1689" s="202">
        <v>4.8250000000000002</v>
      </c>
      <c r="I1689" s="203"/>
      <c r="J1689" s="13"/>
      <c r="K1689" s="13"/>
      <c r="L1689" s="198"/>
      <c r="M1689" s="204"/>
      <c r="N1689" s="205"/>
      <c r="O1689" s="205"/>
      <c r="P1689" s="205"/>
      <c r="Q1689" s="205"/>
      <c r="R1689" s="205"/>
      <c r="S1689" s="205"/>
      <c r="T1689" s="206"/>
      <c r="U1689" s="13"/>
      <c r="V1689" s="13"/>
      <c r="W1689" s="13"/>
      <c r="X1689" s="13"/>
      <c r="Y1689" s="13"/>
      <c r="Z1689" s="13"/>
      <c r="AA1689" s="13"/>
      <c r="AB1689" s="13"/>
      <c r="AC1689" s="13"/>
      <c r="AD1689" s="13"/>
      <c r="AE1689" s="13"/>
      <c r="AT1689" s="200" t="s">
        <v>419</v>
      </c>
      <c r="AU1689" s="200" t="s">
        <v>114</v>
      </c>
      <c r="AV1689" s="13" t="s">
        <v>80</v>
      </c>
      <c r="AW1689" s="13" t="s">
        <v>33</v>
      </c>
      <c r="AX1689" s="13" t="s">
        <v>76</v>
      </c>
      <c r="AY1689" s="200" t="s">
        <v>408</v>
      </c>
    </row>
    <row r="1690" s="2" customFormat="1" ht="37.8" customHeight="1">
      <c r="A1690" s="41"/>
      <c r="B1690" s="179"/>
      <c r="C1690" s="180" t="s">
        <v>2734</v>
      </c>
      <c r="D1690" s="180" t="s">
        <v>411</v>
      </c>
      <c r="E1690" s="181" t="s">
        <v>2713</v>
      </c>
      <c r="F1690" s="182" t="s">
        <v>2714</v>
      </c>
      <c r="G1690" s="183" t="s">
        <v>650</v>
      </c>
      <c r="H1690" s="184">
        <v>60.533999999999999</v>
      </c>
      <c r="I1690" s="185"/>
      <c r="J1690" s="186">
        <f>ROUND(I1690*H1690,2)</f>
        <v>0</v>
      </c>
      <c r="K1690" s="182" t="s">
        <v>414</v>
      </c>
      <c r="L1690" s="42"/>
      <c r="M1690" s="187" t="s">
        <v>3</v>
      </c>
      <c r="N1690" s="188" t="s">
        <v>43</v>
      </c>
      <c r="O1690" s="75"/>
      <c r="P1690" s="189">
        <f>O1690*H1690</f>
        <v>0</v>
      </c>
      <c r="Q1690" s="189">
        <v>6.4540000000000002E-05</v>
      </c>
      <c r="R1690" s="189">
        <f>Q1690*H1690</f>
        <v>0.0039068643599999998</v>
      </c>
      <c r="S1690" s="189">
        <v>0</v>
      </c>
      <c r="T1690" s="190">
        <f>S1690*H1690</f>
        <v>0</v>
      </c>
      <c r="U1690" s="41"/>
      <c r="V1690" s="41"/>
      <c r="W1690" s="41"/>
      <c r="X1690" s="41"/>
      <c r="Y1690" s="41"/>
      <c r="Z1690" s="41"/>
      <c r="AA1690" s="41"/>
      <c r="AB1690" s="41"/>
      <c r="AC1690" s="41"/>
      <c r="AD1690" s="41"/>
      <c r="AE1690" s="41"/>
      <c r="AR1690" s="191" t="s">
        <v>98</v>
      </c>
      <c r="AT1690" s="191" t="s">
        <v>411</v>
      </c>
      <c r="AU1690" s="191" t="s">
        <v>114</v>
      </c>
      <c r="AY1690" s="22" t="s">
        <v>408</v>
      </c>
      <c r="BE1690" s="192">
        <f>IF(N1690="základní",J1690,0)</f>
        <v>0</v>
      </c>
      <c r="BF1690" s="192">
        <f>IF(N1690="snížená",J1690,0)</f>
        <v>0</v>
      </c>
      <c r="BG1690" s="192">
        <f>IF(N1690="zákl. přenesená",J1690,0)</f>
        <v>0</v>
      </c>
      <c r="BH1690" s="192">
        <f>IF(N1690="sníž. přenesená",J1690,0)</f>
        <v>0</v>
      </c>
      <c r="BI1690" s="192">
        <f>IF(N1690="nulová",J1690,0)</f>
        <v>0</v>
      </c>
      <c r="BJ1690" s="22" t="s">
        <v>76</v>
      </c>
      <c r="BK1690" s="192">
        <f>ROUND(I1690*H1690,2)</f>
        <v>0</v>
      </c>
      <c r="BL1690" s="22" t="s">
        <v>98</v>
      </c>
      <c r="BM1690" s="191" t="s">
        <v>2735</v>
      </c>
    </row>
    <row r="1691" s="2" customFormat="1">
      <c r="A1691" s="41"/>
      <c r="B1691" s="42"/>
      <c r="C1691" s="41"/>
      <c r="D1691" s="193" t="s">
        <v>417</v>
      </c>
      <c r="E1691" s="41"/>
      <c r="F1691" s="194" t="s">
        <v>2716</v>
      </c>
      <c r="G1691" s="41"/>
      <c r="H1691" s="41"/>
      <c r="I1691" s="195"/>
      <c r="J1691" s="41"/>
      <c r="K1691" s="41"/>
      <c r="L1691" s="42"/>
      <c r="M1691" s="196"/>
      <c r="N1691" s="197"/>
      <c r="O1691" s="75"/>
      <c r="P1691" s="75"/>
      <c r="Q1691" s="75"/>
      <c r="R1691" s="75"/>
      <c r="S1691" s="75"/>
      <c r="T1691" s="76"/>
      <c r="U1691" s="41"/>
      <c r="V1691" s="41"/>
      <c r="W1691" s="41"/>
      <c r="X1691" s="41"/>
      <c r="Y1691" s="41"/>
      <c r="Z1691" s="41"/>
      <c r="AA1691" s="41"/>
      <c r="AB1691" s="41"/>
      <c r="AC1691" s="41"/>
      <c r="AD1691" s="41"/>
      <c r="AE1691" s="41"/>
      <c r="AT1691" s="22" t="s">
        <v>417</v>
      </c>
      <c r="AU1691" s="22" t="s">
        <v>114</v>
      </c>
    </row>
    <row r="1692" s="13" customFormat="1">
      <c r="A1692" s="13"/>
      <c r="B1692" s="198"/>
      <c r="C1692" s="13"/>
      <c r="D1692" s="199" t="s">
        <v>419</v>
      </c>
      <c r="E1692" s="200" t="s">
        <v>3</v>
      </c>
      <c r="F1692" s="201" t="s">
        <v>2736</v>
      </c>
      <c r="G1692" s="13"/>
      <c r="H1692" s="202">
        <v>31.800000000000001</v>
      </c>
      <c r="I1692" s="203"/>
      <c r="J1692" s="13"/>
      <c r="K1692" s="13"/>
      <c r="L1692" s="198"/>
      <c r="M1692" s="204"/>
      <c r="N1692" s="205"/>
      <c r="O1692" s="205"/>
      <c r="P1692" s="205"/>
      <c r="Q1692" s="205"/>
      <c r="R1692" s="205"/>
      <c r="S1692" s="205"/>
      <c r="T1692" s="206"/>
      <c r="U1692" s="13"/>
      <c r="V1692" s="13"/>
      <c r="W1692" s="13"/>
      <c r="X1692" s="13"/>
      <c r="Y1692" s="13"/>
      <c r="Z1692" s="13"/>
      <c r="AA1692" s="13"/>
      <c r="AB1692" s="13"/>
      <c r="AC1692" s="13"/>
      <c r="AD1692" s="13"/>
      <c r="AE1692" s="13"/>
      <c r="AT1692" s="200" t="s">
        <v>419</v>
      </c>
      <c r="AU1692" s="200" t="s">
        <v>114</v>
      </c>
      <c r="AV1692" s="13" t="s">
        <v>80</v>
      </c>
      <c r="AW1692" s="13" t="s">
        <v>33</v>
      </c>
      <c r="AX1692" s="13" t="s">
        <v>72</v>
      </c>
      <c r="AY1692" s="200" t="s">
        <v>408</v>
      </c>
    </row>
    <row r="1693" s="13" customFormat="1">
      <c r="A1693" s="13"/>
      <c r="B1693" s="198"/>
      <c r="C1693" s="13"/>
      <c r="D1693" s="199" t="s">
        <v>419</v>
      </c>
      <c r="E1693" s="200" t="s">
        <v>3</v>
      </c>
      <c r="F1693" s="201" t="s">
        <v>2737</v>
      </c>
      <c r="G1693" s="13"/>
      <c r="H1693" s="202">
        <v>16.234000000000002</v>
      </c>
      <c r="I1693" s="203"/>
      <c r="J1693" s="13"/>
      <c r="K1693" s="13"/>
      <c r="L1693" s="198"/>
      <c r="M1693" s="204"/>
      <c r="N1693" s="205"/>
      <c r="O1693" s="205"/>
      <c r="P1693" s="205"/>
      <c r="Q1693" s="205"/>
      <c r="R1693" s="205"/>
      <c r="S1693" s="205"/>
      <c r="T1693" s="206"/>
      <c r="U1693" s="13"/>
      <c r="V1693" s="13"/>
      <c r="W1693" s="13"/>
      <c r="X1693" s="13"/>
      <c r="Y1693" s="13"/>
      <c r="Z1693" s="13"/>
      <c r="AA1693" s="13"/>
      <c r="AB1693" s="13"/>
      <c r="AC1693" s="13"/>
      <c r="AD1693" s="13"/>
      <c r="AE1693" s="13"/>
      <c r="AT1693" s="200" t="s">
        <v>419</v>
      </c>
      <c r="AU1693" s="200" t="s">
        <v>114</v>
      </c>
      <c r="AV1693" s="13" t="s">
        <v>80</v>
      </c>
      <c r="AW1693" s="13" t="s">
        <v>33</v>
      </c>
      <c r="AX1693" s="13" t="s">
        <v>72</v>
      </c>
      <c r="AY1693" s="200" t="s">
        <v>408</v>
      </c>
    </row>
    <row r="1694" s="13" customFormat="1">
      <c r="A1694" s="13"/>
      <c r="B1694" s="198"/>
      <c r="C1694" s="13"/>
      <c r="D1694" s="199" t="s">
        <v>419</v>
      </c>
      <c r="E1694" s="200" t="s">
        <v>3</v>
      </c>
      <c r="F1694" s="201" t="s">
        <v>2738</v>
      </c>
      <c r="G1694" s="13"/>
      <c r="H1694" s="202">
        <v>12.5</v>
      </c>
      <c r="I1694" s="203"/>
      <c r="J1694" s="13"/>
      <c r="K1694" s="13"/>
      <c r="L1694" s="198"/>
      <c r="M1694" s="204"/>
      <c r="N1694" s="205"/>
      <c r="O1694" s="205"/>
      <c r="P1694" s="205"/>
      <c r="Q1694" s="205"/>
      <c r="R1694" s="205"/>
      <c r="S1694" s="205"/>
      <c r="T1694" s="206"/>
      <c r="U1694" s="13"/>
      <c r="V1694" s="13"/>
      <c r="W1694" s="13"/>
      <c r="X1694" s="13"/>
      <c r="Y1694" s="13"/>
      <c r="Z1694" s="13"/>
      <c r="AA1694" s="13"/>
      <c r="AB1694" s="13"/>
      <c r="AC1694" s="13"/>
      <c r="AD1694" s="13"/>
      <c r="AE1694" s="13"/>
      <c r="AT1694" s="200" t="s">
        <v>419</v>
      </c>
      <c r="AU1694" s="200" t="s">
        <v>114</v>
      </c>
      <c r="AV1694" s="13" t="s">
        <v>80</v>
      </c>
      <c r="AW1694" s="13" t="s">
        <v>33</v>
      </c>
      <c r="AX1694" s="13" t="s">
        <v>72</v>
      </c>
      <c r="AY1694" s="200" t="s">
        <v>408</v>
      </c>
    </row>
    <row r="1695" s="15" customFormat="1">
      <c r="A1695" s="15"/>
      <c r="B1695" s="215"/>
      <c r="C1695" s="15"/>
      <c r="D1695" s="199" t="s">
        <v>419</v>
      </c>
      <c r="E1695" s="216" t="s">
        <v>3</v>
      </c>
      <c r="F1695" s="217" t="s">
        <v>451</v>
      </c>
      <c r="G1695" s="15"/>
      <c r="H1695" s="218">
        <v>60.533999999999999</v>
      </c>
      <c r="I1695" s="219"/>
      <c r="J1695" s="15"/>
      <c r="K1695" s="15"/>
      <c r="L1695" s="215"/>
      <c r="M1695" s="220"/>
      <c r="N1695" s="221"/>
      <c r="O1695" s="221"/>
      <c r="P1695" s="221"/>
      <c r="Q1695" s="221"/>
      <c r="R1695" s="221"/>
      <c r="S1695" s="221"/>
      <c r="T1695" s="222"/>
      <c r="U1695" s="15"/>
      <c r="V1695" s="15"/>
      <c r="W1695" s="15"/>
      <c r="X1695" s="15"/>
      <c r="Y1695" s="15"/>
      <c r="Z1695" s="15"/>
      <c r="AA1695" s="15"/>
      <c r="AB1695" s="15"/>
      <c r="AC1695" s="15"/>
      <c r="AD1695" s="15"/>
      <c r="AE1695" s="15"/>
      <c r="AT1695" s="216" t="s">
        <v>419</v>
      </c>
      <c r="AU1695" s="216" t="s">
        <v>114</v>
      </c>
      <c r="AV1695" s="15" t="s">
        <v>415</v>
      </c>
      <c r="AW1695" s="15" t="s">
        <v>33</v>
      </c>
      <c r="AX1695" s="15" t="s">
        <v>76</v>
      </c>
      <c r="AY1695" s="216" t="s">
        <v>408</v>
      </c>
    </row>
    <row r="1696" s="2" customFormat="1" ht="37.8" customHeight="1">
      <c r="A1696" s="41"/>
      <c r="B1696" s="179"/>
      <c r="C1696" s="180" t="s">
        <v>2739</v>
      </c>
      <c r="D1696" s="180" t="s">
        <v>411</v>
      </c>
      <c r="E1696" s="181" t="s">
        <v>2719</v>
      </c>
      <c r="F1696" s="182" t="s">
        <v>2720</v>
      </c>
      <c r="G1696" s="183" t="s">
        <v>650</v>
      </c>
      <c r="H1696" s="184">
        <v>60.533999999999999</v>
      </c>
      <c r="I1696" s="185"/>
      <c r="J1696" s="186">
        <f>ROUND(I1696*H1696,2)</f>
        <v>0</v>
      </c>
      <c r="K1696" s="182" t="s">
        <v>414</v>
      </c>
      <c r="L1696" s="42"/>
      <c r="M1696" s="187" t="s">
        <v>3</v>
      </c>
      <c r="N1696" s="188" t="s">
        <v>43</v>
      </c>
      <c r="O1696" s="75"/>
      <c r="P1696" s="189">
        <f>O1696*H1696</f>
        <v>0</v>
      </c>
      <c r="Q1696" s="189">
        <v>7.4740000000000006E-05</v>
      </c>
      <c r="R1696" s="189">
        <f>Q1696*H1696</f>
        <v>0.0045243111600000007</v>
      </c>
      <c r="S1696" s="189">
        <v>0</v>
      </c>
      <c r="T1696" s="190">
        <f>S1696*H1696</f>
        <v>0</v>
      </c>
      <c r="U1696" s="41"/>
      <c r="V1696" s="41"/>
      <c r="W1696" s="41"/>
      <c r="X1696" s="41"/>
      <c r="Y1696" s="41"/>
      <c r="Z1696" s="41"/>
      <c r="AA1696" s="41"/>
      <c r="AB1696" s="41"/>
      <c r="AC1696" s="41"/>
      <c r="AD1696" s="41"/>
      <c r="AE1696" s="41"/>
      <c r="AR1696" s="191" t="s">
        <v>98</v>
      </c>
      <c r="AT1696" s="191" t="s">
        <v>411</v>
      </c>
      <c r="AU1696" s="191" t="s">
        <v>114</v>
      </c>
      <c r="AY1696" s="22" t="s">
        <v>408</v>
      </c>
      <c r="BE1696" s="192">
        <f>IF(N1696="základní",J1696,0)</f>
        <v>0</v>
      </c>
      <c r="BF1696" s="192">
        <f>IF(N1696="snížená",J1696,0)</f>
        <v>0</v>
      </c>
      <c r="BG1696" s="192">
        <f>IF(N1696="zákl. přenesená",J1696,0)</f>
        <v>0</v>
      </c>
      <c r="BH1696" s="192">
        <f>IF(N1696="sníž. přenesená",J1696,0)</f>
        <v>0</v>
      </c>
      <c r="BI1696" s="192">
        <f>IF(N1696="nulová",J1696,0)</f>
        <v>0</v>
      </c>
      <c r="BJ1696" s="22" t="s">
        <v>76</v>
      </c>
      <c r="BK1696" s="192">
        <f>ROUND(I1696*H1696,2)</f>
        <v>0</v>
      </c>
      <c r="BL1696" s="22" t="s">
        <v>98</v>
      </c>
      <c r="BM1696" s="191" t="s">
        <v>2740</v>
      </c>
    </row>
    <row r="1697" s="2" customFormat="1">
      <c r="A1697" s="41"/>
      <c r="B1697" s="42"/>
      <c r="C1697" s="41"/>
      <c r="D1697" s="193" t="s">
        <v>417</v>
      </c>
      <c r="E1697" s="41"/>
      <c r="F1697" s="194" t="s">
        <v>2722</v>
      </c>
      <c r="G1697" s="41"/>
      <c r="H1697" s="41"/>
      <c r="I1697" s="195"/>
      <c r="J1697" s="41"/>
      <c r="K1697" s="41"/>
      <c r="L1697" s="42"/>
      <c r="M1697" s="196"/>
      <c r="N1697" s="197"/>
      <c r="O1697" s="75"/>
      <c r="P1697" s="75"/>
      <c r="Q1697" s="75"/>
      <c r="R1697" s="75"/>
      <c r="S1697" s="75"/>
      <c r="T1697" s="76"/>
      <c r="U1697" s="41"/>
      <c r="V1697" s="41"/>
      <c r="W1697" s="41"/>
      <c r="X1697" s="41"/>
      <c r="Y1697" s="41"/>
      <c r="Z1697" s="41"/>
      <c r="AA1697" s="41"/>
      <c r="AB1697" s="41"/>
      <c r="AC1697" s="41"/>
      <c r="AD1697" s="41"/>
      <c r="AE1697" s="41"/>
      <c r="AT1697" s="22" t="s">
        <v>417</v>
      </c>
      <c r="AU1697" s="22" t="s">
        <v>114</v>
      </c>
    </row>
    <row r="1698" s="2" customFormat="1" ht="24.15" customHeight="1">
      <c r="A1698" s="41"/>
      <c r="B1698" s="179"/>
      <c r="C1698" s="180" t="s">
        <v>2741</v>
      </c>
      <c r="D1698" s="180" t="s">
        <v>411</v>
      </c>
      <c r="E1698" s="181" t="s">
        <v>2742</v>
      </c>
      <c r="F1698" s="182" t="s">
        <v>2743</v>
      </c>
      <c r="G1698" s="183" t="s">
        <v>561</v>
      </c>
      <c r="H1698" s="184">
        <v>1</v>
      </c>
      <c r="I1698" s="185"/>
      <c r="J1698" s="186">
        <f>ROUND(I1698*H1698,2)</f>
        <v>0</v>
      </c>
      <c r="K1698" s="182" t="s">
        <v>414</v>
      </c>
      <c r="L1698" s="42"/>
      <c r="M1698" s="187" t="s">
        <v>3</v>
      </c>
      <c r="N1698" s="188" t="s">
        <v>43</v>
      </c>
      <c r="O1698" s="75"/>
      <c r="P1698" s="189">
        <f>O1698*H1698</f>
        <v>0</v>
      </c>
      <c r="Q1698" s="189">
        <v>0</v>
      </c>
      <c r="R1698" s="189">
        <f>Q1698*H1698</f>
        <v>0</v>
      </c>
      <c r="S1698" s="189">
        <v>0</v>
      </c>
      <c r="T1698" s="190">
        <f>S1698*H1698</f>
        <v>0</v>
      </c>
      <c r="U1698" s="41"/>
      <c r="V1698" s="41"/>
      <c r="W1698" s="41"/>
      <c r="X1698" s="41"/>
      <c r="Y1698" s="41"/>
      <c r="Z1698" s="41"/>
      <c r="AA1698" s="41"/>
      <c r="AB1698" s="41"/>
      <c r="AC1698" s="41"/>
      <c r="AD1698" s="41"/>
      <c r="AE1698" s="41"/>
      <c r="AR1698" s="191" t="s">
        <v>98</v>
      </c>
      <c r="AT1698" s="191" t="s">
        <v>411</v>
      </c>
      <c r="AU1698" s="191" t="s">
        <v>114</v>
      </c>
      <c r="AY1698" s="22" t="s">
        <v>408</v>
      </c>
      <c r="BE1698" s="192">
        <f>IF(N1698="základní",J1698,0)</f>
        <v>0</v>
      </c>
      <c r="BF1698" s="192">
        <f>IF(N1698="snížená",J1698,0)</f>
        <v>0</v>
      </c>
      <c r="BG1698" s="192">
        <f>IF(N1698="zákl. přenesená",J1698,0)</f>
        <v>0</v>
      </c>
      <c r="BH1698" s="192">
        <f>IF(N1698="sníž. přenesená",J1698,0)</f>
        <v>0</v>
      </c>
      <c r="BI1698" s="192">
        <f>IF(N1698="nulová",J1698,0)</f>
        <v>0</v>
      </c>
      <c r="BJ1698" s="22" t="s">
        <v>76</v>
      </c>
      <c r="BK1698" s="192">
        <f>ROUND(I1698*H1698,2)</f>
        <v>0</v>
      </c>
      <c r="BL1698" s="22" t="s">
        <v>98</v>
      </c>
      <c r="BM1698" s="191" t="s">
        <v>2744</v>
      </c>
    </row>
    <row r="1699" s="2" customFormat="1">
      <c r="A1699" s="41"/>
      <c r="B1699" s="42"/>
      <c r="C1699" s="41"/>
      <c r="D1699" s="193" t="s">
        <v>417</v>
      </c>
      <c r="E1699" s="41"/>
      <c r="F1699" s="194" t="s">
        <v>2745</v>
      </c>
      <c r="G1699" s="41"/>
      <c r="H1699" s="41"/>
      <c r="I1699" s="195"/>
      <c r="J1699" s="41"/>
      <c r="K1699" s="41"/>
      <c r="L1699" s="42"/>
      <c r="M1699" s="196"/>
      <c r="N1699" s="197"/>
      <c r="O1699" s="75"/>
      <c r="P1699" s="75"/>
      <c r="Q1699" s="75"/>
      <c r="R1699" s="75"/>
      <c r="S1699" s="75"/>
      <c r="T1699" s="76"/>
      <c r="U1699" s="41"/>
      <c r="V1699" s="41"/>
      <c r="W1699" s="41"/>
      <c r="X1699" s="41"/>
      <c r="Y1699" s="41"/>
      <c r="Z1699" s="41"/>
      <c r="AA1699" s="41"/>
      <c r="AB1699" s="41"/>
      <c r="AC1699" s="41"/>
      <c r="AD1699" s="41"/>
      <c r="AE1699" s="41"/>
      <c r="AT1699" s="22" t="s">
        <v>417</v>
      </c>
      <c r="AU1699" s="22" t="s">
        <v>114</v>
      </c>
    </row>
    <row r="1700" s="13" customFormat="1">
      <c r="A1700" s="13"/>
      <c r="B1700" s="198"/>
      <c r="C1700" s="13"/>
      <c r="D1700" s="199" t="s">
        <v>419</v>
      </c>
      <c r="E1700" s="200" t="s">
        <v>3</v>
      </c>
      <c r="F1700" s="201" t="s">
        <v>2746</v>
      </c>
      <c r="G1700" s="13"/>
      <c r="H1700" s="202">
        <v>1</v>
      </c>
      <c r="I1700" s="203"/>
      <c r="J1700" s="13"/>
      <c r="K1700" s="13"/>
      <c r="L1700" s="198"/>
      <c r="M1700" s="204"/>
      <c r="N1700" s="205"/>
      <c r="O1700" s="205"/>
      <c r="P1700" s="205"/>
      <c r="Q1700" s="205"/>
      <c r="R1700" s="205"/>
      <c r="S1700" s="205"/>
      <c r="T1700" s="206"/>
      <c r="U1700" s="13"/>
      <c r="V1700" s="13"/>
      <c r="W1700" s="13"/>
      <c r="X1700" s="13"/>
      <c r="Y1700" s="13"/>
      <c r="Z1700" s="13"/>
      <c r="AA1700" s="13"/>
      <c r="AB1700" s="13"/>
      <c r="AC1700" s="13"/>
      <c r="AD1700" s="13"/>
      <c r="AE1700" s="13"/>
      <c r="AT1700" s="200" t="s">
        <v>419</v>
      </c>
      <c r="AU1700" s="200" t="s">
        <v>114</v>
      </c>
      <c r="AV1700" s="13" t="s">
        <v>80</v>
      </c>
      <c r="AW1700" s="13" t="s">
        <v>33</v>
      </c>
      <c r="AX1700" s="13" t="s">
        <v>76</v>
      </c>
      <c r="AY1700" s="200" t="s">
        <v>408</v>
      </c>
    </row>
    <row r="1701" s="2" customFormat="1" ht="37.8" customHeight="1">
      <c r="A1701" s="41"/>
      <c r="B1701" s="179"/>
      <c r="C1701" s="223" t="s">
        <v>2747</v>
      </c>
      <c r="D1701" s="223" t="s">
        <v>513</v>
      </c>
      <c r="E1701" s="224" t="s">
        <v>2748</v>
      </c>
      <c r="F1701" s="225" t="s">
        <v>2749</v>
      </c>
      <c r="G1701" s="226" t="s">
        <v>117</v>
      </c>
      <c r="H1701" s="227">
        <v>4.1799999999999997</v>
      </c>
      <c r="I1701" s="228"/>
      <c r="J1701" s="229">
        <f>ROUND(I1701*H1701,2)</f>
        <v>0</v>
      </c>
      <c r="K1701" s="225" t="s">
        <v>665</v>
      </c>
      <c r="L1701" s="230"/>
      <c r="M1701" s="231" t="s">
        <v>3</v>
      </c>
      <c r="N1701" s="232" t="s">
        <v>43</v>
      </c>
      <c r="O1701" s="75"/>
      <c r="P1701" s="189">
        <f>O1701*H1701</f>
        <v>0</v>
      </c>
      <c r="Q1701" s="189">
        <v>0.038289999999999998</v>
      </c>
      <c r="R1701" s="189">
        <f>Q1701*H1701</f>
        <v>0.16005219999999998</v>
      </c>
      <c r="S1701" s="189">
        <v>0</v>
      </c>
      <c r="T1701" s="190">
        <f>S1701*H1701</f>
        <v>0</v>
      </c>
      <c r="U1701" s="41"/>
      <c r="V1701" s="41"/>
      <c r="W1701" s="41"/>
      <c r="X1701" s="41"/>
      <c r="Y1701" s="41"/>
      <c r="Z1701" s="41"/>
      <c r="AA1701" s="41"/>
      <c r="AB1701" s="41"/>
      <c r="AC1701" s="41"/>
      <c r="AD1701" s="41"/>
      <c r="AE1701" s="41"/>
      <c r="AR1701" s="191" t="s">
        <v>616</v>
      </c>
      <c r="AT1701" s="191" t="s">
        <v>513</v>
      </c>
      <c r="AU1701" s="191" t="s">
        <v>114</v>
      </c>
      <c r="AY1701" s="22" t="s">
        <v>408</v>
      </c>
      <c r="BE1701" s="192">
        <f>IF(N1701="základní",J1701,0)</f>
        <v>0</v>
      </c>
      <c r="BF1701" s="192">
        <f>IF(N1701="snížená",J1701,0)</f>
        <v>0</v>
      </c>
      <c r="BG1701" s="192">
        <f>IF(N1701="zákl. přenesená",J1701,0)</f>
        <v>0</v>
      </c>
      <c r="BH1701" s="192">
        <f>IF(N1701="sníž. přenesená",J1701,0)</f>
        <v>0</v>
      </c>
      <c r="BI1701" s="192">
        <f>IF(N1701="nulová",J1701,0)</f>
        <v>0</v>
      </c>
      <c r="BJ1701" s="22" t="s">
        <v>76</v>
      </c>
      <c r="BK1701" s="192">
        <f>ROUND(I1701*H1701,2)</f>
        <v>0</v>
      </c>
      <c r="BL1701" s="22" t="s">
        <v>98</v>
      </c>
      <c r="BM1701" s="191" t="s">
        <v>2750</v>
      </c>
    </row>
    <row r="1702" s="14" customFormat="1">
      <c r="A1702" s="14"/>
      <c r="B1702" s="208"/>
      <c r="C1702" s="14"/>
      <c r="D1702" s="199" t="s">
        <v>419</v>
      </c>
      <c r="E1702" s="209" t="s">
        <v>3</v>
      </c>
      <c r="F1702" s="210" t="s">
        <v>2751</v>
      </c>
      <c r="G1702" s="14"/>
      <c r="H1702" s="209" t="s">
        <v>3</v>
      </c>
      <c r="I1702" s="211"/>
      <c r="J1702" s="14"/>
      <c r="K1702" s="14"/>
      <c r="L1702" s="208"/>
      <c r="M1702" s="212"/>
      <c r="N1702" s="213"/>
      <c r="O1702" s="213"/>
      <c r="P1702" s="213"/>
      <c r="Q1702" s="213"/>
      <c r="R1702" s="213"/>
      <c r="S1702" s="213"/>
      <c r="T1702" s="214"/>
      <c r="U1702" s="14"/>
      <c r="V1702" s="14"/>
      <c r="W1702" s="14"/>
      <c r="X1702" s="14"/>
      <c r="Y1702" s="14"/>
      <c r="Z1702" s="14"/>
      <c r="AA1702" s="14"/>
      <c r="AB1702" s="14"/>
      <c r="AC1702" s="14"/>
      <c r="AD1702" s="14"/>
      <c r="AE1702" s="14"/>
      <c r="AT1702" s="209" t="s">
        <v>419</v>
      </c>
      <c r="AU1702" s="209" t="s">
        <v>114</v>
      </c>
      <c r="AV1702" s="14" t="s">
        <v>76</v>
      </c>
      <c r="AW1702" s="14" t="s">
        <v>33</v>
      </c>
      <c r="AX1702" s="14" t="s">
        <v>72</v>
      </c>
      <c r="AY1702" s="209" t="s">
        <v>408</v>
      </c>
    </row>
    <row r="1703" s="13" customFormat="1">
      <c r="A1703" s="13"/>
      <c r="B1703" s="198"/>
      <c r="C1703" s="13"/>
      <c r="D1703" s="199" t="s">
        <v>419</v>
      </c>
      <c r="E1703" s="200" t="s">
        <v>3</v>
      </c>
      <c r="F1703" s="201" t="s">
        <v>2752</v>
      </c>
      <c r="G1703" s="13"/>
      <c r="H1703" s="202">
        <v>4.1799999999999997</v>
      </c>
      <c r="I1703" s="203"/>
      <c r="J1703" s="13"/>
      <c r="K1703" s="13"/>
      <c r="L1703" s="198"/>
      <c r="M1703" s="204"/>
      <c r="N1703" s="205"/>
      <c r="O1703" s="205"/>
      <c r="P1703" s="205"/>
      <c r="Q1703" s="205"/>
      <c r="R1703" s="205"/>
      <c r="S1703" s="205"/>
      <c r="T1703" s="206"/>
      <c r="U1703" s="13"/>
      <c r="V1703" s="13"/>
      <c r="W1703" s="13"/>
      <c r="X1703" s="13"/>
      <c r="Y1703" s="13"/>
      <c r="Z1703" s="13"/>
      <c r="AA1703" s="13"/>
      <c r="AB1703" s="13"/>
      <c r="AC1703" s="13"/>
      <c r="AD1703" s="13"/>
      <c r="AE1703" s="13"/>
      <c r="AT1703" s="200" t="s">
        <v>419</v>
      </c>
      <c r="AU1703" s="200" t="s">
        <v>114</v>
      </c>
      <c r="AV1703" s="13" t="s">
        <v>80</v>
      </c>
      <c r="AW1703" s="13" t="s">
        <v>33</v>
      </c>
      <c r="AX1703" s="13" t="s">
        <v>76</v>
      </c>
      <c r="AY1703" s="200" t="s">
        <v>408</v>
      </c>
    </row>
    <row r="1704" s="2" customFormat="1" ht="37.8" customHeight="1">
      <c r="A1704" s="41"/>
      <c r="B1704" s="179"/>
      <c r="C1704" s="180" t="s">
        <v>2753</v>
      </c>
      <c r="D1704" s="180" t="s">
        <v>411</v>
      </c>
      <c r="E1704" s="181" t="s">
        <v>2754</v>
      </c>
      <c r="F1704" s="182" t="s">
        <v>2755</v>
      </c>
      <c r="G1704" s="183" t="s">
        <v>117</v>
      </c>
      <c r="H1704" s="184">
        <v>6.367</v>
      </c>
      <c r="I1704" s="185"/>
      <c r="J1704" s="186">
        <f>ROUND(I1704*H1704,2)</f>
        <v>0</v>
      </c>
      <c r="K1704" s="182" t="s">
        <v>414</v>
      </c>
      <c r="L1704" s="42"/>
      <c r="M1704" s="187" t="s">
        <v>3</v>
      </c>
      <c r="N1704" s="188" t="s">
        <v>43</v>
      </c>
      <c r="O1704" s="75"/>
      <c r="P1704" s="189">
        <f>O1704*H1704</f>
        <v>0</v>
      </c>
      <c r="Q1704" s="189">
        <v>0.00020000000000000001</v>
      </c>
      <c r="R1704" s="189">
        <f>Q1704*H1704</f>
        <v>0.0012734000000000001</v>
      </c>
      <c r="S1704" s="189">
        <v>0</v>
      </c>
      <c r="T1704" s="190">
        <f>S1704*H1704</f>
        <v>0</v>
      </c>
      <c r="U1704" s="41"/>
      <c r="V1704" s="41"/>
      <c r="W1704" s="41"/>
      <c r="X1704" s="41"/>
      <c r="Y1704" s="41"/>
      <c r="Z1704" s="41"/>
      <c r="AA1704" s="41"/>
      <c r="AB1704" s="41"/>
      <c r="AC1704" s="41"/>
      <c r="AD1704" s="41"/>
      <c r="AE1704" s="41"/>
      <c r="AR1704" s="191" t="s">
        <v>98</v>
      </c>
      <c r="AT1704" s="191" t="s">
        <v>411</v>
      </c>
      <c r="AU1704" s="191" t="s">
        <v>114</v>
      </c>
      <c r="AY1704" s="22" t="s">
        <v>408</v>
      </c>
      <c r="BE1704" s="192">
        <f>IF(N1704="základní",J1704,0)</f>
        <v>0</v>
      </c>
      <c r="BF1704" s="192">
        <f>IF(N1704="snížená",J1704,0)</f>
        <v>0</v>
      </c>
      <c r="BG1704" s="192">
        <f>IF(N1704="zákl. přenesená",J1704,0)</f>
        <v>0</v>
      </c>
      <c r="BH1704" s="192">
        <f>IF(N1704="sníž. přenesená",J1704,0)</f>
        <v>0</v>
      </c>
      <c r="BI1704" s="192">
        <f>IF(N1704="nulová",J1704,0)</f>
        <v>0</v>
      </c>
      <c r="BJ1704" s="22" t="s">
        <v>76</v>
      </c>
      <c r="BK1704" s="192">
        <f>ROUND(I1704*H1704,2)</f>
        <v>0</v>
      </c>
      <c r="BL1704" s="22" t="s">
        <v>98</v>
      </c>
      <c r="BM1704" s="191" t="s">
        <v>2756</v>
      </c>
    </row>
    <row r="1705" s="2" customFormat="1">
      <c r="A1705" s="41"/>
      <c r="B1705" s="42"/>
      <c r="C1705" s="41"/>
      <c r="D1705" s="193" t="s">
        <v>417</v>
      </c>
      <c r="E1705" s="41"/>
      <c r="F1705" s="194" t="s">
        <v>2757</v>
      </c>
      <c r="G1705" s="41"/>
      <c r="H1705" s="41"/>
      <c r="I1705" s="195"/>
      <c r="J1705" s="41"/>
      <c r="K1705" s="41"/>
      <c r="L1705" s="42"/>
      <c r="M1705" s="196"/>
      <c r="N1705" s="197"/>
      <c r="O1705" s="75"/>
      <c r="P1705" s="75"/>
      <c r="Q1705" s="75"/>
      <c r="R1705" s="75"/>
      <c r="S1705" s="75"/>
      <c r="T1705" s="76"/>
      <c r="U1705" s="41"/>
      <c r="V1705" s="41"/>
      <c r="W1705" s="41"/>
      <c r="X1705" s="41"/>
      <c r="Y1705" s="41"/>
      <c r="Z1705" s="41"/>
      <c r="AA1705" s="41"/>
      <c r="AB1705" s="41"/>
      <c r="AC1705" s="41"/>
      <c r="AD1705" s="41"/>
      <c r="AE1705" s="41"/>
      <c r="AT1705" s="22" t="s">
        <v>417</v>
      </c>
      <c r="AU1705" s="22" t="s">
        <v>114</v>
      </c>
    </row>
    <row r="1706" s="14" customFormat="1">
      <c r="A1706" s="14"/>
      <c r="B1706" s="208"/>
      <c r="C1706" s="14"/>
      <c r="D1706" s="199" t="s">
        <v>419</v>
      </c>
      <c r="E1706" s="209" t="s">
        <v>3</v>
      </c>
      <c r="F1706" s="210" t="s">
        <v>2758</v>
      </c>
      <c r="G1706" s="14"/>
      <c r="H1706" s="209" t="s">
        <v>3</v>
      </c>
      <c r="I1706" s="211"/>
      <c r="J1706" s="14"/>
      <c r="K1706" s="14"/>
      <c r="L1706" s="208"/>
      <c r="M1706" s="212"/>
      <c r="N1706" s="213"/>
      <c r="O1706" s="213"/>
      <c r="P1706" s="213"/>
      <c r="Q1706" s="213"/>
      <c r="R1706" s="213"/>
      <c r="S1706" s="213"/>
      <c r="T1706" s="214"/>
      <c r="U1706" s="14"/>
      <c r="V1706" s="14"/>
      <c r="W1706" s="14"/>
      <c r="X1706" s="14"/>
      <c r="Y1706" s="14"/>
      <c r="Z1706" s="14"/>
      <c r="AA1706" s="14"/>
      <c r="AB1706" s="14"/>
      <c r="AC1706" s="14"/>
      <c r="AD1706" s="14"/>
      <c r="AE1706" s="14"/>
      <c r="AT1706" s="209" t="s">
        <v>419</v>
      </c>
      <c r="AU1706" s="209" t="s">
        <v>114</v>
      </c>
      <c r="AV1706" s="14" t="s">
        <v>76</v>
      </c>
      <c r="AW1706" s="14" t="s">
        <v>33</v>
      </c>
      <c r="AX1706" s="14" t="s">
        <v>72</v>
      </c>
      <c r="AY1706" s="209" t="s">
        <v>408</v>
      </c>
    </row>
    <row r="1707" s="13" customFormat="1">
      <c r="A1707" s="13"/>
      <c r="B1707" s="198"/>
      <c r="C1707" s="13"/>
      <c r="D1707" s="199" t="s">
        <v>419</v>
      </c>
      <c r="E1707" s="200" t="s">
        <v>3</v>
      </c>
      <c r="F1707" s="201" t="s">
        <v>2759</v>
      </c>
      <c r="G1707" s="13"/>
      <c r="H1707" s="202">
        <v>4.9420000000000002</v>
      </c>
      <c r="I1707" s="203"/>
      <c r="J1707" s="13"/>
      <c r="K1707" s="13"/>
      <c r="L1707" s="198"/>
      <c r="M1707" s="204"/>
      <c r="N1707" s="205"/>
      <c r="O1707" s="205"/>
      <c r="P1707" s="205"/>
      <c r="Q1707" s="205"/>
      <c r="R1707" s="205"/>
      <c r="S1707" s="205"/>
      <c r="T1707" s="206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T1707" s="200" t="s">
        <v>419</v>
      </c>
      <c r="AU1707" s="200" t="s">
        <v>114</v>
      </c>
      <c r="AV1707" s="13" t="s">
        <v>80</v>
      </c>
      <c r="AW1707" s="13" t="s">
        <v>33</v>
      </c>
      <c r="AX1707" s="13" t="s">
        <v>72</v>
      </c>
      <c r="AY1707" s="200" t="s">
        <v>408</v>
      </c>
    </row>
    <row r="1708" s="13" customFormat="1">
      <c r="A1708" s="13"/>
      <c r="B1708" s="198"/>
      <c r="C1708" s="13"/>
      <c r="D1708" s="199" t="s">
        <v>419</v>
      </c>
      <c r="E1708" s="200" t="s">
        <v>3</v>
      </c>
      <c r="F1708" s="201" t="s">
        <v>2760</v>
      </c>
      <c r="G1708" s="13"/>
      <c r="H1708" s="202">
        <v>1.425</v>
      </c>
      <c r="I1708" s="203"/>
      <c r="J1708" s="13"/>
      <c r="K1708" s="13"/>
      <c r="L1708" s="198"/>
      <c r="M1708" s="204"/>
      <c r="N1708" s="205"/>
      <c r="O1708" s="205"/>
      <c r="P1708" s="205"/>
      <c r="Q1708" s="205"/>
      <c r="R1708" s="205"/>
      <c r="S1708" s="205"/>
      <c r="T1708" s="206"/>
      <c r="U1708" s="13"/>
      <c r="V1708" s="13"/>
      <c r="W1708" s="13"/>
      <c r="X1708" s="13"/>
      <c r="Y1708" s="13"/>
      <c r="Z1708" s="13"/>
      <c r="AA1708" s="13"/>
      <c r="AB1708" s="13"/>
      <c r="AC1708" s="13"/>
      <c r="AD1708" s="13"/>
      <c r="AE1708" s="13"/>
      <c r="AT1708" s="200" t="s">
        <v>419</v>
      </c>
      <c r="AU1708" s="200" t="s">
        <v>114</v>
      </c>
      <c r="AV1708" s="13" t="s">
        <v>80</v>
      </c>
      <c r="AW1708" s="13" t="s">
        <v>33</v>
      </c>
      <c r="AX1708" s="13" t="s">
        <v>72</v>
      </c>
      <c r="AY1708" s="200" t="s">
        <v>408</v>
      </c>
    </row>
    <row r="1709" s="15" customFormat="1">
      <c r="A1709" s="15"/>
      <c r="B1709" s="215"/>
      <c r="C1709" s="15"/>
      <c r="D1709" s="199" t="s">
        <v>419</v>
      </c>
      <c r="E1709" s="216" t="s">
        <v>3</v>
      </c>
      <c r="F1709" s="217" t="s">
        <v>451</v>
      </c>
      <c r="G1709" s="15"/>
      <c r="H1709" s="218">
        <v>6.367</v>
      </c>
      <c r="I1709" s="219"/>
      <c r="J1709" s="15"/>
      <c r="K1709" s="15"/>
      <c r="L1709" s="215"/>
      <c r="M1709" s="220"/>
      <c r="N1709" s="221"/>
      <c r="O1709" s="221"/>
      <c r="P1709" s="221"/>
      <c r="Q1709" s="221"/>
      <c r="R1709" s="221"/>
      <c r="S1709" s="221"/>
      <c r="T1709" s="222"/>
      <c r="U1709" s="15"/>
      <c r="V1709" s="15"/>
      <c r="W1709" s="15"/>
      <c r="X1709" s="15"/>
      <c r="Y1709" s="15"/>
      <c r="Z1709" s="15"/>
      <c r="AA1709" s="15"/>
      <c r="AB1709" s="15"/>
      <c r="AC1709" s="15"/>
      <c r="AD1709" s="15"/>
      <c r="AE1709" s="15"/>
      <c r="AT1709" s="216" t="s">
        <v>419</v>
      </c>
      <c r="AU1709" s="216" t="s">
        <v>114</v>
      </c>
      <c r="AV1709" s="15" t="s">
        <v>415</v>
      </c>
      <c r="AW1709" s="15" t="s">
        <v>33</v>
      </c>
      <c r="AX1709" s="15" t="s">
        <v>76</v>
      </c>
      <c r="AY1709" s="216" t="s">
        <v>408</v>
      </c>
    </row>
    <row r="1710" s="2" customFormat="1" ht="33" customHeight="1">
      <c r="A1710" s="41"/>
      <c r="B1710" s="179"/>
      <c r="C1710" s="223" t="s">
        <v>2761</v>
      </c>
      <c r="D1710" s="223" t="s">
        <v>513</v>
      </c>
      <c r="E1710" s="224" t="s">
        <v>2762</v>
      </c>
      <c r="F1710" s="225" t="s">
        <v>2763</v>
      </c>
      <c r="G1710" s="226" t="s">
        <v>117</v>
      </c>
      <c r="H1710" s="227">
        <v>6.367</v>
      </c>
      <c r="I1710" s="228"/>
      <c r="J1710" s="229">
        <f>ROUND(I1710*H1710,2)</f>
        <v>0</v>
      </c>
      <c r="K1710" s="225" t="s">
        <v>414</v>
      </c>
      <c r="L1710" s="230"/>
      <c r="M1710" s="231" t="s">
        <v>3</v>
      </c>
      <c r="N1710" s="232" t="s">
        <v>43</v>
      </c>
      <c r="O1710" s="75"/>
      <c r="P1710" s="189">
        <f>O1710*H1710</f>
        <v>0</v>
      </c>
      <c r="Q1710" s="189">
        <v>0.035650000000000001</v>
      </c>
      <c r="R1710" s="189">
        <f>Q1710*H1710</f>
        <v>0.22698355000000001</v>
      </c>
      <c r="S1710" s="189">
        <v>0</v>
      </c>
      <c r="T1710" s="190">
        <f>S1710*H1710</f>
        <v>0</v>
      </c>
      <c r="U1710" s="41"/>
      <c r="V1710" s="41"/>
      <c r="W1710" s="41"/>
      <c r="X1710" s="41"/>
      <c r="Y1710" s="41"/>
      <c r="Z1710" s="41"/>
      <c r="AA1710" s="41"/>
      <c r="AB1710" s="41"/>
      <c r="AC1710" s="41"/>
      <c r="AD1710" s="41"/>
      <c r="AE1710" s="41"/>
      <c r="AR1710" s="191" t="s">
        <v>616</v>
      </c>
      <c r="AT1710" s="191" t="s">
        <v>513</v>
      </c>
      <c r="AU1710" s="191" t="s">
        <v>114</v>
      </c>
      <c r="AY1710" s="22" t="s">
        <v>408</v>
      </c>
      <c r="BE1710" s="192">
        <f>IF(N1710="základní",J1710,0)</f>
        <v>0</v>
      </c>
      <c r="BF1710" s="192">
        <f>IF(N1710="snížená",J1710,0)</f>
        <v>0</v>
      </c>
      <c r="BG1710" s="192">
        <f>IF(N1710="zákl. přenesená",J1710,0)</f>
        <v>0</v>
      </c>
      <c r="BH1710" s="192">
        <f>IF(N1710="sníž. přenesená",J1710,0)</f>
        <v>0</v>
      </c>
      <c r="BI1710" s="192">
        <f>IF(N1710="nulová",J1710,0)</f>
        <v>0</v>
      </c>
      <c r="BJ1710" s="22" t="s">
        <v>76</v>
      </c>
      <c r="BK1710" s="192">
        <f>ROUND(I1710*H1710,2)</f>
        <v>0</v>
      </c>
      <c r="BL1710" s="22" t="s">
        <v>98</v>
      </c>
      <c r="BM1710" s="191" t="s">
        <v>2764</v>
      </c>
    </row>
    <row r="1711" s="2" customFormat="1" ht="24.15" customHeight="1">
      <c r="A1711" s="41"/>
      <c r="B1711" s="179"/>
      <c r="C1711" s="180" t="s">
        <v>2765</v>
      </c>
      <c r="D1711" s="180" t="s">
        <v>411</v>
      </c>
      <c r="E1711" s="181" t="s">
        <v>2766</v>
      </c>
      <c r="F1711" s="182" t="s">
        <v>2767</v>
      </c>
      <c r="G1711" s="183" t="s">
        <v>561</v>
      </c>
      <c r="H1711" s="184">
        <v>2</v>
      </c>
      <c r="I1711" s="185"/>
      <c r="J1711" s="186">
        <f>ROUND(I1711*H1711,2)</f>
        <v>0</v>
      </c>
      <c r="K1711" s="182" t="s">
        <v>414</v>
      </c>
      <c r="L1711" s="42"/>
      <c r="M1711" s="187" t="s">
        <v>3</v>
      </c>
      <c r="N1711" s="188" t="s">
        <v>43</v>
      </c>
      <c r="O1711" s="75"/>
      <c r="P1711" s="189">
        <f>O1711*H1711</f>
        <v>0</v>
      </c>
      <c r="Q1711" s="189">
        <v>0</v>
      </c>
      <c r="R1711" s="189">
        <f>Q1711*H1711</f>
        <v>0</v>
      </c>
      <c r="S1711" s="189">
        <v>0</v>
      </c>
      <c r="T1711" s="190">
        <f>S1711*H1711</f>
        <v>0</v>
      </c>
      <c r="U1711" s="41"/>
      <c r="V1711" s="41"/>
      <c r="W1711" s="41"/>
      <c r="X1711" s="41"/>
      <c r="Y1711" s="41"/>
      <c r="Z1711" s="41"/>
      <c r="AA1711" s="41"/>
      <c r="AB1711" s="41"/>
      <c r="AC1711" s="41"/>
      <c r="AD1711" s="41"/>
      <c r="AE1711" s="41"/>
      <c r="AR1711" s="191" t="s">
        <v>98</v>
      </c>
      <c r="AT1711" s="191" t="s">
        <v>411</v>
      </c>
      <c r="AU1711" s="191" t="s">
        <v>114</v>
      </c>
      <c r="AY1711" s="22" t="s">
        <v>408</v>
      </c>
      <c r="BE1711" s="192">
        <f>IF(N1711="základní",J1711,0)</f>
        <v>0</v>
      </c>
      <c r="BF1711" s="192">
        <f>IF(N1711="snížená",J1711,0)</f>
        <v>0</v>
      </c>
      <c r="BG1711" s="192">
        <f>IF(N1711="zákl. přenesená",J1711,0)</f>
        <v>0</v>
      </c>
      <c r="BH1711" s="192">
        <f>IF(N1711="sníž. přenesená",J1711,0)</f>
        <v>0</v>
      </c>
      <c r="BI1711" s="192">
        <f>IF(N1711="nulová",J1711,0)</f>
        <v>0</v>
      </c>
      <c r="BJ1711" s="22" t="s">
        <v>76</v>
      </c>
      <c r="BK1711" s="192">
        <f>ROUND(I1711*H1711,2)</f>
        <v>0</v>
      </c>
      <c r="BL1711" s="22" t="s">
        <v>98</v>
      </c>
      <c r="BM1711" s="191" t="s">
        <v>2768</v>
      </c>
    </row>
    <row r="1712" s="2" customFormat="1">
      <c r="A1712" s="41"/>
      <c r="B1712" s="42"/>
      <c r="C1712" s="41"/>
      <c r="D1712" s="193" t="s">
        <v>417</v>
      </c>
      <c r="E1712" s="41"/>
      <c r="F1712" s="194" t="s">
        <v>2769</v>
      </c>
      <c r="G1712" s="41"/>
      <c r="H1712" s="41"/>
      <c r="I1712" s="195"/>
      <c r="J1712" s="41"/>
      <c r="K1712" s="41"/>
      <c r="L1712" s="42"/>
      <c r="M1712" s="196"/>
      <c r="N1712" s="197"/>
      <c r="O1712" s="75"/>
      <c r="P1712" s="75"/>
      <c r="Q1712" s="75"/>
      <c r="R1712" s="75"/>
      <c r="S1712" s="75"/>
      <c r="T1712" s="76"/>
      <c r="U1712" s="41"/>
      <c r="V1712" s="41"/>
      <c r="W1712" s="41"/>
      <c r="X1712" s="41"/>
      <c r="Y1712" s="41"/>
      <c r="Z1712" s="41"/>
      <c r="AA1712" s="41"/>
      <c r="AB1712" s="41"/>
      <c r="AC1712" s="41"/>
      <c r="AD1712" s="41"/>
      <c r="AE1712" s="41"/>
      <c r="AT1712" s="22" t="s">
        <v>417</v>
      </c>
      <c r="AU1712" s="22" t="s">
        <v>114</v>
      </c>
    </row>
    <row r="1713" s="13" customFormat="1">
      <c r="A1713" s="13"/>
      <c r="B1713" s="198"/>
      <c r="C1713" s="13"/>
      <c r="D1713" s="199" t="s">
        <v>419</v>
      </c>
      <c r="E1713" s="200" t="s">
        <v>3</v>
      </c>
      <c r="F1713" s="201" t="s">
        <v>2770</v>
      </c>
      <c r="G1713" s="13"/>
      <c r="H1713" s="202">
        <v>1</v>
      </c>
      <c r="I1713" s="203"/>
      <c r="J1713" s="13"/>
      <c r="K1713" s="13"/>
      <c r="L1713" s="198"/>
      <c r="M1713" s="204"/>
      <c r="N1713" s="205"/>
      <c r="O1713" s="205"/>
      <c r="P1713" s="205"/>
      <c r="Q1713" s="205"/>
      <c r="R1713" s="205"/>
      <c r="S1713" s="205"/>
      <c r="T1713" s="206"/>
      <c r="U1713" s="13"/>
      <c r="V1713" s="13"/>
      <c r="W1713" s="13"/>
      <c r="X1713" s="13"/>
      <c r="Y1713" s="13"/>
      <c r="Z1713" s="13"/>
      <c r="AA1713" s="13"/>
      <c r="AB1713" s="13"/>
      <c r="AC1713" s="13"/>
      <c r="AD1713" s="13"/>
      <c r="AE1713" s="13"/>
      <c r="AT1713" s="200" t="s">
        <v>419</v>
      </c>
      <c r="AU1713" s="200" t="s">
        <v>114</v>
      </c>
      <c r="AV1713" s="13" t="s">
        <v>80</v>
      </c>
      <c r="AW1713" s="13" t="s">
        <v>33</v>
      </c>
      <c r="AX1713" s="13" t="s">
        <v>72</v>
      </c>
      <c r="AY1713" s="200" t="s">
        <v>408</v>
      </c>
    </row>
    <row r="1714" s="13" customFormat="1">
      <c r="A1714" s="13"/>
      <c r="B1714" s="198"/>
      <c r="C1714" s="13"/>
      <c r="D1714" s="199" t="s">
        <v>419</v>
      </c>
      <c r="E1714" s="200" t="s">
        <v>3</v>
      </c>
      <c r="F1714" s="201" t="s">
        <v>2771</v>
      </c>
      <c r="G1714" s="13"/>
      <c r="H1714" s="202">
        <v>1</v>
      </c>
      <c r="I1714" s="203"/>
      <c r="J1714" s="13"/>
      <c r="K1714" s="13"/>
      <c r="L1714" s="198"/>
      <c r="M1714" s="204"/>
      <c r="N1714" s="205"/>
      <c r="O1714" s="205"/>
      <c r="P1714" s="205"/>
      <c r="Q1714" s="205"/>
      <c r="R1714" s="205"/>
      <c r="S1714" s="205"/>
      <c r="T1714" s="206"/>
      <c r="U1714" s="13"/>
      <c r="V1714" s="13"/>
      <c r="W1714" s="13"/>
      <c r="X1714" s="13"/>
      <c r="Y1714" s="13"/>
      <c r="Z1714" s="13"/>
      <c r="AA1714" s="13"/>
      <c r="AB1714" s="13"/>
      <c r="AC1714" s="13"/>
      <c r="AD1714" s="13"/>
      <c r="AE1714" s="13"/>
      <c r="AT1714" s="200" t="s">
        <v>419</v>
      </c>
      <c r="AU1714" s="200" t="s">
        <v>114</v>
      </c>
      <c r="AV1714" s="13" t="s">
        <v>80</v>
      </c>
      <c r="AW1714" s="13" t="s">
        <v>33</v>
      </c>
      <c r="AX1714" s="13" t="s">
        <v>72</v>
      </c>
      <c r="AY1714" s="200" t="s">
        <v>408</v>
      </c>
    </row>
    <row r="1715" s="15" customFormat="1">
      <c r="A1715" s="15"/>
      <c r="B1715" s="215"/>
      <c r="C1715" s="15"/>
      <c r="D1715" s="199" t="s">
        <v>419</v>
      </c>
      <c r="E1715" s="216" t="s">
        <v>3</v>
      </c>
      <c r="F1715" s="217" t="s">
        <v>451</v>
      </c>
      <c r="G1715" s="15"/>
      <c r="H1715" s="218">
        <v>2</v>
      </c>
      <c r="I1715" s="219"/>
      <c r="J1715" s="15"/>
      <c r="K1715" s="15"/>
      <c r="L1715" s="215"/>
      <c r="M1715" s="220"/>
      <c r="N1715" s="221"/>
      <c r="O1715" s="221"/>
      <c r="P1715" s="221"/>
      <c r="Q1715" s="221"/>
      <c r="R1715" s="221"/>
      <c r="S1715" s="221"/>
      <c r="T1715" s="222"/>
      <c r="U1715" s="15"/>
      <c r="V1715" s="15"/>
      <c r="W1715" s="15"/>
      <c r="X1715" s="15"/>
      <c r="Y1715" s="15"/>
      <c r="Z1715" s="15"/>
      <c r="AA1715" s="15"/>
      <c r="AB1715" s="15"/>
      <c r="AC1715" s="15"/>
      <c r="AD1715" s="15"/>
      <c r="AE1715" s="15"/>
      <c r="AT1715" s="216" t="s">
        <v>419</v>
      </c>
      <c r="AU1715" s="216" t="s">
        <v>114</v>
      </c>
      <c r="AV1715" s="15" t="s">
        <v>415</v>
      </c>
      <c r="AW1715" s="15" t="s">
        <v>33</v>
      </c>
      <c r="AX1715" s="15" t="s">
        <v>76</v>
      </c>
      <c r="AY1715" s="216" t="s">
        <v>408</v>
      </c>
    </row>
    <row r="1716" s="2" customFormat="1" ht="33" customHeight="1">
      <c r="A1716" s="41"/>
      <c r="B1716" s="179"/>
      <c r="C1716" s="223" t="s">
        <v>2772</v>
      </c>
      <c r="D1716" s="223" t="s">
        <v>513</v>
      </c>
      <c r="E1716" s="224" t="s">
        <v>2773</v>
      </c>
      <c r="F1716" s="225" t="s">
        <v>2774</v>
      </c>
      <c r="G1716" s="226" t="s">
        <v>117</v>
      </c>
      <c r="H1716" s="227">
        <v>8.125</v>
      </c>
      <c r="I1716" s="228"/>
      <c r="J1716" s="229">
        <f>ROUND(I1716*H1716,2)</f>
        <v>0</v>
      </c>
      <c r="K1716" s="225" t="s">
        <v>665</v>
      </c>
      <c r="L1716" s="230"/>
      <c r="M1716" s="231" t="s">
        <v>3</v>
      </c>
      <c r="N1716" s="232" t="s">
        <v>43</v>
      </c>
      <c r="O1716" s="75"/>
      <c r="P1716" s="189">
        <f>O1716*H1716</f>
        <v>0</v>
      </c>
      <c r="Q1716" s="189">
        <v>0.038289999999999998</v>
      </c>
      <c r="R1716" s="189">
        <f>Q1716*H1716</f>
        <v>0.31110624999999997</v>
      </c>
      <c r="S1716" s="189">
        <v>0</v>
      </c>
      <c r="T1716" s="190">
        <f>S1716*H1716</f>
        <v>0</v>
      </c>
      <c r="U1716" s="41"/>
      <c r="V1716" s="41"/>
      <c r="W1716" s="41"/>
      <c r="X1716" s="41"/>
      <c r="Y1716" s="41"/>
      <c r="Z1716" s="41"/>
      <c r="AA1716" s="41"/>
      <c r="AB1716" s="41"/>
      <c r="AC1716" s="41"/>
      <c r="AD1716" s="41"/>
      <c r="AE1716" s="41"/>
      <c r="AR1716" s="191" t="s">
        <v>616</v>
      </c>
      <c r="AT1716" s="191" t="s">
        <v>513</v>
      </c>
      <c r="AU1716" s="191" t="s">
        <v>114</v>
      </c>
      <c r="AY1716" s="22" t="s">
        <v>408</v>
      </c>
      <c r="BE1716" s="192">
        <f>IF(N1716="základní",J1716,0)</f>
        <v>0</v>
      </c>
      <c r="BF1716" s="192">
        <f>IF(N1716="snížená",J1716,0)</f>
        <v>0</v>
      </c>
      <c r="BG1716" s="192">
        <f>IF(N1716="zákl. přenesená",J1716,0)</f>
        <v>0</v>
      </c>
      <c r="BH1716" s="192">
        <f>IF(N1716="sníž. přenesená",J1716,0)</f>
        <v>0</v>
      </c>
      <c r="BI1716" s="192">
        <f>IF(N1716="nulová",J1716,0)</f>
        <v>0</v>
      </c>
      <c r="BJ1716" s="22" t="s">
        <v>76</v>
      </c>
      <c r="BK1716" s="192">
        <f>ROUND(I1716*H1716,2)</f>
        <v>0</v>
      </c>
      <c r="BL1716" s="22" t="s">
        <v>98</v>
      </c>
      <c r="BM1716" s="191" t="s">
        <v>2775</v>
      </c>
    </row>
    <row r="1717" s="13" customFormat="1">
      <c r="A1717" s="13"/>
      <c r="B1717" s="198"/>
      <c r="C1717" s="13"/>
      <c r="D1717" s="199" t="s">
        <v>419</v>
      </c>
      <c r="E1717" s="200" t="s">
        <v>3</v>
      </c>
      <c r="F1717" s="201" t="s">
        <v>2776</v>
      </c>
      <c r="G1717" s="13"/>
      <c r="H1717" s="202">
        <v>4.5</v>
      </c>
      <c r="I1717" s="203"/>
      <c r="J1717" s="13"/>
      <c r="K1717" s="13"/>
      <c r="L1717" s="198"/>
      <c r="M1717" s="204"/>
      <c r="N1717" s="205"/>
      <c r="O1717" s="205"/>
      <c r="P1717" s="205"/>
      <c r="Q1717" s="205"/>
      <c r="R1717" s="205"/>
      <c r="S1717" s="205"/>
      <c r="T1717" s="206"/>
      <c r="U1717" s="13"/>
      <c r="V1717" s="13"/>
      <c r="W1717" s="13"/>
      <c r="X1717" s="13"/>
      <c r="Y1717" s="13"/>
      <c r="Z1717" s="13"/>
      <c r="AA1717" s="13"/>
      <c r="AB1717" s="13"/>
      <c r="AC1717" s="13"/>
      <c r="AD1717" s="13"/>
      <c r="AE1717" s="13"/>
      <c r="AT1717" s="200" t="s">
        <v>419</v>
      </c>
      <c r="AU1717" s="200" t="s">
        <v>114</v>
      </c>
      <c r="AV1717" s="13" t="s">
        <v>80</v>
      </c>
      <c r="AW1717" s="13" t="s">
        <v>33</v>
      </c>
      <c r="AX1717" s="13" t="s">
        <v>72</v>
      </c>
      <c r="AY1717" s="200" t="s">
        <v>408</v>
      </c>
    </row>
    <row r="1718" s="13" customFormat="1">
      <c r="A1718" s="13"/>
      <c r="B1718" s="198"/>
      <c r="C1718" s="13"/>
      <c r="D1718" s="199" t="s">
        <v>419</v>
      </c>
      <c r="E1718" s="200" t="s">
        <v>3</v>
      </c>
      <c r="F1718" s="201" t="s">
        <v>2777</v>
      </c>
      <c r="G1718" s="13"/>
      <c r="H1718" s="202">
        <v>3.625</v>
      </c>
      <c r="I1718" s="203"/>
      <c r="J1718" s="13"/>
      <c r="K1718" s="13"/>
      <c r="L1718" s="198"/>
      <c r="M1718" s="204"/>
      <c r="N1718" s="205"/>
      <c r="O1718" s="205"/>
      <c r="P1718" s="205"/>
      <c r="Q1718" s="205"/>
      <c r="R1718" s="205"/>
      <c r="S1718" s="205"/>
      <c r="T1718" s="206"/>
      <c r="U1718" s="13"/>
      <c r="V1718" s="13"/>
      <c r="W1718" s="13"/>
      <c r="X1718" s="13"/>
      <c r="Y1718" s="13"/>
      <c r="Z1718" s="13"/>
      <c r="AA1718" s="13"/>
      <c r="AB1718" s="13"/>
      <c r="AC1718" s="13"/>
      <c r="AD1718" s="13"/>
      <c r="AE1718" s="13"/>
      <c r="AT1718" s="200" t="s">
        <v>419</v>
      </c>
      <c r="AU1718" s="200" t="s">
        <v>114</v>
      </c>
      <c r="AV1718" s="13" t="s">
        <v>80</v>
      </c>
      <c r="AW1718" s="13" t="s">
        <v>33</v>
      </c>
      <c r="AX1718" s="13" t="s">
        <v>72</v>
      </c>
      <c r="AY1718" s="200" t="s">
        <v>408</v>
      </c>
    </row>
    <row r="1719" s="15" customFormat="1">
      <c r="A1719" s="15"/>
      <c r="B1719" s="215"/>
      <c r="C1719" s="15"/>
      <c r="D1719" s="199" t="s">
        <v>419</v>
      </c>
      <c r="E1719" s="216" t="s">
        <v>3</v>
      </c>
      <c r="F1719" s="217" t="s">
        <v>451</v>
      </c>
      <c r="G1719" s="15"/>
      <c r="H1719" s="218">
        <v>8.125</v>
      </c>
      <c r="I1719" s="219"/>
      <c r="J1719" s="15"/>
      <c r="K1719" s="15"/>
      <c r="L1719" s="215"/>
      <c r="M1719" s="220"/>
      <c r="N1719" s="221"/>
      <c r="O1719" s="221"/>
      <c r="P1719" s="221"/>
      <c r="Q1719" s="221"/>
      <c r="R1719" s="221"/>
      <c r="S1719" s="221"/>
      <c r="T1719" s="222"/>
      <c r="U1719" s="15"/>
      <c r="V1719" s="15"/>
      <c r="W1719" s="15"/>
      <c r="X1719" s="15"/>
      <c r="Y1719" s="15"/>
      <c r="Z1719" s="15"/>
      <c r="AA1719" s="15"/>
      <c r="AB1719" s="15"/>
      <c r="AC1719" s="15"/>
      <c r="AD1719" s="15"/>
      <c r="AE1719" s="15"/>
      <c r="AT1719" s="216" t="s">
        <v>419</v>
      </c>
      <c r="AU1719" s="216" t="s">
        <v>114</v>
      </c>
      <c r="AV1719" s="15" t="s">
        <v>415</v>
      </c>
      <c r="AW1719" s="15" t="s">
        <v>33</v>
      </c>
      <c r="AX1719" s="15" t="s">
        <v>76</v>
      </c>
      <c r="AY1719" s="216" t="s">
        <v>408</v>
      </c>
    </row>
    <row r="1720" s="12" customFormat="1" ht="22.8" customHeight="1">
      <c r="A1720" s="12"/>
      <c r="B1720" s="166"/>
      <c r="C1720" s="12"/>
      <c r="D1720" s="167" t="s">
        <v>71</v>
      </c>
      <c r="E1720" s="177" t="s">
        <v>2778</v>
      </c>
      <c r="F1720" s="177" t="s">
        <v>2779</v>
      </c>
      <c r="G1720" s="12"/>
      <c r="H1720" s="12"/>
      <c r="I1720" s="169"/>
      <c r="J1720" s="178">
        <f>BK1720</f>
        <v>0</v>
      </c>
      <c r="K1720" s="12"/>
      <c r="L1720" s="166"/>
      <c r="M1720" s="171"/>
      <c r="N1720" s="172"/>
      <c r="O1720" s="172"/>
      <c r="P1720" s="173">
        <f>SUM(P1721:P1738)</f>
        <v>0</v>
      </c>
      <c r="Q1720" s="172"/>
      <c r="R1720" s="173">
        <f>SUM(R1721:R1738)</f>
        <v>4.2709939375000001</v>
      </c>
      <c r="S1720" s="172"/>
      <c r="T1720" s="174">
        <f>SUM(T1721:T1738)</f>
        <v>0</v>
      </c>
      <c r="U1720" s="12"/>
      <c r="V1720" s="12"/>
      <c r="W1720" s="12"/>
      <c r="X1720" s="12"/>
      <c r="Y1720" s="12"/>
      <c r="Z1720" s="12"/>
      <c r="AA1720" s="12"/>
      <c r="AB1720" s="12"/>
      <c r="AC1720" s="12"/>
      <c r="AD1720" s="12"/>
      <c r="AE1720" s="12"/>
      <c r="AR1720" s="167" t="s">
        <v>80</v>
      </c>
      <c r="AT1720" s="175" t="s">
        <v>71</v>
      </c>
      <c r="AU1720" s="175" t="s">
        <v>76</v>
      </c>
      <c r="AY1720" s="167" t="s">
        <v>408</v>
      </c>
      <c r="BK1720" s="176">
        <f>SUM(BK1721:BK1738)</f>
        <v>0</v>
      </c>
    </row>
    <row r="1721" s="2" customFormat="1" ht="44.25" customHeight="1">
      <c r="A1721" s="41"/>
      <c r="B1721" s="179"/>
      <c r="C1721" s="180" t="s">
        <v>2780</v>
      </c>
      <c r="D1721" s="180" t="s">
        <v>411</v>
      </c>
      <c r="E1721" s="181" t="s">
        <v>2781</v>
      </c>
      <c r="F1721" s="182" t="s">
        <v>2782</v>
      </c>
      <c r="G1721" s="183" t="s">
        <v>2783</v>
      </c>
      <c r="H1721" s="184">
        <v>4263</v>
      </c>
      <c r="I1721" s="185"/>
      <c r="J1721" s="186">
        <f>ROUND(I1721*H1721,2)</f>
        <v>0</v>
      </c>
      <c r="K1721" s="182" t="s">
        <v>665</v>
      </c>
      <c r="L1721" s="42"/>
      <c r="M1721" s="187" t="s">
        <v>3</v>
      </c>
      <c r="N1721" s="188" t="s">
        <v>43</v>
      </c>
      <c r="O1721" s="75"/>
      <c r="P1721" s="189">
        <f>O1721*H1721</f>
        <v>0</v>
      </c>
      <c r="Q1721" s="189">
        <v>0</v>
      </c>
      <c r="R1721" s="189">
        <f>Q1721*H1721</f>
        <v>0</v>
      </c>
      <c r="S1721" s="189">
        <v>0</v>
      </c>
      <c r="T1721" s="190">
        <f>S1721*H1721</f>
        <v>0</v>
      </c>
      <c r="U1721" s="41"/>
      <c r="V1721" s="41"/>
      <c r="W1721" s="41"/>
      <c r="X1721" s="41"/>
      <c r="Y1721" s="41"/>
      <c r="Z1721" s="41"/>
      <c r="AA1721" s="41"/>
      <c r="AB1721" s="41"/>
      <c r="AC1721" s="41"/>
      <c r="AD1721" s="41"/>
      <c r="AE1721" s="41"/>
      <c r="AR1721" s="191" t="s">
        <v>98</v>
      </c>
      <c r="AT1721" s="191" t="s">
        <v>411</v>
      </c>
      <c r="AU1721" s="191" t="s">
        <v>80</v>
      </c>
      <c r="AY1721" s="22" t="s">
        <v>408</v>
      </c>
      <c r="BE1721" s="192">
        <f>IF(N1721="základní",J1721,0)</f>
        <v>0</v>
      </c>
      <c r="BF1721" s="192">
        <f>IF(N1721="snížená",J1721,0)</f>
        <v>0</v>
      </c>
      <c r="BG1721" s="192">
        <f>IF(N1721="zákl. přenesená",J1721,0)</f>
        <v>0</v>
      </c>
      <c r="BH1721" s="192">
        <f>IF(N1721="sníž. přenesená",J1721,0)</f>
        <v>0</v>
      </c>
      <c r="BI1721" s="192">
        <f>IF(N1721="nulová",J1721,0)</f>
        <v>0</v>
      </c>
      <c r="BJ1721" s="22" t="s">
        <v>76</v>
      </c>
      <c r="BK1721" s="192">
        <f>ROUND(I1721*H1721,2)</f>
        <v>0</v>
      </c>
      <c r="BL1721" s="22" t="s">
        <v>98</v>
      </c>
      <c r="BM1721" s="191" t="s">
        <v>2784</v>
      </c>
    </row>
    <row r="1722" s="13" customFormat="1">
      <c r="A1722" s="13"/>
      <c r="B1722" s="198"/>
      <c r="C1722" s="13"/>
      <c r="D1722" s="199" t="s">
        <v>419</v>
      </c>
      <c r="E1722" s="13"/>
      <c r="F1722" s="201" t="s">
        <v>2785</v>
      </c>
      <c r="G1722" s="13"/>
      <c r="H1722" s="202">
        <v>4263</v>
      </c>
      <c r="I1722" s="203"/>
      <c r="J1722" s="13"/>
      <c r="K1722" s="13"/>
      <c r="L1722" s="198"/>
      <c r="M1722" s="204"/>
      <c r="N1722" s="205"/>
      <c r="O1722" s="205"/>
      <c r="P1722" s="205"/>
      <c r="Q1722" s="205"/>
      <c r="R1722" s="205"/>
      <c r="S1722" s="205"/>
      <c r="T1722" s="206"/>
      <c r="U1722" s="13"/>
      <c r="V1722" s="13"/>
      <c r="W1722" s="13"/>
      <c r="X1722" s="13"/>
      <c r="Y1722" s="13"/>
      <c r="Z1722" s="13"/>
      <c r="AA1722" s="13"/>
      <c r="AB1722" s="13"/>
      <c r="AC1722" s="13"/>
      <c r="AD1722" s="13"/>
      <c r="AE1722" s="13"/>
      <c r="AT1722" s="200" t="s">
        <v>419</v>
      </c>
      <c r="AU1722" s="200" t="s">
        <v>80</v>
      </c>
      <c r="AV1722" s="13" t="s">
        <v>80</v>
      </c>
      <c r="AW1722" s="13" t="s">
        <v>4</v>
      </c>
      <c r="AX1722" s="13" t="s">
        <v>76</v>
      </c>
      <c r="AY1722" s="200" t="s">
        <v>408</v>
      </c>
    </row>
    <row r="1723" s="2" customFormat="1" ht="21.75" customHeight="1">
      <c r="A1723" s="41"/>
      <c r="B1723" s="179"/>
      <c r="C1723" s="223" t="s">
        <v>2786</v>
      </c>
      <c r="D1723" s="223" t="s">
        <v>513</v>
      </c>
      <c r="E1723" s="224" t="s">
        <v>2787</v>
      </c>
      <c r="F1723" s="225" t="s">
        <v>2788</v>
      </c>
      <c r="G1723" s="226" t="s">
        <v>501</v>
      </c>
      <c r="H1723" s="227">
        <v>3.3730000000000002</v>
      </c>
      <c r="I1723" s="228"/>
      <c r="J1723" s="229">
        <f>ROUND(I1723*H1723,2)</f>
        <v>0</v>
      </c>
      <c r="K1723" s="225" t="s">
        <v>414</v>
      </c>
      <c r="L1723" s="230"/>
      <c r="M1723" s="231" t="s">
        <v>3</v>
      </c>
      <c r="N1723" s="232" t="s">
        <v>43</v>
      </c>
      <c r="O1723" s="75"/>
      <c r="P1723" s="189">
        <f>O1723*H1723</f>
        <v>0</v>
      </c>
      <c r="Q1723" s="189">
        <v>1</v>
      </c>
      <c r="R1723" s="189">
        <f>Q1723*H1723</f>
        <v>3.3730000000000002</v>
      </c>
      <c r="S1723" s="189">
        <v>0</v>
      </c>
      <c r="T1723" s="190">
        <f>S1723*H1723</f>
        <v>0</v>
      </c>
      <c r="U1723" s="41"/>
      <c r="V1723" s="41"/>
      <c r="W1723" s="41"/>
      <c r="X1723" s="41"/>
      <c r="Y1723" s="41"/>
      <c r="Z1723" s="41"/>
      <c r="AA1723" s="41"/>
      <c r="AB1723" s="41"/>
      <c r="AC1723" s="41"/>
      <c r="AD1723" s="41"/>
      <c r="AE1723" s="41"/>
      <c r="AR1723" s="191" t="s">
        <v>616</v>
      </c>
      <c r="AT1723" s="191" t="s">
        <v>513</v>
      </c>
      <c r="AU1723" s="191" t="s">
        <v>80</v>
      </c>
      <c r="AY1723" s="22" t="s">
        <v>408</v>
      </c>
      <c r="BE1723" s="192">
        <f>IF(N1723="základní",J1723,0)</f>
        <v>0</v>
      </c>
      <c r="BF1723" s="192">
        <f>IF(N1723="snížená",J1723,0)</f>
        <v>0</v>
      </c>
      <c r="BG1723" s="192">
        <f>IF(N1723="zákl. přenesená",J1723,0)</f>
        <v>0</v>
      </c>
      <c r="BH1723" s="192">
        <f>IF(N1723="sníž. přenesená",J1723,0)</f>
        <v>0</v>
      </c>
      <c r="BI1723" s="192">
        <f>IF(N1723="nulová",J1723,0)</f>
        <v>0</v>
      </c>
      <c r="BJ1723" s="22" t="s">
        <v>76</v>
      </c>
      <c r="BK1723" s="192">
        <f>ROUND(I1723*H1723,2)</f>
        <v>0</v>
      </c>
      <c r="BL1723" s="22" t="s">
        <v>98</v>
      </c>
      <c r="BM1723" s="191" t="s">
        <v>2789</v>
      </c>
    </row>
    <row r="1724" s="13" customFormat="1">
      <c r="A1724" s="13"/>
      <c r="B1724" s="198"/>
      <c r="C1724" s="13"/>
      <c r="D1724" s="199" t="s">
        <v>419</v>
      </c>
      <c r="E1724" s="200" t="s">
        <v>3</v>
      </c>
      <c r="F1724" s="201" t="s">
        <v>2790</v>
      </c>
      <c r="G1724" s="13"/>
      <c r="H1724" s="202">
        <v>3.3730000000000002</v>
      </c>
      <c r="I1724" s="203"/>
      <c r="J1724" s="13"/>
      <c r="K1724" s="13"/>
      <c r="L1724" s="198"/>
      <c r="M1724" s="204"/>
      <c r="N1724" s="205"/>
      <c r="O1724" s="205"/>
      <c r="P1724" s="205"/>
      <c r="Q1724" s="205"/>
      <c r="R1724" s="205"/>
      <c r="S1724" s="205"/>
      <c r="T1724" s="206"/>
      <c r="U1724" s="13"/>
      <c r="V1724" s="13"/>
      <c r="W1724" s="13"/>
      <c r="X1724" s="13"/>
      <c r="Y1724" s="13"/>
      <c r="Z1724" s="13"/>
      <c r="AA1724" s="13"/>
      <c r="AB1724" s="13"/>
      <c r="AC1724" s="13"/>
      <c r="AD1724" s="13"/>
      <c r="AE1724" s="13"/>
      <c r="AT1724" s="200" t="s">
        <v>419</v>
      </c>
      <c r="AU1724" s="200" t="s">
        <v>80</v>
      </c>
      <c r="AV1724" s="13" t="s">
        <v>80</v>
      </c>
      <c r="AW1724" s="13" t="s">
        <v>33</v>
      </c>
      <c r="AX1724" s="13" t="s">
        <v>76</v>
      </c>
      <c r="AY1724" s="200" t="s">
        <v>408</v>
      </c>
    </row>
    <row r="1725" s="2" customFormat="1" ht="24.15" customHeight="1">
      <c r="A1725" s="41"/>
      <c r="B1725" s="179"/>
      <c r="C1725" s="223" t="s">
        <v>2791</v>
      </c>
      <c r="D1725" s="223" t="s">
        <v>513</v>
      </c>
      <c r="E1725" s="224" t="s">
        <v>2792</v>
      </c>
      <c r="F1725" s="225" t="s">
        <v>2793</v>
      </c>
      <c r="G1725" s="226" t="s">
        <v>501</v>
      </c>
      <c r="H1725" s="227">
        <v>0.089999999999999997</v>
      </c>
      <c r="I1725" s="228"/>
      <c r="J1725" s="229">
        <f>ROUND(I1725*H1725,2)</f>
        <v>0</v>
      </c>
      <c r="K1725" s="225" t="s">
        <v>414</v>
      </c>
      <c r="L1725" s="230"/>
      <c r="M1725" s="231" t="s">
        <v>3</v>
      </c>
      <c r="N1725" s="232" t="s">
        <v>43</v>
      </c>
      <c r="O1725" s="75"/>
      <c r="P1725" s="189">
        <f>O1725*H1725</f>
        <v>0</v>
      </c>
      <c r="Q1725" s="189">
        <v>1</v>
      </c>
      <c r="R1725" s="189">
        <f>Q1725*H1725</f>
        <v>0.089999999999999997</v>
      </c>
      <c r="S1725" s="189">
        <v>0</v>
      </c>
      <c r="T1725" s="190">
        <f>S1725*H1725</f>
        <v>0</v>
      </c>
      <c r="U1725" s="41"/>
      <c r="V1725" s="41"/>
      <c r="W1725" s="41"/>
      <c r="X1725" s="41"/>
      <c r="Y1725" s="41"/>
      <c r="Z1725" s="41"/>
      <c r="AA1725" s="41"/>
      <c r="AB1725" s="41"/>
      <c r="AC1725" s="41"/>
      <c r="AD1725" s="41"/>
      <c r="AE1725" s="41"/>
      <c r="AR1725" s="191" t="s">
        <v>616</v>
      </c>
      <c r="AT1725" s="191" t="s">
        <v>513</v>
      </c>
      <c r="AU1725" s="191" t="s">
        <v>80</v>
      </c>
      <c r="AY1725" s="22" t="s">
        <v>408</v>
      </c>
      <c r="BE1725" s="192">
        <f>IF(N1725="základní",J1725,0)</f>
        <v>0</v>
      </c>
      <c r="BF1725" s="192">
        <f>IF(N1725="snížená",J1725,0)</f>
        <v>0</v>
      </c>
      <c r="BG1725" s="192">
        <f>IF(N1725="zákl. přenesená",J1725,0)</f>
        <v>0</v>
      </c>
      <c r="BH1725" s="192">
        <f>IF(N1725="sníž. přenesená",J1725,0)</f>
        <v>0</v>
      </c>
      <c r="BI1725" s="192">
        <f>IF(N1725="nulová",J1725,0)</f>
        <v>0</v>
      </c>
      <c r="BJ1725" s="22" t="s">
        <v>76</v>
      </c>
      <c r="BK1725" s="192">
        <f>ROUND(I1725*H1725,2)</f>
        <v>0</v>
      </c>
      <c r="BL1725" s="22" t="s">
        <v>98</v>
      </c>
      <c r="BM1725" s="191" t="s">
        <v>2794</v>
      </c>
    </row>
    <row r="1726" s="13" customFormat="1">
      <c r="A1726" s="13"/>
      <c r="B1726" s="198"/>
      <c r="C1726" s="13"/>
      <c r="D1726" s="199" t="s">
        <v>419</v>
      </c>
      <c r="E1726" s="200" t="s">
        <v>3</v>
      </c>
      <c r="F1726" s="201" t="s">
        <v>2795</v>
      </c>
      <c r="G1726" s="13"/>
      <c r="H1726" s="202">
        <v>0.089999999999999997</v>
      </c>
      <c r="I1726" s="203"/>
      <c r="J1726" s="13"/>
      <c r="K1726" s="13"/>
      <c r="L1726" s="198"/>
      <c r="M1726" s="204"/>
      <c r="N1726" s="205"/>
      <c r="O1726" s="205"/>
      <c r="P1726" s="205"/>
      <c r="Q1726" s="205"/>
      <c r="R1726" s="205"/>
      <c r="S1726" s="205"/>
      <c r="T1726" s="206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T1726" s="200" t="s">
        <v>419</v>
      </c>
      <c r="AU1726" s="200" t="s">
        <v>80</v>
      </c>
      <c r="AV1726" s="13" t="s">
        <v>80</v>
      </c>
      <c r="AW1726" s="13" t="s">
        <v>33</v>
      </c>
      <c r="AX1726" s="13" t="s">
        <v>76</v>
      </c>
      <c r="AY1726" s="200" t="s">
        <v>408</v>
      </c>
    </row>
    <row r="1727" s="2" customFormat="1" ht="21.75" customHeight="1">
      <c r="A1727" s="41"/>
      <c r="B1727" s="179"/>
      <c r="C1727" s="223" t="s">
        <v>2796</v>
      </c>
      <c r="D1727" s="223" t="s">
        <v>513</v>
      </c>
      <c r="E1727" s="224" t="s">
        <v>2797</v>
      </c>
      <c r="F1727" s="225" t="s">
        <v>2798</v>
      </c>
      <c r="G1727" s="226" t="s">
        <v>501</v>
      </c>
      <c r="H1727" s="227">
        <v>0.014999999999999999</v>
      </c>
      <c r="I1727" s="228"/>
      <c r="J1727" s="229">
        <f>ROUND(I1727*H1727,2)</f>
        <v>0</v>
      </c>
      <c r="K1727" s="225" t="s">
        <v>414</v>
      </c>
      <c r="L1727" s="230"/>
      <c r="M1727" s="231" t="s">
        <v>3</v>
      </c>
      <c r="N1727" s="232" t="s">
        <v>43</v>
      </c>
      <c r="O1727" s="75"/>
      <c r="P1727" s="189">
        <f>O1727*H1727</f>
        <v>0</v>
      </c>
      <c r="Q1727" s="189">
        <v>1</v>
      </c>
      <c r="R1727" s="189">
        <f>Q1727*H1727</f>
        <v>0.014999999999999999</v>
      </c>
      <c r="S1727" s="189">
        <v>0</v>
      </c>
      <c r="T1727" s="190">
        <f>S1727*H1727</f>
        <v>0</v>
      </c>
      <c r="U1727" s="41"/>
      <c r="V1727" s="41"/>
      <c r="W1727" s="41"/>
      <c r="X1727" s="41"/>
      <c r="Y1727" s="41"/>
      <c r="Z1727" s="41"/>
      <c r="AA1727" s="41"/>
      <c r="AB1727" s="41"/>
      <c r="AC1727" s="41"/>
      <c r="AD1727" s="41"/>
      <c r="AE1727" s="41"/>
      <c r="AR1727" s="191" t="s">
        <v>616</v>
      </c>
      <c r="AT1727" s="191" t="s">
        <v>513</v>
      </c>
      <c r="AU1727" s="191" t="s">
        <v>80</v>
      </c>
      <c r="AY1727" s="22" t="s">
        <v>408</v>
      </c>
      <c r="BE1727" s="192">
        <f>IF(N1727="základní",J1727,0)</f>
        <v>0</v>
      </c>
      <c r="BF1727" s="192">
        <f>IF(N1727="snížená",J1727,0)</f>
        <v>0</v>
      </c>
      <c r="BG1727" s="192">
        <f>IF(N1727="zákl. přenesená",J1727,0)</f>
        <v>0</v>
      </c>
      <c r="BH1727" s="192">
        <f>IF(N1727="sníž. přenesená",J1727,0)</f>
        <v>0</v>
      </c>
      <c r="BI1727" s="192">
        <f>IF(N1727="nulová",J1727,0)</f>
        <v>0</v>
      </c>
      <c r="BJ1727" s="22" t="s">
        <v>76</v>
      </c>
      <c r="BK1727" s="192">
        <f>ROUND(I1727*H1727,2)</f>
        <v>0</v>
      </c>
      <c r="BL1727" s="22" t="s">
        <v>98</v>
      </c>
      <c r="BM1727" s="191" t="s">
        <v>2799</v>
      </c>
    </row>
    <row r="1728" s="13" customFormat="1">
      <c r="A1728" s="13"/>
      <c r="B1728" s="198"/>
      <c r="C1728" s="13"/>
      <c r="D1728" s="199" t="s">
        <v>419</v>
      </c>
      <c r="E1728" s="200" t="s">
        <v>3</v>
      </c>
      <c r="F1728" s="201" t="s">
        <v>2800</v>
      </c>
      <c r="G1728" s="13"/>
      <c r="H1728" s="202">
        <v>0.014999999999999999</v>
      </c>
      <c r="I1728" s="203"/>
      <c r="J1728" s="13"/>
      <c r="K1728" s="13"/>
      <c r="L1728" s="198"/>
      <c r="M1728" s="204"/>
      <c r="N1728" s="205"/>
      <c r="O1728" s="205"/>
      <c r="P1728" s="205"/>
      <c r="Q1728" s="205"/>
      <c r="R1728" s="205"/>
      <c r="S1728" s="205"/>
      <c r="T1728" s="206"/>
      <c r="U1728" s="13"/>
      <c r="V1728" s="13"/>
      <c r="W1728" s="13"/>
      <c r="X1728" s="13"/>
      <c r="Y1728" s="13"/>
      <c r="Z1728" s="13"/>
      <c r="AA1728" s="13"/>
      <c r="AB1728" s="13"/>
      <c r="AC1728" s="13"/>
      <c r="AD1728" s="13"/>
      <c r="AE1728" s="13"/>
      <c r="AT1728" s="200" t="s">
        <v>419</v>
      </c>
      <c r="AU1728" s="200" t="s">
        <v>80</v>
      </c>
      <c r="AV1728" s="13" t="s">
        <v>80</v>
      </c>
      <c r="AW1728" s="13" t="s">
        <v>33</v>
      </c>
      <c r="AX1728" s="13" t="s">
        <v>76</v>
      </c>
      <c r="AY1728" s="200" t="s">
        <v>408</v>
      </c>
    </row>
    <row r="1729" s="2" customFormat="1" ht="21.75" customHeight="1">
      <c r="A1729" s="41"/>
      <c r="B1729" s="179"/>
      <c r="C1729" s="223" t="s">
        <v>2801</v>
      </c>
      <c r="D1729" s="223" t="s">
        <v>513</v>
      </c>
      <c r="E1729" s="224" t="s">
        <v>2802</v>
      </c>
      <c r="F1729" s="225" t="s">
        <v>2803</v>
      </c>
      <c r="G1729" s="226" t="s">
        <v>501</v>
      </c>
      <c r="H1729" s="227">
        <v>0.78500000000000003</v>
      </c>
      <c r="I1729" s="228"/>
      <c r="J1729" s="229">
        <f>ROUND(I1729*H1729,2)</f>
        <v>0</v>
      </c>
      <c r="K1729" s="225" t="s">
        <v>414</v>
      </c>
      <c r="L1729" s="230"/>
      <c r="M1729" s="231" t="s">
        <v>3</v>
      </c>
      <c r="N1729" s="232" t="s">
        <v>43</v>
      </c>
      <c r="O1729" s="75"/>
      <c r="P1729" s="189">
        <f>O1729*H1729</f>
        <v>0</v>
      </c>
      <c r="Q1729" s="189">
        <v>1</v>
      </c>
      <c r="R1729" s="189">
        <f>Q1729*H1729</f>
        <v>0.78500000000000003</v>
      </c>
      <c r="S1729" s="189">
        <v>0</v>
      </c>
      <c r="T1729" s="190">
        <f>S1729*H1729</f>
        <v>0</v>
      </c>
      <c r="U1729" s="41"/>
      <c r="V1729" s="41"/>
      <c r="W1729" s="41"/>
      <c r="X1729" s="41"/>
      <c r="Y1729" s="41"/>
      <c r="Z1729" s="41"/>
      <c r="AA1729" s="41"/>
      <c r="AB1729" s="41"/>
      <c r="AC1729" s="41"/>
      <c r="AD1729" s="41"/>
      <c r="AE1729" s="41"/>
      <c r="AR1729" s="191" t="s">
        <v>616</v>
      </c>
      <c r="AT1729" s="191" t="s">
        <v>513</v>
      </c>
      <c r="AU1729" s="191" t="s">
        <v>80</v>
      </c>
      <c r="AY1729" s="22" t="s">
        <v>408</v>
      </c>
      <c r="BE1729" s="192">
        <f>IF(N1729="základní",J1729,0)</f>
        <v>0</v>
      </c>
      <c r="BF1729" s="192">
        <f>IF(N1729="snížená",J1729,0)</f>
        <v>0</v>
      </c>
      <c r="BG1729" s="192">
        <f>IF(N1729="zákl. přenesená",J1729,0)</f>
        <v>0</v>
      </c>
      <c r="BH1729" s="192">
        <f>IF(N1729="sníž. přenesená",J1729,0)</f>
        <v>0</v>
      </c>
      <c r="BI1729" s="192">
        <f>IF(N1729="nulová",J1729,0)</f>
        <v>0</v>
      </c>
      <c r="BJ1729" s="22" t="s">
        <v>76</v>
      </c>
      <c r="BK1729" s="192">
        <f>ROUND(I1729*H1729,2)</f>
        <v>0</v>
      </c>
      <c r="BL1729" s="22" t="s">
        <v>98</v>
      </c>
      <c r="BM1729" s="191" t="s">
        <v>2804</v>
      </c>
    </row>
    <row r="1730" s="13" customFormat="1">
      <c r="A1730" s="13"/>
      <c r="B1730" s="198"/>
      <c r="C1730" s="13"/>
      <c r="D1730" s="199" t="s">
        <v>419</v>
      </c>
      <c r="E1730" s="200" t="s">
        <v>3</v>
      </c>
      <c r="F1730" s="201" t="s">
        <v>2805</v>
      </c>
      <c r="G1730" s="13"/>
      <c r="H1730" s="202">
        <v>0.78500000000000003</v>
      </c>
      <c r="I1730" s="203"/>
      <c r="J1730" s="13"/>
      <c r="K1730" s="13"/>
      <c r="L1730" s="198"/>
      <c r="M1730" s="204"/>
      <c r="N1730" s="205"/>
      <c r="O1730" s="205"/>
      <c r="P1730" s="205"/>
      <c r="Q1730" s="205"/>
      <c r="R1730" s="205"/>
      <c r="S1730" s="205"/>
      <c r="T1730" s="206"/>
      <c r="U1730" s="13"/>
      <c r="V1730" s="13"/>
      <c r="W1730" s="13"/>
      <c r="X1730" s="13"/>
      <c r="Y1730" s="13"/>
      <c r="Z1730" s="13"/>
      <c r="AA1730" s="13"/>
      <c r="AB1730" s="13"/>
      <c r="AC1730" s="13"/>
      <c r="AD1730" s="13"/>
      <c r="AE1730" s="13"/>
      <c r="AT1730" s="200" t="s">
        <v>419</v>
      </c>
      <c r="AU1730" s="200" t="s">
        <v>80</v>
      </c>
      <c r="AV1730" s="13" t="s">
        <v>80</v>
      </c>
      <c r="AW1730" s="13" t="s">
        <v>33</v>
      </c>
      <c r="AX1730" s="13" t="s">
        <v>76</v>
      </c>
      <c r="AY1730" s="200" t="s">
        <v>408</v>
      </c>
    </row>
    <row r="1731" s="2" customFormat="1" ht="24.15" customHeight="1">
      <c r="A1731" s="41"/>
      <c r="B1731" s="179"/>
      <c r="C1731" s="180" t="s">
        <v>2806</v>
      </c>
      <c r="D1731" s="180" t="s">
        <v>411</v>
      </c>
      <c r="E1731" s="181" t="s">
        <v>2807</v>
      </c>
      <c r="F1731" s="182" t="s">
        <v>2808</v>
      </c>
      <c r="G1731" s="183" t="s">
        <v>2401</v>
      </c>
      <c r="H1731" s="184">
        <v>48.700000000000003</v>
      </c>
      <c r="I1731" s="185"/>
      <c r="J1731" s="186">
        <f>ROUND(I1731*H1731,2)</f>
        <v>0</v>
      </c>
      <c r="K1731" s="182" t="s">
        <v>1623</v>
      </c>
      <c r="L1731" s="42"/>
      <c r="M1731" s="187" t="s">
        <v>3</v>
      </c>
      <c r="N1731" s="188" t="s">
        <v>43</v>
      </c>
      <c r="O1731" s="75"/>
      <c r="P1731" s="189">
        <f>O1731*H1731</f>
        <v>0</v>
      </c>
      <c r="Q1731" s="189">
        <v>0</v>
      </c>
      <c r="R1731" s="189">
        <f>Q1731*H1731</f>
        <v>0</v>
      </c>
      <c r="S1731" s="189">
        <v>0</v>
      </c>
      <c r="T1731" s="190">
        <f>S1731*H1731</f>
        <v>0</v>
      </c>
      <c r="U1731" s="41"/>
      <c r="V1731" s="41"/>
      <c r="W1731" s="41"/>
      <c r="X1731" s="41"/>
      <c r="Y1731" s="41"/>
      <c r="Z1731" s="41"/>
      <c r="AA1731" s="41"/>
      <c r="AB1731" s="41"/>
      <c r="AC1731" s="41"/>
      <c r="AD1731" s="41"/>
      <c r="AE1731" s="41"/>
      <c r="AR1731" s="191" t="s">
        <v>98</v>
      </c>
      <c r="AT1731" s="191" t="s">
        <v>411</v>
      </c>
      <c r="AU1731" s="191" t="s">
        <v>80</v>
      </c>
      <c r="AY1731" s="22" t="s">
        <v>408</v>
      </c>
      <c r="BE1731" s="192">
        <f>IF(N1731="základní",J1731,0)</f>
        <v>0</v>
      </c>
      <c r="BF1731" s="192">
        <f>IF(N1731="snížená",J1731,0)</f>
        <v>0</v>
      </c>
      <c r="BG1731" s="192">
        <f>IF(N1731="zákl. přenesená",J1731,0)</f>
        <v>0</v>
      </c>
      <c r="BH1731" s="192">
        <f>IF(N1731="sníž. přenesená",J1731,0)</f>
        <v>0</v>
      </c>
      <c r="BI1731" s="192">
        <f>IF(N1731="nulová",J1731,0)</f>
        <v>0</v>
      </c>
      <c r="BJ1731" s="22" t="s">
        <v>76</v>
      </c>
      <c r="BK1731" s="192">
        <f>ROUND(I1731*H1731,2)</f>
        <v>0</v>
      </c>
      <c r="BL1731" s="22" t="s">
        <v>98</v>
      </c>
      <c r="BM1731" s="191" t="s">
        <v>2809</v>
      </c>
    </row>
    <row r="1732" s="13" customFormat="1">
      <c r="A1732" s="13"/>
      <c r="B1732" s="198"/>
      <c r="C1732" s="13"/>
      <c r="D1732" s="199" t="s">
        <v>419</v>
      </c>
      <c r="E1732" s="200" t="s">
        <v>3</v>
      </c>
      <c r="F1732" s="201" t="s">
        <v>2810</v>
      </c>
      <c r="G1732" s="13"/>
      <c r="H1732" s="202">
        <v>48.700000000000003</v>
      </c>
      <c r="I1732" s="203"/>
      <c r="J1732" s="13"/>
      <c r="K1732" s="13"/>
      <c r="L1732" s="198"/>
      <c r="M1732" s="204"/>
      <c r="N1732" s="205"/>
      <c r="O1732" s="205"/>
      <c r="P1732" s="205"/>
      <c r="Q1732" s="205"/>
      <c r="R1732" s="205"/>
      <c r="S1732" s="205"/>
      <c r="T1732" s="206"/>
      <c r="U1732" s="13"/>
      <c r="V1732" s="13"/>
      <c r="W1732" s="13"/>
      <c r="X1732" s="13"/>
      <c r="Y1732" s="13"/>
      <c r="Z1732" s="13"/>
      <c r="AA1732" s="13"/>
      <c r="AB1732" s="13"/>
      <c r="AC1732" s="13"/>
      <c r="AD1732" s="13"/>
      <c r="AE1732" s="13"/>
      <c r="AT1732" s="200" t="s">
        <v>419</v>
      </c>
      <c r="AU1732" s="200" t="s">
        <v>80</v>
      </c>
      <c r="AV1732" s="13" t="s">
        <v>80</v>
      </c>
      <c r="AW1732" s="13" t="s">
        <v>33</v>
      </c>
      <c r="AX1732" s="13" t="s">
        <v>76</v>
      </c>
      <c r="AY1732" s="200" t="s">
        <v>408</v>
      </c>
    </row>
    <row r="1733" s="2" customFormat="1" ht="24.15" customHeight="1">
      <c r="A1733" s="41"/>
      <c r="B1733" s="179"/>
      <c r="C1733" s="180" t="s">
        <v>2811</v>
      </c>
      <c r="D1733" s="180" t="s">
        <v>411</v>
      </c>
      <c r="E1733" s="181" t="s">
        <v>2812</v>
      </c>
      <c r="F1733" s="182" t="s">
        <v>1700</v>
      </c>
      <c r="G1733" s="183" t="s">
        <v>117</v>
      </c>
      <c r="H1733" s="184">
        <v>55.609999999999999</v>
      </c>
      <c r="I1733" s="185"/>
      <c r="J1733" s="186">
        <f>ROUND(I1733*H1733,2)</f>
        <v>0</v>
      </c>
      <c r="K1733" s="182" t="s">
        <v>414</v>
      </c>
      <c r="L1733" s="42"/>
      <c r="M1733" s="187" t="s">
        <v>3</v>
      </c>
      <c r="N1733" s="188" t="s">
        <v>43</v>
      </c>
      <c r="O1733" s="75"/>
      <c r="P1733" s="189">
        <f>O1733*H1733</f>
        <v>0</v>
      </c>
      <c r="Q1733" s="189">
        <v>0.00014375</v>
      </c>
      <c r="R1733" s="189">
        <f>Q1733*H1733</f>
        <v>0.0079939374999999993</v>
      </c>
      <c r="S1733" s="189">
        <v>0</v>
      </c>
      <c r="T1733" s="190">
        <f>S1733*H1733</f>
        <v>0</v>
      </c>
      <c r="U1733" s="41"/>
      <c r="V1733" s="41"/>
      <c r="W1733" s="41"/>
      <c r="X1733" s="41"/>
      <c r="Y1733" s="41"/>
      <c r="Z1733" s="41"/>
      <c r="AA1733" s="41"/>
      <c r="AB1733" s="41"/>
      <c r="AC1733" s="41"/>
      <c r="AD1733" s="41"/>
      <c r="AE1733" s="41"/>
      <c r="AR1733" s="191" t="s">
        <v>98</v>
      </c>
      <c r="AT1733" s="191" t="s">
        <v>411</v>
      </c>
      <c r="AU1733" s="191" t="s">
        <v>80</v>
      </c>
      <c r="AY1733" s="22" t="s">
        <v>408</v>
      </c>
      <c r="BE1733" s="192">
        <f>IF(N1733="základní",J1733,0)</f>
        <v>0</v>
      </c>
      <c r="BF1733" s="192">
        <f>IF(N1733="snížená",J1733,0)</f>
        <v>0</v>
      </c>
      <c r="BG1733" s="192">
        <f>IF(N1733="zákl. přenesená",J1733,0)</f>
        <v>0</v>
      </c>
      <c r="BH1733" s="192">
        <f>IF(N1733="sníž. přenesená",J1733,0)</f>
        <v>0</v>
      </c>
      <c r="BI1733" s="192">
        <f>IF(N1733="nulová",J1733,0)</f>
        <v>0</v>
      </c>
      <c r="BJ1733" s="22" t="s">
        <v>76</v>
      </c>
      <c r="BK1733" s="192">
        <f>ROUND(I1733*H1733,2)</f>
        <v>0</v>
      </c>
      <c r="BL1733" s="22" t="s">
        <v>98</v>
      </c>
      <c r="BM1733" s="191" t="s">
        <v>2813</v>
      </c>
    </row>
    <row r="1734" s="2" customFormat="1">
      <c r="A1734" s="41"/>
      <c r="B1734" s="42"/>
      <c r="C1734" s="41"/>
      <c r="D1734" s="193" t="s">
        <v>417</v>
      </c>
      <c r="E1734" s="41"/>
      <c r="F1734" s="194" t="s">
        <v>2814</v>
      </c>
      <c r="G1734" s="41"/>
      <c r="H1734" s="41"/>
      <c r="I1734" s="195"/>
      <c r="J1734" s="41"/>
      <c r="K1734" s="41"/>
      <c r="L1734" s="42"/>
      <c r="M1734" s="196"/>
      <c r="N1734" s="197"/>
      <c r="O1734" s="75"/>
      <c r="P1734" s="75"/>
      <c r="Q1734" s="75"/>
      <c r="R1734" s="75"/>
      <c r="S1734" s="75"/>
      <c r="T1734" s="76"/>
      <c r="U1734" s="41"/>
      <c r="V1734" s="41"/>
      <c r="W1734" s="41"/>
      <c r="X1734" s="41"/>
      <c r="Y1734" s="41"/>
      <c r="Z1734" s="41"/>
      <c r="AA1734" s="41"/>
      <c r="AB1734" s="41"/>
      <c r="AC1734" s="41"/>
      <c r="AD1734" s="41"/>
      <c r="AE1734" s="41"/>
      <c r="AT1734" s="22" t="s">
        <v>417</v>
      </c>
      <c r="AU1734" s="22" t="s">
        <v>80</v>
      </c>
    </row>
    <row r="1735" s="13" customFormat="1">
      <c r="A1735" s="13"/>
      <c r="B1735" s="198"/>
      <c r="C1735" s="13"/>
      <c r="D1735" s="199" t="s">
        <v>419</v>
      </c>
      <c r="E1735" s="200" t="s">
        <v>3</v>
      </c>
      <c r="F1735" s="201" t="s">
        <v>2815</v>
      </c>
      <c r="G1735" s="13"/>
      <c r="H1735" s="202">
        <v>43.055999999999997</v>
      </c>
      <c r="I1735" s="203"/>
      <c r="J1735" s="13"/>
      <c r="K1735" s="13"/>
      <c r="L1735" s="198"/>
      <c r="M1735" s="204"/>
      <c r="N1735" s="205"/>
      <c r="O1735" s="205"/>
      <c r="P1735" s="205"/>
      <c r="Q1735" s="205"/>
      <c r="R1735" s="205"/>
      <c r="S1735" s="205"/>
      <c r="T1735" s="206"/>
      <c r="U1735" s="13"/>
      <c r="V1735" s="13"/>
      <c r="W1735" s="13"/>
      <c r="X1735" s="13"/>
      <c r="Y1735" s="13"/>
      <c r="Z1735" s="13"/>
      <c r="AA1735" s="13"/>
      <c r="AB1735" s="13"/>
      <c r="AC1735" s="13"/>
      <c r="AD1735" s="13"/>
      <c r="AE1735" s="13"/>
      <c r="AT1735" s="200" t="s">
        <v>419</v>
      </c>
      <c r="AU1735" s="200" t="s">
        <v>80</v>
      </c>
      <c r="AV1735" s="13" t="s">
        <v>80</v>
      </c>
      <c r="AW1735" s="13" t="s">
        <v>33</v>
      </c>
      <c r="AX1735" s="13" t="s">
        <v>72</v>
      </c>
      <c r="AY1735" s="200" t="s">
        <v>408</v>
      </c>
    </row>
    <row r="1736" s="13" customFormat="1">
      <c r="A1736" s="13"/>
      <c r="B1736" s="198"/>
      <c r="C1736" s="13"/>
      <c r="D1736" s="199" t="s">
        <v>419</v>
      </c>
      <c r="E1736" s="200" t="s">
        <v>3</v>
      </c>
      <c r="F1736" s="201" t="s">
        <v>2816</v>
      </c>
      <c r="G1736" s="13"/>
      <c r="H1736" s="202">
        <v>2.5539999999999998</v>
      </c>
      <c r="I1736" s="203"/>
      <c r="J1736" s="13"/>
      <c r="K1736" s="13"/>
      <c r="L1736" s="198"/>
      <c r="M1736" s="204"/>
      <c r="N1736" s="205"/>
      <c r="O1736" s="205"/>
      <c r="P1736" s="205"/>
      <c r="Q1736" s="205"/>
      <c r="R1736" s="205"/>
      <c r="S1736" s="205"/>
      <c r="T1736" s="206"/>
      <c r="U1736" s="13"/>
      <c r="V1736" s="13"/>
      <c r="W1736" s="13"/>
      <c r="X1736" s="13"/>
      <c r="Y1736" s="13"/>
      <c r="Z1736" s="13"/>
      <c r="AA1736" s="13"/>
      <c r="AB1736" s="13"/>
      <c r="AC1736" s="13"/>
      <c r="AD1736" s="13"/>
      <c r="AE1736" s="13"/>
      <c r="AT1736" s="200" t="s">
        <v>419</v>
      </c>
      <c r="AU1736" s="200" t="s">
        <v>80</v>
      </c>
      <c r="AV1736" s="13" t="s">
        <v>80</v>
      </c>
      <c r="AW1736" s="13" t="s">
        <v>33</v>
      </c>
      <c r="AX1736" s="13" t="s">
        <v>72</v>
      </c>
      <c r="AY1736" s="200" t="s">
        <v>408</v>
      </c>
    </row>
    <row r="1737" s="13" customFormat="1">
      <c r="A1737" s="13"/>
      <c r="B1737" s="198"/>
      <c r="C1737" s="13"/>
      <c r="D1737" s="199" t="s">
        <v>419</v>
      </c>
      <c r="E1737" s="200" t="s">
        <v>3</v>
      </c>
      <c r="F1737" s="201" t="s">
        <v>482</v>
      </c>
      <c r="G1737" s="13"/>
      <c r="H1737" s="202">
        <v>10</v>
      </c>
      <c r="I1737" s="203"/>
      <c r="J1737" s="13"/>
      <c r="K1737" s="13"/>
      <c r="L1737" s="198"/>
      <c r="M1737" s="204"/>
      <c r="N1737" s="205"/>
      <c r="O1737" s="205"/>
      <c r="P1737" s="205"/>
      <c r="Q1737" s="205"/>
      <c r="R1737" s="205"/>
      <c r="S1737" s="205"/>
      <c r="T1737" s="206"/>
      <c r="U1737" s="13"/>
      <c r="V1737" s="13"/>
      <c r="W1737" s="13"/>
      <c r="X1737" s="13"/>
      <c r="Y1737" s="13"/>
      <c r="Z1737" s="13"/>
      <c r="AA1737" s="13"/>
      <c r="AB1737" s="13"/>
      <c r="AC1737" s="13"/>
      <c r="AD1737" s="13"/>
      <c r="AE1737" s="13"/>
      <c r="AT1737" s="200" t="s">
        <v>419</v>
      </c>
      <c r="AU1737" s="200" t="s">
        <v>80</v>
      </c>
      <c r="AV1737" s="13" t="s">
        <v>80</v>
      </c>
      <c r="AW1737" s="13" t="s">
        <v>33</v>
      </c>
      <c r="AX1737" s="13" t="s">
        <v>72</v>
      </c>
      <c r="AY1737" s="200" t="s">
        <v>408</v>
      </c>
    </row>
    <row r="1738" s="15" customFormat="1">
      <c r="A1738" s="15"/>
      <c r="B1738" s="215"/>
      <c r="C1738" s="15"/>
      <c r="D1738" s="199" t="s">
        <v>419</v>
      </c>
      <c r="E1738" s="216" t="s">
        <v>3</v>
      </c>
      <c r="F1738" s="217" t="s">
        <v>451</v>
      </c>
      <c r="G1738" s="15"/>
      <c r="H1738" s="218">
        <v>55.609999999999999</v>
      </c>
      <c r="I1738" s="219"/>
      <c r="J1738" s="15"/>
      <c r="K1738" s="15"/>
      <c r="L1738" s="215"/>
      <c r="M1738" s="220"/>
      <c r="N1738" s="221"/>
      <c r="O1738" s="221"/>
      <c r="P1738" s="221"/>
      <c r="Q1738" s="221"/>
      <c r="R1738" s="221"/>
      <c r="S1738" s="221"/>
      <c r="T1738" s="222"/>
      <c r="U1738" s="15"/>
      <c r="V1738" s="15"/>
      <c r="W1738" s="15"/>
      <c r="X1738" s="15"/>
      <c r="Y1738" s="15"/>
      <c r="Z1738" s="15"/>
      <c r="AA1738" s="15"/>
      <c r="AB1738" s="15"/>
      <c r="AC1738" s="15"/>
      <c r="AD1738" s="15"/>
      <c r="AE1738" s="15"/>
      <c r="AT1738" s="216" t="s">
        <v>419</v>
      </c>
      <c r="AU1738" s="216" t="s">
        <v>80</v>
      </c>
      <c r="AV1738" s="15" t="s">
        <v>415</v>
      </c>
      <c r="AW1738" s="15" t="s">
        <v>33</v>
      </c>
      <c r="AX1738" s="15" t="s">
        <v>76</v>
      </c>
      <c r="AY1738" s="216" t="s">
        <v>408</v>
      </c>
    </row>
    <row r="1739" s="12" customFormat="1" ht="22.8" customHeight="1">
      <c r="A1739" s="12"/>
      <c r="B1739" s="166"/>
      <c r="C1739" s="12"/>
      <c r="D1739" s="167" t="s">
        <v>71</v>
      </c>
      <c r="E1739" s="177" t="s">
        <v>2817</v>
      </c>
      <c r="F1739" s="177" t="s">
        <v>2818</v>
      </c>
      <c r="G1739" s="12"/>
      <c r="H1739" s="12"/>
      <c r="I1739" s="169"/>
      <c r="J1739" s="178">
        <f>BK1739</f>
        <v>0</v>
      </c>
      <c r="K1739" s="12"/>
      <c r="L1739" s="166"/>
      <c r="M1739" s="171"/>
      <c r="N1739" s="172"/>
      <c r="O1739" s="172"/>
      <c r="P1739" s="173">
        <f>P1740+SUM(P1741:P1784)+P1818</f>
        <v>0</v>
      </c>
      <c r="Q1739" s="172"/>
      <c r="R1739" s="173">
        <f>R1740+SUM(R1741:R1784)+R1818</f>
        <v>7.8804485548000001</v>
      </c>
      <c r="S1739" s="172"/>
      <c r="T1739" s="174">
        <f>T1740+SUM(T1741:T1784)+T1818</f>
        <v>0</v>
      </c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R1739" s="167" t="s">
        <v>80</v>
      </c>
      <c r="AT1739" s="175" t="s">
        <v>71</v>
      </c>
      <c r="AU1739" s="175" t="s">
        <v>76</v>
      </c>
      <c r="AY1739" s="167" t="s">
        <v>408</v>
      </c>
      <c r="BK1739" s="176">
        <f>BK1740+SUM(BK1741:BK1784)+BK1818</f>
        <v>0</v>
      </c>
    </row>
    <row r="1740" s="2" customFormat="1" ht="24.15" customHeight="1">
      <c r="A1740" s="41"/>
      <c r="B1740" s="179"/>
      <c r="C1740" s="180" t="s">
        <v>2819</v>
      </c>
      <c r="D1740" s="180" t="s">
        <v>411</v>
      </c>
      <c r="E1740" s="181" t="s">
        <v>2820</v>
      </c>
      <c r="F1740" s="182" t="s">
        <v>2821</v>
      </c>
      <c r="G1740" s="183" t="s">
        <v>117</v>
      </c>
      <c r="H1740" s="184">
        <v>196.54400000000001</v>
      </c>
      <c r="I1740" s="185"/>
      <c r="J1740" s="186">
        <f>ROUND(I1740*H1740,2)</f>
        <v>0</v>
      </c>
      <c r="K1740" s="182" t="s">
        <v>414</v>
      </c>
      <c r="L1740" s="42"/>
      <c r="M1740" s="187" t="s">
        <v>3</v>
      </c>
      <c r="N1740" s="188" t="s">
        <v>43</v>
      </c>
      <c r="O1740" s="75"/>
      <c r="P1740" s="189">
        <f>O1740*H1740</f>
        <v>0</v>
      </c>
      <c r="Q1740" s="189">
        <v>0</v>
      </c>
      <c r="R1740" s="189">
        <f>Q1740*H1740</f>
        <v>0</v>
      </c>
      <c r="S1740" s="189">
        <v>0</v>
      </c>
      <c r="T1740" s="190">
        <f>S1740*H1740</f>
        <v>0</v>
      </c>
      <c r="U1740" s="41"/>
      <c r="V1740" s="41"/>
      <c r="W1740" s="41"/>
      <c r="X1740" s="41"/>
      <c r="Y1740" s="41"/>
      <c r="Z1740" s="41"/>
      <c r="AA1740" s="41"/>
      <c r="AB1740" s="41"/>
      <c r="AC1740" s="41"/>
      <c r="AD1740" s="41"/>
      <c r="AE1740" s="41"/>
      <c r="AR1740" s="191" t="s">
        <v>98</v>
      </c>
      <c r="AT1740" s="191" t="s">
        <v>411</v>
      </c>
      <c r="AU1740" s="191" t="s">
        <v>80</v>
      </c>
      <c r="AY1740" s="22" t="s">
        <v>408</v>
      </c>
      <c r="BE1740" s="192">
        <f>IF(N1740="základní",J1740,0)</f>
        <v>0</v>
      </c>
      <c r="BF1740" s="192">
        <f>IF(N1740="snížená",J1740,0)</f>
        <v>0</v>
      </c>
      <c r="BG1740" s="192">
        <f>IF(N1740="zákl. přenesená",J1740,0)</f>
        <v>0</v>
      </c>
      <c r="BH1740" s="192">
        <f>IF(N1740="sníž. přenesená",J1740,0)</f>
        <v>0</v>
      </c>
      <c r="BI1740" s="192">
        <f>IF(N1740="nulová",J1740,0)</f>
        <v>0</v>
      </c>
      <c r="BJ1740" s="22" t="s">
        <v>76</v>
      </c>
      <c r="BK1740" s="192">
        <f>ROUND(I1740*H1740,2)</f>
        <v>0</v>
      </c>
      <c r="BL1740" s="22" t="s">
        <v>98</v>
      </c>
      <c r="BM1740" s="191" t="s">
        <v>2822</v>
      </c>
    </row>
    <row r="1741" s="2" customFormat="1">
      <c r="A1741" s="41"/>
      <c r="B1741" s="42"/>
      <c r="C1741" s="41"/>
      <c r="D1741" s="193" t="s">
        <v>417</v>
      </c>
      <c r="E1741" s="41"/>
      <c r="F1741" s="194" t="s">
        <v>2823</v>
      </c>
      <c r="G1741" s="41"/>
      <c r="H1741" s="41"/>
      <c r="I1741" s="195"/>
      <c r="J1741" s="41"/>
      <c r="K1741" s="41"/>
      <c r="L1741" s="42"/>
      <c r="M1741" s="196"/>
      <c r="N1741" s="197"/>
      <c r="O1741" s="75"/>
      <c r="P1741" s="75"/>
      <c r="Q1741" s="75"/>
      <c r="R1741" s="75"/>
      <c r="S1741" s="75"/>
      <c r="T1741" s="76"/>
      <c r="U1741" s="41"/>
      <c r="V1741" s="41"/>
      <c r="W1741" s="41"/>
      <c r="X1741" s="41"/>
      <c r="Y1741" s="41"/>
      <c r="Z1741" s="41"/>
      <c r="AA1741" s="41"/>
      <c r="AB1741" s="41"/>
      <c r="AC1741" s="41"/>
      <c r="AD1741" s="41"/>
      <c r="AE1741" s="41"/>
      <c r="AT1741" s="22" t="s">
        <v>417</v>
      </c>
      <c r="AU1741" s="22" t="s">
        <v>80</v>
      </c>
    </row>
    <row r="1742" s="13" customFormat="1">
      <c r="A1742" s="13"/>
      <c r="B1742" s="198"/>
      <c r="C1742" s="13"/>
      <c r="D1742" s="199" t="s">
        <v>419</v>
      </c>
      <c r="E1742" s="200" t="s">
        <v>3</v>
      </c>
      <c r="F1742" s="201" t="s">
        <v>2824</v>
      </c>
      <c r="G1742" s="13"/>
      <c r="H1742" s="202">
        <v>186.82400000000001</v>
      </c>
      <c r="I1742" s="203"/>
      <c r="J1742" s="13"/>
      <c r="K1742" s="13"/>
      <c r="L1742" s="198"/>
      <c r="M1742" s="204"/>
      <c r="N1742" s="205"/>
      <c r="O1742" s="205"/>
      <c r="P1742" s="205"/>
      <c r="Q1742" s="205"/>
      <c r="R1742" s="205"/>
      <c r="S1742" s="205"/>
      <c r="T1742" s="206"/>
      <c r="U1742" s="13"/>
      <c r="V1742" s="13"/>
      <c r="W1742" s="13"/>
      <c r="X1742" s="13"/>
      <c r="Y1742" s="13"/>
      <c r="Z1742" s="13"/>
      <c r="AA1742" s="13"/>
      <c r="AB1742" s="13"/>
      <c r="AC1742" s="13"/>
      <c r="AD1742" s="13"/>
      <c r="AE1742" s="13"/>
      <c r="AT1742" s="200" t="s">
        <v>419</v>
      </c>
      <c r="AU1742" s="200" t="s">
        <v>80</v>
      </c>
      <c r="AV1742" s="13" t="s">
        <v>80</v>
      </c>
      <c r="AW1742" s="13" t="s">
        <v>33</v>
      </c>
      <c r="AX1742" s="13" t="s">
        <v>72</v>
      </c>
      <c r="AY1742" s="200" t="s">
        <v>408</v>
      </c>
    </row>
    <row r="1743" s="13" customFormat="1">
      <c r="A1743" s="13"/>
      <c r="B1743" s="198"/>
      <c r="C1743" s="13"/>
      <c r="D1743" s="199" t="s">
        <v>419</v>
      </c>
      <c r="E1743" s="200" t="s">
        <v>3</v>
      </c>
      <c r="F1743" s="201" t="s">
        <v>2825</v>
      </c>
      <c r="G1743" s="13"/>
      <c r="H1743" s="202">
        <v>4.2000000000000002</v>
      </c>
      <c r="I1743" s="203"/>
      <c r="J1743" s="13"/>
      <c r="K1743" s="13"/>
      <c r="L1743" s="198"/>
      <c r="M1743" s="204"/>
      <c r="N1743" s="205"/>
      <c r="O1743" s="205"/>
      <c r="P1743" s="205"/>
      <c r="Q1743" s="205"/>
      <c r="R1743" s="205"/>
      <c r="S1743" s="205"/>
      <c r="T1743" s="206"/>
      <c r="U1743" s="13"/>
      <c r="V1743" s="13"/>
      <c r="W1743" s="13"/>
      <c r="X1743" s="13"/>
      <c r="Y1743" s="13"/>
      <c r="Z1743" s="13"/>
      <c r="AA1743" s="13"/>
      <c r="AB1743" s="13"/>
      <c r="AC1743" s="13"/>
      <c r="AD1743" s="13"/>
      <c r="AE1743" s="13"/>
      <c r="AT1743" s="200" t="s">
        <v>419</v>
      </c>
      <c r="AU1743" s="200" t="s">
        <v>80</v>
      </c>
      <c r="AV1743" s="13" t="s">
        <v>80</v>
      </c>
      <c r="AW1743" s="13" t="s">
        <v>33</v>
      </c>
      <c r="AX1743" s="13" t="s">
        <v>72</v>
      </c>
      <c r="AY1743" s="200" t="s">
        <v>408</v>
      </c>
    </row>
    <row r="1744" s="13" customFormat="1">
      <c r="A1744" s="13"/>
      <c r="B1744" s="198"/>
      <c r="C1744" s="13"/>
      <c r="D1744" s="199" t="s">
        <v>419</v>
      </c>
      <c r="E1744" s="200" t="s">
        <v>3</v>
      </c>
      <c r="F1744" s="201" t="s">
        <v>2826</v>
      </c>
      <c r="G1744" s="13"/>
      <c r="H1744" s="202">
        <v>5.5199999999999996</v>
      </c>
      <c r="I1744" s="203"/>
      <c r="J1744" s="13"/>
      <c r="K1744" s="13"/>
      <c r="L1744" s="198"/>
      <c r="M1744" s="204"/>
      <c r="N1744" s="205"/>
      <c r="O1744" s="205"/>
      <c r="P1744" s="205"/>
      <c r="Q1744" s="205"/>
      <c r="R1744" s="205"/>
      <c r="S1744" s="205"/>
      <c r="T1744" s="206"/>
      <c r="U1744" s="13"/>
      <c r="V1744" s="13"/>
      <c r="W1744" s="13"/>
      <c r="X1744" s="13"/>
      <c r="Y1744" s="13"/>
      <c r="Z1744" s="13"/>
      <c r="AA1744" s="13"/>
      <c r="AB1744" s="13"/>
      <c r="AC1744" s="13"/>
      <c r="AD1744" s="13"/>
      <c r="AE1744" s="13"/>
      <c r="AT1744" s="200" t="s">
        <v>419</v>
      </c>
      <c r="AU1744" s="200" t="s">
        <v>80</v>
      </c>
      <c r="AV1744" s="13" t="s">
        <v>80</v>
      </c>
      <c r="AW1744" s="13" t="s">
        <v>33</v>
      </c>
      <c r="AX1744" s="13" t="s">
        <v>72</v>
      </c>
      <c r="AY1744" s="200" t="s">
        <v>408</v>
      </c>
    </row>
    <row r="1745" s="15" customFormat="1">
      <c r="A1745" s="15"/>
      <c r="B1745" s="215"/>
      <c r="C1745" s="15"/>
      <c r="D1745" s="199" t="s">
        <v>419</v>
      </c>
      <c r="E1745" s="216" t="s">
        <v>3</v>
      </c>
      <c r="F1745" s="217" t="s">
        <v>451</v>
      </c>
      <c r="G1745" s="15"/>
      <c r="H1745" s="218">
        <v>196.54400000000001</v>
      </c>
      <c r="I1745" s="219"/>
      <c r="J1745" s="15"/>
      <c r="K1745" s="15"/>
      <c r="L1745" s="215"/>
      <c r="M1745" s="220"/>
      <c r="N1745" s="221"/>
      <c r="O1745" s="221"/>
      <c r="P1745" s="221"/>
      <c r="Q1745" s="221"/>
      <c r="R1745" s="221"/>
      <c r="S1745" s="221"/>
      <c r="T1745" s="222"/>
      <c r="U1745" s="15"/>
      <c r="V1745" s="15"/>
      <c r="W1745" s="15"/>
      <c r="X1745" s="15"/>
      <c r="Y1745" s="15"/>
      <c r="Z1745" s="15"/>
      <c r="AA1745" s="15"/>
      <c r="AB1745" s="15"/>
      <c r="AC1745" s="15"/>
      <c r="AD1745" s="15"/>
      <c r="AE1745" s="15"/>
      <c r="AT1745" s="216" t="s">
        <v>419</v>
      </c>
      <c r="AU1745" s="216" t="s">
        <v>80</v>
      </c>
      <c r="AV1745" s="15" t="s">
        <v>415</v>
      </c>
      <c r="AW1745" s="15" t="s">
        <v>33</v>
      </c>
      <c r="AX1745" s="15" t="s">
        <v>76</v>
      </c>
      <c r="AY1745" s="216" t="s">
        <v>408</v>
      </c>
    </row>
    <row r="1746" s="2" customFormat="1" ht="24.15" customHeight="1">
      <c r="A1746" s="41"/>
      <c r="B1746" s="179"/>
      <c r="C1746" s="180" t="s">
        <v>2827</v>
      </c>
      <c r="D1746" s="180" t="s">
        <v>411</v>
      </c>
      <c r="E1746" s="181" t="s">
        <v>1605</v>
      </c>
      <c r="F1746" s="182" t="s">
        <v>1606</v>
      </c>
      <c r="G1746" s="183" t="s">
        <v>117</v>
      </c>
      <c r="H1746" s="184">
        <v>196.54400000000001</v>
      </c>
      <c r="I1746" s="185"/>
      <c r="J1746" s="186">
        <f>ROUND(I1746*H1746,2)</f>
        <v>0</v>
      </c>
      <c r="K1746" s="182" t="s">
        <v>414</v>
      </c>
      <c r="L1746" s="42"/>
      <c r="M1746" s="187" t="s">
        <v>3</v>
      </c>
      <c r="N1746" s="188" t="s">
        <v>43</v>
      </c>
      <c r="O1746" s="75"/>
      <c r="P1746" s="189">
        <f>O1746*H1746</f>
        <v>0</v>
      </c>
      <c r="Q1746" s="189">
        <v>0.00029999999999999997</v>
      </c>
      <c r="R1746" s="189">
        <f>Q1746*H1746</f>
        <v>0.0589632</v>
      </c>
      <c r="S1746" s="189">
        <v>0</v>
      </c>
      <c r="T1746" s="190">
        <f>S1746*H1746</f>
        <v>0</v>
      </c>
      <c r="U1746" s="41"/>
      <c r="V1746" s="41"/>
      <c r="W1746" s="41"/>
      <c r="X1746" s="41"/>
      <c r="Y1746" s="41"/>
      <c r="Z1746" s="41"/>
      <c r="AA1746" s="41"/>
      <c r="AB1746" s="41"/>
      <c r="AC1746" s="41"/>
      <c r="AD1746" s="41"/>
      <c r="AE1746" s="41"/>
      <c r="AR1746" s="191" t="s">
        <v>98</v>
      </c>
      <c r="AT1746" s="191" t="s">
        <v>411</v>
      </c>
      <c r="AU1746" s="191" t="s">
        <v>80</v>
      </c>
      <c r="AY1746" s="22" t="s">
        <v>408</v>
      </c>
      <c r="BE1746" s="192">
        <f>IF(N1746="základní",J1746,0)</f>
        <v>0</v>
      </c>
      <c r="BF1746" s="192">
        <f>IF(N1746="snížená",J1746,0)</f>
        <v>0</v>
      </c>
      <c r="BG1746" s="192">
        <f>IF(N1746="zákl. přenesená",J1746,0)</f>
        <v>0</v>
      </c>
      <c r="BH1746" s="192">
        <f>IF(N1746="sníž. přenesená",J1746,0)</f>
        <v>0</v>
      </c>
      <c r="BI1746" s="192">
        <f>IF(N1746="nulová",J1746,0)</f>
        <v>0</v>
      </c>
      <c r="BJ1746" s="22" t="s">
        <v>76</v>
      </c>
      <c r="BK1746" s="192">
        <f>ROUND(I1746*H1746,2)</f>
        <v>0</v>
      </c>
      <c r="BL1746" s="22" t="s">
        <v>98</v>
      </c>
      <c r="BM1746" s="191" t="s">
        <v>2828</v>
      </c>
    </row>
    <row r="1747" s="2" customFormat="1">
      <c r="A1747" s="41"/>
      <c r="B1747" s="42"/>
      <c r="C1747" s="41"/>
      <c r="D1747" s="193" t="s">
        <v>417</v>
      </c>
      <c r="E1747" s="41"/>
      <c r="F1747" s="194" t="s">
        <v>1608</v>
      </c>
      <c r="G1747" s="41"/>
      <c r="H1747" s="41"/>
      <c r="I1747" s="195"/>
      <c r="J1747" s="41"/>
      <c r="K1747" s="41"/>
      <c r="L1747" s="42"/>
      <c r="M1747" s="196"/>
      <c r="N1747" s="197"/>
      <c r="O1747" s="75"/>
      <c r="P1747" s="75"/>
      <c r="Q1747" s="75"/>
      <c r="R1747" s="75"/>
      <c r="S1747" s="75"/>
      <c r="T1747" s="76"/>
      <c r="U1747" s="41"/>
      <c r="V1747" s="41"/>
      <c r="W1747" s="41"/>
      <c r="X1747" s="41"/>
      <c r="Y1747" s="41"/>
      <c r="Z1747" s="41"/>
      <c r="AA1747" s="41"/>
      <c r="AB1747" s="41"/>
      <c r="AC1747" s="41"/>
      <c r="AD1747" s="41"/>
      <c r="AE1747" s="41"/>
      <c r="AT1747" s="22" t="s">
        <v>417</v>
      </c>
      <c r="AU1747" s="22" t="s">
        <v>80</v>
      </c>
    </row>
    <row r="1748" s="2" customFormat="1" ht="37.8" customHeight="1">
      <c r="A1748" s="41"/>
      <c r="B1748" s="179"/>
      <c r="C1748" s="180" t="s">
        <v>2829</v>
      </c>
      <c r="D1748" s="180" t="s">
        <v>411</v>
      </c>
      <c r="E1748" s="181" t="s">
        <v>2830</v>
      </c>
      <c r="F1748" s="182" t="s">
        <v>2831</v>
      </c>
      <c r="G1748" s="183" t="s">
        <v>117</v>
      </c>
      <c r="H1748" s="184">
        <v>196.54400000000001</v>
      </c>
      <c r="I1748" s="185"/>
      <c r="J1748" s="186">
        <f>ROUND(I1748*H1748,2)</f>
        <v>0</v>
      </c>
      <c r="K1748" s="182" t="s">
        <v>414</v>
      </c>
      <c r="L1748" s="42"/>
      <c r="M1748" s="187" t="s">
        <v>3</v>
      </c>
      <c r="N1748" s="188" t="s">
        <v>43</v>
      </c>
      <c r="O1748" s="75"/>
      <c r="P1748" s="189">
        <f>O1748*H1748</f>
        <v>0</v>
      </c>
      <c r="Q1748" s="189">
        <v>0.0089680000000000003</v>
      </c>
      <c r="R1748" s="189">
        <f>Q1748*H1748</f>
        <v>1.7626065920000003</v>
      </c>
      <c r="S1748" s="189">
        <v>0</v>
      </c>
      <c r="T1748" s="190">
        <f>S1748*H1748</f>
        <v>0</v>
      </c>
      <c r="U1748" s="41"/>
      <c r="V1748" s="41"/>
      <c r="W1748" s="41"/>
      <c r="X1748" s="41"/>
      <c r="Y1748" s="41"/>
      <c r="Z1748" s="41"/>
      <c r="AA1748" s="41"/>
      <c r="AB1748" s="41"/>
      <c r="AC1748" s="41"/>
      <c r="AD1748" s="41"/>
      <c r="AE1748" s="41"/>
      <c r="AR1748" s="191" t="s">
        <v>98</v>
      </c>
      <c r="AT1748" s="191" t="s">
        <v>411</v>
      </c>
      <c r="AU1748" s="191" t="s">
        <v>80</v>
      </c>
      <c r="AY1748" s="22" t="s">
        <v>408</v>
      </c>
      <c r="BE1748" s="192">
        <f>IF(N1748="základní",J1748,0)</f>
        <v>0</v>
      </c>
      <c r="BF1748" s="192">
        <f>IF(N1748="snížená",J1748,0)</f>
        <v>0</v>
      </c>
      <c r="BG1748" s="192">
        <f>IF(N1748="zákl. přenesená",J1748,0)</f>
        <v>0</v>
      </c>
      <c r="BH1748" s="192">
        <f>IF(N1748="sníž. přenesená",J1748,0)</f>
        <v>0</v>
      </c>
      <c r="BI1748" s="192">
        <f>IF(N1748="nulová",J1748,0)</f>
        <v>0</v>
      </c>
      <c r="BJ1748" s="22" t="s">
        <v>76</v>
      </c>
      <c r="BK1748" s="192">
        <f>ROUND(I1748*H1748,2)</f>
        <v>0</v>
      </c>
      <c r="BL1748" s="22" t="s">
        <v>98</v>
      </c>
      <c r="BM1748" s="191" t="s">
        <v>2832</v>
      </c>
    </row>
    <row r="1749" s="2" customFormat="1">
      <c r="A1749" s="41"/>
      <c r="B1749" s="42"/>
      <c r="C1749" s="41"/>
      <c r="D1749" s="193" t="s">
        <v>417</v>
      </c>
      <c r="E1749" s="41"/>
      <c r="F1749" s="194" t="s">
        <v>2833</v>
      </c>
      <c r="G1749" s="41"/>
      <c r="H1749" s="41"/>
      <c r="I1749" s="195"/>
      <c r="J1749" s="41"/>
      <c r="K1749" s="41"/>
      <c r="L1749" s="42"/>
      <c r="M1749" s="196"/>
      <c r="N1749" s="197"/>
      <c r="O1749" s="75"/>
      <c r="P1749" s="75"/>
      <c r="Q1749" s="75"/>
      <c r="R1749" s="75"/>
      <c r="S1749" s="75"/>
      <c r="T1749" s="76"/>
      <c r="U1749" s="41"/>
      <c r="V1749" s="41"/>
      <c r="W1749" s="41"/>
      <c r="X1749" s="41"/>
      <c r="Y1749" s="41"/>
      <c r="Z1749" s="41"/>
      <c r="AA1749" s="41"/>
      <c r="AB1749" s="41"/>
      <c r="AC1749" s="41"/>
      <c r="AD1749" s="41"/>
      <c r="AE1749" s="41"/>
      <c r="AT1749" s="22" t="s">
        <v>417</v>
      </c>
      <c r="AU1749" s="22" t="s">
        <v>80</v>
      </c>
    </row>
    <row r="1750" s="2" customFormat="1" ht="44.25" customHeight="1">
      <c r="A1750" s="41"/>
      <c r="B1750" s="179"/>
      <c r="C1750" s="223" t="s">
        <v>2834</v>
      </c>
      <c r="D1750" s="223" t="s">
        <v>513</v>
      </c>
      <c r="E1750" s="224" t="s">
        <v>2835</v>
      </c>
      <c r="F1750" s="225" t="s">
        <v>2836</v>
      </c>
      <c r="G1750" s="226" t="s">
        <v>117</v>
      </c>
      <c r="H1750" s="227">
        <v>216.19800000000001</v>
      </c>
      <c r="I1750" s="228"/>
      <c r="J1750" s="229">
        <f>ROUND(I1750*H1750,2)</f>
        <v>0</v>
      </c>
      <c r="K1750" s="225" t="s">
        <v>414</v>
      </c>
      <c r="L1750" s="230"/>
      <c r="M1750" s="231" t="s">
        <v>3</v>
      </c>
      <c r="N1750" s="232" t="s">
        <v>43</v>
      </c>
      <c r="O1750" s="75"/>
      <c r="P1750" s="189">
        <f>O1750*H1750</f>
        <v>0</v>
      </c>
      <c r="Q1750" s="189">
        <v>0.021999999999999999</v>
      </c>
      <c r="R1750" s="189">
        <f>Q1750*H1750</f>
        <v>4.7563560000000003</v>
      </c>
      <c r="S1750" s="189">
        <v>0</v>
      </c>
      <c r="T1750" s="190">
        <f>S1750*H1750</f>
        <v>0</v>
      </c>
      <c r="U1750" s="41"/>
      <c r="V1750" s="41"/>
      <c r="W1750" s="41"/>
      <c r="X1750" s="41"/>
      <c r="Y1750" s="41"/>
      <c r="Z1750" s="41"/>
      <c r="AA1750" s="41"/>
      <c r="AB1750" s="41"/>
      <c r="AC1750" s="41"/>
      <c r="AD1750" s="41"/>
      <c r="AE1750" s="41"/>
      <c r="AR1750" s="191" t="s">
        <v>616</v>
      </c>
      <c r="AT1750" s="191" t="s">
        <v>513</v>
      </c>
      <c r="AU1750" s="191" t="s">
        <v>80</v>
      </c>
      <c r="AY1750" s="22" t="s">
        <v>408</v>
      </c>
      <c r="BE1750" s="192">
        <f>IF(N1750="základní",J1750,0)</f>
        <v>0</v>
      </c>
      <c r="BF1750" s="192">
        <f>IF(N1750="snížená",J1750,0)</f>
        <v>0</v>
      </c>
      <c r="BG1750" s="192">
        <f>IF(N1750="zákl. přenesená",J1750,0)</f>
        <v>0</v>
      </c>
      <c r="BH1750" s="192">
        <f>IF(N1750="sníž. přenesená",J1750,0)</f>
        <v>0</v>
      </c>
      <c r="BI1750" s="192">
        <f>IF(N1750="nulová",J1750,0)</f>
        <v>0</v>
      </c>
      <c r="BJ1750" s="22" t="s">
        <v>76</v>
      </c>
      <c r="BK1750" s="192">
        <f>ROUND(I1750*H1750,2)</f>
        <v>0</v>
      </c>
      <c r="BL1750" s="22" t="s">
        <v>98</v>
      </c>
      <c r="BM1750" s="191" t="s">
        <v>2837</v>
      </c>
    </row>
    <row r="1751" s="13" customFormat="1">
      <c r="A1751" s="13"/>
      <c r="B1751" s="198"/>
      <c r="C1751" s="13"/>
      <c r="D1751" s="199" t="s">
        <v>419</v>
      </c>
      <c r="E1751" s="13"/>
      <c r="F1751" s="201" t="s">
        <v>2838</v>
      </c>
      <c r="G1751" s="13"/>
      <c r="H1751" s="202">
        <v>216.19800000000001</v>
      </c>
      <c r="I1751" s="203"/>
      <c r="J1751" s="13"/>
      <c r="K1751" s="13"/>
      <c r="L1751" s="198"/>
      <c r="M1751" s="204"/>
      <c r="N1751" s="205"/>
      <c r="O1751" s="205"/>
      <c r="P1751" s="205"/>
      <c r="Q1751" s="205"/>
      <c r="R1751" s="205"/>
      <c r="S1751" s="205"/>
      <c r="T1751" s="206"/>
      <c r="U1751" s="13"/>
      <c r="V1751" s="13"/>
      <c r="W1751" s="13"/>
      <c r="X1751" s="13"/>
      <c r="Y1751" s="13"/>
      <c r="Z1751" s="13"/>
      <c r="AA1751" s="13"/>
      <c r="AB1751" s="13"/>
      <c r="AC1751" s="13"/>
      <c r="AD1751" s="13"/>
      <c r="AE1751" s="13"/>
      <c r="AT1751" s="200" t="s">
        <v>419</v>
      </c>
      <c r="AU1751" s="200" t="s">
        <v>80</v>
      </c>
      <c r="AV1751" s="13" t="s">
        <v>80</v>
      </c>
      <c r="AW1751" s="13" t="s">
        <v>4</v>
      </c>
      <c r="AX1751" s="13" t="s">
        <v>76</v>
      </c>
      <c r="AY1751" s="200" t="s">
        <v>408</v>
      </c>
    </row>
    <row r="1752" s="2" customFormat="1" ht="37.8" customHeight="1">
      <c r="A1752" s="41"/>
      <c r="B1752" s="179"/>
      <c r="C1752" s="180" t="s">
        <v>2839</v>
      </c>
      <c r="D1752" s="180" t="s">
        <v>411</v>
      </c>
      <c r="E1752" s="181" t="s">
        <v>2840</v>
      </c>
      <c r="F1752" s="182" t="s">
        <v>2841</v>
      </c>
      <c r="G1752" s="183" t="s">
        <v>650</v>
      </c>
      <c r="H1752" s="184">
        <v>7.0499999999999998</v>
      </c>
      <c r="I1752" s="185"/>
      <c r="J1752" s="186">
        <f>ROUND(I1752*H1752,2)</f>
        <v>0</v>
      </c>
      <c r="K1752" s="182" t="s">
        <v>414</v>
      </c>
      <c r="L1752" s="42"/>
      <c r="M1752" s="187" t="s">
        <v>3</v>
      </c>
      <c r="N1752" s="188" t="s">
        <v>43</v>
      </c>
      <c r="O1752" s="75"/>
      <c r="P1752" s="189">
        <f>O1752*H1752</f>
        <v>0</v>
      </c>
      <c r="Q1752" s="189">
        <v>0.00020000000000000001</v>
      </c>
      <c r="R1752" s="189">
        <f>Q1752*H1752</f>
        <v>0.00141</v>
      </c>
      <c r="S1752" s="189">
        <v>0</v>
      </c>
      <c r="T1752" s="190">
        <f>S1752*H1752</f>
        <v>0</v>
      </c>
      <c r="U1752" s="41"/>
      <c r="V1752" s="41"/>
      <c r="W1752" s="41"/>
      <c r="X1752" s="41"/>
      <c r="Y1752" s="41"/>
      <c r="Z1752" s="41"/>
      <c r="AA1752" s="41"/>
      <c r="AB1752" s="41"/>
      <c r="AC1752" s="41"/>
      <c r="AD1752" s="41"/>
      <c r="AE1752" s="41"/>
      <c r="AR1752" s="191" t="s">
        <v>98</v>
      </c>
      <c r="AT1752" s="191" t="s">
        <v>411</v>
      </c>
      <c r="AU1752" s="191" t="s">
        <v>80</v>
      </c>
      <c r="AY1752" s="22" t="s">
        <v>408</v>
      </c>
      <c r="BE1752" s="192">
        <f>IF(N1752="základní",J1752,0)</f>
        <v>0</v>
      </c>
      <c r="BF1752" s="192">
        <f>IF(N1752="snížená",J1752,0)</f>
        <v>0</v>
      </c>
      <c r="BG1752" s="192">
        <f>IF(N1752="zákl. přenesená",J1752,0)</f>
        <v>0</v>
      </c>
      <c r="BH1752" s="192">
        <f>IF(N1752="sníž. přenesená",J1752,0)</f>
        <v>0</v>
      </c>
      <c r="BI1752" s="192">
        <f>IF(N1752="nulová",J1752,0)</f>
        <v>0</v>
      </c>
      <c r="BJ1752" s="22" t="s">
        <v>76</v>
      </c>
      <c r="BK1752" s="192">
        <f>ROUND(I1752*H1752,2)</f>
        <v>0</v>
      </c>
      <c r="BL1752" s="22" t="s">
        <v>98</v>
      </c>
      <c r="BM1752" s="191" t="s">
        <v>2842</v>
      </c>
    </row>
    <row r="1753" s="2" customFormat="1">
      <c r="A1753" s="41"/>
      <c r="B1753" s="42"/>
      <c r="C1753" s="41"/>
      <c r="D1753" s="193" t="s">
        <v>417</v>
      </c>
      <c r="E1753" s="41"/>
      <c r="F1753" s="194" t="s">
        <v>2843</v>
      </c>
      <c r="G1753" s="41"/>
      <c r="H1753" s="41"/>
      <c r="I1753" s="195"/>
      <c r="J1753" s="41"/>
      <c r="K1753" s="41"/>
      <c r="L1753" s="42"/>
      <c r="M1753" s="196"/>
      <c r="N1753" s="197"/>
      <c r="O1753" s="75"/>
      <c r="P1753" s="75"/>
      <c r="Q1753" s="75"/>
      <c r="R1753" s="75"/>
      <c r="S1753" s="75"/>
      <c r="T1753" s="76"/>
      <c r="U1753" s="41"/>
      <c r="V1753" s="41"/>
      <c r="W1753" s="41"/>
      <c r="X1753" s="41"/>
      <c r="Y1753" s="41"/>
      <c r="Z1753" s="41"/>
      <c r="AA1753" s="41"/>
      <c r="AB1753" s="41"/>
      <c r="AC1753" s="41"/>
      <c r="AD1753" s="41"/>
      <c r="AE1753" s="41"/>
      <c r="AT1753" s="22" t="s">
        <v>417</v>
      </c>
      <c r="AU1753" s="22" t="s">
        <v>80</v>
      </c>
    </row>
    <row r="1754" s="13" customFormat="1">
      <c r="A1754" s="13"/>
      <c r="B1754" s="198"/>
      <c r="C1754" s="13"/>
      <c r="D1754" s="199" t="s">
        <v>419</v>
      </c>
      <c r="E1754" s="200" t="s">
        <v>3</v>
      </c>
      <c r="F1754" s="201" t="s">
        <v>2844</v>
      </c>
      <c r="G1754" s="13"/>
      <c r="H1754" s="202">
        <v>3.25</v>
      </c>
      <c r="I1754" s="203"/>
      <c r="J1754" s="13"/>
      <c r="K1754" s="13"/>
      <c r="L1754" s="198"/>
      <c r="M1754" s="204"/>
      <c r="N1754" s="205"/>
      <c r="O1754" s="205"/>
      <c r="P1754" s="205"/>
      <c r="Q1754" s="205"/>
      <c r="R1754" s="205"/>
      <c r="S1754" s="205"/>
      <c r="T1754" s="206"/>
      <c r="U1754" s="13"/>
      <c r="V1754" s="13"/>
      <c r="W1754" s="13"/>
      <c r="X1754" s="13"/>
      <c r="Y1754" s="13"/>
      <c r="Z1754" s="13"/>
      <c r="AA1754" s="13"/>
      <c r="AB1754" s="13"/>
      <c r="AC1754" s="13"/>
      <c r="AD1754" s="13"/>
      <c r="AE1754" s="13"/>
      <c r="AT1754" s="200" t="s">
        <v>419</v>
      </c>
      <c r="AU1754" s="200" t="s">
        <v>80</v>
      </c>
      <c r="AV1754" s="13" t="s">
        <v>80</v>
      </c>
      <c r="AW1754" s="13" t="s">
        <v>33</v>
      </c>
      <c r="AX1754" s="13" t="s">
        <v>72</v>
      </c>
      <c r="AY1754" s="200" t="s">
        <v>408</v>
      </c>
    </row>
    <row r="1755" s="13" customFormat="1">
      <c r="A1755" s="13"/>
      <c r="B1755" s="198"/>
      <c r="C1755" s="13"/>
      <c r="D1755" s="199" t="s">
        <v>419</v>
      </c>
      <c r="E1755" s="200" t="s">
        <v>3</v>
      </c>
      <c r="F1755" s="201" t="s">
        <v>2845</v>
      </c>
      <c r="G1755" s="13"/>
      <c r="H1755" s="202">
        <v>2.7999999999999998</v>
      </c>
      <c r="I1755" s="203"/>
      <c r="J1755" s="13"/>
      <c r="K1755" s="13"/>
      <c r="L1755" s="198"/>
      <c r="M1755" s="204"/>
      <c r="N1755" s="205"/>
      <c r="O1755" s="205"/>
      <c r="P1755" s="205"/>
      <c r="Q1755" s="205"/>
      <c r="R1755" s="205"/>
      <c r="S1755" s="205"/>
      <c r="T1755" s="206"/>
      <c r="U1755" s="13"/>
      <c r="V1755" s="13"/>
      <c r="W1755" s="13"/>
      <c r="X1755" s="13"/>
      <c r="Y1755" s="13"/>
      <c r="Z1755" s="13"/>
      <c r="AA1755" s="13"/>
      <c r="AB1755" s="13"/>
      <c r="AC1755" s="13"/>
      <c r="AD1755" s="13"/>
      <c r="AE1755" s="13"/>
      <c r="AT1755" s="200" t="s">
        <v>419</v>
      </c>
      <c r="AU1755" s="200" t="s">
        <v>80</v>
      </c>
      <c r="AV1755" s="13" t="s">
        <v>80</v>
      </c>
      <c r="AW1755" s="13" t="s">
        <v>33</v>
      </c>
      <c r="AX1755" s="13" t="s">
        <v>72</v>
      </c>
      <c r="AY1755" s="200" t="s">
        <v>408</v>
      </c>
    </row>
    <row r="1756" s="13" customFormat="1">
      <c r="A1756" s="13"/>
      <c r="B1756" s="198"/>
      <c r="C1756" s="13"/>
      <c r="D1756" s="199" t="s">
        <v>419</v>
      </c>
      <c r="E1756" s="200" t="s">
        <v>3</v>
      </c>
      <c r="F1756" s="201" t="s">
        <v>2846</v>
      </c>
      <c r="G1756" s="13"/>
      <c r="H1756" s="202">
        <v>1</v>
      </c>
      <c r="I1756" s="203"/>
      <c r="J1756" s="13"/>
      <c r="K1756" s="13"/>
      <c r="L1756" s="198"/>
      <c r="M1756" s="204"/>
      <c r="N1756" s="205"/>
      <c r="O1756" s="205"/>
      <c r="P1756" s="205"/>
      <c r="Q1756" s="205"/>
      <c r="R1756" s="205"/>
      <c r="S1756" s="205"/>
      <c r="T1756" s="206"/>
      <c r="U1756" s="13"/>
      <c r="V1756" s="13"/>
      <c r="W1756" s="13"/>
      <c r="X1756" s="13"/>
      <c r="Y1756" s="13"/>
      <c r="Z1756" s="13"/>
      <c r="AA1756" s="13"/>
      <c r="AB1756" s="13"/>
      <c r="AC1756" s="13"/>
      <c r="AD1756" s="13"/>
      <c r="AE1756" s="13"/>
      <c r="AT1756" s="200" t="s">
        <v>419</v>
      </c>
      <c r="AU1756" s="200" t="s">
        <v>80</v>
      </c>
      <c r="AV1756" s="13" t="s">
        <v>80</v>
      </c>
      <c r="AW1756" s="13" t="s">
        <v>33</v>
      </c>
      <c r="AX1756" s="13" t="s">
        <v>72</v>
      </c>
      <c r="AY1756" s="200" t="s">
        <v>408</v>
      </c>
    </row>
    <row r="1757" s="15" customFormat="1">
      <c r="A1757" s="15"/>
      <c r="B1757" s="215"/>
      <c r="C1757" s="15"/>
      <c r="D1757" s="199" t="s">
        <v>419</v>
      </c>
      <c r="E1757" s="216" t="s">
        <v>3</v>
      </c>
      <c r="F1757" s="217" t="s">
        <v>451</v>
      </c>
      <c r="G1757" s="15"/>
      <c r="H1757" s="218">
        <v>7.0499999999999998</v>
      </c>
      <c r="I1757" s="219"/>
      <c r="J1757" s="15"/>
      <c r="K1757" s="15"/>
      <c r="L1757" s="215"/>
      <c r="M1757" s="220"/>
      <c r="N1757" s="221"/>
      <c r="O1757" s="221"/>
      <c r="P1757" s="221"/>
      <c r="Q1757" s="221"/>
      <c r="R1757" s="221"/>
      <c r="S1757" s="221"/>
      <c r="T1757" s="222"/>
      <c r="U1757" s="15"/>
      <c r="V1757" s="15"/>
      <c r="W1757" s="15"/>
      <c r="X1757" s="15"/>
      <c r="Y1757" s="15"/>
      <c r="Z1757" s="15"/>
      <c r="AA1757" s="15"/>
      <c r="AB1757" s="15"/>
      <c r="AC1757" s="15"/>
      <c r="AD1757" s="15"/>
      <c r="AE1757" s="15"/>
      <c r="AT1757" s="216" t="s">
        <v>419</v>
      </c>
      <c r="AU1757" s="216" t="s">
        <v>80</v>
      </c>
      <c r="AV1757" s="15" t="s">
        <v>415</v>
      </c>
      <c r="AW1757" s="15" t="s">
        <v>33</v>
      </c>
      <c r="AX1757" s="15" t="s">
        <v>76</v>
      </c>
      <c r="AY1757" s="216" t="s">
        <v>408</v>
      </c>
    </row>
    <row r="1758" s="2" customFormat="1" ht="21.75" customHeight="1">
      <c r="A1758" s="41"/>
      <c r="B1758" s="179"/>
      <c r="C1758" s="223" t="s">
        <v>2847</v>
      </c>
      <c r="D1758" s="223" t="s">
        <v>513</v>
      </c>
      <c r="E1758" s="224" t="s">
        <v>2848</v>
      </c>
      <c r="F1758" s="225" t="s">
        <v>2849</v>
      </c>
      <c r="G1758" s="226" t="s">
        <v>650</v>
      </c>
      <c r="H1758" s="227">
        <v>7.7549999999999999</v>
      </c>
      <c r="I1758" s="228"/>
      <c r="J1758" s="229">
        <f>ROUND(I1758*H1758,2)</f>
        <v>0</v>
      </c>
      <c r="K1758" s="225" t="s">
        <v>414</v>
      </c>
      <c r="L1758" s="230"/>
      <c r="M1758" s="231" t="s">
        <v>3</v>
      </c>
      <c r="N1758" s="232" t="s">
        <v>43</v>
      </c>
      <c r="O1758" s="75"/>
      <c r="P1758" s="189">
        <f>O1758*H1758</f>
        <v>0</v>
      </c>
      <c r="Q1758" s="189">
        <v>0.00025999999999999998</v>
      </c>
      <c r="R1758" s="189">
        <f>Q1758*H1758</f>
        <v>0.0020163</v>
      </c>
      <c r="S1758" s="189">
        <v>0</v>
      </c>
      <c r="T1758" s="190">
        <f>S1758*H1758</f>
        <v>0</v>
      </c>
      <c r="U1758" s="41"/>
      <c r="V1758" s="41"/>
      <c r="W1758" s="41"/>
      <c r="X1758" s="41"/>
      <c r="Y1758" s="41"/>
      <c r="Z1758" s="41"/>
      <c r="AA1758" s="41"/>
      <c r="AB1758" s="41"/>
      <c r="AC1758" s="41"/>
      <c r="AD1758" s="41"/>
      <c r="AE1758" s="41"/>
      <c r="AR1758" s="191" t="s">
        <v>616</v>
      </c>
      <c r="AT1758" s="191" t="s">
        <v>513</v>
      </c>
      <c r="AU1758" s="191" t="s">
        <v>80</v>
      </c>
      <c r="AY1758" s="22" t="s">
        <v>408</v>
      </c>
      <c r="BE1758" s="192">
        <f>IF(N1758="základní",J1758,0)</f>
        <v>0</v>
      </c>
      <c r="BF1758" s="192">
        <f>IF(N1758="snížená",J1758,0)</f>
        <v>0</v>
      </c>
      <c r="BG1758" s="192">
        <f>IF(N1758="zákl. přenesená",J1758,0)</f>
        <v>0</v>
      </c>
      <c r="BH1758" s="192">
        <f>IF(N1758="sníž. přenesená",J1758,0)</f>
        <v>0</v>
      </c>
      <c r="BI1758" s="192">
        <f>IF(N1758="nulová",J1758,0)</f>
        <v>0</v>
      </c>
      <c r="BJ1758" s="22" t="s">
        <v>76</v>
      </c>
      <c r="BK1758" s="192">
        <f>ROUND(I1758*H1758,2)</f>
        <v>0</v>
      </c>
      <c r="BL1758" s="22" t="s">
        <v>98</v>
      </c>
      <c r="BM1758" s="191" t="s">
        <v>2850</v>
      </c>
    </row>
    <row r="1759" s="13" customFormat="1">
      <c r="A1759" s="13"/>
      <c r="B1759" s="198"/>
      <c r="C1759" s="13"/>
      <c r="D1759" s="199" t="s">
        <v>419</v>
      </c>
      <c r="E1759" s="13"/>
      <c r="F1759" s="201" t="s">
        <v>2851</v>
      </c>
      <c r="G1759" s="13"/>
      <c r="H1759" s="202">
        <v>7.7549999999999999</v>
      </c>
      <c r="I1759" s="203"/>
      <c r="J1759" s="13"/>
      <c r="K1759" s="13"/>
      <c r="L1759" s="198"/>
      <c r="M1759" s="204"/>
      <c r="N1759" s="205"/>
      <c r="O1759" s="205"/>
      <c r="P1759" s="205"/>
      <c r="Q1759" s="205"/>
      <c r="R1759" s="205"/>
      <c r="S1759" s="205"/>
      <c r="T1759" s="206"/>
      <c r="U1759" s="13"/>
      <c r="V1759" s="13"/>
      <c r="W1759" s="13"/>
      <c r="X1759" s="13"/>
      <c r="Y1759" s="13"/>
      <c r="Z1759" s="13"/>
      <c r="AA1759" s="13"/>
      <c r="AB1759" s="13"/>
      <c r="AC1759" s="13"/>
      <c r="AD1759" s="13"/>
      <c r="AE1759" s="13"/>
      <c r="AT1759" s="200" t="s">
        <v>419</v>
      </c>
      <c r="AU1759" s="200" t="s">
        <v>80</v>
      </c>
      <c r="AV1759" s="13" t="s">
        <v>80</v>
      </c>
      <c r="AW1759" s="13" t="s">
        <v>4</v>
      </c>
      <c r="AX1759" s="13" t="s">
        <v>76</v>
      </c>
      <c r="AY1759" s="200" t="s">
        <v>408</v>
      </c>
    </row>
    <row r="1760" s="2" customFormat="1" ht="37.8" customHeight="1">
      <c r="A1760" s="41"/>
      <c r="B1760" s="179"/>
      <c r="C1760" s="180" t="s">
        <v>2852</v>
      </c>
      <c r="D1760" s="180" t="s">
        <v>411</v>
      </c>
      <c r="E1760" s="181" t="s">
        <v>2853</v>
      </c>
      <c r="F1760" s="182" t="s">
        <v>2854</v>
      </c>
      <c r="G1760" s="183" t="s">
        <v>650</v>
      </c>
      <c r="H1760" s="184">
        <v>99.183999999999998</v>
      </c>
      <c r="I1760" s="185"/>
      <c r="J1760" s="186">
        <f>ROUND(I1760*H1760,2)</f>
        <v>0</v>
      </c>
      <c r="K1760" s="182" t="s">
        <v>414</v>
      </c>
      <c r="L1760" s="42"/>
      <c r="M1760" s="187" t="s">
        <v>3</v>
      </c>
      <c r="N1760" s="188" t="s">
        <v>43</v>
      </c>
      <c r="O1760" s="75"/>
      <c r="P1760" s="189">
        <f>O1760*H1760</f>
        <v>0</v>
      </c>
      <c r="Q1760" s="189">
        <v>0.00030299999999999999</v>
      </c>
      <c r="R1760" s="189">
        <f>Q1760*H1760</f>
        <v>0.030052751999999999</v>
      </c>
      <c r="S1760" s="189">
        <v>0</v>
      </c>
      <c r="T1760" s="190">
        <f>S1760*H1760</f>
        <v>0</v>
      </c>
      <c r="U1760" s="41"/>
      <c r="V1760" s="41"/>
      <c r="W1760" s="41"/>
      <c r="X1760" s="41"/>
      <c r="Y1760" s="41"/>
      <c r="Z1760" s="41"/>
      <c r="AA1760" s="41"/>
      <c r="AB1760" s="41"/>
      <c r="AC1760" s="41"/>
      <c r="AD1760" s="41"/>
      <c r="AE1760" s="41"/>
      <c r="AR1760" s="191" t="s">
        <v>98</v>
      </c>
      <c r="AT1760" s="191" t="s">
        <v>411</v>
      </c>
      <c r="AU1760" s="191" t="s">
        <v>80</v>
      </c>
      <c r="AY1760" s="22" t="s">
        <v>408</v>
      </c>
      <c r="BE1760" s="192">
        <f>IF(N1760="základní",J1760,0)</f>
        <v>0</v>
      </c>
      <c r="BF1760" s="192">
        <f>IF(N1760="snížená",J1760,0)</f>
        <v>0</v>
      </c>
      <c r="BG1760" s="192">
        <f>IF(N1760="zákl. přenesená",J1760,0)</f>
        <v>0</v>
      </c>
      <c r="BH1760" s="192">
        <f>IF(N1760="sníž. přenesená",J1760,0)</f>
        <v>0</v>
      </c>
      <c r="BI1760" s="192">
        <f>IF(N1760="nulová",J1760,0)</f>
        <v>0</v>
      </c>
      <c r="BJ1760" s="22" t="s">
        <v>76</v>
      </c>
      <c r="BK1760" s="192">
        <f>ROUND(I1760*H1760,2)</f>
        <v>0</v>
      </c>
      <c r="BL1760" s="22" t="s">
        <v>98</v>
      </c>
      <c r="BM1760" s="191" t="s">
        <v>2855</v>
      </c>
    </row>
    <row r="1761" s="2" customFormat="1">
      <c r="A1761" s="41"/>
      <c r="B1761" s="42"/>
      <c r="C1761" s="41"/>
      <c r="D1761" s="193" t="s">
        <v>417</v>
      </c>
      <c r="E1761" s="41"/>
      <c r="F1761" s="194" t="s">
        <v>2856</v>
      </c>
      <c r="G1761" s="41"/>
      <c r="H1761" s="41"/>
      <c r="I1761" s="195"/>
      <c r="J1761" s="41"/>
      <c r="K1761" s="41"/>
      <c r="L1761" s="42"/>
      <c r="M1761" s="196"/>
      <c r="N1761" s="197"/>
      <c r="O1761" s="75"/>
      <c r="P1761" s="75"/>
      <c r="Q1761" s="75"/>
      <c r="R1761" s="75"/>
      <c r="S1761" s="75"/>
      <c r="T1761" s="76"/>
      <c r="U1761" s="41"/>
      <c r="V1761" s="41"/>
      <c r="W1761" s="41"/>
      <c r="X1761" s="41"/>
      <c r="Y1761" s="41"/>
      <c r="Z1761" s="41"/>
      <c r="AA1761" s="41"/>
      <c r="AB1761" s="41"/>
      <c r="AC1761" s="41"/>
      <c r="AD1761" s="41"/>
      <c r="AE1761" s="41"/>
      <c r="AT1761" s="22" t="s">
        <v>417</v>
      </c>
      <c r="AU1761" s="22" t="s">
        <v>80</v>
      </c>
    </row>
    <row r="1762" s="13" customFormat="1">
      <c r="A1762" s="13"/>
      <c r="B1762" s="198"/>
      <c r="C1762" s="13"/>
      <c r="D1762" s="199" t="s">
        <v>419</v>
      </c>
      <c r="E1762" s="200" t="s">
        <v>3</v>
      </c>
      <c r="F1762" s="201" t="s">
        <v>233</v>
      </c>
      <c r="G1762" s="13"/>
      <c r="H1762" s="202">
        <v>72.390000000000001</v>
      </c>
      <c r="I1762" s="203"/>
      <c r="J1762" s="13"/>
      <c r="K1762" s="13"/>
      <c r="L1762" s="198"/>
      <c r="M1762" s="204"/>
      <c r="N1762" s="205"/>
      <c r="O1762" s="205"/>
      <c r="P1762" s="205"/>
      <c r="Q1762" s="205"/>
      <c r="R1762" s="205"/>
      <c r="S1762" s="205"/>
      <c r="T1762" s="206"/>
      <c r="U1762" s="13"/>
      <c r="V1762" s="13"/>
      <c r="W1762" s="13"/>
      <c r="X1762" s="13"/>
      <c r="Y1762" s="13"/>
      <c r="Z1762" s="13"/>
      <c r="AA1762" s="13"/>
      <c r="AB1762" s="13"/>
      <c r="AC1762" s="13"/>
      <c r="AD1762" s="13"/>
      <c r="AE1762" s="13"/>
      <c r="AT1762" s="200" t="s">
        <v>419</v>
      </c>
      <c r="AU1762" s="200" t="s">
        <v>80</v>
      </c>
      <c r="AV1762" s="13" t="s">
        <v>80</v>
      </c>
      <c r="AW1762" s="13" t="s">
        <v>33</v>
      </c>
      <c r="AX1762" s="13" t="s">
        <v>72</v>
      </c>
      <c r="AY1762" s="200" t="s">
        <v>408</v>
      </c>
    </row>
    <row r="1763" s="13" customFormat="1">
      <c r="A1763" s="13"/>
      <c r="B1763" s="198"/>
      <c r="C1763" s="13"/>
      <c r="D1763" s="199" t="s">
        <v>419</v>
      </c>
      <c r="E1763" s="200" t="s">
        <v>3</v>
      </c>
      <c r="F1763" s="201" t="s">
        <v>239</v>
      </c>
      <c r="G1763" s="13"/>
      <c r="H1763" s="202">
        <v>22.898</v>
      </c>
      <c r="I1763" s="203"/>
      <c r="J1763" s="13"/>
      <c r="K1763" s="13"/>
      <c r="L1763" s="198"/>
      <c r="M1763" s="204"/>
      <c r="N1763" s="205"/>
      <c r="O1763" s="205"/>
      <c r="P1763" s="205"/>
      <c r="Q1763" s="205"/>
      <c r="R1763" s="205"/>
      <c r="S1763" s="205"/>
      <c r="T1763" s="206"/>
      <c r="U1763" s="13"/>
      <c r="V1763" s="13"/>
      <c r="W1763" s="13"/>
      <c r="X1763" s="13"/>
      <c r="Y1763" s="13"/>
      <c r="Z1763" s="13"/>
      <c r="AA1763" s="13"/>
      <c r="AB1763" s="13"/>
      <c r="AC1763" s="13"/>
      <c r="AD1763" s="13"/>
      <c r="AE1763" s="13"/>
      <c r="AT1763" s="200" t="s">
        <v>419</v>
      </c>
      <c r="AU1763" s="200" t="s">
        <v>80</v>
      </c>
      <c r="AV1763" s="13" t="s">
        <v>80</v>
      </c>
      <c r="AW1763" s="13" t="s">
        <v>33</v>
      </c>
      <c r="AX1763" s="13" t="s">
        <v>72</v>
      </c>
      <c r="AY1763" s="200" t="s">
        <v>408</v>
      </c>
    </row>
    <row r="1764" s="13" customFormat="1">
      <c r="A1764" s="13"/>
      <c r="B1764" s="198"/>
      <c r="C1764" s="13"/>
      <c r="D1764" s="199" t="s">
        <v>419</v>
      </c>
      <c r="E1764" s="200" t="s">
        <v>3</v>
      </c>
      <c r="F1764" s="201" t="s">
        <v>246</v>
      </c>
      <c r="G1764" s="13"/>
      <c r="H1764" s="202">
        <v>36.609999999999999</v>
      </c>
      <c r="I1764" s="203"/>
      <c r="J1764" s="13"/>
      <c r="K1764" s="13"/>
      <c r="L1764" s="198"/>
      <c r="M1764" s="204"/>
      <c r="N1764" s="205"/>
      <c r="O1764" s="205"/>
      <c r="P1764" s="205"/>
      <c r="Q1764" s="205"/>
      <c r="R1764" s="205"/>
      <c r="S1764" s="205"/>
      <c r="T1764" s="206"/>
      <c r="U1764" s="13"/>
      <c r="V1764" s="13"/>
      <c r="W1764" s="13"/>
      <c r="X1764" s="13"/>
      <c r="Y1764" s="13"/>
      <c r="Z1764" s="13"/>
      <c r="AA1764" s="13"/>
      <c r="AB1764" s="13"/>
      <c r="AC1764" s="13"/>
      <c r="AD1764" s="13"/>
      <c r="AE1764" s="13"/>
      <c r="AT1764" s="200" t="s">
        <v>419</v>
      </c>
      <c r="AU1764" s="200" t="s">
        <v>80</v>
      </c>
      <c r="AV1764" s="13" t="s">
        <v>80</v>
      </c>
      <c r="AW1764" s="13" t="s">
        <v>33</v>
      </c>
      <c r="AX1764" s="13" t="s">
        <v>72</v>
      </c>
      <c r="AY1764" s="200" t="s">
        <v>408</v>
      </c>
    </row>
    <row r="1765" s="14" customFormat="1">
      <c r="A1765" s="14"/>
      <c r="B1765" s="208"/>
      <c r="C1765" s="14"/>
      <c r="D1765" s="199" t="s">
        <v>419</v>
      </c>
      <c r="E1765" s="209" t="s">
        <v>3</v>
      </c>
      <c r="F1765" s="210" t="s">
        <v>2857</v>
      </c>
      <c r="G1765" s="14"/>
      <c r="H1765" s="209" t="s">
        <v>3</v>
      </c>
      <c r="I1765" s="211"/>
      <c r="J1765" s="14"/>
      <c r="K1765" s="14"/>
      <c r="L1765" s="208"/>
      <c r="M1765" s="212"/>
      <c r="N1765" s="213"/>
      <c r="O1765" s="213"/>
      <c r="P1765" s="213"/>
      <c r="Q1765" s="213"/>
      <c r="R1765" s="213"/>
      <c r="S1765" s="213"/>
      <c r="T1765" s="214"/>
      <c r="U1765" s="14"/>
      <c r="V1765" s="14"/>
      <c r="W1765" s="14"/>
      <c r="X1765" s="14"/>
      <c r="Y1765" s="14"/>
      <c r="Z1765" s="14"/>
      <c r="AA1765" s="14"/>
      <c r="AB1765" s="14"/>
      <c r="AC1765" s="14"/>
      <c r="AD1765" s="14"/>
      <c r="AE1765" s="14"/>
      <c r="AT1765" s="209" t="s">
        <v>419</v>
      </c>
      <c r="AU1765" s="209" t="s">
        <v>80</v>
      </c>
      <c r="AV1765" s="14" t="s">
        <v>76</v>
      </c>
      <c r="AW1765" s="14" t="s">
        <v>33</v>
      </c>
      <c r="AX1765" s="14" t="s">
        <v>72</v>
      </c>
      <c r="AY1765" s="209" t="s">
        <v>408</v>
      </c>
    </row>
    <row r="1766" s="13" customFormat="1">
      <c r="A1766" s="13"/>
      <c r="B1766" s="198"/>
      <c r="C1766" s="13"/>
      <c r="D1766" s="199" t="s">
        <v>419</v>
      </c>
      <c r="E1766" s="200" t="s">
        <v>3</v>
      </c>
      <c r="F1766" s="201" t="s">
        <v>2858</v>
      </c>
      <c r="G1766" s="13"/>
      <c r="H1766" s="202">
        <v>-20.079999999999998</v>
      </c>
      <c r="I1766" s="203"/>
      <c r="J1766" s="13"/>
      <c r="K1766" s="13"/>
      <c r="L1766" s="198"/>
      <c r="M1766" s="204"/>
      <c r="N1766" s="205"/>
      <c r="O1766" s="205"/>
      <c r="P1766" s="205"/>
      <c r="Q1766" s="205"/>
      <c r="R1766" s="205"/>
      <c r="S1766" s="205"/>
      <c r="T1766" s="206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T1766" s="200" t="s">
        <v>419</v>
      </c>
      <c r="AU1766" s="200" t="s">
        <v>80</v>
      </c>
      <c r="AV1766" s="13" t="s">
        <v>80</v>
      </c>
      <c r="AW1766" s="13" t="s">
        <v>33</v>
      </c>
      <c r="AX1766" s="13" t="s">
        <v>72</v>
      </c>
      <c r="AY1766" s="200" t="s">
        <v>408</v>
      </c>
    </row>
    <row r="1767" s="13" customFormat="1">
      <c r="A1767" s="13"/>
      <c r="B1767" s="198"/>
      <c r="C1767" s="13"/>
      <c r="D1767" s="199" t="s">
        <v>419</v>
      </c>
      <c r="E1767" s="200" t="s">
        <v>3</v>
      </c>
      <c r="F1767" s="201" t="s">
        <v>2859</v>
      </c>
      <c r="G1767" s="13"/>
      <c r="H1767" s="202">
        <v>-9.3339999999999996</v>
      </c>
      <c r="I1767" s="203"/>
      <c r="J1767" s="13"/>
      <c r="K1767" s="13"/>
      <c r="L1767" s="198"/>
      <c r="M1767" s="204"/>
      <c r="N1767" s="205"/>
      <c r="O1767" s="205"/>
      <c r="P1767" s="205"/>
      <c r="Q1767" s="205"/>
      <c r="R1767" s="205"/>
      <c r="S1767" s="205"/>
      <c r="T1767" s="206"/>
      <c r="U1767" s="13"/>
      <c r="V1767" s="13"/>
      <c r="W1767" s="13"/>
      <c r="X1767" s="13"/>
      <c r="Y1767" s="13"/>
      <c r="Z1767" s="13"/>
      <c r="AA1767" s="13"/>
      <c r="AB1767" s="13"/>
      <c r="AC1767" s="13"/>
      <c r="AD1767" s="13"/>
      <c r="AE1767" s="13"/>
      <c r="AT1767" s="200" t="s">
        <v>419</v>
      </c>
      <c r="AU1767" s="200" t="s">
        <v>80</v>
      </c>
      <c r="AV1767" s="13" t="s">
        <v>80</v>
      </c>
      <c r="AW1767" s="13" t="s">
        <v>33</v>
      </c>
      <c r="AX1767" s="13" t="s">
        <v>72</v>
      </c>
      <c r="AY1767" s="200" t="s">
        <v>408</v>
      </c>
    </row>
    <row r="1768" s="13" customFormat="1">
      <c r="A1768" s="13"/>
      <c r="B1768" s="198"/>
      <c r="C1768" s="13"/>
      <c r="D1768" s="199" t="s">
        <v>419</v>
      </c>
      <c r="E1768" s="200" t="s">
        <v>3</v>
      </c>
      <c r="F1768" s="201" t="s">
        <v>2860</v>
      </c>
      <c r="G1768" s="13"/>
      <c r="H1768" s="202">
        <v>-3.7999999999999998</v>
      </c>
      <c r="I1768" s="203"/>
      <c r="J1768" s="13"/>
      <c r="K1768" s="13"/>
      <c r="L1768" s="198"/>
      <c r="M1768" s="204"/>
      <c r="N1768" s="205"/>
      <c r="O1768" s="205"/>
      <c r="P1768" s="205"/>
      <c r="Q1768" s="205"/>
      <c r="R1768" s="205"/>
      <c r="S1768" s="205"/>
      <c r="T1768" s="206"/>
      <c r="U1768" s="13"/>
      <c r="V1768" s="13"/>
      <c r="W1768" s="13"/>
      <c r="X1768" s="13"/>
      <c r="Y1768" s="13"/>
      <c r="Z1768" s="13"/>
      <c r="AA1768" s="13"/>
      <c r="AB1768" s="13"/>
      <c r="AC1768" s="13"/>
      <c r="AD1768" s="13"/>
      <c r="AE1768" s="13"/>
      <c r="AT1768" s="200" t="s">
        <v>419</v>
      </c>
      <c r="AU1768" s="200" t="s">
        <v>80</v>
      </c>
      <c r="AV1768" s="13" t="s">
        <v>80</v>
      </c>
      <c r="AW1768" s="13" t="s">
        <v>33</v>
      </c>
      <c r="AX1768" s="13" t="s">
        <v>72</v>
      </c>
      <c r="AY1768" s="200" t="s">
        <v>408</v>
      </c>
    </row>
    <row r="1769" s="14" customFormat="1">
      <c r="A1769" s="14"/>
      <c r="B1769" s="208"/>
      <c r="C1769" s="14"/>
      <c r="D1769" s="199" t="s">
        <v>419</v>
      </c>
      <c r="E1769" s="209" t="s">
        <v>3</v>
      </c>
      <c r="F1769" s="210" t="s">
        <v>2861</v>
      </c>
      <c r="G1769" s="14"/>
      <c r="H1769" s="209" t="s">
        <v>3</v>
      </c>
      <c r="I1769" s="211"/>
      <c r="J1769" s="14"/>
      <c r="K1769" s="14"/>
      <c r="L1769" s="208"/>
      <c r="M1769" s="212"/>
      <c r="N1769" s="213"/>
      <c r="O1769" s="213"/>
      <c r="P1769" s="213"/>
      <c r="Q1769" s="213"/>
      <c r="R1769" s="213"/>
      <c r="S1769" s="213"/>
      <c r="T1769" s="214"/>
      <c r="U1769" s="14"/>
      <c r="V1769" s="14"/>
      <c r="W1769" s="14"/>
      <c r="X1769" s="14"/>
      <c r="Y1769" s="14"/>
      <c r="Z1769" s="14"/>
      <c r="AA1769" s="14"/>
      <c r="AB1769" s="14"/>
      <c r="AC1769" s="14"/>
      <c r="AD1769" s="14"/>
      <c r="AE1769" s="14"/>
      <c r="AT1769" s="209" t="s">
        <v>419</v>
      </c>
      <c r="AU1769" s="209" t="s">
        <v>80</v>
      </c>
      <c r="AV1769" s="14" t="s">
        <v>76</v>
      </c>
      <c r="AW1769" s="14" t="s">
        <v>33</v>
      </c>
      <c r="AX1769" s="14" t="s">
        <v>72</v>
      </c>
      <c r="AY1769" s="209" t="s">
        <v>408</v>
      </c>
    </row>
    <row r="1770" s="13" customFormat="1">
      <c r="A1770" s="13"/>
      <c r="B1770" s="198"/>
      <c r="C1770" s="13"/>
      <c r="D1770" s="199" t="s">
        <v>419</v>
      </c>
      <c r="E1770" s="200" t="s">
        <v>3</v>
      </c>
      <c r="F1770" s="201" t="s">
        <v>2862</v>
      </c>
      <c r="G1770" s="13"/>
      <c r="H1770" s="202">
        <v>0</v>
      </c>
      <c r="I1770" s="203"/>
      <c r="J1770" s="13"/>
      <c r="K1770" s="13"/>
      <c r="L1770" s="198"/>
      <c r="M1770" s="204"/>
      <c r="N1770" s="205"/>
      <c r="O1770" s="205"/>
      <c r="P1770" s="205"/>
      <c r="Q1770" s="205"/>
      <c r="R1770" s="205"/>
      <c r="S1770" s="205"/>
      <c r="T1770" s="206"/>
      <c r="U1770" s="13"/>
      <c r="V1770" s="13"/>
      <c r="W1770" s="13"/>
      <c r="X1770" s="13"/>
      <c r="Y1770" s="13"/>
      <c r="Z1770" s="13"/>
      <c r="AA1770" s="13"/>
      <c r="AB1770" s="13"/>
      <c r="AC1770" s="13"/>
      <c r="AD1770" s="13"/>
      <c r="AE1770" s="13"/>
      <c r="AT1770" s="200" t="s">
        <v>419</v>
      </c>
      <c r="AU1770" s="200" t="s">
        <v>80</v>
      </c>
      <c r="AV1770" s="13" t="s">
        <v>80</v>
      </c>
      <c r="AW1770" s="13" t="s">
        <v>33</v>
      </c>
      <c r="AX1770" s="13" t="s">
        <v>72</v>
      </c>
      <c r="AY1770" s="200" t="s">
        <v>408</v>
      </c>
    </row>
    <row r="1771" s="13" customFormat="1">
      <c r="A1771" s="13"/>
      <c r="B1771" s="198"/>
      <c r="C1771" s="13"/>
      <c r="D1771" s="199" t="s">
        <v>419</v>
      </c>
      <c r="E1771" s="200" t="s">
        <v>3</v>
      </c>
      <c r="F1771" s="201" t="s">
        <v>2863</v>
      </c>
      <c r="G1771" s="13"/>
      <c r="H1771" s="202">
        <v>0.5</v>
      </c>
      <c r="I1771" s="203"/>
      <c r="J1771" s="13"/>
      <c r="K1771" s="13"/>
      <c r="L1771" s="198"/>
      <c r="M1771" s="204"/>
      <c r="N1771" s="205"/>
      <c r="O1771" s="205"/>
      <c r="P1771" s="205"/>
      <c r="Q1771" s="205"/>
      <c r="R1771" s="205"/>
      <c r="S1771" s="205"/>
      <c r="T1771" s="206"/>
      <c r="U1771" s="13"/>
      <c r="V1771" s="13"/>
      <c r="W1771" s="13"/>
      <c r="X1771" s="13"/>
      <c r="Y1771" s="13"/>
      <c r="Z1771" s="13"/>
      <c r="AA1771" s="13"/>
      <c r="AB1771" s="13"/>
      <c r="AC1771" s="13"/>
      <c r="AD1771" s="13"/>
      <c r="AE1771" s="13"/>
      <c r="AT1771" s="200" t="s">
        <v>419</v>
      </c>
      <c r="AU1771" s="200" t="s">
        <v>80</v>
      </c>
      <c r="AV1771" s="13" t="s">
        <v>80</v>
      </c>
      <c r="AW1771" s="13" t="s">
        <v>33</v>
      </c>
      <c r="AX1771" s="13" t="s">
        <v>72</v>
      </c>
      <c r="AY1771" s="200" t="s">
        <v>408</v>
      </c>
    </row>
    <row r="1772" s="13" customFormat="1">
      <c r="A1772" s="13"/>
      <c r="B1772" s="198"/>
      <c r="C1772" s="13"/>
      <c r="D1772" s="199" t="s">
        <v>419</v>
      </c>
      <c r="E1772" s="200" t="s">
        <v>3</v>
      </c>
      <c r="F1772" s="201" t="s">
        <v>2864</v>
      </c>
      <c r="G1772" s="13"/>
      <c r="H1772" s="202">
        <v>0</v>
      </c>
      <c r="I1772" s="203"/>
      <c r="J1772" s="13"/>
      <c r="K1772" s="13"/>
      <c r="L1772" s="198"/>
      <c r="M1772" s="204"/>
      <c r="N1772" s="205"/>
      <c r="O1772" s="205"/>
      <c r="P1772" s="205"/>
      <c r="Q1772" s="205"/>
      <c r="R1772" s="205"/>
      <c r="S1772" s="205"/>
      <c r="T1772" s="206"/>
      <c r="U1772" s="13"/>
      <c r="V1772" s="13"/>
      <c r="W1772" s="13"/>
      <c r="X1772" s="13"/>
      <c r="Y1772" s="13"/>
      <c r="Z1772" s="13"/>
      <c r="AA1772" s="13"/>
      <c r="AB1772" s="13"/>
      <c r="AC1772" s="13"/>
      <c r="AD1772" s="13"/>
      <c r="AE1772" s="13"/>
      <c r="AT1772" s="200" t="s">
        <v>419</v>
      </c>
      <c r="AU1772" s="200" t="s">
        <v>80</v>
      </c>
      <c r="AV1772" s="13" t="s">
        <v>80</v>
      </c>
      <c r="AW1772" s="13" t="s">
        <v>33</v>
      </c>
      <c r="AX1772" s="13" t="s">
        <v>72</v>
      </c>
      <c r="AY1772" s="200" t="s">
        <v>408</v>
      </c>
    </row>
    <row r="1773" s="15" customFormat="1">
      <c r="A1773" s="15"/>
      <c r="B1773" s="215"/>
      <c r="C1773" s="15"/>
      <c r="D1773" s="199" t="s">
        <v>419</v>
      </c>
      <c r="E1773" s="216" t="s">
        <v>3</v>
      </c>
      <c r="F1773" s="217" t="s">
        <v>451</v>
      </c>
      <c r="G1773" s="15"/>
      <c r="H1773" s="218">
        <v>99.183999999999998</v>
      </c>
      <c r="I1773" s="219"/>
      <c r="J1773" s="15"/>
      <c r="K1773" s="15"/>
      <c r="L1773" s="215"/>
      <c r="M1773" s="220"/>
      <c r="N1773" s="221"/>
      <c r="O1773" s="221"/>
      <c r="P1773" s="221"/>
      <c r="Q1773" s="221"/>
      <c r="R1773" s="221"/>
      <c r="S1773" s="221"/>
      <c r="T1773" s="222"/>
      <c r="U1773" s="15"/>
      <c r="V1773" s="15"/>
      <c r="W1773" s="15"/>
      <c r="X1773" s="15"/>
      <c r="Y1773" s="15"/>
      <c r="Z1773" s="15"/>
      <c r="AA1773" s="15"/>
      <c r="AB1773" s="15"/>
      <c r="AC1773" s="15"/>
      <c r="AD1773" s="15"/>
      <c r="AE1773" s="15"/>
      <c r="AT1773" s="216" t="s">
        <v>419</v>
      </c>
      <c r="AU1773" s="216" t="s">
        <v>80</v>
      </c>
      <c r="AV1773" s="15" t="s">
        <v>415</v>
      </c>
      <c r="AW1773" s="15" t="s">
        <v>33</v>
      </c>
      <c r="AX1773" s="15" t="s">
        <v>76</v>
      </c>
      <c r="AY1773" s="216" t="s">
        <v>408</v>
      </c>
    </row>
    <row r="1774" s="2" customFormat="1" ht="16.5" customHeight="1">
      <c r="A1774" s="41"/>
      <c r="B1774" s="179"/>
      <c r="C1774" s="180" t="s">
        <v>2865</v>
      </c>
      <c r="D1774" s="180" t="s">
        <v>411</v>
      </c>
      <c r="E1774" s="181" t="s">
        <v>2866</v>
      </c>
      <c r="F1774" s="182" t="s">
        <v>2867</v>
      </c>
      <c r="G1774" s="183" t="s">
        <v>650</v>
      </c>
      <c r="H1774" s="184">
        <v>99.183999999999998</v>
      </c>
      <c r="I1774" s="185"/>
      <c r="J1774" s="186">
        <f>ROUND(I1774*H1774,2)</f>
        <v>0</v>
      </c>
      <c r="K1774" s="182" t="s">
        <v>414</v>
      </c>
      <c r="L1774" s="42"/>
      <c r="M1774" s="187" t="s">
        <v>3</v>
      </c>
      <c r="N1774" s="188" t="s">
        <v>43</v>
      </c>
      <c r="O1774" s="75"/>
      <c r="P1774" s="189">
        <f>O1774*H1774</f>
        <v>0</v>
      </c>
      <c r="Q1774" s="189">
        <v>3.0000000000000001E-05</v>
      </c>
      <c r="R1774" s="189">
        <f>Q1774*H1774</f>
        <v>0.0029755200000000002</v>
      </c>
      <c r="S1774" s="189">
        <v>0</v>
      </c>
      <c r="T1774" s="190">
        <f>S1774*H1774</f>
        <v>0</v>
      </c>
      <c r="U1774" s="41"/>
      <c r="V1774" s="41"/>
      <c r="W1774" s="41"/>
      <c r="X1774" s="41"/>
      <c r="Y1774" s="41"/>
      <c r="Z1774" s="41"/>
      <c r="AA1774" s="41"/>
      <c r="AB1774" s="41"/>
      <c r="AC1774" s="41"/>
      <c r="AD1774" s="41"/>
      <c r="AE1774" s="41"/>
      <c r="AR1774" s="191" t="s">
        <v>98</v>
      </c>
      <c r="AT1774" s="191" t="s">
        <v>411</v>
      </c>
      <c r="AU1774" s="191" t="s">
        <v>80</v>
      </c>
      <c r="AY1774" s="22" t="s">
        <v>408</v>
      </c>
      <c r="BE1774" s="192">
        <f>IF(N1774="základní",J1774,0)</f>
        <v>0</v>
      </c>
      <c r="BF1774" s="192">
        <f>IF(N1774="snížená",J1774,0)</f>
        <v>0</v>
      </c>
      <c r="BG1774" s="192">
        <f>IF(N1774="zákl. přenesená",J1774,0)</f>
        <v>0</v>
      </c>
      <c r="BH1774" s="192">
        <f>IF(N1774="sníž. přenesená",J1774,0)</f>
        <v>0</v>
      </c>
      <c r="BI1774" s="192">
        <f>IF(N1774="nulová",J1774,0)</f>
        <v>0</v>
      </c>
      <c r="BJ1774" s="22" t="s">
        <v>76</v>
      </c>
      <c r="BK1774" s="192">
        <f>ROUND(I1774*H1774,2)</f>
        <v>0</v>
      </c>
      <c r="BL1774" s="22" t="s">
        <v>98</v>
      </c>
      <c r="BM1774" s="191" t="s">
        <v>2868</v>
      </c>
    </row>
    <row r="1775" s="2" customFormat="1">
      <c r="A1775" s="41"/>
      <c r="B1775" s="42"/>
      <c r="C1775" s="41"/>
      <c r="D1775" s="193" t="s">
        <v>417</v>
      </c>
      <c r="E1775" s="41"/>
      <c r="F1775" s="194" t="s">
        <v>2869</v>
      </c>
      <c r="G1775" s="41"/>
      <c r="H1775" s="41"/>
      <c r="I1775" s="195"/>
      <c r="J1775" s="41"/>
      <c r="K1775" s="41"/>
      <c r="L1775" s="42"/>
      <c r="M1775" s="196"/>
      <c r="N1775" s="197"/>
      <c r="O1775" s="75"/>
      <c r="P1775" s="75"/>
      <c r="Q1775" s="75"/>
      <c r="R1775" s="75"/>
      <c r="S1775" s="75"/>
      <c r="T1775" s="76"/>
      <c r="U1775" s="41"/>
      <c r="V1775" s="41"/>
      <c r="W1775" s="41"/>
      <c r="X1775" s="41"/>
      <c r="Y1775" s="41"/>
      <c r="Z1775" s="41"/>
      <c r="AA1775" s="41"/>
      <c r="AB1775" s="41"/>
      <c r="AC1775" s="41"/>
      <c r="AD1775" s="41"/>
      <c r="AE1775" s="41"/>
      <c r="AT1775" s="22" t="s">
        <v>417</v>
      </c>
      <c r="AU1775" s="22" t="s">
        <v>80</v>
      </c>
    </row>
    <row r="1776" s="2" customFormat="1" ht="16.5" customHeight="1">
      <c r="A1776" s="41"/>
      <c r="B1776" s="179"/>
      <c r="C1776" s="180" t="s">
        <v>2870</v>
      </c>
      <c r="D1776" s="180" t="s">
        <v>411</v>
      </c>
      <c r="E1776" s="181" t="s">
        <v>2871</v>
      </c>
      <c r="F1776" s="182" t="s">
        <v>2872</v>
      </c>
      <c r="G1776" s="183" t="s">
        <v>650</v>
      </c>
      <c r="H1776" s="184">
        <v>99.183999999999998</v>
      </c>
      <c r="I1776" s="185"/>
      <c r="J1776" s="186">
        <f>ROUND(I1776*H1776,2)</f>
        <v>0</v>
      </c>
      <c r="K1776" s="182" t="s">
        <v>414</v>
      </c>
      <c r="L1776" s="42"/>
      <c r="M1776" s="187" t="s">
        <v>3</v>
      </c>
      <c r="N1776" s="188" t="s">
        <v>43</v>
      </c>
      <c r="O1776" s="75"/>
      <c r="P1776" s="189">
        <f>O1776*H1776</f>
        <v>0</v>
      </c>
      <c r="Q1776" s="189">
        <v>0.00011620000000000001</v>
      </c>
      <c r="R1776" s="189">
        <f>Q1776*H1776</f>
        <v>0.0115251808</v>
      </c>
      <c r="S1776" s="189">
        <v>0</v>
      </c>
      <c r="T1776" s="190">
        <f>S1776*H1776</f>
        <v>0</v>
      </c>
      <c r="U1776" s="41"/>
      <c r="V1776" s="41"/>
      <c r="W1776" s="41"/>
      <c r="X1776" s="41"/>
      <c r="Y1776" s="41"/>
      <c r="Z1776" s="41"/>
      <c r="AA1776" s="41"/>
      <c r="AB1776" s="41"/>
      <c r="AC1776" s="41"/>
      <c r="AD1776" s="41"/>
      <c r="AE1776" s="41"/>
      <c r="AR1776" s="191" t="s">
        <v>98</v>
      </c>
      <c r="AT1776" s="191" t="s">
        <v>411</v>
      </c>
      <c r="AU1776" s="191" t="s">
        <v>80</v>
      </c>
      <c r="AY1776" s="22" t="s">
        <v>408</v>
      </c>
      <c r="BE1776" s="192">
        <f>IF(N1776="základní",J1776,0)</f>
        <v>0</v>
      </c>
      <c r="BF1776" s="192">
        <f>IF(N1776="snížená",J1776,0)</f>
        <v>0</v>
      </c>
      <c r="BG1776" s="192">
        <f>IF(N1776="zákl. přenesená",J1776,0)</f>
        <v>0</v>
      </c>
      <c r="BH1776" s="192">
        <f>IF(N1776="sníž. přenesená",J1776,0)</f>
        <v>0</v>
      </c>
      <c r="BI1776" s="192">
        <f>IF(N1776="nulová",J1776,0)</f>
        <v>0</v>
      </c>
      <c r="BJ1776" s="22" t="s">
        <v>76</v>
      </c>
      <c r="BK1776" s="192">
        <f>ROUND(I1776*H1776,2)</f>
        <v>0</v>
      </c>
      <c r="BL1776" s="22" t="s">
        <v>98</v>
      </c>
      <c r="BM1776" s="191" t="s">
        <v>2873</v>
      </c>
    </row>
    <row r="1777" s="2" customFormat="1">
      <c r="A1777" s="41"/>
      <c r="B1777" s="42"/>
      <c r="C1777" s="41"/>
      <c r="D1777" s="193" t="s">
        <v>417</v>
      </c>
      <c r="E1777" s="41"/>
      <c r="F1777" s="194" t="s">
        <v>2874</v>
      </c>
      <c r="G1777" s="41"/>
      <c r="H1777" s="41"/>
      <c r="I1777" s="195"/>
      <c r="J1777" s="41"/>
      <c r="K1777" s="41"/>
      <c r="L1777" s="42"/>
      <c r="M1777" s="196"/>
      <c r="N1777" s="197"/>
      <c r="O1777" s="75"/>
      <c r="P1777" s="75"/>
      <c r="Q1777" s="75"/>
      <c r="R1777" s="75"/>
      <c r="S1777" s="75"/>
      <c r="T1777" s="76"/>
      <c r="U1777" s="41"/>
      <c r="V1777" s="41"/>
      <c r="W1777" s="41"/>
      <c r="X1777" s="41"/>
      <c r="Y1777" s="41"/>
      <c r="Z1777" s="41"/>
      <c r="AA1777" s="41"/>
      <c r="AB1777" s="41"/>
      <c r="AC1777" s="41"/>
      <c r="AD1777" s="41"/>
      <c r="AE1777" s="41"/>
      <c r="AT1777" s="22" t="s">
        <v>417</v>
      </c>
      <c r="AU1777" s="22" t="s">
        <v>80</v>
      </c>
    </row>
    <row r="1778" s="2" customFormat="1" ht="24.15" customHeight="1">
      <c r="A1778" s="41"/>
      <c r="B1778" s="179"/>
      <c r="C1778" s="180" t="s">
        <v>2875</v>
      </c>
      <c r="D1778" s="180" t="s">
        <v>411</v>
      </c>
      <c r="E1778" s="181" t="s">
        <v>2876</v>
      </c>
      <c r="F1778" s="182" t="s">
        <v>2877</v>
      </c>
      <c r="G1778" s="183" t="s">
        <v>650</v>
      </c>
      <c r="H1778" s="184">
        <v>99.183999999999998</v>
      </c>
      <c r="I1778" s="185"/>
      <c r="J1778" s="186">
        <f>ROUND(I1778*H1778,2)</f>
        <v>0</v>
      </c>
      <c r="K1778" s="182" t="s">
        <v>414</v>
      </c>
      <c r="L1778" s="42"/>
      <c r="M1778" s="187" t="s">
        <v>3</v>
      </c>
      <c r="N1778" s="188" t="s">
        <v>43</v>
      </c>
      <c r="O1778" s="75"/>
      <c r="P1778" s="189">
        <f>O1778*H1778</f>
        <v>0</v>
      </c>
      <c r="Q1778" s="189">
        <v>0</v>
      </c>
      <c r="R1778" s="189">
        <f>Q1778*H1778</f>
        <v>0</v>
      </c>
      <c r="S1778" s="189">
        <v>0</v>
      </c>
      <c r="T1778" s="190">
        <f>S1778*H1778</f>
        <v>0</v>
      </c>
      <c r="U1778" s="41"/>
      <c r="V1778" s="41"/>
      <c r="W1778" s="41"/>
      <c r="X1778" s="41"/>
      <c r="Y1778" s="41"/>
      <c r="Z1778" s="41"/>
      <c r="AA1778" s="41"/>
      <c r="AB1778" s="41"/>
      <c r="AC1778" s="41"/>
      <c r="AD1778" s="41"/>
      <c r="AE1778" s="41"/>
      <c r="AR1778" s="191" t="s">
        <v>98</v>
      </c>
      <c r="AT1778" s="191" t="s">
        <v>411</v>
      </c>
      <c r="AU1778" s="191" t="s">
        <v>80</v>
      </c>
      <c r="AY1778" s="22" t="s">
        <v>408</v>
      </c>
      <c r="BE1778" s="192">
        <f>IF(N1778="základní",J1778,0)</f>
        <v>0</v>
      </c>
      <c r="BF1778" s="192">
        <f>IF(N1778="snížená",J1778,0)</f>
        <v>0</v>
      </c>
      <c r="BG1778" s="192">
        <f>IF(N1778="zákl. přenesená",J1778,0)</f>
        <v>0</v>
      </c>
      <c r="BH1778" s="192">
        <f>IF(N1778="sníž. přenesená",J1778,0)</f>
        <v>0</v>
      </c>
      <c r="BI1778" s="192">
        <f>IF(N1778="nulová",J1778,0)</f>
        <v>0</v>
      </c>
      <c r="BJ1778" s="22" t="s">
        <v>76</v>
      </c>
      <c r="BK1778" s="192">
        <f>ROUND(I1778*H1778,2)</f>
        <v>0</v>
      </c>
      <c r="BL1778" s="22" t="s">
        <v>98</v>
      </c>
      <c r="BM1778" s="191" t="s">
        <v>2878</v>
      </c>
    </row>
    <row r="1779" s="2" customFormat="1">
      <c r="A1779" s="41"/>
      <c r="B1779" s="42"/>
      <c r="C1779" s="41"/>
      <c r="D1779" s="193" t="s">
        <v>417</v>
      </c>
      <c r="E1779" s="41"/>
      <c r="F1779" s="194" t="s">
        <v>2879</v>
      </c>
      <c r="G1779" s="41"/>
      <c r="H1779" s="41"/>
      <c r="I1779" s="195"/>
      <c r="J1779" s="41"/>
      <c r="K1779" s="41"/>
      <c r="L1779" s="42"/>
      <c r="M1779" s="196"/>
      <c r="N1779" s="197"/>
      <c r="O1779" s="75"/>
      <c r="P1779" s="75"/>
      <c r="Q1779" s="75"/>
      <c r="R1779" s="75"/>
      <c r="S1779" s="75"/>
      <c r="T1779" s="76"/>
      <c r="U1779" s="41"/>
      <c r="V1779" s="41"/>
      <c r="W1779" s="41"/>
      <c r="X1779" s="41"/>
      <c r="Y1779" s="41"/>
      <c r="Z1779" s="41"/>
      <c r="AA1779" s="41"/>
      <c r="AB1779" s="41"/>
      <c r="AC1779" s="41"/>
      <c r="AD1779" s="41"/>
      <c r="AE1779" s="41"/>
      <c r="AT1779" s="22" t="s">
        <v>417</v>
      </c>
      <c r="AU1779" s="22" t="s">
        <v>80</v>
      </c>
    </row>
    <row r="1780" s="2" customFormat="1" ht="37.8" customHeight="1">
      <c r="A1780" s="41"/>
      <c r="B1780" s="179"/>
      <c r="C1780" s="223" t="s">
        <v>2880</v>
      </c>
      <c r="D1780" s="223" t="s">
        <v>513</v>
      </c>
      <c r="E1780" s="224" t="s">
        <v>2881</v>
      </c>
      <c r="F1780" s="225" t="s">
        <v>2882</v>
      </c>
      <c r="G1780" s="226" t="s">
        <v>117</v>
      </c>
      <c r="H1780" s="227">
        <v>14.878</v>
      </c>
      <c r="I1780" s="228"/>
      <c r="J1780" s="229">
        <f>ROUND(I1780*H1780,2)</f>
        <v>0</v>
      </c>
      <c r="K1780" s="225" t="s">
        <v>414</v>
      </c>
      <c r="L1780" s="230"/>
      <c r="M1780" s="231" t="s">
        <v>3</v>
      </c>
      <c r="N1780" s="232" t="s">
        <v>43</v>
      </c>
      <c r="O1780" s="75"/>
      <c r="P1780" s="189">
        <f>O1780*H1780</f>
        <v>0</v>
      </c>
      <c r="Q1780" s="189">
        <v>0.021999999999999999</v>
      </c>
      <c r="R1780" s="189">
        <f>Q1780*H1780</f>
        <v>0.327316</v>
      </c>
      <c r="S1780" s="189">
        <v>0</v>
      </c>
      <c r="T1780" s="190">
        <f>S1780*H1780</f>
        <v>0</v>
      </c>
      <c r="U1780" s="41"/>
      <c r="V1780" s="41"/>
      <c r="W1780" s="41"/>
      <c r="X1780" s="41"/>
      <c r="Y1780" s="41"/>
      <c r="Z1780" s="41"/>
      <c r="AA1780" s="41"/>
      <c r="AB1780" s="41"/>
      <c r="AC1780" s="41"/>
      <c r="AD1780" s="41"/>
      <c r="AE1780" s="41"/>
      <c r="AR1780" s="191" t="s">
        <v>616</v>
      </c>
      <c r="AT1780" s="191" t="s">
        <v>513</v>
      </c>
      <c r="AU1780" s="191" t="s">
        <v>80</v>
      </c>
      <c r="AY1780" s="22" t="s">
        <v>408</v>
      </c>
      <c r="BE1780" s="192">
        <f>IF(N1780="základní",J1780,0)</f>
        <v>0</v>
      </c>
      <c r="BF1780" s="192">
        <f>IF(N1780="snížená",J1780,0)</f>
        <v>0</v>
      </c>
      <c r="BG1780" s="192">
        <f>IF(N1780="zákl. přenesená",J1780,0)</f>
        <v>0</v>
      </c>
      <c r="BH1780" s="192">
        <f>IF(N1780="sníž. přenesená",J1780,0)</f>
        <v>0</v>
      </c>
      <c r="BI1780" s="192">
        <f>IF(N1780="nulová",J1780,0)</f>
        <v>0</v>
      </c>
      <c r="BJ1780" s="22" t="s">
        <v>76</v>
      </c>
      <c r="BK1780" s="192">
        <f>ROUND(I1780*H1780,2)</f>
        <v>0</v>
      </c>
      <c r="BL1780" s="22" t="s">
        <v>98</v>
      </c>
      <c r="BM1780" s="191" t="s">
        <v>2883</v>
      </c>
    </row>
    <row r="1781" s="13" customFormat="1">
      <c r="A1781" s="13"/>
      <c r="B1781" s="198"/>
      <c r="C1781" s="13"/>
      <c r="D1781" s="199" t="s">
        <v>419</v>
      </c>
      <c r="E1781" s="13"/>
      <c r="F1781" s="201" t="s">
        <v>2884</v>
      </c>
      <c r="G1781" s="13"/>
      <c r="H1781" s="202">
        <v>14.878</v>
      </c>
      <c r="I1781" s="203"/>
      <c r="J1781" s="13"/>
      <c r="K1781" s="13"/>
      <c r="L1781" s="198"/>
      <c r="M1781" s="204"/>
      <c r="N1781" s="205"/>
      <c r="O1781" s="205"/>
      <c r="P1781" s="205"/>
      <c r="Q1781" s="205"/>
      <c r="R1781" s="205"/>
      <c r="S1781" s="205"/>
      <c r="T1781" s="206"/>
      <c r="U1781" s="13"/>
      <c r="V1781" s="13"/>
      <c r="W1781" s="13"/>
      <c r="X1781" s="13"/>
      <c r="Y1781" s="13"/>
      <c r="Z1781" s="13"/>
      <c r="AA1781" s="13"/>
      <c r="AB1781" s="13"/>
      <c r="AC1781" s="13"/>
      <c r="AD1781" s="13"/>
      <c r="AE1781" s="13"/>
      <c r="AT1781" s="200" t="s">
        <v>419</v>
      </c>
      <c r="AU1781" s="200" t="s">
        <v>80</v>
      </c>
      <c r="AV1781" s="13" t="s">
        <v>80</v>
      </c>
      <c r="AW1781" s="13" t="s">
        <v>4</v>
      </c>
      <c r="AX1781" s="13" t="s">
        <v>76</v>
      </c>
      <c r="AY1781" s="200" t="s">
        <v>408</v>
      </c>
    </row>
    <row r="1782" s="2" customFormat="1" ht="49.05" customHeight="1">
      <c r="A1782" s="41"/>
      <c r="B1782" s="179"/>
      <c r="C1782" s="180" t="s">
        <v>2885</v>
      </c>
      <c r="D1782" s="180" t="s">
        <v>411</v>
      </c>
      <c r="E1782" s="181" t="s">
        <v>2886</v>
      </c>
      <c r="F1782" s="182" t="s">
        <v>2887</v>
      </c>
      <c r="G1782" s="183" t="s">
        <v>501</v>
      </c>
      <c r="H1782" s="184">
        <v>7.8799999999999999</v>
      </c>
      <c r="I1782" s="185"/>
      <c r="J1782" s="186">
        <f>ROUND(I1782*H1782,2)</f>
        <v>0</v>
      </c>
      <c r="K1782" s="182" t="s">
        <v>414</v>
      </c>
      <c r="L1782" s="42"/>
      <c r="M1782" s="187" t="s">
        <v>3</v>
      </c>
      <c r="N1782" s="188" t="s">
        <v>43</v>
      </c>
      <c r="O1782" s="75"/>
      <c r="P1782" s="189">
        <f>O1782*H1782</f>
        <v>0</v>
      </c>
      <c r="Q1782" s="189">
        <v>0</v>
      </c>
      <c r="R1782" s="189">
        <f>Q1782*H1782</f>
        <v>0</v>
      </c>
      <c r="S1782" s="189">
        <v>0</v>
      </c>
      <c r="T1782" s="190">
        <f>S1782*H1782</f>
        <v>0</v>
      </c>
      <c r="U1782" s="41"/>
      <c r="V1782" s="41"/>
      <c r="W1782" s="41"/>
      <c r="X1782" s="41"/>
      <c r="Y1782" s="41"/>
      <c r="Z1782" s="41"/>
      <c r="AA1782" s="41"/>
      <c r="AB1782" s="41"/>
      <c r="AC1782" s="41"/>
      <c r="AD1782" s="41"/>
      <c r="AE1782" s="41"/>
      <c r="AR1782" s="191" t="s">
        <v>98</v>
      </c>
      <c r="AT1782" s="191" t="s">
        <v>411</v>
      </c>
      <c r="AU1782" s="191" t="s">
        <v>80</v>
      </c>
      <c r="AY1782" s="22" t="s">
        <v>408</v>
      </c>
      <c r="BE1782" s="192">
        <f>IF(N1782="základní",J1782,0)</f>
        <v>0</v>
      </c>
      <c r="BF1782" s="192">
        <f>IF(N1782="snížená",J1782,0)</f>
        <v>0</v>
      </c>
      <c r="BG1782" s="192">
        <f>IF(N1782="zákl. přenesená",J1782,0)</f>
        <v>0</v>
      </c>
      <c r="BH1782" s="192">
        <f>IF(N1782="sníž. přenesená",J1782,0)</f>
        <v>0</v>
      </c>
      <c r="BI1782" s="192">
        <f>IF(N1782="nulová",J1782,0)</f>
        <v>0</v>
      </c>
      <c r="BJ1782" s="22" t="s">
        <v>76</v>
      </c>
      <c r="BK1782" s="192">
        <f>ROUND(I1782*H1782,2)</f>
        <v>0</v>
      </c>
      <c r="BL1782" s="22" t="s">
        <v>98</v>
      </c>
      <c r="BM1782" s="191" t="s">
        <v>2888</v>
      </c>
    </row>
    <row r="1783" s="2" customFormat="1">
      <c r="A1783" s="41"/>
      <c r="B1783" s="42"/>
      <c r="C1783" s="41"/>
      <c r="D1783" s="193" t="s">
        <v>417</v>
      </c>
      <c r="E1783" s="41"/>
      <c r="F1783" s="194" t="s">
        <v>2889</v>
      </c>
      <c r="G1783" s="41"/>
      <c r="H1783" s="41"/>
      <c r="I1783" s="195"/>
      <c r="J1783" s="41"/>
      <c r="K1783" s="41"/>
      <c r="L1783" s="42"/>
      <c r="M1783" s="196"/>
      <c r="N1783" s="197"/>
      <c r="O1783" s="75"/>
      <c r="P1783" s="75"/>
      <c r="Q1783" s="75"/>
      <c r="R1783" s="75"/>
      <c r="S1783" s="75"/>
      <c r="T1783" s="76"/>
      <c r="U1783" s="41"/>
      <c r="V1783" s="41"/>
      <c r="W1783" s="41"/>
      <c r="X1783" s="41"/>
      <c r="Y1783" s="41"/>
      <c r="Z1783" s="41"/>
      <c r="AA1783" s="41"/>
      <c r="AB1783" s="41"/>
      <c r="AC1783" s="41"/>
      <c r="AD1783" s="41"/>
      <c r="AE1783" s="41"/>
      <c r="AT1783" s="22" t="s">
        <v>417</v>
      </c>
      <c r="AU1783" s="22" t="s">
        <v>80</v>
      </c>
    </row>
    <row r="1784" s="12" customFormat="1" ht="20.88" customHeight="1">
      <c r="A1784" s="12"/>
      <c r="B1784" s="166"/>
      <c r="C1784" s="12"/>
      <c r="D1784" s="167" t="s">
        <v>71</v>
      </c>
      <c r="E1784" s="177" t="s">
        <v>2890</v>
      </c>
      <c r="F1784" s="177" t="s">
        <v>2891</v>
      </c>
      <c r="G1784" s="12"/>
      <c r="H1784" s="12"/>
      <c r="I1784" s="169"/>
      <c r="J1784" s="178">
        <f>BK1784</f>
        <v>0</v>
      </c>
      <c r="K1784" s="12"/>
      <c r="L1784" s="166"/>
      <c r="M1784" s="171"/>
      <c r="N1784" s="172"/>
      <c r="O1784" s="172"/>
      <c r="P1784" s="173">
        <f>SUM(P1785:P1817)</f>
        <v>0</v>
      </c>
      <c r="Q1784" s="172"/>
      <c r="R1784" s="173">
        <f>SUM(R1785:R1817)</f>
        <v>0.13827061000000002</v>
      </c>
      <c r="S1784" s="172"/>
      <c r="T1784" s="174">
        <f>SUM(T1785:T1817)</f>
        <v>0</v>
      </c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R1784" s="167" t="s">
        <v>80</v>
      </c>
      <c r="AT1784" s="175" t="s">
        <v>71</v>
      </c>
      <c r="AU1784" s="175" t="s">
        <v>80</v>
      </c>
      <c r="AY1784" s="167" t="s">
        <v>408</v>
      </c>
      <c r="BK1784" s="176">
        <f>SUM(BK1785:BK1817)</f>
        <v>0</v>
      </c>
    </row>
    <row r="1785" s="2" customFormat="1" ht="24.15" customHeight="1">
      <c r="A1785" s="41"/>
      <c r="B1785" s="179"/>
      <c r="C1785" s="180" t="s">
        <v>2892</v>
      </c>
      <c r="D1785" s="180" t="s">
        <v>411</v>
      </c>
      <c r="E1785" s="181" t="s">
        <v>2893</v>
      </c>
      <c r="F1785" s="182" t="s">
        <v>2894</v>
      </c>
      <c r="G1785" s="183" t="s">
        <v>117</v>
      </c>
      <c r="H1785" s="184">
        <v>36.658999999999999</v>
      </c>
      <c r="I1785" s="185"/>
      <c r="J1785" s="186">
        <f>ROUND(I1785*H1785,2)</f>
        <v>0</v>
      </c>
      <c r="K1785" s="182" t="s">
        <v>414</v>
      </c>
      <c r="L1785" s="42"/>
      <c r="M1785" s="187" t="s">
        <v>3</v>
      </c>
      <c r="N1785" s="188" t="s">
        <v>43</v>
      </c>
      <c r="O1785" s="75"/>
      <c r="P1785" s="189">
        <f>O1785*H1785</f>
        <v>0</v>
      </c>
      <c r="Q1785" s="189">
        <v>0</v>
      </c>
      <c r="R1785" s="189">
        <f>Q1785*H1785</f>
        <v>0</v>
      </c>
      <c r="S1785" s="189">
        <v>0</v>
      </c>
      <c r="T1785" s="190">
        <f>S1785*H1785</f>
        <v>0</v>
      </c>
      <c r="U1785" s="41"/>
      <c r="V1785" s="41"/>
      <c r="W1785" s="41"/>
      <c r="X1785" s="41"/>
      <c r="Y1785" s="41"/>
      <c r="Z1785" s="41"/>
      <c r="AA1785" s="41"/>
      <c r="AB1785" s="41"/>
      <c r="AC1785" s="41"/>
      <c r="AD1785" s="41"/>
      <c r="AE1785" s="41"/>
      <c r="AR1785" s="191" t="s">
        <v>98</v>
      </c>
      <c r="AT1785" s="191" t="s">
        <v>411</v>
      </c>
      <c r="AU1785" s="191" t="s">
        <v>114</v>
      </c>
      <c r="AY1785" s="22" t="s">
        <v>408</v>
      </c>
      <c r="BE1785" s="192">
        <f>IF(N1785="základní",J1785,0)</f>
        <v>0</v>
      </c>
      <c r="BF1785" s="192">
        <f>IF(N1785="snížená",J1785,0)</f>
        <v>0</v>
      </c>
      <c r="BG1785" s="192">
        <f>IF(N1785="zákl. přenesená",J1785,0)</f>
        <v>0</v>
      </c>
      <c r="BH1785" s="192">
        <f>IF(N1785="sníž. přenesená",J1785,0)</f>
        <v>0</v>
      </c>
      <c r="BI1785" s="192">
        <f>IF(N1785="nulová",J1785,0)</f>
        <v>0</v>
      </c>
      <c r="BJ1785" s="22" t="s">
        <v>76</v>
      </c>
      <c r="BK1785" s="192">
        <f>ROUND(I1785*H1785,2)</f>
        <v>0</v>
      </c>
      <c r="BL1785" s="22" t="s">
        <v>98</v>
      </c>
      <c r="BM1785" s="191" t="s">
        <v>2895</v>
      </c>
    </row>
    <row r="1786" s="2" customFormat="1">
      <c r="A1786" s="41"/>
      <c r="B1786" s="42"/>
      <c r="C1786" s="41"/>
      <c r="D1786" s="193" t="s">
        <v>417</v>
      </c>
      <c r="E1786" s="41"/>
      <c r="F1786" s="194" t="s">
        <v>2896</v>
      </c>
      <c r="G1786" s="41"/>
      <c r="H1786" s="41"/>
      <c r="I1786" s="195"/>
      <c r="J1786" s="41"/>
      <c r="K1786" s="41"/>
      <c r="L1786" s="42"/>
      <c r="M1786" s="196"/>
      <c r="N1786" s="197"/>
      <c r="O1786" s="75"/>
      <c r="P1786" s="75"/>
      <c r="Q1786" s="75"/>
      <c r="R1786" s="75"/>
      <c r="S1786" s="75"/>
      <c r="T1786" s="76"/>
      <c r="U1786" s="41"/>
      <c r="V1786" s="41"/>
      <c r="W1786" s="41"/>
      <c r="X1786" s="41"/>
      <c r="Y1786" s="41"/>
      <c r="Z1786" s="41"/>
      <c r="AA1786" s="41"/>
      <c r="AB1786" s="41"/>
      <c r="AC1786" s="41"/>
      <c r="AD1786" s="41"/>
      <c r="AE1786" s="41"/>
      <c r="AT1786" s="22" t="s">
        <v>417</v>
      </c>
      <c r="AU1786" s="22" t="s">
        <v>114</v>
      </c>
    </row>
    <row r="1787" s="14" customFormat="1">
      <c r="A1787" s="14"/>
      <c r="B1787" s="208"/>
      <c r="C1787" s="14"/>
      <c r="D1787" s="199" t="s">
        <v>419</v>
      </c>
      <c r="E1787" s="209" t="s">
        <v>3</v>
      </c>
      <c r="F1787" s="210" t="s">
        <v>2897</v>
      </c>
      <c r="G1787" s="14"/>
      <c r="H1787" s="209" t="s">
        <v>3</v>
      </c>
      <c r="I1787" s="211"/>
      <c r="J1787" s="14"/>
      <c r="K1787" s="14"/>
      <c r="L1787" s="208"/>
      <c r="M1787" s="212"/>
      <c r="N1787" s="213"/>
      <c r="O1787" s="213"/>
      <c r="P1787" s="213"/>
      <c r="Q1787" s="213"/>
      <c r="R1787" s="213"/>
      <c r="S1787" s="213"/>
      <c r="T1787" s="214"/>
      <c r="U1787" s="14"/>
      <c r="V1787" s="14"/>
      <c r="W1787" s="14"/>
      <c r="X1787" s="14"/>
      <c r="Y1787" s="14"/>
      <c r="Z1787" s="14"/>
      <c r="AA1787" s="14"/>
      <c r="AB1787" s="14"/>
      <c r="AC1787" s="14"/>
      <c r="AD1787" s="14"/>
      <c r="AE1787" s="14"/>
      <c r="AT1787" s="209" t="s">
        <v>419</v>
      </c>
      <c r="AU1787" s="209" t="s">
        <v>114</v>
      </c>
      <c r="AV1787" s="14" t="s">
        <v>76</v>
      </c>
      <c r="AW1787" s="14" t="s">
        <v>33</v>
      </c>
      <c r="AX1787" s="14" t="s">
        <v>72</v>
      </c>
      <c r="AY1787" s="209" t="s">
        <v>408</v>
      </c>
    </row>
    <row r="1788" s="14" customFormat="1">
      <c r="A1788" s="14"/>
      <c r="B1788" s="208"/>
      <c r="C1788" s="14"/>
      <c r="D1788" s="199" t="s">
        <v>419</v>
      </c>
      <c r="E1788" s="209" t="s">
        <v>3</v>
      </c>
      <c r="F1788" s="210" t="s">
        <v>808</v>
      </c>
      <c r="G1788" s="14"/>
      <c r="H1788" s="209" t="s">
        <v>3</v>
      </c>
      <c r="I1788" s="211"/>
      <c r="J1788" s="14"/>
      <c r="K1788" s="14"/>
      <c r="L1788" s="208"/>
      <c r="M1788" s="212"/>
      <c r="N1788" s="213"/>
      <c r="O1788" s="213"/>
      <c r="P1788" s="213"/>
      <c r="Q1788" s="213"/>
      <c r="R1788" s="213"/>
      <c r="S1788" s="213"/>
      <c r="T1788" s="214"/>
      <c r="U1788" s="14"/>
      <c r="V1788" s="14"/>
      <c r="W1788" s="14"/>
      <c r="X1788" s="14"/>
      <c r="Y1788" s="14"/>
      <c r="Z1788" s="14"/>
      <c r="AA1788" s="14"/>
      <c r="AB1788" s="14"/>
      <c r="AC1788" s="14"/>
      <c r="AD1788" s="14"/>
      <c r="AE1788" s="14"/>
      <c r="AT1788" s="209" t="s">
        <v>419</v>
      </c>
      <c r="AU1788" s="209" t="s">
        <v>114</v>
      </c>
      <c r="AV1788" s="14" t="s">
        <v>76</v>
      </c>
      <c r="AW1788" s="14" t="s">
        <v>33</v>
      </c>
      <c r="AX1788" s="14" t="s">
        <v>72</v>
      </c>
      <c r="AY1788" s="209" t="s">
        <v>408</v>
      </c>
    </row>
    <row r="1789" s="13" customFormat="1">
      <c r="A1789" s="13"/>
      <c r="B1789" s="198"/>
      <c r="C1789" s="13"/>
      <c r="D1789" s="199" t="s">
        <v>419</v>
      </c>
      <c r="E1789" s="200" t="s">
        <v>3</v>
      </c>
      <c r="F1789" s="201" t="s">
        <v>2898</v>
      </c>
      <c r="G1789" s="13"/>
      <c r="H1789" s="202">
        <v>1.5900000000000001</v>
      </c>
      <c r="I1789" s="203"/>
      <c r="J1789" s="13"/>
      <c r="K1789" s="13"/>
      <c r="L1789" s="198"/>
      <c r="M1789" s="204"/>
      <c r="N1789" s="205"/>
      <c r="O1789" s="205"/>
      <c r="P1789" s="205"/>
      <c r="Q1789" s="205"/>
      <c r="R1789" s="205"/>
      <c r="S1789" s="205"/>
      <c r="T1789" s="206"/>
      <c r="U1789" s="13"/>
      <c r="V1789" s="13"/>
      <c r="W1789" s="13"/>
      <c r="X1789" s="13"/>
      <c r="Y1789" s="13"/>
      <c r="Z1789" s="13"/>
      <c r="AA1789" s="13"/>
      <c r="AB1789" s="13"/>
      <c r="AC1789" s="13"/>
      <c r="AD1789" s="13"/>
      <c r="AE1789" s="13"/>
      <c r="AT1789" s="200" t="s">
        <v>419</v>
      </c>
      <c r="AU1789" s="200" t="s">
        <v>114</v>
      </c>
      <c r="AV1789" s="13" t="s">
        <v>80</v>
      </c>
      <c r="AW1789" s="13" t="s">
        <v>33</v>
      </c>
      <c r="AX1789" s="13" t="s">
        <v>72</v>
      </c>
      <c r="AY1789" s="200" t="s">
        <v>408</v>
      </c>
    </row>
    <row r="1790" s="13" customFormat="1">
      <c r="A1790" s="13"/>
      <c r="B1790" s="198"/>
      <c r="C1790" s="13"/>
      <c r="D1790" s="199" t="s">
        <v>419</v>
      </c>
      <c r="E1790" s="200" t="s">
        <v>3</v>
      </c>
      <c r="F1790" s="201" t="s">
        <v>2227</v>
      </c>
      <c r="G1790" s="13"/>
      <c r="H1790" s="202">
        <v>1.4099999999999999</v>
      </c>
      <c r="I1790" s="203"/>
      <c r="J1790" s="13"/>
      <c r="K1790" s="13"/>
      <c r="L1790" s="198"/>
      <c r="M1790" s="204"/>
      <c r="N1790" s="205"/>
      <c r="O1790" s="205"/>
      <c r="P1790" s="205"/>
      <c r="Q1790" s="205"/>
      <c r="R1790" s="205"/>
      <c r="S1790" s="205"/>
      <c r="T1790" s="206"/>
      <c r="U1790" s="13"/>
      <c r="V1790" s="13"/>
      <c r="W1790" s="13"/>
      <c r="X1790" s="13"/>
      <c r="Y1790" s="13"/>
      <c r="Z1790" s="13"/>
      <c r="AA1790" s="13"/>
      <c r="AB1790" s="13"/>
      <c r="AC1790" s="13"/>
      <c r="AD1790" s="13"/>
      <c r="AE1790" s="13"/>
      <c r="AT1790" s="200" t="s">
        <v>419</v>
      </c>
      <c r="AU1790" s="200" t="s">
        <v>114</v>
      </c>
      <c r="AV1790" s="13" t="s">
        <v>80</v>
      </c>
      <c r="AW1790" s="13" t="s">
        <v>33</v>
      </c>
      <c r="AX1790" s="13" t="s">
        <v>72</v>
      </c>
      <c r="AY1790" s="200" t="s">
        <v>408</v>
      </c>
    </row>
    <row r="1791" s="13" customFormat="1">
      <c r="A1791" s="13"/>
      <c r="B1791" s="198"/>
      <c r="C1791" s="13"/>
      <c r="D1791" s="199" t="s">
        <v>419</v>
      </c>
      <c r="E1791" s="200" t="s">
        <v>3</v>
      </c>
      <c r="F1791" s="201" t="s">
        <v>2899</v>
      </c>
      <c r="G1791" s="13"/>
      <c r="H1791" s="202">
        <v>4.2249999999999996</v>
      </c>
      <c r="I1791" s="203"/>
      <c r="J1791" s="13"/>
      <c r="K1791" s="13"/>
      <c r="L1791" s="198"/>
      <c r="M1791" s="204"/>
      <c r="N1791" s="205"/>
      <c r="O1791" s="205"/>
      <c r="P1791" s="205"/>
      <c r="Q1791" s="205"/>
      <c r="R1791" s="205"/>
      <c r="S1791" s="205"/>
      <c r="T1791" s="206"/>
      <c r="U1791" s="13"/>
      <c r="V1791" s="13"/>
      <c r="W1791" s="13"/>
      <c r="X1791" s="13"/>
      <c r="Y1791" s="13"/>
      <c r="Z1791" s="13"/>
      <c r="AA1791" s="13"/>
      <c r="AB1791" s="13"/>
      <c r="AC1791" s="13"/>
      <c r="AD1791" s="13"/>
      <c r="AE1791" s="13"/>
      <c r="AT1791" s="200" t="s">
        <v>419</v>
      </c>
      <c r="AU1791" s="200" t="s">
        <v>114</v>
      </c>
      <c r="AV1791" s="13" t="s">
        <v>80</v>
      </c>
      <c r="AW1791" s="13" t="s">
        <v>33</v>
      </c>
      <c r="AX1791" s="13" t="s">
        <v>72</v>
      </c>
      <c r="AY1791" s="200" t="s">
        <v>408</v>
      </c>
    </row>
    <row r="1792" s="16" customFormat="1">
      <c r="A1792" s="16"/>
      <c r="B1792" s="233"/>
      <c r="C1792" s="16"/>
      <c r="D1792" s="199" t="s">
        <v>419</v>
      </c>
      <c r="E1792" s="234" t="s">
        <v>3</v>
      </c>
      <c r="F1792" s="235" t="s">
        <v>764</v>
      </c>
      <c r="G1792" s="16"/>
      <c r="H1792" s="236">
        <v>7.2249999999999996</v>
      </c>
      <c r="I1792" s="237"/>
      <c r="J1792" s="16"/>
      <c r="K1792" s="16"/>
      <c r="L1792" s="233"/>
      <c r="M1792" s="238"/>
      <c r="N1792" s="239"/>
      <c r="O1792" s="239"/>
      <c r="P1792" s="239"/>
      <c r="Q1792" s="239"/>
      <c r="R1792" s="239"/>
      <c r="S1792" s="239"/>
      <c r="T1792" s="240"/>
      <c r="U1792" s="16"/>
      <c r="V1792" s="16"/>
      <c r="W1792" s="16"/>
      <c r="X1792" s="16"/>
      <c r="Y1792" s="16"/>
      <c r="Z1792" s="16"/>
      <c r="AA1792" s="16"/>
      <c r="AB1792" s="16"/>
      <c r="AC1792" s="16"/>
      <c r="AD1792" s="16"/>
      <c r="AE1792" s="16"/>
      <c r="AT1792" s="234" t="s">
        <v>419</v>
      </c>
      <c r="AU1792" s="234" t="s">
        <v>114</v>
      </c>
      <c r="AV1792" s="16" t="s">
        <v>114</v>
      </c>
      <c r="AW1792" s="16" t="s">
        <v>33</v>
      </c>
      <c r="AX1792" s="16" t="s">
        <v>72</v>
      </c>
      <c r="AY1792" s="234" t="s">
        <v>408</v>
      </c>
    </row>
    <row r="1793" s="14" customFormat="1">
      <c r="A1793" s="14"/>
      <c r="B1793" s="208"/>
      <c r="C1793" s="14"/>
      <c r="D1793" s="199" t="s">
        <v>419</v>
      </c>
      <c r="E1793" s="209" t="s">
        <v>3</v>
      </c>
      <c r="F1793" s="210" t="s">
        <v>2900</v>
      </c>
      <c r="G1793" s="14"/>
      <c r="H1793" s="209" t="s">
        <v>3</v>
      </c>
      <c r="I1793" s="211"/>
      <c r="J1793" s="14"/>
      <c r="K1793" s="14"/>
      <c r="L1793" s="208"/>
      <c r="M1793" s="212"/>
      <c r="N1793" s="213"/>
      <c r="O1793" s="213"/>
      <c r="P1793" s="213"/>
      <c r="Q1793" s="213"/>
      <c r="R1793" s="213"/>
      <c r="S1793" s="213"/>
      <c r="T1793" s="214"/>
      <c r="U1793" s="14"/>
      <c r="V1793" s="14"/>
      <c r="W1793" s="14"/>
      <c r="X1793" s="14"/>
      <c r="Y1793" s="14"/>
      <c r="Z1793" s="14"/>
      <c r="AA1793" s="14"/>
      <c r="AB1793" s="14"/>
      <c r="AC1793" s="14"/>
      <c r="AD1793" s="14"/>
      <c r="AE1793" s="14"/>
      <c r="AT1793" s="209" t="s">
        <v>419</v>
      </c>
      <c r="AU1793" s="209" t="s">
        <v>114</v>
      </c>
      <c r="AV1793" s="14" t="s">
        <v>76</v>
      </c>
      <c r="AW1793" s="14" t="s">
        <v>33</v>
      </c>
      <c r="AX1793" s="14" t="s">
        <v>72</v>
      </c>
      <c r="AY1793" s="209" t="s">
        <v>408</v>
      </c>
    </row>
    <row r="1794" s="13" customFormat="1">
      <c r="A1794" s="13"/>
      <c r="B1794" s="198"/>
      <c r="C1794" s="13"/>
      <c r="D1794" s="199" t="s">
        <v>419</v>
      </c>
      <c r="E1794" s="200" t="s">
        <v>3</v>
      </c>
      <c r="F1794" s="201" t="s">
        <v>2901</v>
      </c>
      <c r="G1794" s="13"/>
      <c r="H1794" s="202">
        <v>3.8460000000000001</v>
      </c>
      <c r="I1794" s="203"/>
      <c r="J1794" s="13"/>
      <c r="K1794" s="13"/>
      <c r="L1794" s="198"/>
      <c r="M1794" s="204"/>
      <c r="N1794" s="205"/>
      <c r="O1794" s="205"/>
      <c r="P1794" s="205"/>
      <c r="Q1794" s="205"/>
      <c r="R1794" s="205"/>
      <c r="S1794" s="205"/>
      <c r="T1794" s="206"/>
      <c r="U1794" s="13"/>
      <c r="V1794" s="13"/>
      <c r="W1794" s="13"/>
      <c r="X1794" s="13"/>
      <c r="Y1794" s="13"/>
      <c r="Z1794" s="13"/>
      <c r="AA1794" s="13"/>
      <c r="AB1794" s="13"/>
      <c r="AC1794" s="13"/>
      <c r="AD1794" s="13"/>
      <c r="AE1794" s="13"/>
      <c r="AT1794" s="200" t="s">
        <v>419</v>
      </c>
      <c r="AU1794" s="200" t="s">
        <v>114</v>
      </c>
      <c r="AV1794" s="13" t="s">
        <v>80</v>
      </c>
      <c r="AW1794" s="13" t="s">
        <v>33</v>
      </c>
      <c r="AX1794" s="13" t="s">
        <v>72</v>
      </c>
      <c r="AY1794" s="200" t="s">
        <v>408</v>
      </c>
    </row>
    <row r="1795" s="13" customFormat="1">
      <c r="A1795" s="13"/>
      <c r="B1795" s="198"/>
      <c r="C1795" s="13"/>
      <c r="D1795" s="199" t="s">
        <v>419</v>
      </c>
      <c r="E1795" s="200" t="s">
        <v>3</v>
      </c>
      <c r="F1795" s="201" t="s">
        <v>2902</v>
      </c>
      <c r="G1795" s="13"/>
      <c r="H1795" s="202">
        <v>4.5</v>
      </c>
      <c r="I1795" s="203"/>
      <c r="J1795" s="13"/>
      <c r="K1795" s="13"/>
      <c r="L1795" s="198"/>
      <c r="M1795" s="204"/>
      <c r="N1795" s="205"/>
      <c r="O1795" s="205"/>
      <c r="P1795" s="205"/>
      <c r="Q1795" s="205"/>
      <c r="R1795" s="205"/>
      <c r="S1795" s="205"/>
      <c r="T1795" s="206"/>
      <c r="U1795" s="13"/>
      <c r="V1795" s="13"/>
      <c r="W1795" s="13"/>
      <c r="X1795" s="13"/>
      <c r="Y1795" s="13"/>
      <c r="Z1795" s="13"/>
      <c r="AA1795" s="13"/>
      <c r="AB1795" s="13"/>
      <c r="AC1795" s="13"/>
      <c r="AD1795" s="13"/>
      <c r="AE1795" s="13"/>
      <c r="AT1795" s="200" t="s">
        <v>419</v>
      </c>
      <c r="AU1795" s="200" t="s">
        <v>114</v>
      </c>
      <c r="AV1795" s="13" t="s">
        <v>80</v>
      </c>
      <c r="AW1795" s="13" t="s">
        <v>33</v>
      </c>
      <c r="AX1795" s="13" t="s">
        <v>72</v>
      </c>
      <c r="AY1795" s="200" t="s">
        <v>408</v>
      </c>
    </row>
    <row r="1796" s="13" customFormat="1">
      <c r="A1796" s="13"/>
      <c r="B1796" s="198"/>
      <c r="C1796" s="13"/>
      <c r="D1796" s="199" t="s">
        <v>419</v>
      </c>
      <c r="E1796" s="200" t="s">
        <v>3</v>
      </c>
      <c r="F1796" s="201" t="s">
        <v>2903</v>
      </c>
      <c r="G1796" s="13"/>
      <c r="H1796" s="202">
        <v>5.1699999999999999</v>
      </c>
      <c r="I1796" s="203"/>
      <c r="J1796" s="13"/>
      <c r="K1796" s="13"/>
      <c r="L1796" s="198"/>
      <c r="M1796" s="204"/>
      <c r="N1796" s="205"/>
      <c r="O1796" s="205"/>
      <c r="P1796" s="205"/>
      <c r="Q1796" s="205"/>
      <c r="R1796" s="205"/>
      <c r="S1796" s="205"/>
      <c r="T1796" s="206"/>
      <c r="U1796" s="13"/>
      <c r="V1796" s="13"/>
      <c r="W1796" s="13"/>
      <c r="X1796" s="13"/>
      <c r="Y1796" s="13"/>
      <c r="Z1796" s="13"/>
      <c r="AA1796" s="13"/>
      <c r="AB1796" s="13"/>
      <c r="AC1796" s="13"/>
      <c r="AD1796" s="13"/>
      <c r="AE1796" s="13"/>
      <c r="AT1796" s="200" t="s">
        <v>419</v>
      </c>
      <c r="AU1796" s="200" t="s">
        <v>114</v>
      </c>
      <c r="AV1796" s="13" t="s">
        <v>80</v>
      </c>
      <c r="AW1796" s="13" t="s">
        <v>33</v>
      </c>
      <c r="AX1796" s="13" t="s">
        <v>72</v>
      </c>
      <c r="AY1796" s="200" t="s">
        <v>408</v>
      </c>
    </row>
    <row r="1797" s="13" customFormat="1">
      <c r="A1797" s="13"/>
      <c r="B1797" s="198"/>
      <c r="C1797" s="13"/>
      <c r="D1797" s="199" t="s">
        <v>419</v>
      </c>
      <c r="E1797" s="200" t="s">
        <v>3</v>
      </c>
      <c r="F1797" s="201" t="s">
        <v>2904</v>
      </c>
      <c r="G1797" s="13"/>
      <c r="H1797" s="202">
        <v>4.1459999999999999</v>
      </c>
      <c r="I1797" s="203"/>
      <c r="J1797" s="13"/>
      <c r="K1797" s="13"/>
      <c r="L1797" s="198"/>
      <c r="M1797" s="204"/>
      <c r="N1797" s="205"/>
      <c r="O1797" s="205"/>
      <c r="P1797" s="205"/>
      <c r="Q1797" s="205"/>
      <c r="R1797" s="205"/>
      <c r="S1797" s="205"/>
      <c r="T1797" s="206"/>
      <c r="U1797" s="13"/>
      <c r="V1797" s="13"/>
      <c r="W1797" s="13"/>
      <c r="X1797" s="13"/>
      <c r="Y1797" s="13"/>
      <c r="Z1797" s="13"/>
      <c r="AA1797" s="13"/>
      <c r="AB1797" s="13"/>
      <c r="AC1797" s="13"/>
      <c r="AD1797" s="13"/>
      <c r="AE1797" s="13"/>
      <c r="AT1797" s="200" t="s">
        <v>419</v>
      </c>
      <c r="AU1797" s="200" t="s">
        <v>114</v>
      </c>
      <c r="AV1797" s="13" t="s">
        <v>80</v>
      </c>
      <c r="AW1797" s="13" t="s">
        <v>33</v>
      </c>
      <c r="AX1797" s="13" t="s">
        <v>72</v>
      </c>
      <c r="AY1797" s="200" t="s">
        <v>408</v>
      </c>
    </row>
    <row r="1798" s="13" customFormat="1">
      <c r="A1798" s="13"/>
      <c r="B1798" s="198"/>
      <c r="C1798" s="13"/>
      <c r="D1798" s="199" t="s">
        <v>419</v>
      </c>
      <c r="E1798" s="200" t="s">
        <v>3</v>
      </c>
      <c r="F1798" s="201" t="s">
        <v>2905</v>
      </c>
      <c r="G1798" s="13"/>
      <c r="H1798" s="202">
        <v>5.4699999999999998</v>
      </c>
      <c r="I1798" s="203"/>
      <c r="J1798" s="13"/>
      <c r="K1798" s="13"/>
      <c r="L1798" s="198"/>
      <c r="M1798" s="204"/>
      <c r="N1798" s="205"/>
      <c r="O1798" s="205"/>
      <c r="P1798" s="205"/>
      <c r="Q1798" s="205"/>
      <c r="R1798" s="205"/>
      <c r="S1798" s="205"/>
      <c r="T1798" s="206"/>
      <c r="U1798" s="13"/>
      <c r="V1798" s="13"/>
      <c r="W1798" s="13"/>
      <c r="X1798" s="13"/>
      <c r="Y1798" s="13"/>
      <c r="Z1798" s="13"/>
      <c r="AA1798" s="13"/>
      <c r="AB1798" s="13"/>
      <c r="AC1798" s="13"/>
      <c r="AD1798" s="13"/>
      <c r="AE1798" s="13"/>
      <c r="AT1798" s="200" t="s">
        <v>419</v>
      </c>
      <c r="AU1798" s="200" t="s">
        <v>114</v>
      </c>
      <c r="AV1798" s="13" t="s">
        <v>80</v>
      </c>
      <c r="AW1798" s="13" t="s">
        <v>33</v>
      </c>
      <c r="AX1798" s="13" t="s">
        <v>72</v>
      </c>
      <c r="AY1798" s="200" t="s">
        <v>408</v>
      </c>
    </row>
    <row r="1799" s="13" customFormat="1">
      <c r="A1799" s="13"/>
      <c r="B1799" s="198"/>
      <c r="C1799" s="13"/>
      <c r="D1799" s="199" t="s">
        <v>419</v>
      </c>
      <c r="E1799" s="200" t="s">
        <v>3</v>
      </c>
      <c r="F1799" s="201" t="s">
        <v>2906</v>
      </c>
      <c r="G1799" s="13"/>
      <c r="H1799" s="202">
        <v>1.5900000000000001</v>
      </c>
      <c r="I1799" s="203"/>
      <c r="J1799" s="13"/>
      <c r="K1799" s="13"/>
      <c r="L1799" s="198"/>
      <c r="M1799" s="204"/>
      <c r="N1799" s="205"/>
      <c r="O1799" s="205"/>
      <c r="P1799" s="205"/>
      <c r="Q1799" s="205"/>
      <c r="R1799" s="205"/>
      <c r="S1799" s="205"/>
      <c r="T1799" s="206"/>
      <c r="U1799" s="13"/>
      <c r="V1799" s="13"/>
      <c r="W1799" s="13"/>
      <c r="X1799" s="13"/>
      <c r="Y1799" s="13"/>
      <c r="Z1799" s="13"/>
      <c r="AA1799" s="13"/>
      <c r="AB1799" s="13"/>
      <c r="AC1799" s="13"/>
      <c r="AD1799" s="13"/>
      <c r="AE1799" s="13"/>
      <c r="AT1799" s="200" t="s">
        <v>419</v>
      </c>
      <c r="AU1799" s="200" t="s">
        <v>114</v>
      </c>
      <c r="AV1799" s="13" t="s">
        <v>80</v>
      </c>
      <c r="AW1799" s="13" t="s">
        <v>33</v>
      </c>
      <c r="AX1799" s="13" t="s">
        <v>72</v>
      </c>
      <c r="AY1799" s="200" t="s">
        <v>408</v>
      </c>
    </row>
    <row r="1800" s="16" customFormat="1">
      <c r="A1800" s="16"/>
      <c r="B1800" s="233"/>
      <c r="C1800" s="16"/>
      <c r="D1800" s="199" t="s">
        <v>419</v>
      </c>
      <c r="E1800" s="234" t="s">
        <v>3</v>
      </c>
      <c r="F1800" s="235" t="s">
        <v>764</v>
      </c>
      <c r="G1800" s="16"/>
      <c r="H1800" s="236">
        <v>24.722000000000001</v>
      </c>
      <c r="I1800" s="237"/>
      <c r="J1800" s="16"/>
      <c r="K1800" s="16"/>
      <c r="L1800" s="233"/>
      <c r="M1800" s="238"/>
      <c r="N1800" s="239"/>
      <c r="O1800" s="239"/>
      <c r="P1800" s="239"/>
      <c r="Q1800" s="239"/>
      <c r="R1800" s="239"/>
      <c r="S1800" s="239"/>
      <c r="T1800" s="240"/>
      <c r="U1800" s="16"/>
      <c r="V1800" s="16"/>
      <c r="W1800" s="16"/>
      <c r="X1800" s="16"/>
      <c r="Y1800" s="16"/>
      <c r="Z1800" s="16"/>
      <c r="AA1800" s="16"/>
      <c r="AB1800" s="16"/>
      <c r="AC1800" s="16"/>
      <c r="AD1800" s="16"/>
      <c r="AE1800" s="16"/>
      <c r="AT1800" s="234" t="s">
        <v>419</v>
      </c>
      <c r="AU1800" s="234" t="s">
        <v>114</v>
      </c>
      <c r="AV1800" s="16" t="s">
        <v>114</v>
      </c>
      <c r="AW1800" s="16" t="s">
        <v>33</v>
      </c>
      <c r="AX1800" s="16" t="s">
        <v>72</v>
      </c>
      <c r="AY1800" s="234" t="s">
        <v>408</v>
      </c>
    </row>
    <row r="1801" s="14" customFormat="1">
      <c r="A1801" s="14"/>
      <c r="B1801" s="208"/>
      <c r="C1801" s="14"/>
      <c r="D1801" s="199" t="s">
        <v>419</v>
      </c>
      <c r="E1801" s="209" t="s">
        <v>3</v>
      </c>
      <c r="F1801" s="210" t="s">
        <v>2907</v>
      </c>
      <c r="G1801" s="14"/>
      <c r="H1801" s="209" t="s">
        <v>3</v>
      </c>
      <c r="I1801" s="211"/>
      <c r="J1801" s="14"/>
      <c r="K1801" s="14"/>
      <c r="L1801" s="208"/>
      <c r="M1801" s="212"/>
      <c r="N1801" s="213"/>
      <c r="O1801" s="213"/>
      <c r="P1801" s="213"/>
      <c r="Q1801" s="213"/>
      <c r="R1801" s="213"/>
      <c r="S1801" s="213"/>
      <c r="T1801" s="214"/>
      <c r="U1801" s="14"/>
      <c r="V1801" s="14"/>
      <c r="W1801" s="14"/>
      <c r="X1801" s="14"/>
      <c r="Y1801" s="14"/>
      <c r="Z1801" s="14"/>
      <c r="AA1801" s="14"/>
      <c r="AB1801" s="14"/>
      <c r="AC1801" s="14"/>
      <c r="AD1801" s="14"/>
      <c r="AE1801" s="14"/>
      <c r="AT1801" s="209" t="s">
        <v>419</v>
      </c>
      <c r="AU1801" s="209" t="s">
        <v>114</v>
      </c>
      <c r="AV1801" s="14" t="s">
        <v>76</v>
      </c>
      <c r="AW1801" s="14" t="s">
        <v>33</v>
      </c>
      <c r="AX1801" s="14" t="s">
        <v>72</v>
      </c>
      <c r="AY1801" s="209" t="s">
        <v>408</v>
      </c>
    </row>
    <row r="1802" s="13" customFormat="1">
      <c r="A1802" s="13"/>
      <c r="B1802" s="198"/>
      <c r="C1802" s="13"/>
      <c r="D1802" s="199" t="s">
        <v>419</v>
      </c>
      <c r="E1802" s="200" t="s">
        <v>3</v>
      </c>
      <c r="F1802" s="201" t="s">
        <v>2908</v>
      </c>
      <c r="G1802" s="13"/>
      <c r="H1802" s="202">
        <v>1.992</v>
      </c>
      <c r="I1802" s="203"/>
      <c r="J1802" s="13"/>
      <c r="K1802" s="13"/>
      <c r="L1802" s="198"/>
      <c r="M1802" s="204"/>
      <c r="N1802" s="205"/>
      <c r="O1802" s="205"/>
      <c r="P1802" s="205"/>
      <c r="Q1802" s="205"/>
      <c r="R1802" s="205"/>
      <c r="S1802" s="205"/>
      <c r="T1802" s="206"/>
      <c r="U1802" s="13"/>
      <c r="V1802" s="13"/>
      <c r="W1802" s="13"/>
      <c r="X1802" s="13"/>
      <c r="Y1802" s="13"/>
      <c r="Z1802" s="13"/>
      <c r="AA1802" s="13"/>
      <c r="AB1802" s="13"/>
      <c r="AC1802" s="13"/>
      <c r="AD1802" s="13"/>
      <c r="AE1802" s="13"/>
      <c r="AT1802" s="200" t="s">
        <v>419</v>
      </c>
      <c r="AU1802" s="200" t="s">
        <v>114</v>
      </c>
      <c r="AV1802" s="13" t="s">
        <v>80</v>
      </c>
      <c r="AW1802" s="13" t="s">
        <v>33</v>
      </c>
      <c r="AX1802" s="13" t="s">
        <v>72</v>
      </c>
      <c r="AY1802" s="200" t="s">
        <v>408</v>
      </c>
    </row>
    <row r="1803" s="13" customFormat="1">
      <c r="A1803" s="13"/>
      <c r="B1803" s="198"/>
      <c r="C1803" s="13"/>
      <c r="D1803" s="199" t="s">
        <v>419</v>
      </c>
      <c r="E1803" s="200" t="s">
        <v>3</v>
      </c>
      <c r="F1803" s="201" t="s">
        <v>2909</v>
      </c>
      <c r="G1803" s="13"/>
      <c r="H1803" s="202">
        <v>2.7200000000000002</v>
      </c>
      <c r="I1803" s="203"/>
      <c r="J1803" s="13"/>
      <c r="K1803" s="13"/>
      <c r="L1803" s="198"/>
      <c r="M1803" s="204"/>
      <c r="N1803" s="205"/>
      <c r="O1803" s="205"/>
      <c r="P1803" s="205"/>
      <c r="Q1803" s="205"/>
      <c r="R1803" s="205"/>
      <c r="S1803" s="205"/>
      <c r="T1803" s="206"/>
      <c r="U1803" s="13"/>
      <c r="V1803" s="13"/>
      <c r="W1803" s="13"/>
      <c r="X1803" s="13"/>
      <c r="Y1803" s="13"/>
      <c r="Z1803" s="13"/>
      <c r="AA1803" s="13"/>
      <c r="AB1803" s="13"/>
      <c r="AC1803" s="13"/>
      <c r="AD1803" s="13"/>
      <c r="AE1803" s="13"/>
      <c r="AT1803" s="200" t="s">
        <v>419</v>
      </c>
      <c r="AU1803" s="200" t="s">
        <v>114</v>
      </c>
      <c r="AV1803" s="13" t="s">
        <v>80</v>
      </c>
      <c r="AW1803" s="13" t="s">
        <v>33</v>
      </c>
      <c r="AX1803" s="13" t="s">
        <v>72</v>
      </c>
      <c r="AY1803" s="200" t="s">
        <v>408</v>
      </c>
    </row>
    <row r="1804" s="16" customFormat="1">
      <c r="A1804" s="16"/>
      <c r="B1804" s="233"/>
      <c r="C1804" s="16"/>
      <c r="D1804" s="199" t="s">
        <v>419</v>
      </c>
      <c r="E1804" s="234" t="s">
        <v>3</v>
      </c>
      <c r="F1804" s="235" t="s">
        <v>764</v>
      </c>
      <c r="G1804" s="16"/>
      <c r="H1804" s="236">
        <v>4.7119999999999997</v>
      </c>
      <c r="I1804" s="237"/>
      <c r="J1804" s="16"/>
      <c r="K1804" s="16"/>
      <c r="L1804" s="233"/>
      <c r="M1804" s="238"/>
      <c r="N1804" s="239"/>
      <c r="O1804" s="239"/>
      <c r="P1804" s="239"/>
      <c r="Q1804" s="239"/>
      <c r="R1804" s="239"/>
      <c r="S1804" s="239"/>
      <c r="T1804" s="240"/>
      <c r="U1804" s="16"/>
      <c r="V1804" s="16"/>
      <c r="W1804" s="16"/>
      <c r="X1804" s="16"/>
      <c r="Y1804" s="16"/>
      <c r="Z1804" s="16"/>
      <c r="AA1804" s="16"/>
      <c r="AB1804" s="16"/>
      <c r="AC1804" s="16"/>
      <c r="AD1804" s="16"/>
      <c r="AE1804" s="16"/>
      <c r="AT1804" s="234" t="s">
        <v>419</v>
      </c>
      <c r="AU1804" s="234" t="s">
        <v>114</v>
      </c>
      <c r="AV1804" s="16" t="s">
        <v>114</v>
      </c>
      <c r="AW1804" s="16" t="s">
        <v>33</v>
      </c>
      <c r="AX1804" s="16" t="s">
        <v>72</v>
      </c>
      <c r="AY1804" s="234" t="s">
        <v>408</v>
      </c>
    </row>
    <row r="1805" s="15" customFormat="1">
      <c r="A1805" s="15"/>
      <c r="B1805" s="215"/>
      <c r="C1805" s="15"/>
      <c r="D1805" s="199" t="s">
        <v>419</v>
      </c>
      <c r="E1805" s="216" t="s">
        <v>3</v>
      </c>
      <c r="F1805" s="217" t="s">
        <v>451</v>
      </c>
      <c r="G1805" s="15"/>
      <c r="H1805" s="218">
        <v>36.658999999999999</v>
      </c>
      <c r="I1805" s="219"/>
      <c r="J1805" s="15"/>
      <c r="K1805" s="15"/>
      <c r="L1805" s="215"/>
      <c r="M1805" s="220"/>
      <c r="N1805" s="221"/>
      <c r="O1805" s="221"/>
      <c r="P1805" s="221"/>
      <c r="Q1805" s="221"/>
      <c r="R1805" s="221"/>
      <c r="S1805" s="221"/>
      <c r="T1805" s="222"/>
      <c r="U1805" s="15"/>
      <c r="V1805" s="15"/>
      <c r="W1805" s="15"/>
      <c r="X1805" s="15"/>
      <c r="Y1805" s="15"/>
      <c r="Z1805" s="15"/>
      <c r="AA1805" s="15"/>
      <c r="AB1805" s="15"/>
      <c r="AC1805" s="15"/>
      <c r="AD1805" s="15"/>
      <c r="AE1805" s="15"/>
      <c r="AT1805" s="216" t="s">
        <v>419</v>
      </c>
      <c r="AU1805" s="216" t="s">
        <v>114</v>
      </c>
      <c r="AV1805" s="15" t="s">
        <v>415</v>
      </c>
      <c r="AW1805" s="15" t="s">
        <v>33</v>
      </c>
      <c r="AX1805" s="15" t="s">
        <v>76</v>
      </c>
      <c r="AY1805" s="216" t="s">
        <v>408</v>
      </c>
    </row>
    <row r="1806" s="2" customFormat="1" ht="24.15" customHeight="1">
      <c r="A1806" s="41"/>
      <c r="B1806" s="179"/>
      <c r="C1806" s="223" t="s">
        <v>2910</v>
      </c>
      <c r="D1806" s="223" t="s">
        <v>513</v>
      </c>
      <c r="E1806" s="224" t="s">
        <v>2911</v>
      </c>
      <c r="F1806" s="225" t="s">
        <v>2912</v>
      </c>
      <c r="G1806" s="226" t="s">
        <v>658</v>
      </c>
      <c r="H1806" s="227">
        <v>54.988999999999997</v>
      </c>
      <c r="I1806" s="228"/>
      <c r="J1806" s="229">
        <f>ROUND(I1806*H1806,2)</f>
        <v>0</v>
      </c>
      <c r="K1806" s="225" t="s">
        <v>414</v>
      </c>
      <c r="L1806" s="230"/>
      <c r="M1806" s="231" t="s">
        <v>3</v>
      </c>
      <c r="N1806" s="232" t="s">
        <v>43</v>
      </c>
      <c r="O1806" s="75"/>
      <c r="P1806" s="189">
        <f>O1806*H1806</f>
        <v>0</v>
      </c>
      <c r="Q1806" s="189">
        <v>0.001</v>
      </c>
      <c r="R1806" s="189">
        <f>Q1806*H1806</f>
        <v>0.054988999999999996</v>
      </c>
      <c r="S1806" s="189">
        <v>0</v>
      </c>
      <c r="T1806" s="190">
        <f>S1806*H1806</f>
        <v>0</v>
      </c>
      <c r="U1806" s="41"/>
      <c r="V1806" s="41"/>
      <c r="W1806" s="41"/>
      <c r="X1806" s="41"/>
      <c r="Y1806" s="41"/>
      <c r="Z1806" s="41"/>
      <c r="AA1806" s="41"/>
      <c r="AB1806" s="41"/>
      <c r="AC1806" s="41"/>
      <c r="AD1806" s="41"/>
      <c r="AE1806" s="41"/>
      <c r="AR1806" s="191" t="s">
        <v>616</v>
      </c>
      <c r="AT1806" s="191" t="s">
        <v>513</v>
      </c>
      <c r="AU1806" s="191" t="s">
        <v>114</v>
      </c>
      <c r="AY1806" s="22" t="s">
        <v>408</v>
      </c>
      <c r="BE1806" s="192">
        <f>IF(N1806="základní",J1806,0)</f>
        <v>0</v>
      </c>
      <c r="BF1806" s="192">
        <f>IF(N1806="snížená",J1806,0)</f>
        <v>0</v>
      </c>
      <c r="BG1806" s="192">
        <f>IF(N1806="zákl. přenesená",J1806,0)</f>
        <v>0</v>
      </c>
      <c r="BH1806" s="192">
        <f>IF(N1806="sníž. přenesená",J1806,0)</f>
        <v>0</v>
      </c>
      <c r="BI1806" s="192">
        <f>IF(N1806="nulová",J1806,0)</f>
        <v>0</v>
      </c>
      <c r="BJ1806" s="22" t="s">
        <v>76</v>
      </c>
      <c r="BK1806" s="192">
        <f>ROUND(I1806*H1806,2)</f>
        <v>0</v>
      </c>
      <c r="BL1806" s="22" t="s">
        <v>98</v>
      </c>
      <c r="BM1806" s="191" t="s">
        <v>2913</v>
      </c>
    </row>
    <row r="1807" s="2" customFormat="1">
      <c r="A1807" s="41"/>
      <c r="B1807" s="42"/>
      <c r="C1807" s="41"/>
      <c r="D1807" s="199" t="s">
        <v>429</v>
      </c>
      <c r="E1807" s="41"/>
      <c r="F1807" s="207" t="s">
        <v>2914</v>
      </c>
      <c r="G1807" s="41"/>
      <c r="H1807" s="41"/>
      <c r="I1807" s="195"/>
      <c r="J1807" s="41"/>
      <c r="K1807" s="41"/>
      <c r="L1807" s="42"/>
      <c r="M1807" s="196"/>
      <c r="N1807" s="197"/>
      <c r="O1807" s="75"/>
      <c r="P1807" s="75"/>
      <c r="Q1807" s="75"/>
      <c r="R1807" s="75"/>
      <c r="S1807" s="75"/>
      <c r="T1807" s="76"/>
      <c r="U1807" s="41"/>
      <c r="V1807" s="41"/>
      <c r="W1807" s="41"/>
      <c r="X1807" s="41"/>
      <c r="Y1807" s="41"/>
      <c r="Z1807" s="41"/>
      <c r="AA1807" s="41"/>
      <c r="AB1807" s="41"/>
      <c r="AC1807" s="41"/>
      <c r="AD1807" s="41"/>
      <c r="AE1807" s="41"/>
      <c r="AT1807" s="22" t="s">
        <v>429</v>
      </c>
      <c r="AU1807" s="22" t="s">
        <v>114</v>
      </c>
    </row>
    <row r="1808" s="13" customFormat="1">
      <c r="A1808" s="13"/>
      <c r="B1808" s="198"/>
      <c r="C1808" s="13"/>
      <c r="D1808" s="199" t="s">
        <v>419</v>
      </c>
      <c r="E1808" s="13"/>
      <c r="F1808" s="201" t="s">
        <v>2915</v>
      </c>
      <c r="G1808" s="13"/>
      <c r="H1808" s="202">
        <v>54.988999999999997</v>
      </c>
      <c r="I1808" s="203"/>
      <c r="J1808" s="13"/>
      <c r="K1808" s="13"/>
      <c r="L1808" s="198"/>
      <c r="M1808" s="204"/>
      <c r="N1808" s="205"/>
      <c r="O1808" s="205"/>
      <c r="P1808" s="205"/>
      <c r="Q1808" s="205"/>
      <c r="R1808" s="205"/>
      <c r="S1808" s="205"/>
      <c r="T1808" s="206"/>
      <c r="U1808" s="13"/>
      <c r="V1808" s="13"/>
      <c r="W1808" s="13"/>
      <c r="X1808" s="13"/>
      <c r="Y1808" s="13"/>
      <c r="Z1808" s="13"/>
      <c r="AA1808" s="13"/>
      <c r="AB1808" s="13"/>
      <c r="AC1808" s="13"/>
      <c r="AD1808" s="13"/>
      <c r="AE1808" s="13"/>
      <c r="AT1808" s="200" t="s">
        <v>419</v>
      </c>
      <c r="AU1808" s="200" t="s">
        <v>114</v>
      </c>
      <c r="AV1808" s="13" t="s">
        <v>80</v>
      </c>
      <c r="AW1808" s="13" t="s">
        <v>4</v>
      </c>
      <c r="AX1808" s="13" t="s">
        <v>76</v>
      </c>
      <c r="AY1808" s="200" t="s">
        <v>408</v>
      </c>
    </row>
    <row r="1809" s="2" customFormat="1" ht="24.15" customHeight="1">
      <c r="A1809" s="41"/>
      <c r="B1809" s="179"/>
      <c r="C1809" s="180" t="s">
        <v>2916</v>
      </c>
      <c r="D1809" s="180" t="s">
        <v>411</v>
      </c>
      <c r="E1809" s="181" t="s">
        <v>2917</v>
      </c>
      <c r="F1809" s="182" t="s">
        <v>2918</v>
      </c>
      <c r="G1809" s="183" t="s">
        <v>650</v>
      </c>
      <c r="H1809" s="184">
        <v>67.700000000000003</v>
      </c>
      <c r="I1809" s="185"/>
      <c r="J1809" s="186">
        <f>ROUND(I1809*H1809,2)</f>
        <v>0</v>
      </c>
      <c r="K1809" s="182" t="s">
        <v>414</v>
      </c>
      <c r="L1809" s="42"/>
      <c r="M1809" s="187" t="s">
        <v>3</v>
      </c>
      <c r="N1809" s="188" t="s">
        <v>43</v>
      </c>
      <c r="O1809" s="75"/>
      <c r="P1809" s="189">
        <f>O1809*H1809</f>
        <v>0</v>
      </c>
      <c r="Q1809" s="189">
        <v>0.00017000000000000001</v>
      </c>
      <c r="R1809" s="189">
        <f>Q1809*H1809</f>
        <v>0.011509000000000002</v>
      </c>
      <c r="S1809" s="189">
        <v>0</v>
      </c>
      <c r="T1809" s="190">
        <f>S1809*H1809</f>
        <v>0</v>
      </c>
      <c r="U1809" s="41"/>
      <c r="V1809" s="41"/>
      <c r="W1809" s="41"/>
      <c r="X1809" s="41"/>
      <c r="Y1809" s="41"/>
      <c r="Z1809" s="41"/>
      <c r="AA1809" s="41"/>
      <c r="AB1809" s="41"/>
      <c r="AC1809" s="41"/>
      <c r="AD1809" s="41"/>
      <c r="AE1809" s="41"/>
      <c r="AR1809" s="191" t="s">
        <v>98</v>
      </c>
      <c r="AT1809" s="191" t="s">
        <v>411</v>
      </c>
      <c r="AU1809" s="191" t="s">
        <v>114</v>
      </c>
      <c r="AY1809" s="22" t="s">
        <v>408</v>
      </c>
      <c r="BE1809" s="192">
        <f>IF(N1809="základní",J1809,0)</f>
        <v>0</v>
      </c>
      <c r="BF1809" s="192">
        <f>IF(N1809="snížená",J1809,0)</f>
        <v>0</v>
      </c>
      <c r="BG1809" s="192">
        <f>IF(N1809="zákl. přenesená",J1809,0)</f>
        <v>0</v>
      </c>
      <c r="BH1809" s="192">
        <f>IF(N1809="sníž. přenesená",J1809,0)</f>
        <v>0</v>
      </c>
      <c r="BI1809" s="192">
        <f>IF(N1809="nulová",J1809,0)</f>
        <v>0</v>
      </c>
      <c r="BJ1809" s="22" t="s">
        <v>76</v>
      </c>
      <c r="BK1809" s="192">
        <f>ROUND(I1809*H1809,2)</f>
        <v>0</v>
      </c>
      <c r="BL1809" s="22" t="s">
        <v>98</v>
      </c>
      <c r="BM1809" s="191" t="s">
        <v>2919</v>
      </c>
    </row>
    <row r="1810" s="2" customFormat="1">
      <c r="A1810" s="41"/>
      <c r="B1810" s="42"/>
      <c r="C1810" s="41"/>
      <c r="D1810" s="193" t="s">
        <v>417</v>
      </c>
      <c r="E1810" s="41"/>
      <c r="F1810" s="194" t="s">
        <v>2920</v>
      </c>
      <c r="G1810" s="41"/>
      <c r="H1810" s="41"/>
      <c r="I1810" s="195"/>
      <c r="J1810" s="41"/>
      <c r="K1810" s="41"/>
      <c r="L1810" s="42"/>
      <c r="M1810" s="196"/>
      <c r="N1810" s="197"/>
      <c r="O1810" s="75"/>
      <c r="P1810" s="75"/>
      <c r="Q1810" s="75"/>
      <c r="R1810" s="75"/>
      <c r="S1810" s="75"/>
      <c r="T1810" s="76"/>
      <c r="U1810" s="41"/>
      <c r="V1810" s="41"/>
      <c r="W1810" s="41"/>
      <c r="X1810" s="41"/>
      <c r="Y1810" s="41"/>
      <c r="Z1810" s="41"/>
      <c r="AA1810" s="41"/>
      <c r="AB1810" s="41"/>
      <c r="AC1810" s="41"/>
      <c r="AD1810" s="41"/>
      <c r="AE1810" s="41"/>
      <c r="AT1810" s="22" t="s">
        <v>417</v>
      </c>
      <c r="AU1810" s="22" t="s">
        <v>114</v>
      </c>
    </row>
    <row r="1811" s="13" customFormat="1">
      <c r="A1811" s="13"/>
      <c r="B1811" s="198"/>
      <c r="C1811" s="13"/>
      <c r="D1811" s="199" t="s">
        <v>419</v>
      </c>
      <c r="E1811" s="200" t="s">
        <v>3</v>
      </c>
      <c r="F1811" s="201" t="s">
        <v>221</v>
      </c>
      <c r="G1811" s="13"/>
      <c r="H1811" s="202">
        <v>20.170000000000002</v>
      </c>
      <c r="I1811" s="203"/>
      <c r="J1811" s="13"/>
      <c r="K1811" s="13"/>
      <c r="L1811" s="198"/>
      <c r="M1811" s="204"/>
      <c r="N1811" s="205"/>
      <c r="O1811" s="205"/>
      <c r="P1811" s="205"/>
      <c r="Q1811" s="205"/>
      <c r="R1811" s="205"/>
      <c r="S1811" s="205"/>
      <c r="T1811" s="206"/>
      <c r="U1811" s="13"/>
      <c r="V1811" s="13"/>
      <c r="W1811" s="13"/>
      <c r="X1811" s="13"/>
      <c r="Y1811" s="13"/>
      <c r="Z1811" s="13"/>
      <c r="AA1811" s="13"/>
      <c r="AB1811" s="13"/>
      <c r="AC1811" s="13"/>
      <c r="AD1811" s="13"/>
      <c r="AE1811" s="13"/>
      <c r="AT1811" s="200" t="s">
        <v>419</v>
      </c>
      <c r="AU1811" s="200" t="s">
        <v>114</v>
      </c>
      <c r="AV1811" s="13" t="s">
        <v>80</v>
      </c>
      <c r="AW1811" s="13" t="s">
        <v>33</v>
      </c>
      <c r="AX1811" s="13" t="s">
        <v>72</v>
      </c>
      <c r="AY1811" s="200" t="s">
        <v>408</v>
      </c>
    </row>
    <row r="1812" s="13" customFormat="1">
      <c r="A1812" s="13"/>
      <c r="B1812" s="198"/>
      <c r="C1812" s="13"/>
      <c r="D1812" s="199" t="s">
        <v>419</v>
      </c>
      <c r="E1812" s="200" t="s">
        <v>3</v>
      </c>
      <c r="F1812" s="201" t="s">
        <v>224</v>
      </c>
      <c r="G1812" s="13"/>
      <c r="H1812" s="202">
        <v>47.960000000000001</v>
      </c>
      <c r="I1812" s="203"/>
      <c r="J1812" s="13"/>
      <c r="K1812" s="13"/>
      <c r="L1812" s="198"/>
      <c r="M1812" s="204"/>
      <c r="N1812" s="205"/>
      <c r="O1812" s="205"/>
      <c r="P1812" s="205"/>
      <c r="Q1812" s="205"/>
      <c r="R1812" s="205"/>
      <c r="S1812" s="205"/>
      <c r="T1812" s="206"/>
      <c r="U1812" s="13"/>
      <c r="V1812" s="13"/>
      <c r="W1812" s="13"/>
      <c r="X1812" s="13"/>
      <c r="Y1812" s="13"/>
      <c r="Z1812" s="13"/>
      <c r="AA1812" s="13"/>
      <c r="AB1812" s="13"/>
      <c r="AC1812" s="13"/>
      <c r="AD1812" s="13"/>
      <c r="AE1812" s="13"/>
      <c r="AT1812" s="200" t="s">
        <v>419</v>
      </c>
      <c r="AU1812" s="200" t="s">
        <v>114</v>
      </c>
      <c r="AV1812" s="13" t="s">
        <v>80</v>
      </c>
      <c r="AW1812" s="13" t="s">
        <v>33</v>
      </c>
      <c r="AX1812" s="13" t="s">
        <v>72</v>
      </c>
      <c r="AY1812" s="200" t="s">
        <v>408</v>
      </c>
    </row>
    <row r="1813" s="13" customFormat="1">
      <c r="A1813" s="13"/>
      <c r="B1813" s="198"/>
      <c r="C1813" s="13"/>
      <c r="D1813" s="199" t="s">
        <v>419</v>
      </c>
      <c r="E1813" s="200" t="s">
        <v>3</v>
      </c>
      <c r="F1813" s="201" t="s">
        <v>227</v>
      </c>
      <c r="G1813" s="13"/>
      <c r="H1813" s="202">
        <v>12.17</v>
      </c>
      <c r="I1813" s="203"/>
      <c r="J1813" s="13"/>
      <c r="K1813" s="13"/>
      <c r="L1813" s="198"/>
      <c r="M1813" s="204"/>
      <c r="N1813" s="205"/>
      <c r="O1813" s="205"/>
      <c r="P1813" s="205"/>
      <c r="Q1813" s="205"/>
      <c r="R1813" s="205"/>
      <c r="S1813" s="205"/>
      <c r="T1813" s="206"/>
      <c r="U1813" s="13"/>
      <c r="V1813" s="13"/>
      <c r="W1813" s="13"/>
      <c r="X1813" s="13"/>
      <c r="Y1813" s="13"/>
      <c r="Z1813" s="13"/>
      <c r="AA1813" s="13"/>
      <c r="AB1813" s="13"/>
      <c r="AC1813" s="13"/>
      <c r="AD1813" s="13"/>
      <c r="AE1813" s="13"/>
      <c r="AT1813" s="200" t="s">
        <v>419</v>
      </c>
      <c r="AU1813" s="200" t="s">
        <v>114</v>
      </c>
      <c r="AV1813" s="13" t="s">
        <v>80</v>
      </c>
      <c r="AW1813" s="13" t="s">
        <v>33</v>
      </c>
      <c r="AX1813" s="13" t="s">
        <v>72</v>
      </c>
      <c r="AY1813" s="200" t="s">
        <v>408</v>
      </c>
    </row>
    <row r="1814" s="13" customFormat="1">
      <c r="A1814" s="13"/>
      <c r="B1814" s="198"/>
      <c r="C1814" s="13"/>
      <c r="D1814" s="199" t="s">
        <v>419</v>
      </c>
      <c r="E1814" s="200" t="s">
        <v>3</v>
      </c>
      <c r="F1814" s="201" t="s">
        <v>2921</v>
      </c>
      <c r="G1814" s="13"/>
      <c r="H1814" s="202">
        <v>-12.6</v>
      </c>
      <c r="I1814" s="203"/>
      <c r="J1814" s="13"/>
      <c r="K1814" s="13"/>
      <c r="L1814" s="198"/>
      <c r="M1814" s="204"/>
      <c r="N1814" s="205"/>
      <c r="O1814" s="205"/>
      <c r="P1814" s="205"/>
      <c r="Q1814" s="205"/>
      <c r="R1814" s="205"/>
      <c r="S1814" s="205"/>
      <c r="T1814" s="206"/>
      <c r="U1814" s="13"/>
      <c r="V1814" s="13"/>
      <c r="W1814" s="13"/>
      <c r="X1814" s="13"/>
      <c r="Y1814" s="13"/>
      <c r="Z1814" s="13"/>
      <c r="AA1814" s="13"/>
      <c r="AB1814" s="13"/>
      <c r="AC1814" s="13"/>
      <c r="AD1814" s="13"/>
      <c r="AE1814" s="13"/>
      <c r="AT1814" s="200" t="s">
        <v>419</v>
      </c>
      <c r="AU1814" s="200" t="s">
        <v>114</v>
      </c>
      <c r="AV1814" s="13" t="s">
        <v>80</v>
      </c>
      <c r="AW1814" s="13" t="s">
        <v>33</v>
      </c>
      <c r="AX1814" s="13" t="s">
        <v>72</v>
      </c>
      <c r="AY1814" s="200" t="s">
        <v>408</v>
      </c>
    </row>
    <row r="1815" s="15" customFormat="1">
      <c r="A1815" s="15"/>
      <c r="B1815" s="215"/>
      <c r="C1815" s="15"/>
      <c r="D1815" s="199" t="s">
        <v>419</v>
      </c>
      <c r="E1815" s="216" t="s">
        <v>3</v>
      </c>
      <c r="F1815" s="217" t="s">
        <v>451</v>
      </c>
      <c r="G1815" s="15"/>
      <c r="H1815" s="218">
        <v>67.700000000000003</v>
      </c>
      <c r="I1815" s="219"/>
      <c r="J1815" s="15"/>
      <c r="K1815" s="15"/>
      <c r="L1815" s="215"/>
      <c r="M1815" s="220"/>
      <c r="N1815" s="221"/>
      <c r="O1815" s="221"/>
      <c r="P1815" s="221"/>
      <c r="Q1815" s="221"/>
      <c r="R1815" s="221"/>
      <c r="S1815" s="221"/>
      <c r="T1815" s="222"/>
      <c r="U1815" s="15"/>
      <c r="V1815" s="15"/>
      <c r="W1815" s="15"/>
      <c r="X1815" s="15"/>
      <c r="Y1815" s="15"/>
      <c r="Z1815" s="15"/>
      <c r="AA1815" s="15"/>
      <c r="AB1815" s="15"/>
      <c r="AC1815" s="15"/>
      <c r="AD1815" s="15"/>
      <c r="AE1815" s="15"/>
      <c r="AT1815" s="216" t="s">
        <v>419</v>
      </c>
      <c r="AU1815" s="216" t="s">
        <v>114</v>
      </c>
      <c r="AV1815" s="15" t="s">
        <v>415</v>
      </c>
      <c r="AW1815" s="15" t="s">
        <v>33</v>
      </c>
      <c r="AX1815" s="15" t="s">
        <v>76</v>
      </c>
      <c r="AY1815" s="216" t="s">
        <v>408</v>
      </c>
    </row>
    <row r="1816" s="2" customFormat="1" ht="16.5" customHeight="1">
      <c r="A1816" s="41"/>
      <c r="B1816" s="179"/>
      <c r="C1816" s="223" t="s">
        <v>2922</v>
      </c>
      <c r="D1816" s="223" t="s">
        <v>513</v>
      </c>
      <c r="E1816" s="224" t="s">
        <v>2923</v>
      </c>
      <c r="F1816" s="225" t="s">
        <v>2924</v>
      </c>
      <c r="G1816" s="226" t="s">
        <v>650</v>
      </c>
      <c r="H1816" s="227">
        <v>78.870999999999995</v>
      </c>
      <c r="I1816" s="228"/>
      <c r="J1816" s="229">
        <f>ROUND(I1816*H1816,2)</f>
        <v>0</v>
      </c>
      <c r="K1816" s="225" t="s">
        <v>414</v>
      </c>
      <c r="L1816" s="230"/>
      <c r="M1816" s="231" t="s">
        <v>3</v>
      </c>
      <c r="N1816" s="232" t="s">
        <v>43</v>
      </c>
      <c r="O1816" s="75"/>
      <c r="P1816" s="189">
        <f>O1816*H1816</f>
        <v>0</v>
      </c>
      <c r="Q1816" s="189">
        <v>0.00091</v>
      </c>
      <c r="R1816" s="189">
        <f>Q1816*H1816</f>
        <v>0.071772610000000001</v>
      </c>
      <c r="S1816" s="189">
        <v>0</v>
      </c>
      <c r="T1816" s="190">
        <f>S1816*H1816</f>
        <v>0</v>
      </c>
      <c r="U1816" s="41"/>
      <c r="V1816" s="41"/>
      <c r="W1816" s="41"/>
      <c r="X1816" s="41"/>
      <c r="Y1816" s="41"/>
      <c r="Z1816" s="41"/>
      <c r="AA1816" s="41"/>
      <c r="AB1816" s="41"/>
      <c r="AC1816" s="41"/>
      <c r="AD1816" s="41"/>
      <c r="AE1816" s="41"/>
      <c r="AR1816" s="191" t="s">
        <v>616</v>
      </c>
      <c r="AT1816" s="191" t="s">
        <v>513</v>
      </c>
      <c r="AU1816" s="191" t="s">
        <v>114</v>
      </c>
      <c r="AY1816" s="22" t="s">
        <v>408</v>
      </c>
      <c r="BE1816" s="192">
        <f>IF(N1816="základní",J1816,0)</f>
        <v>0</v>
      </c>
      <c r="BF1816" s="192">
        <f>IF(N1816="snížená",J1816,0)</f>
        <v>0</v>
      </c>
      <c r="BG1816" s="192">
        <f>IF(N1816="zákl. přenesená",J1816,0)</f>
        <v>0</v>
      </c>
      <c r="BH1816" s="192">
        <f>IF(N1816="sníž. přenesená",J1816,0)</f>
        <v>0</v>
      </c>
      <c r="BI1816" s="192">
        <f>IF(N1816="nulová",J1816,0)</f>
        <v>0</v>
      </c>
      <c r="BJ1816" s="22" t="s">
        <v>76</v>
      </c>
      <c r="BK1816" s="192">
        <f>ROUND(I1816*H1816,2)</f>
        <v>0</v>
      </c>
      <c r="BL1816" s="22" t="s">
        <v>98</v>
      </c>
      <c r="BM1816" s="191" t="s">
        <v>2925</v>
      </c>
    </row>
    <row r="1817" s="13" customFormat="1">
      <c r="A1817" s="13"/>
      <c r="B1817" s="198"/>
      <c r="C1817" s="13"/>
      <c r="D1817" s="199" t="s">
        <v>419</v>
      </c>
      <c r="E1817" s="13"/>
      <c r="F1817" s="201" t="s">
        <v>2926</v>
      </c>
      <c r="G1817" s="13"/>
      <c r="H1817" s="202">
        <v>78.870999999999995</v>
      </c>
      <c r="I1817" s="203"/>
      <c r="J1817" s="13"/>
      <c r="K1817" s="13"/>
      <c r="L1817" s="198"/>
      <c r="M1817" s="204"/>
      <c r="N1817" s="205"/>
      <c r="O1817" s="205"/>
      <c r="P1817" s="205"/>
      <c r="Q1817" s="205"/>
      <c r="R1817" s="205"/>
      <c r="S1817" s="205"/>
      <c r="T1817" s="206"/>
      <c r="U1817" s="13"/>
      <c r="V1817" s="13"/>
      <c r="W1817" s="13"/>
      <c r="X1817" s="13"/>
      <c r="Y1817" s="13"/>
      <c r="Z1817" s="13"/>
      <c r="AA1817" s="13"/>
      <c r="AB1817" s="13"/>
      <c r="AC1817" s="13"/>
      <c r="AD1817" s="13"/>
      <c r="AE1817" s="13"/>
      <c r="AT1817" s="200" t="s">
        <v>419</v>
      </c>
      <c r="AU1817" s="200" t="s">
        <v>114</v>
      </c>
      <c r="AV1817" s="13" t="s">
        <v>80</v>
      </c>
      <c r="AW1817" s="13" t="s">
        <v>4</v>
      </c>
      <c r="AX1817" s="13" t="s">
        <v>76</v>
      </c>
      <c r="AY1817" s="200" t="s">
        <v>408</v>
      </c>
    </row>
    <row r="1818" s="12" customFormat="1" ht="20.88" customHeight="1">
      <c r="A1818" s="12"/>
      <c r="B1818" s="166"/>
      <c r="C1818" s="12"/>
      <c r="D1818" s="167" t="s">
        <v>71</v>
      </c>
      <c r="E1818" s="177" t="s">
        <v>2927</v>
      </c>
      <c r="F1818" s="177" t="s">
        <v>2928</v>
      </c>
      <c r="G1818" s="12"/>
      <c r="H1818" s="12"/>
      <c r="I1818" s="169"/>
      <c r="J1818" s="178">
        <f>BK1818</f>
        <v>0</v>
      </c>
      <c r="K1818" s="12"/>
      <c r="L1818" s="166"/>
      <c r="M1818" s="171"/>
      <c r="N1818" s="172"/>
      <c r="O1818" s="172"/>
      <c r="P1818" s="173">
        <f>SUM(P1819:P1850)</f>
        <v>0</v>
      </c>
      <c r="Q1818" s="172"/>
      <c r="R1818" s="173">
        <f>SUM(R1819:R1850)</f>
        <v>0.78895639999999989</v>
      </c>
      <c r="S1818" s="172"/>
      <c r="T1818" s="174">
        <f>SUM(T1819:T1850)</f>
        <v>0</v>
      </c>
      <c r="U1818" s="12"/>
      <c r="V1818" s="12"/>
      <c r="W1818" s="12"/>
      <c r="X1818" s="12"/>
      <c r="Y1818" s="12"/>
      <c r="Z1818" s="12"/>
      <c r="AA1818" s="12"/>
      <c r="AB1818" s="12"/>
      <c r="AC1818" s="12"/>
      <c r="AD1818" s="12"/>
      <c r="AE1818" s="12"/>
      <c r="AR1818" s="167" t="s">
        <v>80</v>
      </c>
      <c r="AT1818" s="175" t="s">
        <v>71</v>
      </c>
      <c r="AU1818" s="175" t="s">
        <v>80</v>
      </c>
      <c r="AY1818" s="167" t="s">
        <v>408</v>
      </c>
      <c r="BK1818" s="176">
        <f>SUM(BK1819:BK1850)</f>
        <v>0</v>
      </c>
    </row>
    <row r="1819" s="2" customFormat="1" ht="24.15" customHeight="1">
      <c r="A1819" s="41"/>
      <c r="B1819" s="179"/>
      <c r="C1819" s="180" t="s">
        <v>2929</v>
      </c>
      <c r="D1819" s="180" t="s">
        <v>411</v>
      </c>
      <c r="E1819" s="181" t="s">
        <v>2930</v>
      </c>
      <c r="F1819" s="182" t="s">
        <v>2931</v>
      </c>
      <c r="G1819" s="183" t="s">
        <v>650</v>
      </c>
      <c r="H1819" s="184">
        <v>40</v>
      </c>
      <c r="I1819" s="185"/>
      <c r="J1819" s="186">
        <f>ROUND(I1819*H1819,2)</f>
        <v>0</v>
      </c>
      <c r="K1819" s="182" t="s">
        <v>414</v>
      </c>
      <c r="L1819" s="42"/>
      <c r="M1819" s="187" t="s">
        <v>3</v>
      </c>
      <c r="N1819" s="188" t="s">
        <v>43</v>
      </c>
      <c r="O1819" s="75"/>
      <c r="P1819" s="189">
        <f>O1819*H1819</f>
        <v>0</v>
      </c>
      <c r="Q1819" s="189">
        <v>0</v>
      </c>
      <c r="R1819" s="189">
        <f>Q1819*H1819</f>
        <v>0</v>
      </c>
      <c r="S1819" s="189">
        <v>0</v>
      </c>
      <c r="T1819" s="190">
        <f>S1819*H1819</f>
        <v>0</v>
      </c>
      <c r="U1819" s="41"/>
      <c r="V1819" s="41"/>
      <c r="W1819" s="41"/>
      <c r="X1819" s="41"/>
      <c r="Y1819" s="41"/>
      <c r="Z1819" s="41"/>
      <c r="AA1819" s="41"/>
      <c r="AB1819" s="41"/>
      <c r="AC1819" s="41"/>
      <c r="AD1819" s="41"/>
      <c r="AE1819" s="41"/>
      <c r="AR1819" s="191" t="s">
        <v>98</v>
      </c>
      <c r="AT1819" s="191" t="s">
        <v>411</v>
      </c>
      <c r="AU1819" s="191" t="s">
        <v>114</v>
      </c>
      <c r="AY1819" s="22" t="s">
        <v>408</v>
      </c>
      <c r="BE1819" s="192">
        <f>IF(N1819="základní",J1819,0)</f>
        <v>0</v>
      </c>
      <c r="BF1819" s="192">
        <f>IF(N1819="snížená",J1819,0)</f>
        <v>0</v>
      </c>
      <c r="BG1819" s="192">
        <f>IF(N1819="zákl. přenesená",J1819,0)</f>
        <v>0</v>
      </c>
      <c r="BH1819" s="192">
        <f>IF(N1819="sníž. přenesená",J1819,0)</f>
        <v>0</v>
      </c>
      <c r="BI1819" s="192">
        <f>IF(N1819="nulová",J1819,0)</f>
        <v>0</v>
      </c>
      <c r="BJ1819" s="22" t="s">
        <v>76</v>
      </c>
      <c r="BK1819" s="192">
        <f>ROUND(I1819*H1819,2)</f>
        <v>0</v>
      </c>
      <c r="BL1819" s="22" t="s">
        <v>98</v>
      </c>
      <c r="BM1819" s="191" t="s">
        <v>2932</v>
      </c>
    </row>
    <row r="1820" s="2" customFormat="1">
      <c r="A1820" s="41"/>
      <c r="B1820" s="42"/>
      <c r="C1820" s="41"/>
      <c r="D1820" s="193" t="s">
        <v>417</v>
      </c>
      <c r="E1820" s="41"/>
      <c r="F1820" s="194" t="s">
        <v>2933</v>
      </c>
      <c r="G1820" s="41"/>
      <c r="H1820" s="41"/>
      <c r="I1820" s="195"/>
      <c r="J1820" s="41"/>
      <c r="K1820" s="41"/>
      <c r="L1820" s="42"/>
      <c r="M1820" s="196"/>
      <c r="N1820" s="197"/>
      <c r="O1820" s="75"/>
      <c r="P1820" s="75"/>
      <c r="Q1820" s="75"/>
      <c r="R1820" s="75"/>
      <c r="S1820" s="75"/>
      <c r="T1820" s="76"/>
      <c r="U1820" s="41"/>
      <c r="V1820" s="41"/>
      <c r="W1820" s="41"/>
      <c r="X1820" s="41"/>
      <c r="Y1820" s="41"/>
      <c r="Z1820" s="41"/>
      <c r="AA1820" s="41"/>
      <c r="AB1820" s="41"/>
      <c r="AC1820" s="41"/>
      <c r="AD1820" s="41"/>
      <c r="AE1820" s="41"/>
      <c r="AT1820" s="22" t="s">
        <v>417</v>
      </c>
      <c r="AU1820" s="22" t="s">
        <v>114</v>
      </c>
    </row>
    <row r="1821" s="13" customFormat="1">
      <c r="A1821" s="13"/>
      <c r="B1821" s="198"/>
      <c r="C1821" s="13"/>
      <c r="D1821" s="199" t="s">
        <v>419</v>
      </c>
      <c r="E1821" s="200" t="s">
        <v>3</v>
      </c>
      <c r="F1821" s="201" t="s">
        <v>194</v>
      </c>
      <c r="G1821" s="13"/>
      <c r="H1821" s="202">
        <v>40</v>
      </c>
      <c r="I1821" s="203"/>
      <c r="J1821" s="13"/>
      <c r="K1821" s="13"/>
      <c r="L1821" s="198"/>
      <c r="M1821" s="204"/>
      <c r="N1821" s="205"/>
      <c r="O1821" s="205"/>
      <c r="P1821" s="205"/>
      <c r="Q1821" s="205"/>
      <c r="R1821" s="205"/>
      <c r="S1821" s="205"/>
      <c r="T1821" s="206"/>
      <c r="U1821" s="13"/>
      <c r="V1821" s="13"/>
      <c r="W1821" s="13"/>
      <c r="X1821" s="13"/>
      <c r="Y1821" s="13"/>
      <c r="Z1821" s="13"/>
      <c r="AA1821" s="13"/>
      <c r="AB1821" s="13"/>
      <c r="AC1821" s="13"/>
      <c r="AD1821" s="13"/>
      <c r="AE1821" s="13"/>
      <c r="AT1821" s="200" t="s">
        <v>419</v>
      </c>
      <c r="AU1821" s="200" t="s">
        <v>114</v>
      </c>
      <c r="AV1821" s="13" t="s">
        <v>80</v>
      </c>
      <c r="AW1821" s="13" t="s">
        <v>33</v>
      </c>
      <c r="AX1821" s="13" t="s">
        <v>76</v>
      </c>
      <c r="AY1821" s="200" t="s">
        <v>408</v>
      </c>
    </row>
    <row r="1822" s="2" customFormat="1" ht="24.15" customHeight="1">
      <c r="A1822" s="41"/>
      <c r="B1822" s="179"/>
      <c r="C1822" s="180" t="s">
        <v>2934</v>
      </c>
      <c r="D1822" s="180" t="s">
        <v>411</v>
      </c>
      <c r="E1822" s="181" t="s">
        <v>2935</v>
      </c>
      <c r="F1822" s="182" t="s">
        <v>2936</v>
      </c>
      <c r="G1822" s="183" t="s">
        <v>117</v>
      </c>
      <c r="H1822" s="184">
        <v>17</v>
      </c>
      <c r="I1822" s="185"/>
      <c r="J1822" s="186">
        <f>ROUND(I1822*H1822,2)</f>
        <v>0</v>
      </c>
      <c r="K1822" s="182" t="s">
        <v>414</v>
      </c>
      <c r="L1822" s="42"/>
      <c r="M1822" s="187" t="s">
        <v>3</v>
      </c>
      <c r="N1822" s="188" t="s">
        <v>43</v>
      </c>
      <c r="O1822" s="75"/>
      <c r="P1822" s="189">
        <f>O1822*H1822</f>
        <v>0</v>
      </c>
      <c r="Q1822" s="189">
        <v>0.00050000000000000001</v>
      </c>
      <c r="R1822" s="189">
        <f>Q1822*H1822</f>
        <v>0.0085000000000000006</v>
      </c>
      <c r="S1822" s="189">
        <v>0</v>
      </c>
      <c r="T1822" s="190">
        <f>S1822*H1822</f>
        <v>0</v>
      </c>
      <c r="U1822" s="41"/>
      <c r="V1822" s="41"/>
      <c r="W1822" s="41"/>
      <c r="X1822" s="41"/>
      <c r="Y1822" s="41"/>
      <c r="Z1822" s="41"/>
      <c r="AA1822" s="41"/>
      <c r="AB1822" s="41"/>
      <c r="AC1822" s="41"/>
      <c r="AD1822" s="41"/>
      <c r="AE1822" s="41"/>
      <c r="AR1822" s="191" t="s">
        <v>98</v>
      </c>
      <c r="AT1822" s="191" t="s">
        <v>411</v>
      </c>
      <c r="AU1822" s="191" t="s">
        <v>114</v>
      </c>
      <c r="AY1822" s="22" t="s">
        <v>408</v>
      </c>
      <c r="BE1822" s="192">
        <f>IF(N1822="základní",J1822,0)</f>
        <v>0</v>
      </c>
      <c r="BF1822" s="192">
        <f>IF(N1822="snížená",J1822,0)</f>
        <v>0</v>
      </c>
      <c r="BG1822" s="192">
        <f>IF(N1822="zákl. přenesená",J1822,0)</f>
        <v>0</v>
      </c>
      <c r="BH1822" s="192">
        <f>IF(N1822="sníž. přenesená",J1822,0)</f>
        <v>0</v>
      </c>
      <c r="BI1822" s="192">
        <f>IF(N1822="nulová",J1822,0)</f>
        <v>0</v>
      </c>
      <c r="BJ1822" s="22" t="s">
        <v>76</v>
      </c>
      <c r="BK1822" s="192">
        <f>ROUND(I1822*H1822,2)</f>
        <v>0</v>
      </c>
      <c r="BL1822" s="22" t="s">
        <v>98</v>
      </c>
      <c r="BM1822" s="191" t="s">
        <v>2937</v>
      </c>
    </row>
    <row r="1823" s="2" customFormat="1">
      <c r="A1823" s="41"/>
      <c r="B1823" s="42"/>
      <c r="C1823" s="41"/>
      <c r="D1823" s="193" t="s">
        <v>417</v>
      </c>
      <c r="E1823" s="41"/>
      <c r="F1823" s="194" t="s">
        <v>2938</v>
      </c>
      <c r="G1823" s="41"/>
      <c r="H1823" s="41"/>
      <c r="I1823" s="195"/>
      <c r="J1823" s="41"/>
      <c r="K1823" s="41"/>
      <c r="L1823" s="42"/>
      <c r="M1823" s="196"/>
      <c r="N1823" s="197"/>
      <c r="O1823" s="75"/>
      <c r="P1823" s="75"/>
      <c r="Q1823" s="75"/>
      <c r="R1823" s="75"/>
      <c r="S1823" s="75"/>
      <c r="T1823" s="76"/>
      <c r="U1823" s="41"/>
      <c r="V1823" s="41"/>
      <c r="W1823" s="41"/>
      <c r="X1823" s="41"/>
      <c r="Y1823" s="41"/>
      <c r="Z1823" s="41"/>
      <c r="AA1823" s="41"/>
      <c r="AB1823" s="41"/>
      <c r="AC1823" s="41"/>
      <c r="AD1823" s="41"/>
      <c r="AE1823" s="41"/>
      <c r="AT1823" s="22" t="s">
        <v>417</v>
      </c>
      <c r="AU1823" s="22" t="s">
        <v>114</v>
      </c>
    </row>
    <row r="1824" s="13" customFormat="1">
      <c r="A1824" s="13"/>
      <c r="B1824" s="198"/>
      <c r="C1824" s="13"/>
      <c r="D1824" s="199" t="s">
        <v>419</v>
      </c>
      <c r="E1824" s="200" t="s">
        <v>3</v>
      </c>
      <c r="F1824" s="201" t="s">
        <v>2939</v>
      </c>
      <c r="G1824" s="13"/>
      <c r="H1824" s="202">
        <v>17</v>
      </c>
      <c r="I1824" s="203"/>
      <c r="J1824" s="13"/>
      <c r="K1824" s="13"/>
      <c r="L1824" s="198"/>
      <c r="M1824" s="204"/>
      <c r="N1824" s="205"/>
      <c r="O1824" s="205"/>
      <c r="P1824" s="205"/>
      <c r="Q1824" s="205"/>
      <c r="R1824" s="205"/>
      <c r="S1824" s="205"/>
      <c r="T1824" s="206"/>
      <c r="U1824" s="13"/>
      <c r="V1824" s="13"/>
      <c r="W1824" s="13"/>
      <c r="X1824" s="13"/>
      <c r="Y1824" s="13"/>
      <c r="Z1824" s="13"/>
      <c r="AA1824" s="13"/>
      <c r="AB1824" s="13"/>
      <c r="AC1824" s="13"/>
      <c r="AD1824" s="13"/>
      <c r="AE1824" s="13"/>
      <c r="AT1824" s="200" t="s">
        <v>419</v>
      </c>
      <c r="AU1824" s="200" t="s">
        <v>114</v>
      </c>
      <c r="AV1824" s="13" t="s">
        <v>80</v>
      </c>
      <c r="AW1824" s="13" t="s">
        <v>33</v>
      </c>
      <c r="AX1824" s="13" t="s">
        <v>72</v>
      </c>
      <c r="AY1824" s="200" t="s">
        <v>408</v>
      </c>
    </row>
    <row r="1825" s="15" customFormat="1">
      <c r="A1825" s="15"/>
      <c r="B1825" s="215"/>
      <c r="C1825" s="15"/>
      <c r="D1825" s="199" t="s">
        <v>419</v>
      </c>
      <c r="E1825" s="216" t="s">
        <v>3</v>
      </c>
      <c r="F1825" s="217" t="s">
        <v>451</v>
      </c>
      <c r="G1825" s="15"/>
      <c r="H1825" s="218">
        <v>17</v>
      </c>
      <c r="I1825" s="219"/>
      <c r="J1825" s="15"/>
      <c r="K1825" s="15"/>
      <c r="L1825" s="215"/>
      <c r="M1825" s="220"/>
      <c r="N1825" s="221"/>
      <c r="O1825" s="221"/>
      <c r="P1825" s="221"/>
      <c r="Q1825" s="221"/>
      <c r="R1825" s="221"/>
      <c r="S1825" s="221"/>
      <c r="T1825" s="222"/>
      <c r="U1825" s="15"/>
      <c r="V1825" s="15"/>
      <c r="W1825" s="15"/>
      <c r="X1825" s="15"/>
      <c r="Y1825" s="15"/>
      <c r="Z1825" s="15"/>
      <c r="AA1825" s="15"/>
      <c r="AB1825" s="15"/>
      <c r="AC1825" s="15"/>
      <c r="AD1825" s="15"/>
      <c r="AE1825" s="15"/>
      <c r="AT1825" s="216" t="s">
        <v>419</v>
      </c>
      <c r="AU1825" s="216" t="s">
        <v>114</v>
      </c>
      <c r="AV1825" s="15" t="s">
        <v>415</v>
      </c>
      <c r="AW1825" s="15" t="s">
        <v>33</v>
      </c>
      <c r="AX1825" s="15" t="s">
        <v>76</v>
      </c>
      <c r="AY1825" s="216" t="s">
        <v>408</v>
      </c>
    </row>
    <row r="1826" s="2" customFormat="1" ht="37.8" customHeight="1">
      <c r="A1826" s="41"/>
      <c r="B1826" s="179"/>
      <c r="C1826" s="180" t="s">
        <v>2940</v>
      </c>
      <c r="D1826" s="180" t="s">
        <v>411</v>
      </c>
      <c r="E1826" s="181" t="s">
        <v>2941</v>
      </c>
      <c r="F1826" s="182" t="s">
        <v>2942</v>
      </c>
      <c r="G1826" s="183" t="s">
        <v>650</v>
      </c>
      <c r="H1826" s="184">
        <v>40</v>
      </c>
      <c r="I1826" s="185"/>
      <c r="J1826" s="186">
        <f>ROUND(I1826*H1826,2)</f>
        <v>0</v>
      </c>
      <c r="K1826" s="182" t="s">
        <v>414</v>
      </c>
      <c r="L1826" s="42"/>
      <c r="M1826" s="187" t="s">
        <v>3</v>
      </c>
      <c r="N1826" s="188" t="s">
        <v>43</v>
      </c>
      <c r="O1826" s="75"/>
      <c r="P1826" s="189">
        <f>O1826*H1826</f>
        <v>0</v>
      </c>
      <c r="Q1826" s="189">
        <v>0.00033500000000000001</v>
      </c>
      <c r="R1826" s="189">
        <f>Q1826*H1826</f>
        <v>0.013400000000000001</v>
      </c>
      <c r="S1826" s="189">
        <v>0</v>
      </c>
      <c r="T1826" s="190">
        <f>S1826*H1826</f>
        <v>0</v>
      </c>
      <c r="U1826" s="41"/>
      <c r="V1826" s="41"/>
      <c r="W1826" s="41"/>
      <c r="X1826" s="41"/>
      <c r="Y1826" s="41"/>
      <c r="Z1826" s="41"/>
      <c r="AA1826" s="41"/>
      <c r="AB1826" s="41"/>
      <c r="AC1826" s="41"/>
      <c r="AD1826" s="41"/>
      <c r="AE1826" s="41"/>
      <c r="AR1826" s="191" t="s">
        <v>98</v>
      </c>
      <c r="AT1826" s="191" t="s">
        <v>411</v>
      </c>
      <c r="AU1826" s="191" t="s">
        <v>114</v>
      </c>
      <c r="AY1826" s="22" t="s">
        <v>408</v>
      </c>
      <c r="BE1826" s="192">
        <f>IF(N1826="základní",J1826,0)</f>
        <v>0</v>
      </c>
      <c r="BF1826" s="192">
        <f>IF(N1826="snížená",J1826,0)</f>
        <v>0</v>
      </c>
      <c r="BG1826" s="192">
        <f>IF(N1826="zákl. přenesená",J1826,0)</f>
        <v>0</v>
      </c>
      <c r="BH1826" s="192">
        <f>IF(N1826="sníž. přenesená",J1826,0)</f>
        <v>0</v>
      </c>
      <c r="BI1826" s="192">
        <f>IF(N1826="nulová",J1826,0)</f>
        <v>0</v>
      </c>
      <c r="BJ1826" s="22" t="s">
        <v>76</v>
      </c>
      <c r="BK1826" s="192">
        <f>ROUND(I1826*H1826,2)</f>
        <v>0</v>
      </c>
      <c r="BL1826" s="22" t="s">
        <v>98</v>
      </c>
      <c r="BM1826" s="191" t="s">
        <v>2943</v>
      </c>
    </row>
    <row r="1827" s="2" customFormat="1">
      <c r="A1827" s="41"/>
      <c r="B1827" s="42"/>
      <c r="C1827" s="41"/>
      <c r="D1827" s="193" t="s">
        <v>417</v>
      </c>
      <c r="E1827" s="41"/>
      <c r="F1827" s="194" t="s">
        <v>2944</v>
      </c>
      <c r="G1827" s="41"/>
      <c r="H1827" s="41"/>
      <c r="I1827" s="195"/>
      <c r="J1827" s="41"/>
      <c r="K1827" s="41"/>
      <c r="L1827" s="42"/>
      <c r="M1827" s="196"/>
      <c r="N1827" s="197"/>
      <c r="O1827" s="75"/>
      <c r="P1827" s="75"/>
      <c r="Q1827" s="75"/>
      <c r="R1827" s="75"/>
      <c r="S1827" s="75"/>
      <c r="T1827" s="76"/>
      <c r="U1827" s="41"/>
      <c r="V1827" s="41"/>
      <c r="W1827" s="41"/>
      <c r="X1827" s="41"/>
      <c r="Y1827" s="41"/>
      <c r="Z1827" s="41"/>
      <c r="AA1827" s="41"/>
      <c r="AB1827" s="41"/>
      <c r="AC1827" s="41"/>
      <c r="AD1827" s="41"/>
      <c r="AE1827" s="41"/>
      <c r="AT1827" s="22" t="s">
        <v>417</v>
      </c>
      <c r="AU1827" s="22" t="s">
        <v>114</v>
      </c>
    </row>
    <row r="1828" s="13" customFormat="1">
      <c r="A1828" s="13"/>
      <c r="B1828" s="198"/>
      <c r="C1828" s="13"/>
      <c r="D1828" s="199" t="s">
        <v>419</v>
      </c>
      <c r="E1828" s="200" t="s">
        <v>3</v>
      </c>
      <c r="F1828" s="201" t="s">
        <v>194</v>
      </c>
      <c r="G1828" s="13"/>
      <c r="H1828" s="202">
        <v>40</v>
      </c>
      <c r="I1828" s="203"/>
      <c r="J1828" s="13"/>
      <c r="K1828" s="13"/>
      <c r="L1828" s="198"/>
      <c r="M1828" s="204"/>
      <c r="N1828" s="205"/>
      <c r="O1828" s="205"/>
      <c r="P1828" s="205"/>
      <c r="Q1828" s="205"/>
      <c r="R1828" s="205"/>
      <c r="S1828" s="205"/>
      <c r="T1828" s="206"/>
      <c r="U1828" s="13"/>
      <c r="V1828" s="13"/>
      <c r="W1828" s="13"/>
      <c r="X1828" s="13"/>
      <c r="Y1828" s="13"/>
      <c r="Z1828" s="13"/>
      <c r="AA1828" s="13"/>
      <c r="AB1828" s="13"/>
      <c r="AC1828" s="13"/>
      <c r="AD1828" s="13"/>
      <c r="AE1828" s="13"/>
      <c r="AT1828" s="200" t="s">
        <v>419</v>
      </c>
      <c r="AU1828" s="200" t="s">
        <v>114</v>
      </c>
      <c r="AV1828" s="13" t="s">
        <v>80</v>
      </c>
      <c r="AW1828" s="13" t="s">
        <v>33</v>
      </c>
      <c r="AX1828" s="13" t="s">
        <v>76</v>
      </c>
      <c r="AY1828" s="200" t="s">
        <v>408</v>
      </c>
    </row>
    <row r="1829" s="2" customFormat="1" ht="24.15" customHeight="1">
      <c r="A1829" s="41"/>
      <c r="B1829" s="179"/>
      <c r="C1829" s="223" t="s">
        <v>2945</v>
      </c>
      <c r="D1829" s="223" t="s">
        <v>513</v>
      </c>
      <c r="E1829" s="224" t="s">
        <v>2946</v>
      </c>
      <c r="F1829" s="225" t="s">
        <v>2947</v>
      </c>
      <c r="G1829" s="226" t="s">
        <v>650</v>
      </c>
      <c r="H1829" s="227">
        <v>46</v>
      </c>
      <c r="I1829" s="228"/>
      <c r="J1829" s="229">
        <f>ROUND(I1829*H1829,2)</f>
        <v>0</v>
      </c>
      <c r="K1829" s="225" t="s">
        <v>414</v>
      </c>
      <c r="L1829" s="230"/>
      <c r="M1829" s="231" t="s">
        <v>3</v>
      </c>
      <c r="N1829" s="232" t="s">
        <v>43</v>
      </c>
      <c r="O1829" s="75"/>
      <c r="P1829" s="189">
        <f>O1829*H1829</f>
        <v>0</v>
      </c>
      <c r="Q1829" s="189">
        <v>0.00036000000000000002</v>
      </c>
      <c r="R1829" s="189">
        <f>Q1829*H1829</f>
        <v>0.016560000000000002</v>
      </c>
      <c r="S1829" s="189">
        <v>0</v>
      </c>
      <c r="T1829" s="190">
        <f>S1829*H1829</f>
        <v>0</v>
      </c>
      <c r="U1829" s="41"/>
      <c r="V1829" s="41"/>
      <c r="W1829" s="41"/>
      <c r="X1829" s="41"/>
      <c r="Y1829" s="41"/>
      <c r="Z1829" s="41"/>
      <c r="AA1829" s="41"/>
      <c r="AB1829" s="41"/>
      <c r="AC1829" s="41"/>
      <c r="AD1829" s="41"/>
      <c r="AE1829" s="41"/>
      <c r="AR1829" s="191" t="s">
        <v>616</v>
      </c>
      <c r="AT1829" s="191" t="s">
        <v>513</v>
      </c>
      <c r="AU1829" s="191" t="s">
        <v>114</v>
      </c>
      <c r="AY1829" s="22" t="s">
        <v>408</v>
      </c>
      <c r="BE1829" s="192">
        <f>IF(N1829="základní",J1829,0)</f>
        <v>0</v>
      </c>
      <c r="BF1829" s="192">
        <f>IF(N1829="snížená",J1829,0)</f>
        <v>0</v>
      </c>
      <c r="BG1829" s="192">
        <f>IF(N1829="zákl. přenesená",J1829,0)</f>
        <v>0</v>
      </c>
      <c r="BH1829" s="192">
        <f>IF(N1829="sníž. přenesená",J1829,0)</f>
        <v>0</v>
      </c>
      <c r="BI1829" s="192">
        <f>IF(N1829="nulová",J1829,0)</f>
        <v>0</v>
      </c>
      <c r="BJ1829" s="22" t="s">
        <v>76</v>
      </c>
      <c r="BK1829" s="192">
        <f>ROUND(I1829*H1829,2)</f>
        <v>0</v>
      </c>
      <c r="BL1829" s="22" t="s">
        <v>98</v>
      </c>
      <c r="BM1829" s="191" t="s">
        <v>2948</v>
      </c>
    </row>
    <row r="1830" s="13" customFormat="1">
      <c r="A1830" s="13"/>
      <c r="B1830" s="198"/>
      <c r="C1830" s="13"/>
      <c r="D1830" s="199" t="s">
        <v>419</v>
      </c>
      <c r="E1830" s="13"/>
      <c r="F1830" s="201" t="s">
        <v>2949</v>
      </c>
      <c r="G1830" s="13"/>
      <c r="H1830" s="202">
        <v>46</v>
      </c>
      <c r="I1830" s="203"/>
      <c r="J1830" s="13"/>
      <c r="K1830" s="13"/>
      <c r="L1830" s="198"/>
      <c r="M1830" s="204"/>
      <c r="N1830" s="205"/>
      <c r="O1830" s="205"/>
      <c r="P1830" s="205"/>
      <c r="Q1830" s="205"/>
      <c r="R1830" s="205"/>
      <c r="S1830" s="205"/>
      <c r="T1830" s="206"/>
      <c r="U1830" s="13"/>
      <c r="V1830" s="13"/>
      <c r="W1830" s="13"/>
      <c r="X1830" s="13"/>
      <c r="Y1830" s="13"/>
      <c r="Z1830" s="13"/>
      <c r="AA1830" s="13"/>
      <c r="AB1830" s="13"/>
      <c r="AC1830" s="13"/>
      <c r="AD1830" s="13"/>
      <c r="AE1830" s="13"/>
      <c r="AT1830" s="200" t="s">
        <v>419</v>
      </c>
      <c r="AU1830" s="200" t="s">
        <v>114</v>
      </c>
      <c r="AV1830" s="13" t="s">
        <v>80</v>
      </c>
      <c r="AW1830" s="13" t="s">
        <v>4</v>
      </c>
      <c r="AX1830" s="13" t="s">
        <v>76</v>
      </c>
      <c r="AY1830" s="200" t="s">
        <v>408</v>
      </c>
    </row>
    <row r="1831" s="2" customFormat="1" ht="37.8" customHeight="1">
      <c r="A1831" s="41"/>
      <c r="B1831" s="179"/>
      <c r="C1831" s="180" t="s">
        <v>2950</v>
      </c>
      <c r="D1831" s="180" t="s">
        <v>411</v>
      </c>
      <c r="E1831" s="181" t="s">
        <v>2951</v>
      </c>
      <c r="F1831" s="182" t="s">
        <v>2952</v>
      </c>
      <c r="G1831" s="183" t="s">
        <v>650</v>
      </c>
      <c r="H1831" s="184">
        <v>40</v>
      </c>
      <c r="I1831" s="185"/>
      <c r="J1831" s="186">
        <f>ROUND(I1831*H1831,2)</f>
        <v>0</v>
      </c>
      <c r="K1831" s="182" t="s">
        <v>414</v>
      </c>
      <c r="L1831" s="42"/>
      <c r="M1831" s="187" t="s">
        <v>3</v>
      </c>
      <c r="N1831" s="188" t="s">
        <v>43</v>
      </c>
      <c r="O1831" s="75"/>
      <c r="P1831" s="189">
        <f>O1831*H1831</f>
        <v>0</v>
      </c>
      <c r="Q1831" s="189">
        <v>0.0015299999999999999</v>
      </c>
      <c r="R1831" s="189">
        <f>Q1831*H1831</f>
        <v>0.061199999999999997</v>
      </c>
      <c r="S1831" s="189">
        <v>0</v>
      </c>
      <c r="T1831" s="190">
        <f>S1831*H1831</f>
        <v>0</v>
      </c>
      <c r="U1831" s="41"/>
      <c r="V1831" s="41"/>
      <c r="W1831" s="41"/>
      <c r="X1831" s="41"/>
      <c r="Y1831" s="41"/>
      <c r="Z1831" s="41"/>
      <c r="AA1831" s="41"/>
      <c r="AB1831" s="41"/>
      <c r="AC1831" s="41"/>
      <c r="AD1831" s="41"/>
      <c r="AE1831" s="41"/>
      <c r="AR1831" s="191" t="s">
        <v>98</v>
      </c>
      <c r="AT1831" s="191" t="s">
        <v>411</v>
      </c>
      <c r="AU1831" s="191" t="s">
        <v>114</v>
      </c>
      <c r="AY1831" s="22" t="s">
        <v>408</v>
      </c>
      <c r="BE1831" s="192">
        <f>IF(N1831="základní",J1831,0)</f>
        <v>0</v>
      </c>
      <c r="BF1831" s="192">
        <f>IF(N1831="snížená",J1831,0)</f>
        <v>0</v>
      </c>
      <c r="BG1831" s="192">
        <f>IF(N1831="zákl. přenesená",J1831,0)</f>
        <v>0</v>
      </c>
      <c r="BH1831" s="192">
        <f>IF(N1831="sníž. přenesená",J1831,0)</f>
        <v>0</v>
      </c>
      <c r="BI1831" s="192">
        <f>IF(N1831="nulová",J1831,0)</f>
        <v>0</v>
      </c>
      <c r="BJ1831" s="22" t="s">
        <v>76</v>
      </c>
      <c r="BK1831" s="192">
        <f>ROUND(I1831*H1831,2)</f>
        <v>0</v>
      </c>
      <c r="BL1831" s="22" t="s">
        <v>98</v>
      </c>
      <c r="BM1831" s="191" t="s">
        <v>2953</v>
      </c>
    </row>
    <row r="1832" s="2" customFormat="1">
      <c r="A1832" s="41"/>
      <c r="B1832" s="42"/>
      <c r="C1832" s="41"/>
      <c r="D1832" s="193" t="s">
        <v>417</v>
      </c>
      <c r="E1832" s="41"/>
      <c r="F1832" s="194" t="s">
        <v>2954</v>
      </c>
      <c r="G1832" s="41"/>
      <c r="H1832" s="41"/>
      <c r="I1832" s="195"/>
      <c r="J1832" s="41"/>
      <c r="K1832" s="41"/>
      <c r="L1832" s="42"/>
      <c r="M1832" s="196"/>
      <c r="N1832" s="197"/>
      <c r="O1832" s="75"/>
      <c r="P1832" s="75"/>
      <c r="Q1832" s="75"/>
      <c r="R1832" s="75"/>
      <c r="S1832" s="75"/>
      <c r="T1832" s="76"/>
      <c r="U1832" s="41"/>
      <c r="V1832" s="41"/>
      <c r="W1832" s="41"/>
      <c r="X1832" s="41"/>
      <c r="Y1832" s="41"/>
      <c r="Z1832" s="41"/>
      <c r="AA1832" s="41"/>
      <c r="AB1832" s="41"/>
      <c r="AC1832" s="41"/>
      <c r="AD1832" s="41"/>
      <c r="AE1832" s="41"/>
      <c r="AT1832" s="22" t="s">
        <v>417</v>
      </c>
      <c r="AU1832" s="22" t="s">
        <v>114</v>
      </c>
    </row>
    <row r="1833" s="13" customFormat="1">
      <c r="A1833" s="13"/>
      <c r="B1833" s="198"/>
      <c r="C1833" s="13"/>
      <c r="D1833" s="199" t="s">
        <v>419</v>
      </c>
      <c r="E1833" s="200" t="s">
        <v>3</v>
      </c>
      <c r="F1833" s="201" t="s">
        <v>194</v>
      </c>
      <c r="G1833" s="13"/>
      <c r="H1833" s="202">
        <v>40</v>
      </c>
      <c r="I1833" s="203"/>
      <c r="J1833" s="13"/>
      <c r="K1833" s="13"/>
      <c r="L1833" s="198"/>
      <c r="M1833" s="204"/>
      <c r="N1833" s="205"/>
      <c r="O1833" s="205"/>
      <c r="P1833" s="205"/>
      <c r="Q1833" s="205"/>
      <c r="R1833" s="205"/>
      <c r="S1833" s="205"/>
      <c r="T1833" s="206"/>
      <c r="U1833" s="13"/>
      <c r="V1833" s="13"/>
      <c r="W1833" s="13"/>
      <c r="X1833" s="13"/>
      <c r="Y1833" s="13"/>
      <c r="Z1833" s="13"/>
      <c r="AA1833" s="13"/>
      <c r="AB1833" s="13"/>
      <c r="AC1833" s="13"/>
      <c r="AD1833" s="13"/>
      <c r="AE1833" s="13"/>
      <c r="AT1833" s="200" t="s">
        <v>419</v>
      </c>
      <c r="AU1833" s="200" t="s">
        <v>114</v>
      </c>
      <c r="AV1833" s="13" t="s">
        <v>80</v>
      </c>
      <c r="AW1833" s="13" t="s">
        <v>33</v>
      </c>
      <c r="AX1833" s="13" t="s">
        <v>76</v>
      </c>
      <c r="AY1833" s="200" t="s">
        <v>408</v>
      </c>
    </row>
    <row r="1834" s="2" customFormat="1" ht="37.8" customHeight="1">
      <c r="A1834" s="41"/>
      <c r="B1834" s="179"/>
      <c r="C1834" s="223" t="s">
        <v>2955</v>
      </c>
      <c r="D1834" s="223" t="s">
        <v>513</v>
      </c>
      <c r="E1834" s="224" t="s">
        <v>2956</v>
      </c>
      <c r="F1834" s="225" t="s">
        <v>2957</v>
      </c>
      <c r="G1834" s="226" t="s">
        <v>117</v>
      </c>
      <c r="H1834" s="227">
        <v>27.600000000000001</v>
      </c>
      <c r="I1834" s="228"/>
      <c r="J1834" s="229">
        <f>ROUND(I1834*H1834,2)</f>
        <v>0</v>
      </c>
      <c r="K1834" s="225" t="s">
        <v>414</v>
      </c>
      <c r="L1834" s="230"/>
      <c r="M1834" s="231" t="s">
        <v>3</v>
      </c>
      <c r="N1834" s="232" t="s">
        <v>43</v>
      </c>
      <c r="O1834" s="75"/>
      <c r="P1834" s="189">
        <f>O1834*H1834</f>
        <v>0</v>
      </c>
      <c r="Q1834" s="189">
        <v>0.021999999999999999</v>
      </c>
      <c r="R1834" s="189">
        <f>Q1834*H1834</f>
        <v>0.60719999999999996</v>
      </c>
      <c r="S1834" s="189">
        <v>0</v>
      </c>
      <c r="T1834" s="190">
        <f>S1834*H1834</f>
        <v>0</v>
      </c>
      <c r="U1834" s="41"/>
      <c r="V1834" s="41"/>
      <c r="W1834" s="41"/>
      <c r="X1834" s="41"/>
      <c r="Y1834" s="41"/>
      <c r="Z1834" s="41"/>
      <c r="AA1834" s="41"/>
      <c r="AB1834" s="41"/>
      <c r="AC1834" s="41"/>
      <c r="AD1834" s="41"/>
      <c r="AE1834" s="41"/>
      <c r="AR1834" s="191" t="s">
        <v>616</v>
      </c>
      <c r="AT1834" s="191" t="s">
        <v>513</v>
      </c>
      <c r="AU1834" s="191" t="s">
        <v>114</v>
      </c>
      <c r="AY1834" s="22" t="s">
        <v>408</v>
      </c>
      <c r="BE1834" s="192">
        <f>IF(N1834="základní",J1834,0)</f>
        <v>0</v>
      </c>
      <c r="BF1834" s="192">
        <f>IF(N1834="snížená",J1834,0)</f>
        <v>0</v>
      </c>
      <c r="BG1834" s="192">
        <f>IF(N1834="zákl. přenesená",J1834,0)</f>
        <v>0</v>
      </c>
      <c r="BH1834" s="192">
        <f>IF(N1834="sníž. přenesená",J1834,0)</f>
        <v>0</v>
      </c>
      <c r="BI1834" s="192">
        <f>IF(N1834="nulová",J1834,0)</f>
        <v>0</v>
      </c>
      <c r="BJ1834" s="22" t="s">
        <v>76</v>
      </c>
      <c r="BK1834" s="192">
        <f>ROUND(I1834*H1834,2)</f>
        <v>0</v>
      </c>
      <c r="BL1834" s="22" t="s">
        <v>98</v>
      </c>
      <c r="BM1834" s="191" t="s">
        <v>2958</v>
      </c>
    </row>
    <row r="1835" s="13" customFormat="1">
      <c r="A1835" s="13"/>
      <c r="B1835" s="198"/>
      <c r="C1835" s="13"/>
      <c r="D1835" s="199" t="s">
        <v>419</v>
      </c>
      <c r="E1835" s="200" t="s">
        <v>3</v>
      </c>
      <c r="F1835" s="201" t="s">
        <v>2959</v>
      </c>
      <c r="G1835" s="13"/>
      <c r="H1835" s="202">
        <v>12</v>
      </c>
      <c r="I1835" s="203"/>
      <c r="J1835" s="13"/>
      <c r="K1835" s="13"/>
      <c r="L1835" s="198"/>
      <c r="M1835" s="204"/>
      <c r="N1835" s="205"/>
      <c r="O1835" s="205"/>
      <c r="P1835" s="205"/>
      <c r="Q1835" s="205"/>
      <c r="R1835" s="205"/>
      <c r="S1835" s="205"/>
      <c r="T1835" s="206"/>
      <c r="U1835" s="13"/>
      <c r="V1835" s="13"/>
      <c r="W1835" s="13"/>
      <c r="X1835" s="13"/>
      <c r="Y1835" s="13"/>
      <c r="Z1835" s="13"/>
      <c r="AA1835" s="13"/>
      <c r="AB1835" s="13"/>
      <c r="AC1835" s="13"/>
      <c r="AD1835" s="13"/>
      <c r="AE1835" s="13"/>
      <c r="AT1835" s="200" t="s">
        <v>419</v>
      </c>
      <c r="AU1835" s="200" t="s">
        <v>114</v>
      </c>
      <c r="AV1835" s="13" t="s">
        <v>80</v>
      </c>
      <c r="AW1835" s="13" t="s">
        <v>33</v>
      </c>
      <c r="AX1835" s="13" t="s">
        <v>72</v>
      </c>
      <c r="AY1835" s="200" t="s">
        <v>408</v>
      </c>
    </row>
    <row r="1836" s="13" customFormat="1">
      <c r="A1836" s="13"/>
      <c r="B1836" s="198"/>
      <c r="C1836" s="13"/>
      <c r="D1836" s="199" t="s">
        <v>419</v>
      </c>
      <c r="E1836" s="200" t="s">
        <v>3</v>
      </c>
      <c r="F1836" s="201" t="s">
        <v>2960</v>
      </c>
      <c r="G1836" s="13"/>
      <c r="H1836" s="202">
        <v>12</v>
      </c>
      <c r="I1836" s="203"/>
      <c r="J1836" s="13"/>
      <c r="K1836" s="13"/>
      <c r="L1836" s="198"/>
      <c r="M1836" s="204"/>
      <c r="N1836" s="205"/>
      <c r="O1836" s="205"/>
      <c r="P1836" s="205"/>
      <c r="Q1836" s="205"/>
      <c r="R1836" s="205"/>
      <c r="S1836" s="205"/>
      <c r="T1836" s="206"/>
      <c r="U1836" s="13"/>
      <c r="V1836" s="13"/>
      <c r="W1836" s="13"/>
      <c r="X1836" s="13"/>
      <c r="Y1836" s="13"/>
      <c r="Z1836" s="13"/>
      <c r="AA1836" s="13"/>
      <c r="AB1836" s="13"/>
      <c r="AC1836" s="13"/>
      <c r="AD1836" s="13"/>
      <c r="AE1836" s="13"/>
      <c r="AT1836" s="200" t="s">
        <v>419</v>
      </c>
      <c r="AU1836" s="200" t="s">
        <v>114</v>
      </c>
      <c r="AV1836" s="13" t="s">
        <v>80</v>
      </c>
      <c r="AW1836" s="13" t="s">
        <v>33</v>
      </c>
      <c r="AX1836" s="13" t="s">
        <v>72</v>
      </c>
      <c r="AY1836" s="200" t="s">
        <v>408</v>
      </c>
    </row>
    <row r="1837" s="15" customFormat="1">
      <c r="A1837" s="15"/>
      <c r="B1837" s="215"/>
      <c r="C1837" s="15"/>
      <c r="D1837" s="199" t="s">
        <v>419</v>
      </c>
      <c r="E1837" s="216" t="s">
        <v>3</v>
      </c>
      <c r="F1837" s="217" t="s">
        <v>451</v>
      </c>
      <c r="G1837" s="15"/>
      <c r="H1837" s="218">
        <v>24</v>
      </c>
      <c r="I1837" s="219"/>
      <c r="J1837" s="15"/>
      <c r="K1837" s="15"/>
      <c r="L1837" s="215"/>
      <c r="M1837" s="220"/>
      <c r="N1837" s="221"/>
      <c r="O1837" s="221"/>
      <c r="P1837" s="221"/>
      <c r="Q1837" s="221"/>
      <c r="R1837" s="221"/>
      <c r="S1837" s="221"/>
      <c r="T1837" s="222"/>
      <c r="U1837" s="15"/>
      <c r="V1837" s="15"/>
      <c r="W1837" s="15"/>
      <c r="X1837" s="15"/>
      <c r="Y1837" s="15"/>
      <c r="Z1837" s="15"/>
      <c r="AA1837" s="15"/>
      <c r="AB1837" s="15"/>
      <c r="AC1837" s="15"/>
      <c r="AD1837" s="15"/>
      <c r="AE1837" s="15"/>
      <c r="AT1837" s="216" t="s">
        <v>419</v>
      </c>
      <c r="AU1837" s="216" t="s">
        <v>114</v>
      </c>
      <c r="AV1837" s="15" t="s">
        <v>415</v>
      </c>
      <c r="AW1837" s="15" t="s">
        <v>33</v>
      </c>
      <c r="AX1837" s="15" t="s">
        <v>76</v>
      </c>
      <c r="AY1837" s="216" t="s">
        <v>408</v>
      </c>
    </row>
    <row r="1838" s="13" customFormat="1">
      <c r="A1838" s="13"/>
      <c r="B1838" s="198"/>
      <c r="C1838" s="13"/>
      <c r="D1838" s="199" t="s">
        <v>419</v>
      </c>
      <c r="E1838" s="13"/>
      <c r="F1838" s="201" t="s">
        <v>2961</v>
      </c>
      <c r="G1838" s="13"/>
      <c r="H1838" s="202">
        <v>27.600000000000001</v>
      </c>
      <c r="I1838" s="203"/>
      <c r="J1838" s="13"/>
      <c r="K1838" s="13"/>
      <c r="L1838" s="198"/>
      <c r="M1838" s="204"/>
      <c r="N1838" s="205"/>
      <c r="O1838" s="205"/>
      <c r="P1838" s="205"/>
      <c r="Q1838" s="205"/>
      <c r="R1838" s="205"/>
      <c r="S1838" s="205"/>
      <c r="T1838" s="206"/>
      <c r="U1838" s="13"/>
      <c r="V1838" s="13"/>
      <c r="W1838" s="13"/>
      <c r="X1838" s="13"/>
      <c r="Y1838" s="13"/>
      <c r="Z1838" s="13"/>
      <c r="AA1838" s="13"/>
      <c r="AB1838" s="13"/>
      <c r="AC1838" s="13"/>
      <c r="AD1838" s="13"/>
      <c r="AE1838" s="13"/>
      <c r="AT1838" s="200" t="s">
        <v>419</v>
      </c>
      <c r="AU1838" s="200" t="s">
        <v>114</v>
      </c>
      <c r="AV1838" s="13" t="s">
        <v>80</v>
      </c>
      <c r="AW1838" s="13" t="s">
        <v>4</v>
      </c>
      <c r="AX1838" s="13" t="s">
        <v>76</v>
      </c>
      <c r="AY1838" s="200" t="s">
        <v>408</v>
      </c>
    </row>
    <row r="1839" s="2" customFormat="1" ht="37.8" customHeight="1">
      <c r="A1839" s="41"/>
      <c r="B1839" s="179"/>
      <c r="C1839" s="180" t="s">
        <v>2962</v>
      </c>
      <c r="D1839" s="180" t="s">
        <v>411</v>
      </c>
      <c r="E1839" s="181" t="s">
        <v>2963</v>
      </c>
      <c r="F1839" s="182" t="s">
        <v>2964</v>
      </c>
      <c r="G1839" s="183" t="s">
        <v>650</v>
      </c>
      <c r="H1839" s="184">
        <v>40</v>
      </c>
      <c r="I1839" s="185"/>
      <c r="J1839" s="186">
        <f>ROUND(I1839*H1839,2)</f>
        <v>0</v>
      </c>
      <c r="K1839" s="182" t="s">
        <v>414</v>
      </c>
      <c r="L1839" s="42"/>
      <c r="M1839" s="187" t="s">
        <v>3</v>
      </c>
      <c r="N1839" s="188" t="s">
        <v>43</v>
      </c>
      <c r="O1839" s="75"/>
      <c r="P1839" s="189">
        <f>O1839*H1839</f>
        <v>0</v>
      </c>
      <c r="Q1839" s="189">
        <v>0.0010200000000000001</v>
      </c>
      <c r="R1839" s="189">
        <f>Q1839*H1839</f>
        <v>0.040800000000000003</v>
      </c>
      <c r="S1839" s="189">
        <v>0</v>
      </c>
      <c r="T1839" s="190">
        <f>S1839*H1839</f>
        <v>0</v>
      </c>
      <c r="U1839" s="41"/>
      <c r="V1839" s="41"/>
      <c r="W1839" s="41"/>
      <c r="X1839" s="41"/>
      <c r="Y1839" s="41"/>
      <c r="Z1839" s="41"/>
      <c r="AA1839" s="41"/>
      <c r="AB1839" s="41"/>
      <c r="AC1839" s="41"/>
      <c r="AD1839" s="41"/>
      <c r="AE1839" s="41"/>
      <c r="AR1839" s="191" t="s">
        <v>98</v>
      </c>
      <c r="AT1839" s="191" t="s">
        <v>411</v>
      </c>
      <c r="AU1839" s="191" t="s">
        <v>114</v>
      </c>
      <c r="AY1839" s="22" t="s">
        <v>408</v>
      </c>
      <c r="BE1839" s="192">
        <f>IF(N1839="základní",J1839,0)</f>
        <v>0</v>
      </c>
      <c r="BF1839" s="192">
        <f>IF(N1839="snížená",J1839,0)</f>
        <v>0</v>
      </c>
      <c r="BG1839" s="192">
        <f>IF(N1839="zákl. přenesená",J1839,0)</f>
        <v>0</v>
      </c>
      <c r="BH1839" s="192">
        <f>IF(N1839="sníž. přenesená",J1839,0)</f>
        <v>0</v>
      </c>
      <c r="BI1839" s="192">
        <f>IF(N1839="nulová",J1839,0)</f>
        <v>0</v>
      </c>
      <c r="BJ1839" s="22" t="s">
        <v>76</v>
      </c>
      <c r="BK1839" s="192">
        <f>ROUND(I1839*H1839,2)</f>
        <v>0</v>
      </c>
      <c r="BL1839" s="22" t="s">
        <v>98</v>
      </c>
      <c r="BM1839" s="191" t="s">
        <v>2965</v>
      </c>
    </row>
    <row r="1840" s="2" customFormat="1">
      <c r="A1840" s="41"/>
      <c r="B1840" s="42"/>
      <c r="C1840" s="41"/>
      <c r="D1840" s="193" t="s">
        <v>417</v>
      </c>
      <c r="E1840" s="41"/>
      <c r="F1840" s="194" t="s">
        <v>2966</v>
      </c>
      <c r="G1840" s="41"/>
      <c r="H1840" s="41"/>
      <c r="I1840" s="195"/>
      <c r="J1840" s="41"/>
      <c r="K1840" s="41"/>
      <c r="L1840" s="42"/>
      <c r="M1840" s="196"/>
      <c r="N1840" s="197"/>
      <c r="O1840" s="75"/>
      <c r="P1840" s="75"/>
      <c r="Q1840" s="75"/>
      <c r="R1840" s="75"/>
      <c r="S1840" s="75"/>
      <c r="T1840" s="76"/>
      <c r="U1840" s="41"/>
      <c r="V1840" s="41"/>
      <c r="W1840" s="41"/>
      <c r="X1840" s="41"/>
      <c r="Y1840" s="41"/>
      <c r="Z1840" s="41"/>
      <c r="AA1840" s="41"/>
      <c r="AB1840" s="41"/>
      <c r="AC1840" s="41"/>
      <c r="AD1840" s="41"/>
      <c r="AE1840" s="41"/>
      <c r="AT1840" s="22" t="s">
        <v>417</v>
      </c>
      <c r="AU1840" s="22" t="s">
        <v>114</v>
      </c>
    </row>
    <row r="1841" s="13" customFormat="1">
      <c r="A1841" s="13"/>
      <c r="B1841" s="198"/>
      <c r="C1841" s="13"/>
      <c r="D1841" s="199" t="s">
        <v>419</v>
      </c>
      <c r="E1841" s="200" t="s">
        <v>3</v>
      </c>
      <c r="F1841" s="201" t="s">
        <v>194</v>
      </c>
      <c r="G1841" s="13"/>
      <c r="H1841" s="202">
        <v>40</v>
      </c>
      <c r="I1841" s="203"/>
      <c r="J1841" s="13"/>
      <c r="K1841" s="13"/>
      <c r="L1841" s="198"/>
      <c r="M1841" s="204"/>
      <c r="N1841" s="205"/>
      <c r="O1841" s="205"/>
      <c r="P1841" s="205"/>
      <c r="Q1841" s="205"/>
      <c r="R1841" s="205"/>
      <c r="S1841" s="205"/>
      <c r="T1841" s="206"/>
      <c r="U1841" s="13"/>
      <c r="V1841" s="13"/>
      <c r="W1841" s="13"/>
      <c r="X1841" s="13"/>
      <c r="Y1841" s="13"/>
      <c r="Z1841" s="13"/>
      <c r="AA1841" s="13"/>
      <c r="AB1841" s="13"/>
      <c r="AC1841" s="13"/>
      <c r="AD1841" s="13"/>
      <c r="AE1841" s="13"/>
      <c r="AT1841" s="200" t="s">
        <v>419</v>
      </c>
      <c r="AU1841" s="200" t="s">
        <v>114</v>
      </c>
      <c r="AV1841" s="13" t="s">
        <v>80</v>
      </c>
      <c r="AW1841" s="13" t="s">
        <v>33</v>
      </c>
      <c r="AX1841" s="13" t="s">
        <v>76</v>
      </c>
      <c r="AY1841" s="200" t="s">
        <v>408</v>
      </c>
    </row>
    <row r="1842" s="2" customFormat="1" ht="37.8" customHeight="1">
      <c r="A1842" s="41"/>
      <c r="B1842" s="179"/>
      <c r="C1842" s="180" t="s">
        <v>2967</v>
      </c>
      <c r="D1842" s="180" t="s">
        <v>411</v>
      </c>
      <c r="E1842" s="181" t="s">
        <v>2968</v>
      </c>
      <c r="F1842" s="182" t="s">
        <v>2969</v>
      </c>
      <c r="G1842" s="183" t="s">
        <v>650</v>
      </c>
      <c r="H1842" s="184">
        <v>17</v>
      </c>
      <c r="I1842" s="185"/>
      <c r="J1842" s="186">
        <f>ROUND(I1842*H1842,2)</f>
        <v>0</v>
      </c>
      <c r="K1842" s="182" t="s">
        <v>414</v>
      </c>
      <c r="L1842" s="42"/>
      <c r="M1842" s="187" t="s">
        <v>3</v>
      </c>
      <c r="N1842" s="188" t="s">
        <v>43</v>
      </c>
      <c r="O1842" s="75"/>
      <c r="P1842" s="189">
        <f>O1842*H1842</f>
        <v>0</v>
      </c>
      <c r="Q1842" s="189">
        <v>0.00030299999999999999</v>
      </c>
      <c r="R1842" s="189">
        <f>Q1842*H1842</f>
        <v>0.0051510000000000002</v>
      </c>
      <c r="S1842" s="189">
        <v>0</v>
      </c>
      <c r="T1842" s="190">
        <f>S1842*H1842</f>
        <v>0</v>
      </c>
      <c r="U1842" s="41"/>
      <c r="V1842" s="41"/>
      <c r="W1842" s="41"/>
      <c r="X1842" s="41"/>
      <c r="Y1842" s="41"/>
      <c r="Z1842" s="41"/>
      <c r="AA1842" s="41"/>
      <c r="AB1842" s="41"/>
      <c r="AC1842" s="41"/>
      <c r="AD1842" s="41"/>
      <c r="AE1842" s="41"/>
      <c r="AR1842" s="191" t="s">
        <v>98</v>
      </c>
      <c r="AT1842" s="191" t="s">
        <v>411</v>
      </c>
      <c r="AU1842" s="191" t="s">
        <v>114</v>
      </c>
      <c r="AY1842" s="22" t="s">
        <v>408</v>
      </c>
      <c r="BE1842" s="192">
        <f>IF(N1842="základní",J1842,0)</f>
        <v>0</v>
      </c>
      <c r="BF1842" s="192">
        <f>IF(N1842="snížená",J1842,0)</f>
        <v>0</v>
      </c>
      <c r="BG1842" s="192">
        <f>IF(N1842="zákl. přenesená",J1842,0)</f>
        <v>0</v>
      </c>
      <c r="BH1842" s="192">
        <f>IF(N1842="sníž. přenesená",J1842,0)</f>
        <v>0</v>
      </c>
      <c r="BI1842" s="192">
        <f>IF(N1842="nulová",J1842,0)</f>
        <v>0</v>
      </c>
      <c r="BJ1842" s="22" t="s">
        <v>76</v>
      </c>
      <c r="BK1842" s="192">
        <f>ROUND(I1842*H1842,2)</f>
        <v>0</v>
      </c>
      <c r="BL1842" s="22" t="s">
        <v>98</v>
      </c>
      <c r="BM1842" s="191" t="s">
        <v>2970</v>
      </c>
    </row>
    <row r="1843" s="2" customFormat="1">
      <c r="A1843" s="41"/>
      <c r="B1843" s="42"/>
      <c r="C1843" s="41"/>
      <c r="D1843" s="193" t="s">
        <v>417</v>
      </c>
      <c r="E1843" s="41"/>
      <c r="F1843" s="194" t="s">
        <v>2971</v>
      </c>
      <c r="G1843" s="41"/>
      <c r="H1843" s="41"/>
      <c r="I1843" s="195"/>
      <c r="J1843" s="41"/>
      <c r="K1843" s="41"/>
      <c r="L1843" s="42"/>
      <c r="M1843" s="196"/>
      <c r="N1843" s="197"/>
      <c r="O1843" s="75"/>
      <c r="P1843" s="75"/>
      <c r="Q1843" s="75"/>
      <c r="R1843" s="75"/>
      <c r="S1843" s="75"/>
      <c r="T1843" s="76"/>
      <c r="U1843" s="41"/>
      <c r="V1843" s="41"/>
      <c r="W1843" s="41"/>
      <c r="X1843" s="41"/>
      <c r="Y1843" s="41"/>
      <c r="Z1843" s="41"/>
      <c r="AA1843" s="41"/>
      <c r="AB1843" s="41"/>
      <c r="AC1843" s="41"/>
      <c r="AD1843" s="41"/>
      <c r="AE1843" s="41"/>
      <c r="AT1843" s="22" t="s">
        <v>417</v>
      </c>
      <c r="AU1843" s="22" t="s">
        <v>114</v>
      </c>
    </row>
    <row r="1844" s="13" customFormat="1">
      <c r="A1844" s="13"/>
      <c r="B1844" s="198"/>
      <c r="C1844" s="13"/>
      <c r="D1844" s="199" t="s">
        <v>419</v>
      </c>
      <c r="E1844" s="200" t="s">
        <v>3</v>
      </c>
      <c r="F1844" s="201" t="s">
        <v>2972</v>
      </c>
      <c r="G1844" s="13"/>
      <c r="H1844" s="202">
        <v>17</v>
      </c>
      <c r="I1844" s="203"/>
      <c r="J1844" s="13"/>
      <c r="K1844" s="13"/>
      <c r="L1844" s="198"/>
      <c r="M1844" s="204"/>
      <c r="N1844" s="205"/>
      <c r="O1844" s="205"/>
      <c r="P1844" s="205"/>
      <c r="Q1844" s="205"/>
      <c r="R1844" s="205"/>
      <c r="S1844" s="205"/>
      <c r="T1844" s="206"/>
      <c r="U1844" s="13"/>
      <c r="V1844" s="13"/>
      <c r="W1844" s="13"/>
      <c r="X1844" s="13"/>
      <c r="Y1844" s="13"/>
      <c r="Z1844" s="13"/>
      <c r="AA1844" s="13"/>
      <c r="AB1844" s="13"/>
      <c r="AC1844" s="13"/>
      <c r="AD1844" s="13"/>
      <c r="AE1844" s="13"/>
      <c r="AT1844" s="200" t="s">
        <v>419</v>
      </c>
      <c r="AU1844" s="200" t="s">
        <v>114</v>
      </c>
      <c r="AV1844" s="13" t="s">
        <v>80</v>
      </c>
      <c r="AW1844" s="13" t="s">
        <v>33</v>
      </c>
      <c r="AX1844" s="13" t="s">
        <v>72</v>
      </c>
      <c r="AY1844" s="200" t="s">
        <v>408</v>
      </c>
    </row>
    <row r="1845" s="15" customFormat="1">
      <c r="A1845" s="15"/>
      <c r="B1845" s="215"/>
      <c r="C1845" s="15"/>
      <c r="D1845" s="199" t="s">
        <v>419</v>
      </c>
      <c r="E1845" s="216" t="s">
        <v>3</v>
      </c>
      <c r="F1845" s="217" t="s">
        <v>451</v>
      </c>
      <c r="G1845" s="15"/>
      <c r="H1845" s="218">
        <v>17</v>
      </c>
      <c r="I1845" s="219"/>
      <c r="J1845" s="15"/>
      <c r="K1845" s="15"/>
      <c r="L1845" s="215"/>
      <c r="M1845" s="220"/>
      <c r="N1845" s="221"/>
      <c r="O1845" s="221"/>
      <c r="P1845" s="221"/>
      <c r="Q1845" s="221"/>
      <c r="R1845" s="221"/>
      <c r="S1845" s="221"/>
      <c r="T1845" s="222"/>
      <c r="U1845" s="15"/>
      <c r="V1845" s="15"/>
      <c r="W1845" s="15"/>
      <c r="X1845" s="15"/>
      <c r="Y1845" s="15"/>
      <c r="Z1845" s="15"/>
      <c r="AA1845" s="15"/>
      <c r="AB1845" s="15"/>
      <c r="AC1845" s="15"/>
      <c r="AD1845" s="15"/>
      <c r="AE1845" s="15"/>
      <c r="AT1845" s="216" t="s">
        <v>419</v>
      </c>
      <c r="AU1845" s="216" t="s">
        <v>114</v>
      </c>
      <c r="AV1845" s="15" t="s">
        <v>415</v>
      </c>
      <c r="AW1845" s="15" t="s">
        <v>33</v>
      </c>
      <c r="AX1845" s="15" t="s">
        <v>76</v>
      </c>
      <c r="AY1845" s="216" t="s">
        <v>408</v>
      </c>
    </row>
    <row r="1846" s="2" customFormat="1" ht="33" customHeight="1">
      <c r="A1846" s="41"/>
      <c r="B1846" s="179"/>
      <c r="C1846" s="223" t="s">
        <v>2973</v>
      </c>
      <c r="D1846" s="223" t="s">
        <v>513</v>
      </c>
      <c r="E1846" s="224" t="s">
        <v>2974</v>
      </c>
      <c r="F1846" s="225" t="s">
        <v>2975</v>
      </c>
      <c r="G1846" s="226" t="s">
        <v>650</v>
      </c>
      <c r="H1846" s="227">
        <v>17</v>
      </c>
      <c r="I1846" s="228"/>
      <c r="J1846" s="229">
        <f>ROUND(I1846*H1846,2)</f>
        <v>0</v>
      </c>
      <c r="K1846" s="225" t="s">
        <v>414</v>
      </c>
      <c r="L1846" s="230"/>
      <c r="M1846" s="231" t="s">
        <v>3</v>
      </c>
      <c r="N1846" s="232" t="s">
        <v>43</v>
      </c>
      <c r="O1846" s="75"/>
      <c r="P1846" s="189">
        <f>O1846*H1846</f>
        <v>0</v>
      </c>
      <c r="Q1846" s="189">
        <v>0.00198</v>
      </c>
      <c r="R1846" s="189">
        <f>Q1846*H1846</f>
        <v>0.033660000000000002</v>
      </c>
      <c r="S1846" s="189">
        <v>0</v>
      </c>
      <c r="T1846" s="190">
        <f>S1846*H1846</f>
        <v>0</v>
      </c>
      <c r="U1846" s="41"/>
      <c r="V1846" s="41"/>
      <c r="W1846" s="41"/>
      <c r="X1846" s="41"/>
      <c r="Y1846" s="41"/>
      <c r="Z1846" s="41"/>
      <c r="AA1846" s="41"/>
      <c r="AB1846" s="41"/>
      <c r="AC1846" s="41"/>
      <c r="AD1846" s="41"/>
      <c r="AE1846" s="41"/>
      <c r="AR1846" s="191" t="s">
        <v>616</v>
      </c>
      <c r="AT1846" s="191" t="s">
        <v>513</v>
      </c>
      <c r="AU1846" s="191" t="s">
        <v>114</v>
      </c>
      <c r="AY1846" s="22" t="s">
        <v>408</v>
      </c>
      <c r="BE1846" s="192">
        <f>IF(N1846="základní",J1846,0)</f>
        <v>0</v>
      </c>
      <c r="BF1846" s="192">
        <f>IF(N1846="snížená",J1846,0)</f>
        <v>0</v>
      </c>
      <c r="BG1846" s="192">
        <f>IF(N1846="zákl. přenesená",J1846,0)</f>
        <v>0</v>
      </c>
      <c r="BH1846" s="192">
        <f>IF(N1846="sníž. přenesená",J1846,0)</f>
        <v>0</v>
      </c>
      <c r="BI1846" s="192">
        <f>IF(N1846="nulová",J1846,0)</f>
        <v>0</v>
      </c>
      <c r="BJ1846" s="22" t="s">
        <v>76</v>
      </c>
      <c r="BK1846" s="192">
        <f>ROUND(I1846*H1846,2)</f>
        <v>0</v>
      </c>
      <c r="BL1846" s="22" t="s">
        <v>98</v>
      </c>
      <c r="BM1846" s="191" t="s">
        <v>2976</v>
      </c>
    </row>
    <row r="1847" s="2" customFormat="1" ht="16.5" customHeight="1">
      <c r="A1847" s="41"/>
      <c r="B1847" s="179"/>
      <c r="C1847" s="180" t="s">
        <v>2977</v>
      </c>
      <c r="D1847" s="180" t="s">
        <v>411</v>
      </c>
      <c r="E1847" s="181" t="s">
        <v>2866</v>
      </c>
      <c r="F1847" s="182" t="s">
        <v>2867</v>
      </c>
      <c r="G1847" s="183" t="s">
        <v>650</v>
      </c>
      <c r="H1847" s="184">
        <v>17</v>
      </c>
      <c r="I1847" s="185"/>
      <c r="J1847" s="186">
        <f>ROUND(I1847*H1847,2)</f>
        <v>0</v>
      </c>
      <c r="K1847" s="182" t="s">
        <v>414</v>
      </c>
      <c r="L1847" s="42"/>
      <c r="M1847" s="187" t="s">
        <v>3</v>
      </c>
      <c r="N1847" s="188" t="s">
        <v>43</v>
      </c>
      <c r="O1847" s="75"/>
      <c r="P1847" s="189">
        <f>O1847*H1847</f>
        <v>0</v>
      </c>
      <c r="Q1847" s="189">
        <v>3.0000000000000001E-05</v>
      </c>
      <c r="R1847" s="189">
        <f>Q1847*H1847</f>
        <v>0.00051000000000000004</v>
      </c>
      <c r="S1847" s="189">
        <v>0</v>
      </c>
      <c r="T1847" s="190">
        <f>S1847*H1847</f>
        <v>0</v>
      </c>
      <c r="U1847" s="41"/>
      <c r="V1847" s="41"/>
      <c r="W1847" s="41"/>
      <c r="X1847" s="41"/>
      <c r="Y1847" s="41"/>
      <c r="Z1847" s="41"/>
      <c r="AA1847" s="41"/>
      <c r="AB1847" s="41"/>
      <c r="AC1847" s="41"/>
      <c r="AD1847" s="41"/>
      <c r="AE1847" s="41"/>
      <c r="AR1847" s="191" t="s">
        <v>98</v>
      </c>
      <c r="AT1847" s="191" t="s">
        <v>411</v>
      </c>
      <c r="AU1847" s="191" t="s">
        <v>114</v>
      </c>
      <c r="AY1847" s="22" t="s">
        <v>408</v>
      </c>
      <c r="BE1847" s="192">
        <f>IF(N1847="základní",J1847,0)</f>
        <v>0</v>
      </c>
      <c r="BF1847" s="192">
        <f>IF(N1847="snížená",J1847,0)</f>
        <v>0</v>
      </c>
      <c r="BG1847" s="192">
        <f>IF(N1847="zákl. přenesená",J1847,0)</f>
        <v>0</v>
      </c>
      <c r="BH1847" s="192">
        <f>IF(N1847="sníž. přenesená",J1847,0)</f>
        <v>0</v>
      </c>
      <c r="BI1847" s="192">
        <f>IF(N1847="nulová",J1847,0)</f>
        <v>0</v>
      </c>
      <c r="BJ1847" s="22" t="s">
        <v>76</v>
      </c>
      <c r="BK1847" s="192">
        <f>ROUND(I1847*H1847,2)</f>
        <v>0</v>
      </c>
      <c r="BL1847" s="22" t="s">
        <v>98</v>
      </c>
      <c r="BM1847" s="191" t="s">
        <v>2978</v>
      </c>
    </row>
    <row r="1848" s="2" customFormat="1">
      <c r="A1848" s="41"/>
      <c r="B1848" s="42"/>
      <c r="C1848" s="41"/>
      <c r="D1848" s="193" t="s">
        <v>417</v>
      </c>
      <c r="E1848" s="41"/>
      <c r="F1848" s="194" t="s">
        <v>2869</v>
      </c>
      <c r="G1848" s="41"/>
      <c r="H1848" s="41"/>
      <c r="I1848" s="195"/>
      <c r="J1848" s="41"/>
      <c r="K1848" s="41"/>
      <c r="L1848" s="42"/>
      <c r="M1848" s="196"/>
      <c r="N1848" s="197"/>
      <c r="O1848" s="75"/>
      <c r="P1848" s="75"/>
      <c r="Q1848" s="75"/>
      <c r="R1848" s="75"/>
      <c r="S1848" s="75"/>
      <c r="T1848" s="76"/>
      <c r="U1848" s="41"/>
      <c r="V1848" s="41"/>
      <c r="W1848" s="41"/>
      <c r="X1848" s="41"/>
      <c r="Y1848" s="41"/>
      <c r="Z1848" s="41"/>
      <c r="AA1848" s="41"/>
      <c r="AB1848" s="41"/>
      <c r="AC1848" s="41"/>
      <c r="AD1848" s="41"/>
      <c r="AE1848" s="41"/>
      <c r="AT1848" s="22" t="s">
        <v>417</v>
      </c>
      <c r="AU1848" s="22" t="s">
        <v>114</v>
      </c>
    </row>
    <row r="1849" s="2" customFormat="1" ht="16.5" customHeight="1">
      <c r="A1849" s="41"/>
      <c r="B1849" s="179"/>
      <c r="C1849" s="180" t="s">
        <v>2979</v>
      </c>
      <c r="D1849" s="180" t="s">
        <v>411</v>
      </c>
      <c r="E1849" s="181" t="s">
        <v>2871</v>
      </c>
      <c r="F1849" s="182" t="s">
        <v>2872</v>
      </c>
      <c r="G1849" s="183" t="s">
        <v>650</v>
      </c>
      <c r="H1849" s="184">
        <v>17</v>
      </c>
      <c r="I1849" s="185"/>
      <c r="J1849" s="186">
        <f>ROUND(I1849*H1849,2)</f>
        <v>0</v>
      </c>
      <c r="K1849" s="182" t="s">
        <v>414</v>
      </c>
      <c r="L1849" s="42"/>
      <c r="M1849" s="187" t="s">
        <v>3</v>
      </c>
      <c r="N1849" s="188" t="s">
        <v>43</v>
      </c>
      <c r="O1849" s="75"/>
      <c r="P1849" s="189">
        <f>O1849*H1849</f>
        <v>0</v>
      </c>
      <c r="Q1849" s="189">
        <v>0.00011620000000000001</v>
      </c>
      <c r="R1849" s="189">
        <f>Q1849*H1849</f>
        <v>0.0019754</v>
      </c>
      <c r="S1849" s="189">
        <v>0</v>
      </c>
      <c r="T1849" s="190">
        <f>S1849*H1849</f>
        <v>0</v>
      </c>
      <c r="U1849" s="41"/>
      <c r="V1849" s="41"/>
      <c r="W1849" s="41"/>
      <c r="X1849" s="41"/>
      <c r="Y1849" s="41"/>
      <c r="Z1849" s="41"/>
      <c r="AA1849" s="41"/>
      <c r="AB1849" s="41"/>
      <c r="AC1849" s="41"/>
      <c r="AD1849" s="41"/>
      <c r="AE1849" s="41"/>
      <c r="AR1849" s="191" t="s">
        <v>98</v>
      </c>
      <c r="AT1849" s="191" t="s">
        <v>411</v>
      </c>
      <c r="AU1849" s="191" t="s">
        <v>114</v>
      </c>
      <c r="AY1849" s="22" t="s">
        <v>408</v>
      </c>
      <c r="BE1849" s="192">
        <f>IF(N1849="základní",J1849,0)</f>
        <v>0</v>
      </c>
      <c r="BF1849" s="192">
        <f>IF(N1849="snížená",J1849,0)</f>
        <v>0</v>
      </c>
      <c r="BG1849" s="192">
        <f>IF(N1849="zákl. přenesená",J1849,0)</f>
        <v>0</v>
      </c>
      <c r="BH1849" s="192">
        <f>IF(N1849="sníž. přenesená",J1849,0)</f>
        <v>0</v>
      </c>
      <c r="BI1849" s="192">
        <f>IF(N1849="nulová",J1849,0)</f>
        <v>0</v>
      </c>
      <c r="BJ1849" s="22" t="s">
        <v>76</v>
      </c>
      <c r="BK1849" s="192">
        <f>ROUND(I1849*H1849,2)</f>
        <v>0</v>
      </c>
      <c r="BL1849" s="22" t="s">
        <v>98</v>
      </c>
      <c r="BM1849" s="191" t="s">
        <v>2980</v>
      </c>
    </row>
    <row r="1850" s="2" customFormat="1">
      <c r="A1850" s="41"/>
      <c r="B1850" s="42"/>
      <c r="C1850" s="41"/>
      <c r="D1850" s="193" t="s">
        <v>417</v>
      </c>
      <c r="E1850" s="41"/>
      <c r="F1850" s="194" t="s">
        <v>2874</v>
      </c>
      <c r="G1850" s="41"/>
      <c r="H1850" s="41"/>
      <c r="I1850" s="195"/>
      <c r="J1850" s="41"/>
      <c r="K1850" s="41"/>
      <c r="L1850" s="42"/>
      <c r="M1850" s="196"/>
      <c r="N1850" s="197"/>
      <c r="O1850" s="75"/>
      <c r="P1850" s="75"/>
      <c r="Q1850" s="75"/>
      <c r="R1850" s="75"/>
      <c r="S1850" s="75"/>
      <c r="T1850" s="76"/>
      <c r="U1850" s="41"/>
      <c r="V1850" s="41"/>
      <c r="W1850" s="41"/>
      <c r="X1850" s="41"/>
      <c r="Y1850" s="41"/>
      <c r="Z1850" s="41"/>
      <c r="AA1850" s="41"/>
      <c r="AB1850" s="41"/>
      <c r="AC1850" s="41"/>
      <c r="AD1850" s="41"/>
      <c r="AE1850" s="41"/>
      <c r="AT1850" s="22" t="s">
        <v>417</v>
      </c>
      <c r="AU1850" s="22" t="s">
        <v>114</v>
      </c>
    </row>
    <row r="1851" s="12" customFormat="1" ht="22.8" customHeight="1">
      <c r="A1851" s="12"/>
      <c r="B1851" s="166"/>
      <c r="C1851" s="12"/>
      <c r="D1851" s="167" t="s">
        <v>71</v>
      </c>
      <c r="E1851" s="177" t="s">
        <v>2981</v>
      </c>
      <c r="F1851" s="177" t="s">
        <v>2982</v>
      </c>
      <c r="G1851" s="12"/>
      <c r="H1851" s="12"/>
      <c r="I1851" s="169"/>
      <c r="J1851" s="178">
        <f>BK1851</f>
        <v>0</v>
      </c>
      <c r="K1851" s="12"/>
      <c r="L1851" s="166"/>
      <c r="M1851" s="171"/>
      <c r="N1851" s="172"/>
      <c r="O1851" s="172"/>
      <c r="P1851" s="173">
        <f>SUM(P1852:P1873)</f>
        <v>0</v>
      </c>
      <c r="Q1851" s="172"/>
      <c r="R1851" s="173">
        <f>SUM(R1852:R1873)</f>
        <v>0.134020556416</v>
      </c>
      <c r="S1851" s="172"/>
      <c r="T1851" s="174">
        <f>SUM(T1852:T1873)</f>
        <v>0</v>
      </c>
      <c r="U1851" s="12"/>
      <c r="V1851" s="12"/>
      <c r="W1851" s="12"/>
      <c r="X1851" s="12"/>
      <c r="Y1851" s="12"/>
      <c r="Z1851" s="12"/>
      <c r="AA1851" s="12"/>
      <c r="AB1851" s="12"/>
      <c r="AC1851" s="12"/>
      <c r="AD1851" s="12"/>
      <c r="AE1851" s="12"/>
      <c r="AR1851" s="167" t="s">
        <v>80</v>
      </c>
      <c r="AT1851" s="175" t="s">
        <v>71</v>
      </c>
      <c r="AU1851" s="175" t="s">
        <v>76</v>
      </c>
      <c r="AY1851" s="167" t="s">
        <v>408</v>
      </c>
      <c r="BK1851" s="176">
        <f>SUM(BK1852:BK1873)</f>
        <v>0</v>
      </c>
    </row>
    <row r="1852" s="2" customFormat="1" ht="24.15" customHeight="1">
      <c r="A1852" s="41"/>
      <c r="B1852" s="179"/>
      <c r="C1852" s="180" t="s">
        <v>2983</v>
      </c>
      <c r="D1852" s="180" t="s">
        <v>411</v>
      </c>
      <c r="E1852" s="181" t="s">
        <v>2984</v>
      </c>
      <c r="F1852" s="182" t="s">
        <v>2985</v>
      </c>
      <c r="G1852" s="183" t="s">
        <v>117</v>
      </c>
      <c r="H1852" s="184">
        <v>219.21600000000001</v>
      </c>
      <c r="I1852" s="185"/>
      <c r="J1852" s="186">
        <f>ROUND(I1852*H1852,2)</f>
        <v>0</v>
      </c>
      <c r="K1852" s="182" t="s">
        <v>414</v>
      </c>
      <c r="L1852" s="42"/>
      <c r="M1852" s="187" t="s">
        <v>3</v>
      </c>
      <c r="N1852" s="188" t="s">
        <v>43</v>
      </c>
      <c r="O1852" s="75"/>
      <c r="P1852" s="189">
        <f>O1852*H1852</f>
        <v>0</v>
      </c>
      <c r="Q1852" s="189">
        <v>5.7599999999999997E-07</v>
      </c>
      <c r="R1852" s="189">
        <f>Q1852*H1852</f>
        <v>0.00012626841600000001</v>
      </c>
      <c r="S1852" s="189">
        <v>0</v>
      </c>
      <c r="T1852" s="190">
        <f>S1852*H1852</f>
        <v>0</v>
      </c>
      <c r="U1852" s="41"/>
      <c r="V1852" s="41"/>
      <c r="W1852" s="41"/>
      <c r="X1852" s="41"/>
      <c r="Y1852" s="41"/>
      <c r="Z1852" s="41"/>
      <c r="AA1852" s="41"/>
      <c r="AB1852" s="41"/>
      <c r="AC1852" s="41"/>
      <c r="AD1852" s="41"/>
      <c r="AE1852" s="41"/>
      <c r="AR1852" s="191" t="s">
        <v>98</v>
      </c>
      <c r="AT1852" s="191" t="s">
        <v>411</v>
      </c>
      <c r="AU1852" s="191" t="s">
        <v>80</v>
      </c>
      <c r="AY1852" s="22" t="s">
        <v>408</v>
      </c>
      <c r="BE1852" s="192">
        <f>IF(N1852="základní",J1852,0)</f>
        <v>0</v>
      </c>
      <c r="BF1852" s="192">
        <f>IF(N1852="snížená",J1852,0)</f>
        <v>0</v>
      </c>
      <c r="BG1852" s="192">
        <f>IF(N1852="zákl. přenesená",J1852,0)</f>
        <v>0</v>
      </c>
      <c r="BH1852" s="192">
        <f>IF(N1852="sníž. přenesená",J1852,0)</f>
        <v>0</v>
      </c>
      <c r="BI1852" s="192">
        <f>IF(N1852="nulová",J1852,0)</f>
        <v>0</v>
      </c>
      <c r="BJ1852" s="22" t="s">
        <v>76</v>
      </c>
      <c r="BK1852" s="192">
        <f>ROUND(I1852*H1852,2)</f>
        <v>0</v>
      </c>
      <c r="BL1852" s="22" t="s">
        <v>98</v>
      </c>
      <c r="BM1852" s="191" t="s">
        <v>2986</v>
      </c>
    </row>
    <row r="1853" s="2" customFormat="1">
      <c r="A1853" s="41"/>
      <c r="B1853" s="42"/>
      <c r="C1853" s="41"/>
      <c r="D1853" s="193" t="s">
        <v>417</v>
      </c>
      <c r="E1853" s="41"/>
      <c r="F1853" s="194" t="s">
        <v>2987</v>
      </c>
      <c r="G1853" s="41"/>
      <c r="H1853" s="41"/>
      <c r="I1853" s="195"/>
      <c r="J1853" s="41"/>
      <c r="K1853" s="41"/>
      <c r="L1853" s="42"/>
      <c r="M1853" s="196"/>
      <c r="N1853" s="197"/>
      <c r="O1853" s="75"/>
      <c r="P1853" s="75"/>
      <c r="Q1853" s="75"/>
      <c r="R1853" s="75"/>
      <c r="S1853" s="75"/>
      <c r="T1853" s="76"/>
      <c r="U1853" s="41"/>
      <c r="V1853" s="41"/>
      <c r="W1853" s="41"/>
      <c r="X1853" s="41"/>
      <c r="Y1853" s="41"/>
      <c r="Z1853" s="41"/>
      <c r="AA1853" s="41"/>
      <c r="AB1853" s="41"/>
      <c r="AC1853" s="41"/>
      <c r="AD1853" s="41"/>
      <c r="AE1853" s="41"/>
      <c r="AT1853" s="22" t="s">
        <v>417</v>
      </c>
      <c r="AU1853" s="22" t="s">
        <v>80</v>
      </c>
    </row>
    <row r="1854" s="13" customFormat="1">
      <c r="A1854" s="13"/>
      <c r="B1854" s="198"/>
      <c r="C1854" s="13"/>
      <c r="D1854" s="199" t="s">
        <v>419</v>
      </c>
      <c r="E1854" s="200" t="s">
        <v>3</v>
      </c>
      <c r="F1854" s="201" t="s">
        <v>2988</v>
      </c>
      <c r="G1854" s="13"/>
      <c r="H1854" s="202">
        <v>219.21600000000001</v>
      </c>
      <c r="I1854" s="203"/>
      <c r="J1854" s="13"/>
      <c r="K1854" s="13"/>
      <c r="L1854" s="198"/>
      <c r="M1854" s="204"/>
      <c r="N1854" s="205"/>
      <c r="O1854" s="205"/>
      <c r="P1854" s="205"/>
      <c r="Q1854" s="205"/>
      <c r="R1854" s="205"/>
      <c r="S1854" s="205"/>
      <c r="T1854" s="206"/>
      <c r="U1854" s="13"/>
      <c r="V1854" s="13"/>
      <c r="W1854" s="13"/>
      <c r="X1854" s="13"/>
      <c r="Y1854" s="13"/>
      <c r="Z1854" s="13"/>
      <c r="AA1854" s="13"/>
      <c r="AB1854" s="13"/>
      <c r="AC1854" s="13"/>
      <c r="AD1854" s="13"/>
      <c r="AE1854" s="13"/>
      <c r="AT1854" s="200" t="s">
        <v>419</v>
      </c>
      <c r="AU1854" s="200" t="s">
        <v>80</v>
      </c>
      <c r="AV1854" s="13" t="s">
        <v>80</v>
      </c>
      <c r="AW1854" s="13" t="s">
        <v>33</v>
      </c>
      <c r="AX1854" s="13" t="s">
        <v>76</v>
      </c>
      <c r="AY1854" s="200" t="s">
        <v>408</v>
      </c>
    </row>
    <row r="1855" s="2" customFormat="1" ht="24.15" customHeight="1">
      <c r="A1855" s="41"/>
      <c r="B1855" s="179"/>
      <c r="C1855" s="180" t="s">
        <v>2989</v>
      </c>
      <c r="D1855" s="180" t="s">
        <v>411</v>
      </c>
      <c r="E1855" s="181" t="s">
        <v>2990</v>
      </c>
      <c r="F1855" s="182" t="s">
        <v>2991</v>
      </c>
      <c r="G1855" s="183" t="s">
        <v>117</v>
      </c>
      <c r="H1855" s="184">
        <v>219.21600000000001</v>
      </c>
      <c r="I1855" s="185"/>
      <c r="J1855" s="186">
        <f>ROUND(I1855*H1855,2)</f>
        <v>0</v>
      </c>
      <c r="K1855" s="182" t="s">
        <v>414</v>
      </c>
      <c r="L1855" s="42"/>
      <c r="M1855" s="187" t="s">
        <v>3</v>
      </c>
      <c r="N1855" s="188" t="s">
        <v>43</v>
      </c>
      <c r="O1855" s="75"/>
      <c r="P1855" s="189">
        <f>O1855*H1855</f>
        <v>0</v>
      </c>
      <c r="Q1855" s="189">
        <v>0</v>
      </c>
      <c r="R1855" s="189">
        <f>Q1855*H1855</f>
        <v>0</v>
      </c>
      <c r="S1855" s="189">
        <v>0</v>
      </c>
      <c r="T1855" s="190">
        <f>S1855*H1855</f>
        <v>0</v>
      </c>
      <c r="U1855" s="41"/>
      <c r="V1855" s="41"/>
      <c r="W1855" s="41"/>
      <c r="X1855" s="41"/>
      <c r="Y1855" s="41"/>
      <c r="Z1855" s="41"/>
      <c r="AA1855" s="41"/>
      <c r="AB1855" s="41"/>
      <c r="AC1855" s="41"/>
      <c r="AD1855" s="41"/>
      <c r="AE1855" s="41"/>
      <c r="AR1855" s="191" t="s">
        <v>98</v>
      </c>
      <c r="AT1855" s="191" t="s">
        <v>411</v>
      </c>
      <c r="AU1855" s="191" t="s">
        <v>80</v>
      </c>
      <c r="AY1855" s="22" t="s">
        <v>408</v>
      </c>
      <c r="BE1855" s="192">
        <f>IF(N1855="základní",J1855,0)</f>
        <v>0</v>
      </c>
      <c r="BF1855" s="192">
        <f>IF(N1855="snížená",J1855,0)</f>
        <v>0</v>
      </c>
      <c r="BG1855" s="192">
        <f>IF(N1855="zákl. přenesená",J1855,0)</f>
        <v>0</v>
      </c>
      <c r="BH1855" s="192">
        <f>IF(N1855="sníž. přenesená",J1855,0)</f>
        <v>0</v>
      </c>
      <c r="BI1855" s="192">
        <f>IF(N1855="nulová",J1855,0)</f>
        <v>0</v>
      </c>
      <c r="BJ1855" s="22" t="s">
        <v>76</v>
      </c>
      <c r="BK1855" s="192">
        <f>ROUND(I1855*H1855,2)</f>
        <v>0</v>
      </c>
      <c r="BL1855" s="22" t="s">
        <v>98</v>
      </c>
      <c r="BM1855" s="191" t="s">
        <v>2992</v>
      </c>
    </row>
    <row r="1856" s="2" customFormat="1">
      <c r="A1856" s="41"/>
      <c r="B1856" s="42"/>
      <c r="C1856" s="41"/>
      <c r="D1856" s="193" t="s">
        <v>417</v>
      </c>
      <c r="E1856" s="41"/>
      <c r="F1856" s="194" t="s">
        <v>2993</v>
      </c>
      <c r="G1856" s="41"/>
      <c r="H1856" s="41"/>
      <c r="I1856" s="195"/>
      <c r="J1856" s="41"/>
      <c r="K1856" s="41"/>
      <c r="L1856" s="42"/>
      <c r="M1856" s="196"/>
      <c r="N1856" s="197"/>
      <c r="O1856" s="75"/>
      <c r="P1856" s="75"/>
      <c r="Q1856" s="75"/>
      <c r="R1856" s="75"/>
      <c r="S1856" s="75"/>
      <c r="T1856" s="76"/>
      <c r="U1856" s="41"/>
      <c r="V1856" s="41"/>
      <c r="W1856" s="41"/>
      <c r="X1856" s="41"/>
      <c r="Y1856" s="41"/>
      <c r="Z1856" s="41"/>
      <c r="AA1856" s="41"/>
      <c r="AB1856" s="41"/>
      <c r="AC1856" s="41"/>
      <c r="AD1856" s="41"/>
      <c r="AE1856" s="41"/>
      <c r="AT1856" s="22" t="s">
        <v>417</v>
      </c>
      <c r="AU1856" s="22" t="s">
        <v>80</v>
      </c>
    </row>
    <row r="1857" s="2" customFormat="1" ht="24.15" customHeight="1">
      <c r="A1857" s="41"/>
      <c r="B1857" s="179"/>
      <c r="C1857" s="180" t="s">
        <v>2994</v>
      </c>
      <c r="D1857" s="180" t="s">
        <v>411</v>
      </c>
      <c r="E1857" s="181" t="s">
        <v>2995</v>
      </c>
      <c r="F1857" s="182" t="s">
        <v>2996</v>
      </c>
      <c r="G1857" s="183" t="s">
        <v>117</v>
      </c>
      <c r="H1857" s="184">
        <v>219.21600000000001</v>
      </c>
      <c r="I1857" s="185"/>
      <c r="J1857" s="186">
        <f>ROUND(I1857*H1857,2)</f>
        <v>0</v>
      </c>
      <c r="K1857" s="182" t="s">
        <v>414</v>
      </c>
      <c r="L1857" s="42"/>
      <c r="M1857" s="187" t="s">
        <v>3</v>
      </c>
      <c r="N1857" s="188" t="s">
        <v>43</v>
      </c>
      <c r="O1857" s="75"/>
      <c r="P1857" s="189">
        <f>O1857*H1857</f>
        <v>0</v>
      </c>
      <c r="Q1857" s="189">
        <v>3.3000000000000003E-05</v>
      </c>
      <c r="R1857" s="189">
        <f>Q1857*H1857</f>
        <v>0.0072341280000000011</v>
      </c>
      <c r="S1857" s="189">
        <v>0</v>
      </c>
      <c r="T1857" s="190">
        <f>S1857*H1857</f>
        <v>0</v>
      </c>
      <c r="U1857" s="41"/>
      <c r="V1857" s="41"/>
      <c r="W1857" s="41"/>
      <c r="X1857" s="41"/>
      <c r="Y1857" s="41"/>
      <c r="Z1857" s="41"/>
      <c r="AA1857" s="41"/>
      <c r="AB1857" s="41"/>
      <c r="AC1857" s="41"/>
      <c r="AD1857" s="41"/>
      <c r="AE1857" s="41"/>
      <c r="AR1857" s="191" t="s">
        <v>98</v>
      </c>
      <c r="AT1857" s="191" t="s">
        <v>411</v>
      </c>
      <c r="AU1857" s="191" t="s">
        <v>80</v>
      </c>
      <c r="AY1857" s="22" t="s">
        <v>408</v>
      </c>
      <c r="BE1857" s="192">
        <f>IF(N1857="základní",J1857,0)</f>
        <v>0</v>
      </c>
      <c r="BF1857" s="192">
        <f>IF(N1857="snížená",J1857,0)</f>
        <v>0</v>
      </c>
      <c r="BG1857" s="192">
        <f>IF(N1857="zákl. přenesená",J1857,0)</f>
        <v>0</v>
      </c>
      <c r="BH1857" s="192">
        <f>IF(N1857="sníž. přenesená",J1857,0)</f>
        <v>0</v>
      </c>
      <c r="BI1857" s="192">
        <f>IF(N1857="nulová",J1857,0)</f>
        <v>0</v>
      </c>
      <c r="BJ1857" s="22" t="s">
        <v>76</v>
      </c>
      <c r="BK1857" s="192">
        <f>ROUND(I1857*H1857,2)</f>
        <v>0</v>
      </c>
      <c r="BL1857" s="22" t="s">
        <v>98</v>
      </c>
      <c r="BM1857" s="191" t="s">
        <v>2997</v>
      </c>
    </row>
    <row r="1858" s="2" customFormat="1">
      <c r="A1858" s="41"/>
      <c r="B1858" s="42"/>
      <c r="C1858" s="41"/>
      <c r="D1858" s="193" t="s">
        <v>417</v>
      </c>
      <c r="E1858" s="41"/>
      <c r="F1858" s="194" t="s">
        <v>2998</v>
      </c>
      <c r="G1858" s="41"/>
      <c r="H1858" s="41"/>
      <c r="I1858" s="195"/>
      <c r="J1858" s="41"/>
      <c r="K1858" s="41"/>
      <c r="L1858" s="42"/>
      <c r="M1858" s="196"/>
      <c r="N1858" s="197"/>
      <c r="O1858" s="75"/>
      <c r="P1858" s="75"/>
      <c r="Q1858" s="75"/>
      <c r="R1858" s="75"/>
      <c r="S1858" s="75"/>
      <c r="T1858" s="76"/>
      <c r="U1858" s="41"/>
      <c r="V1858" s="41"/>
      <c r="W1858" s="41"/>
      <c r="X1858" s="41"/>
      <c r="Y1858" s="41"/>
      <c r="Z1858" s="41"/>
      <c r="AA1858" s="41"/>
      <c r="AB1858" s="41"/>
      <c r="AC1858" s="41"/>
      <c r="AD1858" s="41"/>
      <c r="AE1858" s="41"/>
      <c r="AT1858" s="22" t="s">
        <v>417</v>
      </c>
      <c r="AU1858" s="22" t="s">
        <v>80</v>
      </c>
    </row>
    <row r="1859" s="2" customFormat="1" ht="24.15" customHeight="1">
      <c r="A1859" s="41"/>
      <c r="B1859" s="179"/>
      <c r="C1859" s="180" t="s">
        <v>2999</v>
      </c>
      <c r="D1859" s="180" t="s">
        <v>411</v>
      </c>
      <c r="E1859" s="181" t="s">
        <v>3000</v>
      </c>
      <c r="F1859" s="182" t="s">
        <v>3001</v>
      </c>
      <c r="G1859" s="183" t="s">
        <v>117</v>
      </c>
      <c r="H1859" s="184">
        <v>219.21600000000001</v>
      </c>
      <c r="I1859" s="185"/>
      <c r="J1859" s="186">
        <f>ROUND(I1859*H1859,2)</f>
        <v>0</v>
      </c>
      <c r="K1859" s="182" t="s">
        <v>414</v>
      </c>
      <c r="L1859" s="42"/>
      <c r="M1859" s="187" t="s">
        <v>3</v>
      </c>
      <c r="N1859" s="188" t="s">
        <v>43</v>
      </c>
      <c r="O1859" s="75"/>
      <c r="P1859" s="189">
        <f>O1859*H1859</f>
        <v>0</v>
      </c>
      <c r="Q1859" s="189">
        <v>0.00029999999999999997</v>
      </c>
      <c r="R1859" s="189">
        <f>Q1859*H1859</f>
        <v>0.065764799999999998</v>
      </c>
      <c r="S1859" s="189">
        <v>0</v>
      </c>
      <c r="T1859" s="190">
        <f>S1859*H1859</f>
        <v>0</v>
      </c>
      <c r="U1859" s="41"/>
      <c r="V1859" s="41"/>
      <c r="W1859" s="41"/>
      <c r="X1859" s="41"/>
      <c r="Y1859" s="41"/>
      <c r="Z1859" s="41"/>
      <c r="AA1859" s="41"/>
      <c r="AB1859" s="41"/>
      <c r="AC1859" s="41"/>
      <c r="AD1859" s="41"/>
      <c r="AE1859" s="41"/>
      <c r="AR1859" s="191" t="s">
        <v>98</v>
      </c>
      <c r="AT1859" s="191" t="s">
        <v>411</v>
      </c>
      <c r="AU1859" s="191" t="s">
        <v>80</v>
      </c>
      <c r="AY1859" s="22" t="s">
        <v>408</v>
      </c>
      <c r="BE1859" s="192">
        <f>IF(N1859="základní",J1859,0)</f>
        <v>0</v>
      </c>
      <c r="BF1859" s="192">
        <f>IF(N1859="snížená",J1859,0)</f>
        <v>0</v>
      </c>
      <c r="BG1859" s="192">
        <f>IF(N1859="zákl. přenesená",J1859,0)</f>
        <v>0</v>
      </c>
      <c r="BH1859" s="192">
        <f>IF(N1859="sníž. přenesená",J1859,0)</f>
        <v>0</v>
      </c>
      <c r="BI1859" s="192">
        <f>IF(N1859="nulová",J1859,0)</f>
        <v>0</v>
      </c>
      <c r="BJ1859" s="22" t="s">
        <v>76</v>
      </c>
      <c r="BK1859" s="192">
        <f>ROUND(I1859*H1859,2)</f>
        <v>0</v>
      </c>
      <c r="BL1859" s="22" t="s">
        <v>98</v>
      </c>
      <c r="BM1859" s="191" t="s">
        <v>3002</v>
      </c>
    </row>
    <row r="1860" s="2" customFormat="1">
      <c r="A1860" s="41"/>
      <c r="B1860" s="42"/>
      <c r="C1860" s="41"/>
      <c r="D1860" s="193" t="s">
        <v>417</v>
      </c>
      <c r="E1860" s="41"/>
      <c r="F1860" s="194" t="s">
        <v>3003</v>
      </c>
      <c r="G1860" s="41"/>
      <c r="H1860" s="41"/>
      <c r="I1860" s="195"/>
      <c r="J1860" s="41"/>
      <c r="K1860" s="41"/>
      <c r="L1860" s="42"/>
      <c r="M1860" s="196"/>
      <c r="N1860" s="197"/>
      <c r="O1860" s="75"/>
      <c r="P1860" s="75"/>
      <c r="Q1860" s="75"/>
      <c r="R1860" s="75"/>
      <c r="S1860" s="75"/>
      <c r="T1860" s="76"/>
      <c r="U1860" s="41"/>
      <c r="V1860" s="41"/>
      <c r="W1860" s="41"/>
      <c r="X1860" s="41"/>
      <c r="Y1860" s="41"/>
      <c r="Z1860" s="41"/>
      <c r="AA1860" s="41"/>
      <c r="AB1860" s="41"/>
      <c r="AC1860" s="41"/>
      <c r="AD1860" s="41"/>
      <c r="AE1860" s="41"/>
      <c r="AT1860" s="22" t="s">
        <v>417</v>
      </c>
      <c r="AU1860" s="22" t="s">
        <v>80</v>
      </c>
    </row>
    <row r="1861" s="2" customFormat="1" ht="16.5" customHeight="1">
      <c r="A1861" s="41"/>
      <c r="B1861" s="179"/>
      <c r="C1861" s="223" t="s">
        <v>3004</v>
      </c>
      <c r="D1861" s="223" t="s">
        <v>513</v>
      </c>
      <c r="E1861" s="224" t="s">
        <v>3005</v>
      </c>
      <c r="F1861" s="225" t="s">
        <v>3006</v>
      </c>
      <c r="G1861" s="226" t="s">
        <v>117</v>
      </c>
      <c r="H1861" s="227">
        <v>172.91999999999999</v>
      </c>
      <c r="I1861" s="228"/>
      <c r="J1861" s="229">
        <f>ROUND(I1861*H1861,2)</f>
        <v>0</v>
      </c>
      <c r="K1861" s="225" t="s">
        <v>1623</v>
      </c>
      <c r="L1861" s="230"/>
      <c r="M1861" s="231" t="s">
        <v>3</v>
      </c>
      <c r="N1861" s="232" t="s">
        <v>43</v>
      </c>
      <c r="O1861" s="75"/>
      <c r="P1861" s="189">
        <f>O1861*H1861</f>
        <v>0</v>
      </c>
      <c r="Q1861" s="189">
        <v>0</v>
      </c>
      <c r="R1861" s="189">
        <f>Q1861*H1861</f>
        <v>0</v>
      </c>
      <c r="S1861" s="189">
        <v>0</v>
      </c>
      <c r="T1861" s="190">
        <f>S1861*H1861</f>
        <v>0</v>
      </c>
      <c r="U1861" s="41"/>
      <c r="V1861" s="41"/>
      <c r="W1861" s="41"/>
      <c r="X1861" s="41"/>
      <c r="Y1861" s="41"/>
      <c r="Z1861" s="41"/>
      <c r="AA1861" s="41"/>
      <c r="AB1861" s="41"/>
      <c r="AC1861" s="41"/>
      <c r="AD1861" s="41"/>
      <c r="AE1861" s="41"/>
      <c r="AR1861" s="191" t="s">
        <v>616</v>
      </c>
      <c r="AT1861" s="191" t="s">
        <v>513</v>
      </c>
      <c r="AU1861" s="191" t="s">
        <v>80</v>
      </c>
      <c r="AY1861" s="22" t="s">
        <v>408</v>
      </c>
      <c r="BE1861" s="192">
        <f>IF(N1861="základní",J1861,0)</f>
        <v>0</v>
      </c>
      <c r="BF1861" s="192">
        <f>IF(N1861="snížená",J1861,0)</f>
        <v>0</v>
      </c>
      <c r="BG1861" s="192">
        <f>IF(N1861="zákl. přenesená",J1861,0)</f>
        <v>0</v>
      </c>
      <c r="BH1861" s="192">
        <f>IF(N1861="sníž. přenesená",J1861,0)</f>
        <v>0</v>
      </c>
      <c r="BI1861" s="192">
        <f>IF(N1861="nulová",J1861,0)</f>
        <v>0</v>
      </c>
      <c r="BJ1861" s="22" t="s">
        <v>76</v>
      </c>
      <c r="BK1861" s="192">
        <f>ROUND(I1861*H1861,2)</f>
        <v>0</v>
      </c>
      <c r="BL1861" s="22" t="s">
        <v>98</v>
      </c>
      <c r="BM1861" s="191" t="s">
        <v>3007</v>
      </c>
    </row>
    <row r="1862" s="2" customFormat="1">
      <c r="A1862" s="41"/>
      <c r="B1862" s="42"/>
      <c r="C1862" s="41"/>
      <c r="D1862" s="199" t="s">
        <v>429</v>
      </c>
      <c r="E1862" s="41"/>
      <c r="F1862" s="207" t="s">
        <v>3008</v>
      </c>
      <c r="G1862" s="41"/>
      <c r="H1862" s="41"/>
      <c r="I1862" s="195"/>
      <c r="J1862" s="41"/>
      <c r="K1862" s="41"/>
      <c r="L1862" s="42"/>
      <c r="M1862" s="196"/>
      <c r="N1862" s="197"/>
      <c r="O1862" s="75"/>
      <c r="P1862" s="75"/>
      <c r="Q1862" s="75"/>
      <c r="R1862" s="75"/>
      <c r="S1862" s="75"/>
      <c r="T1862" s="76"/>
      <c r="U1862" s="41"/>
      <c r="V1862" s="41"/>
      <c r="W1862" s="41"/>
      <c r="X1862" s="41"/>
      <c r="Y1862" s="41"/>
      <c r="Z1862" s="41"/>
      <c r="AA1862" s="41"/>
      <c r="AB1862" s="41"/>
      <c r="AC1862" s="41"/>
      <c r="AD1862" s="41"/>
      <c r="AE1862" s="41"/>
      <c r="AT1862" s="22" t="s">
        <v>429</v>
      </c>
      <c r="AU1862" s="22" t="s">
        <v>80</v>
      </c>
    </row>
    <row r="1863" s="13" customFormat="1">
      <c r="A1863" s="13"/>
      <c r="B1863" s="198"/>
      <c r="C1863" s="13"/>
      <c r="D1863" s="199" t="s">
        <v>419</v>
      </c>
      <c r="E1863" s="13"/>
      <c r="F1863" s="201" t="s">
        <v>3009</v>
      </c>
      <c r="G1863" s="13"/>
      <c r="H1863" s="202">
        <v>172.91999999999999</v>
      </c>
      <c r="I1863" s="203"/>
      <c r="J1863" s="13"/>
      <c r="K1863" s="13"/>
      <c r="L1863" s="198"/>
      <c r="M1863" s="204"/>
      <c r="N1863" s="205"/>
      <c r="O1863" s="205"/>
      <c r="P1863" s="205"/>
      <c r="Q1863" s="205"/>
      <c r="R1863" s="205"/>
      <c r="S1863" s="205"/>
      <c r="T1863" s="206"/>
      <c r="U1863" s="13"/>
      <c r="V1863" s="13"/>
      <c r="W1863" s="13"/>
      <c r="X1863" s="13"/>
      <c r="Y1863" s="13"/>
      <c r="Z1863" s="13"/>
      <c r="AA1863" s="13"/>
      <c r="AB1863" s="13"/>
      <c r="AC1863" s="13"/>
      <c r="AD1863" s="13"/>
      <c r="AE1863" s="13"/>
      <c r="AT1863" s="200" t="s">
        <v>419</v>
      </c>
      <c r="AU1863" s="200" t="s">
        <v>80</v>
      </c>
      <c r="AV1863" s="13" t="s">
        <v>80</v>
      </c>
      <c r="AW1863" s="13" t="s">
        <v>4</v>
      </c>
      <c r="AX1863" s="13" t="s">
        <v>76</v>
      </c>
      <c r="AY1863" s="200" t="s">
        <v>408</v>
      </c>
    </row>
    <row r="1864" s="2" customFormat="1" ht="16.5" customHeight="1">
      <c r="A1864" s="41"/>
      <c r="B1864" s="179"/>
      <c r="C1864" s="223" t="s">
        <v>3010</v>
      </c>
      <c r="D1864" s="223" t="s">
        <v>513</v>
      </c>
      <c r="E1864" s="224" t="s">
        <v>3011</v>
      </c>
      <c r="F1864" s="225" t="s">
        <v>3012</v>
      </c>
      <c r="G1864" s="226" t="s">
        <v>117</v>
      </c>
      <c r="H1864" s="227">
        <v>66</v>
      </c>
      <c r="I1864" s="228"/>
      <c r="J1864" s="229">
        <f>ROUND(I1864*H1864,2)</f>
        <v>0</v>
      </c>
      <c r="K1864" s="225" t="s">
        <v>1623</v>
      </c>
      <c r="L1864" s="230"/>
      <c r="M1864" s="231" t="s">
        <v>3</v>
      </c>
      <c r="N1864" s="232" t="s">
        <v>43</v>
      </c>
      <c r="O1864" s="75"/>
      <c r="P1864" s="189">
        <f>O1864*H1864</f>
        <v>0</v>
      </c>
      <c r="Q1864" s="189">
        <v>0</v>
      </c>
      <c r="R1864" s="189">
        <f>Q1864*H1864</f>
        <v>0</v>
      </c>
      <c r="S1864" s="189">
        <v>0</v>
      </c>
      <c r="T1864" s="190">
        <f>S1864*H1864</f>
        <v>0</v>
      </c>
      <c r="U1864" s="41"/>
      <c r="V1864" s="41"/>
      <c r="W1864" s="41"/>
      <c r="X1864" s="41"/>
      <c r="Y1864" s="41"/>
      <c r="Z1864" s="41"/>
      <c r="AA1864" s="41"/>
      <c r="AB1864" s="41"/>
      <c r="AC1864" s="41"/>
      <c r="AD1864" s="41"/>
      <c r="AE1864" s="41"/>
      <c r="AR1864" s="191" t="s">
        <v>616</v>
      </c>
      <c r="AT1864" s="191" t="s">
        <v>513</v>
      </c>
      <c r="AU1864" s="191" t="s">
        <v>80</v>
      </c>
      <c r="AY1864" s="22" t="s">
        <v>408</v>
      </c>
      <c r="BE1864" s="192">
        <f>IF(N1864="základní",J1864,0)</f>
        <v>0</v>
      </c>
      <c r="BF1864" s="192">
        <f>IF(N1864="snížená",J1864,0)</f>
        <v>0</v>
      </c>
      <c r="BG1864" s="192">
        <f>IF(N1864="zákl. přenesená",J1864,0)</f>
        <v>0</v>
      </c>
      <c r="BH1864" s="192">
        <f>IF(N1864="sníž. přenesená",J1864,0)</f>
        <v>0</v>
      </c>
      <c r="BI1864" s="192">
        <f>IF(N1864="nulová",J1864,0)</f>
        <v>0</v>
      </c>
      <c r="BJ1864" s="22" t="s">
        <v>76</v>
      </c>
      <c r="BK1864" s="192">
        <f>ROUND(I1864*H1864,2)</f>
        <v>0</v>
      </c>
      <c r="BL1864" s="22" t="s">
        <v>98</v>
      </c>
      <c r="BM1864" s="191" t="s">
        <v>3013</v>
      </c>
    </row>
    <row r="1865" s="2" customFormat="1">
      <c r="A1865" s="41"/>
      <c r="B1865" s="42"/>
      <c r="C1865" s="41"/>
      <c r="D1865" s="199" t="s">
        <v>429</v>
      </c>
      <c r="E1865" s="41"/>
      <c r="F1865" s="207" t="s">
        <v>3014</v>
      </c>
      <c r="G1865" s="41"/>
      <c r="H1865" s="41"/>
      <c r="I1865" s="195"/>
      <c r="J1865" s="41"/>
      <c r="K1865" s="41"/>
      <c r="L1865" s="42"/>
      <c r="M1865" s="196"/>
      <c r="N1865" s="197"/>
      <c r="O1865" s="75"/>
      <c r="P1865" s="75"/>
      <c r="Q1865" s="75"/>
      <c r="R1865" s="75"/>
      <c r="S1865" s="75"/>
      <c r="T1865" s="76"/>
      <c r="U1865" s="41"/>
      <c r="V1865" s="41"/>
      <c r="W1865" s="41"/>
      <c r="X1865" s="41"/>
      <c r="Y1865" s="41"/>
      <c r="Z1865" s="41"/>
      <c r="AA1865" s="41"/>
      <c r="AB1865" s="41"/>
      <c r="AC1865" s="41"/>
      <c r="AD1865" s="41"/>
      <c r="AE1865" s="41"/>
      <c r="AT1865" s="22" t="s">
        <v>429</v>
      </c>
      <c r="AU1865" s="22" t="s">
        <v>80</v>
      </c>
    </row>
    <row r="1866" s="13" customFormat="1">
      <c r="A1866" s="13"/>
      <c r="B1866" s="198"/>
      <c r="C1866" s="13"/>
      <c r="D1866" s="199" t="s">
        <v>419</v>
      </c>
      <c r="E1866" s="13"/>
      <c r="F1866" s="201" t="s">
        <v>3015</v>
      </c>
      <c r="G1866" s="13"/>
      <c r="H1866" s="202">
        <v>66</v>
      </c>
      <c r="I1866" s="203"/>
      <c r="J1866" s="13"/>
      <c r="K1866" s="13"/>
      <c r="L1866" s="198"/>
      <c r="M1866" s="204"/>
      <c r="N1866" s="205"/>
      <c r="O1866" s="205"/>
      <c r="P1866" s="205"/>
      <c r="Q1866" s="205"/>
      <c r="R1866" s="205"/>
      <c r="S1866" s="205"/>
      <c r="T1866" s="206"/>
      <c r="U1866" s="13"/>
      <c r="V1866" s="13"/>
      <c r="W1866" s="13"/>
      <c r="X1866" s="13"/>
      <c r="Y1866" s="13"/>
      <c r="Z1866" s="13"/>
      <c r="AA1866" s="13"/>
      <c r="AB1866" s="13"/>
      <c r="AC1866" s="13"/>
      <c r="AD1866" s="13"/>
      <c r="AE1866" s="13"/>
      <c r="AT1866" s="200" t="s">
        <v>419</v>
      </c>
      <c r="AU1866" s="200" t="s">
        <v>80</v>
      </c>
      <c r="AV1866" s="13" t="s">
        <v>80</v>
      </c>
      <c r="AW1866" s="13" t="s">
        <v>4</v>
      </c>
      <c r="AX1866" s="13" t="s">
        <v>76</v>
      </c>
      <c r="AY1866" s="200" t="s">
        <v>408</v>
      </c>
    </row>
    <row r="1867" s="2" customFormat="1" ht="16.5" customHeight="1">
      <c r="A1867" s="41"/>
      <c r="B1867" s="179"/>
      <c r="C1867" s="180" t="s">
        <v>3016</v>
      </c>
      <c r="D1867" s="180" t="s">
        <v>411</v>
      </c>
      <c r="E1867" s="181" t="s">
        <v>3017</v>
      </c>
      <c r="F1867" s="182" t="s">
        <v>3018</v>
      </c>
      <c r="G1867" s="183" t="s">
        <v>650</v>
      </c>
      <c r="H1867" s="184">
        <v>197.19999999999999</v>
      </c>
      <c r="I1867" s="185"/>
      <c r="J1867" s="186">
        <f>ROUND(I1867*H1867,2)</f>
        <v>0</v>
      </c>
      <c r="K1867" s="182" t="s">
        <v>414</v>
      </c>
      <c r="L1867" s="42"/>
      <c r="M1867" s="187" t="s">
        <v>3</v>
      </c>
      <c r="N1867" s="188" t="s">
        <v>43</v>
      </c>
      <c r="O1867" s="75"/>
      <c r="P1867" s="189">
        <f>O1867*H1867</f>
        <v>0</v>
      </c>
      <c r="Q1867" s="189">
        <v>7.9999999999999996E-07</v>
      </c>
      <c r="R1867" s="189">
        <f>Q1867*H1867</f>
        <v>0.00015775999999999998</v>
      </c>
      <c r="S1867" s="189">
        <v>0</v>
      </c>
      <c r="T1867" s="190">
        <f>S1867*H1867</f>
        <v>0</v>
      </c>
      <c r="U1867" s="41"/>
      <c r="V1867" s="41"/>
      <c r="W1867" s="41"/>
      <c r="X1867" s="41"/>
      <c r="Y1867" s="41"/>
      <c r="Z1867" s="41"/>
      <c r="AA1867" s="41"/>
      <c r="AB1867" s="41"/>
      <c r="AC1867" s="41"/>
      <c r="AD1867" s="41"/>
      <c r="AE1867" s="41"/>
      <c r="AR1867" s="191" t="s">
        <v>98</v>
      </c>
      <c r="AT1867" s="191" t="s">
        <v>411</v>
      </c>
      <c r="AU1867" s="191" t="s">
        <v>80</v>
      </c>
      <c r="AY1867" s="22" t="s">
        <v>408</v>
      </c>
      <c r="BE1867" s="192">
        <f>IF(N1867="základní",J1867,0)</f>
        <v>0</v>
      </c>
      <c r="BF1867" s="192">
        <f>IF(N1867="snížená",J1867,0)</f>
        <v>0</v>
      </c>
      <c r="BG1867" s="192">
        <f>IF(N1867="zákl. přenesená",J1867,0)</f>
        <v>0</v>
      </c>
      <c r="BH1867" s="192">
        <f>IF(N1867="sníž. přenesená",J1867,0)</f>
        <v>0</v>
      </c>
      <c r="BI1867" s="192">
        <f>IF(N1867="nulová",J1867,0)</f>
        <v>0</v>
      </c>
      <c r="BJ1867" s="22" t="s">
        <v>76</v>
      </c>
      <c r="BK1867" s="192">
        <f>ROUND(I1867*H1867,2)</f>
        <v>0</v>
      </c>
      <c r="BL1867" s="22" t="s">
        <v>98</v>
      </c>
      <c r="BM1867" s="191" t="s">
        <v>3019</v>
      </c>
    </row>
    <row r="1868" s="2" customFormat="1">
      <c r="A1868" s="41"/>
      <c r="B1868" s="42"/>
      <c r="C1868" s="41"/>
      <c r="D1868" s="193" t="s">
        <v>417</v>
      </c>
      <c r="E1868" s="41"/>
      <c r="F1868" s="194" t="s">
        <v>3020</v>
      </c>
      <c r="G1868" s="41"/>
      <c r="H1868" s="41"/>
      <c r="I1868" s="195"/>
      <c r="J1868" s="41"/>
      <c r="K1868" s="41"/>
      <c r="L1868" s="42"/>
      <c r="M1868" s="196"/>
      <c r="N1868" s="197"/>
      <c r="O1868" s="75"/>
      <c r="P1868" s="75"/>
      <c r="Q1868" s="75"/>
      <c r="R1868" s="75"/>
      <c r="S1868" s="75"/>
      <c r="T1868" s="76"/>
      <c r="U1868" s="41"/>
      <c r="V1868" s="41"/>
      <c r="W1868" s="41"/>
      <c r="X1868" s="41"/>
      <c r="Y1868" s="41"/>
      <c r="Z1868" s="41"/>
      <c r="AA1868" s="41"/>
      <c r="AB1868" s="41"/>
      <c r="AC1868" s="41"/>
      <c r="AD1868" s="41"/>
      <c r="AE1868" s="41"/>
      <c r="AT1868" s="22" t="s">
        <v>417</v>
      </c>
      <c r="AU1868" s="22" t="s">
        <v>80</v>
      </c>
    </row>
    <row r="1869" s="13" customFormat="1">
      <c r="A1869" s="13"/>
      <c r="B1869" s="198"/>
      <c r="C1869" s="13"/>
      <c r="D1869" s="199" t="s">
        <v>419</v>
      </c>
      <c r="E1869" s="200" t="s">
        <v>3</v>
      </c>
      <c r="F1869" s="201" t="s">
        <v>3021</v>
      </c>
      <c r="G1869" s="13"/>
      <c r="H1869" s="202">
        <v>197.19999999999999</v>
      </c>
      <c r="I1869" s="203"/>
      <c r="J1869" s="13"/>
      <c r="K1869" s="13"/>
      <c r="L1869" s="198"/>
      <c r="M1869" s="204"/>
      <c r="N1869" s="205"/>
      <c r="O1869" s="205"/>
      <c r="P1869" s="205"/>
      <c r="Q1869" s="205"/>
      <c r="R1869" s="205"/>
      <c r="S1869" s="205"/>
      <c r="T1869" s="206"/>
      <c r="U1869" s="13"/>
      <c r="V1869" s="13"/>
      <c r="W1869" s="13"/>
      <c r="X1869" s="13"/>
      <c r="Y1869" s="13"/>
      <c r="Z1869" s="13"/>
      <c r="AA1869" s="13"/>
      <c r="AB1869" s="13"/>
      <c r="AC1869" s="13"/>
      <c r="AD1869" s="13"/>
      <c r="AE1869" s="13"/>
      <c r="AT1869" s="200" t="s">
        <v>419</v>
      </c>
      <c r="AU1869" s="200" t="s">
        <v>80</v>
      </c>
      <c r="AV1869" s="13" t="s">
        <v>80</v>
      </c>
      <c r="AW1869" s="13" t="s">
        <v>33</v>
      </c>
      <c r="AX1869" s="13" t="s">
        <v>76</v>
      </c>
      <c r="AY1869" s="200" t="s">
        <v>408</v>
      </c>
    </row>
    <row r="1870" s="2" customFormat="1" ht="16.5" customHeight="1">
      <c r="A1870" s="41"/>
      <c r="B1870" s="179"/>
      <c r="C1870" s="223" t="s">
        <v>3022</v>
      </c>
      <c r="D1870" s="223" t="s">
        <v>513</v>
      </c>
      <c r="E1870" s="224" t="s">
        <v>3023</v>
      </c>
      <c r="F1870" s="225" t="s">
        <v>3024</v>
      </c>
      <c r="G1870" s="226" t="s">
        <v>650</v>
      </c>
      <c r="H1870" s="227">
        <v>216.91999999999999</v>
      </c>
      <c r="I1870" s="228"/>
      <c r="J1870" s="229">
        <f>ROUND(I1870*H1870,2)</f>
        <v>0</v>
      </c>
      <c r="K1870" s="225" t="s">
        <v>414</v>
      </c>
      <c r="L1870" s="230"/>
      <c r="M1870" s="231" t="s">
        <v>3</v>
      </c>
      <c r="N1870" s="232" t="s">
        <v>43</v>
      </c>
      <c r="O1870" s="75"/>
      <c r="P1870" s="189">
        <f>O1870*H1870</f>
        <v>0</v>
      </c>
      <c r="Q1870" s="189">
        <v>0.00027999999999999998</v>
      </c>
      <c r="R1870" s="189">
        <f>Q1870*H1870</f>
        <v>0.060737599999999989</v>
      </c>
      <c r="S1870" s="189">
        <v>0</v>
      </c>
      <c r="T1870" s="190">
        <f>S1870*H1870</f>
        <v>0</v>
      </c>
      <c r="U1870" s="41"/>
      <c r="V1870" s="41"/>
      <c r="W1870" s="41"/>
      <c r="X1870" s="41"/>
      <c r="Y1870" s="41"/>
      <c r="Z1870" s="41"/>
      <c r="AA1870" s="41"/>
      <c r="AB1870" s="41"/>
      <c r="AC1870" s="41"/>
      <c r="AD1870" s="41"/>
      <c r="AE1870" s="41"/>
      <c r="AR1870" s="191" t="s">
        <v>616</v>
      </c>
      <c r="AT1870" s="191" t="s">
        <v>513</v>
      </c>
      <c r="AU1870" s="191" t="s">
        <v>80</v>
      </c>
      <c r="AY1870" s="22" t="s">
        <v>408</v>
      </c>
      <c r="BE1870" s="192">
        <f>IF(N1870="základní",J1870,0)</f>
        <v>0</v>
      </c>
      <c r="BF1870" s="192">
        <f>IF(N1870="snížená",J1870,0)</f>
        <v>0</v>
      </c>
      <c r="BG1870" s="192">
        <f>IF(N1870="zákl. přenesená",J1870,0)</f>
        <v>0</v>
      </c>
      <c r="BH1870" s="192">
        <f>IF(N1870="sníž. přenesená",J1870,0)</f>
        <v>0</v>
      </c>
      <c r="BI1870" s="192">
        <f>IF(N1870="nulová",J1870,0)</f>
        <v>0</v>
      </c>
      <c r="BJ1870" s="22" t="s">
        <v>76</v>
      </c>
      <c r="BK1870" s="192">
        <f>ROUND(I1870*H1870,2)</f>
        <v>0</v>
      </c>
      <c r="BL1870" s="22" t="s">
        <v>98</v>
      </c>
      <c r="BM1870" s="191" t="s">
        <v>3025</v>
      </c>
    </row>
    <row r="1871" s="13" customFormat="1">
      <c r="A1871" s="13"/>
      <c r="B1871" s="198"/>
      <c r="C1871" s="13"/>
      <c r="D1871" s="199" t="s">
        <v>419</v>
      </c>
      <c r="E1871" s="13"/>
      <c r="F1871" s="201" t="s">
        <v>3026</v>
      </c>
      <c r="G1871" s="13"/>
      <c r="H1871" s="202">
        <v>216.91999999999999</v>
      </c>
      <c r="I1871" s="203"/>
      <c r="J1871" s="13"/>
      <c r="K1871" s="13"/>
      <c r="L1871" s="198"/>
      <c r="M1871" s="204"/>
      <c r="N1871" s="205"/>
      <c r="O1871" s="205"/>
      <c r="P1871" s="205"/>
      <c r="Q1871" s="205"/>
      <c r="R1871" s="205"/>
      <c r="S1871" s="205"/>
      <c r="T1871" s="206"/>
      <c r="U1871" s="13"/>
      <c r="V1871" s="13"/>
      <c r="W1871" s="13"/>
      <c r="X1871" s="13"/>
      <c r="Y1871" s="13"/>
      <c r="Z1871" s="13"/>
      <c r="AA1871" s="13"/>
      <c r="AB1871" s="13"/>
      <c r="AC1871" s="13"/>
      <c r="AD1871" s="13"/>
      <c r="AE1871" s="13"/>
      <c r="AT1871" s="200" t="s">
        <v>419</v>
      </c>
      <c r="AU1871" s="200" t="s">
        <v>80</v>
      </c>
      <c r="AV1871" s="13" t="s">
        <v>80</v>
      </c>
      <c r="AW1871" s="13" t="s">
        <v>4</v>
      </c>
      <c r="AX1871" s="13" t="s">
        <v>76</v>
      </c>
      <c r="AY1871" s="200" t="s">
        <v>408</v>
      </c>
    </row>
    <row r="1872" s="2" customFormat="1" ht="49.05" customHeight="1">
      <c r="A1872" s="41"/>
      <c r="B1872" s="179"/>
      <c r="C1872" s="180" t="s">
        <v>3027</v>
      </c>
      <c r="D1872" s="180" t="s">
        <v>411</v>
      </c>
      <c r="E1872" s="181" t="s">
        <v>3028</v>
      </c>
      <c r="F1872" s="182" t="s">
        <v>3029</v>
      </c>
      <c r="G1872" s="183" t="s">
        <v>501</v>
      </c>
      <c r="H1872" s="184">
        <v>0.13400000000000001</v>
      </c>
      <c r="I1872" s="185"/>
      <c r="J1872" s="186">
        <f>ROUND(I1872*H1872,2)</f>
        <v>0</v>
      </c>
      <c r="K1872" s="182" t="s">
        <v>414</v>
      </c>
      <c r="L1872" s="42"/>
      <c r="M1872" s="187" t="s">
        <v>3</v>
      </c>
      <c r="N1872" s="188" t="s">
        <v>43</v>
      </c>
      <c r="O1872" s="75"/>
      <c r="P1872" s="189">
        <f>O1872*H1872</f>
        <v>0</v>
      </c>
      <c r="Q1872" s="189">
        <v>0</v>
      </c>
      <c r="R1872" s="189">
        <f>Q1872*H1872</f>
        <v>0</v>
      </c>
      <c r="S1872" s="189">
        <v>0</v>
      </c>
      <c r="T1872" s="190">
        <f>S1872*H1872</f>
        <v>0</v>
      </c>
      <c r="U1872" s="41"/>
      <c r="V1872" s="41"/>
      <c r="W1872" s="41"/>
      <c r="X1872" s="41"/>
      <c r="Y1872" s="41"/>
      <c r="Z1872" s="41"/>
      <c r="AA1872" s="41"/>
      <c r="AB1872" s="41"/>
      <c r="AC1872" s="41"/>
      <c r="AD1872" s="41"/>
      <c r="AE1872" s="41"/>
      <c r="AR1872" s="191" t="s">
        <v>98</v>
      </c>
      <c r="AT1872" s="191" t="s">
        <v>411</v>
      </c>
      <c r="AU1872" s="191" t="s">
        <v>80</v>
      </c>
      <c r="AY1872" s="22" t="s">
        <v>408</v>
      </c>
      <c r="BE1872" s="192">
        <f>IF(N1872="základní",J1872,0)</f>
        <v>0</v>
      </c>
      <c r="BF1872" s="192">
        <f>IF(N1872="snížená",J1872,0)</f>
        <v>0</v>
      </c>
      <c r="BG1872" s="192">
        <f>IF(N1872="zákl. přenesená",J1872,0)</f>
        <v>0</v>
      </c>
      <c r="BH1872" s="192">
        <f>IF(N1872="sníž. přenesená",J1872,0)</f>
        <v>0</v>
      </c>
      <c r="BI1872" s="192">
        <f>IF(N1872="nulová",J1872,0)</f>
        <v>0</v>
      </c>
      <c r="BJ1872" s="22" t="s">
        <v>76</v>
      </c>
      <c r="BK1872" s="192">
        <f>ROUND(I1872*H1872,2)</f>
        <v>0</v>
      </c>
      <c r="BL1872" s="22" t="s">
        <v>98</v>
      </c>
      <c r="BM1872" s="191" t="s">
        <v>3030</v>
      </c>
    </row>
    <row r="1873" s="2" customFormat="1">
      <c r="A1873" s="41"/>
      <c r="B1873" s="42"/>
      <c r="C1873" s="41"/>
      <c r="D1873" s="193" t="s">
        <v>417</v>
      </c>
      <c r="E1873" s="41"/>
      <c r="F1873" s="194" t="s">
        <v>3031</v>
      </c>
      <c r="G1873" s="41"/>
      <c r="H1873" s="41"/>
      <c r="I1873" s="195"/>
      <c r="J1873" s="41"/>
      <c r="K1873" s="41"/>
      <c r="L1873" s="42"/>
      <c r="M1873" s="196"/>
      <c r="N1873" s="197"/>
      <c r="O1873" s="75"/>
      <c r="P1873" s="75"/>
      <c r="Q1873" s="75"/>
      <c r="R1873" s="75"/>
      <c r="S1873" s="75"/>
      <c r="T1873" s="76"/>
      <c r="U1873" s="41"/>
      <c r="V1873" s="41"/>
      <c r="W1873" s="41"/>
      <c r="X1873" s="41"/>
      <c r="Y1873" s="41"/>
      <c r="Z1873" s="41"/>
      <c r="AA1873" s="41"/>
      <c r="AB1873" s="41"/>
      <c r="AC1873" s="41"/>
      <c r="AD1873" s="41"/>
      <c r="AE1873" s="41"/>
      <c r="AT1873" s="22" t="s">
        <v>417</v>
      </c>
      <c r="AU1873" s="22" t="s">
        <v>80</v>
      </c>
    </row>
    <row r="1874" s="12" customFormat="1" ht="22.8" customHeight="1">
      <c r="A1874" s="12"/>
      <c r="B1874" s="166"/>
      <c r="C1874" s="12"/>
      <c r="D1874" s="167" t="s">
        <v>71</v>
      </c>
      <c r="E1874" s="177" t="s">
        <v>3032</v>
      </c>
      <c r="F1874" s="177" t="s">
        <v>3033</v>
      </c>
      <c r="G1874" s="12"/>
      <c r="H1874" s="12"/>
      <c r="I1874" s="169"/>
      <c r="J1874" s="178">
        <f>BK1874</f>
        <v>0</v>
      </c>
      <c r="K1874" s="12"/>
      <c r="L1874" s="166"/>
      <c r="M1874" s="171"/>
      <c r="N1874" s="172"/>
      <c r="O1874" s="172"/>
      <c r="P1874" s="173">
        <f>P1875+SUM(P1876:P1915)</f>
        <v>0</v>
      </c>
      <c r="Q1874" s="172"/>
      <c r="R1874" s="173">
        <f>R1875+SUM(R1876:R1915)</f>
        <v>5.7566620000000004</v>
      </c>
      <c r="S1874" s="172"/>
      <c r="T1874" s="174">
        <f>T1875+SUM(T1876:T1915)</f>
        <v>0</v>
      </c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R1874" s="167" t="s">
        <v>80</v>
      </c>
      <c r="AT1874" s="175" t="s">
        <v>71</v>
      </c>
      <c r="AU1874" s="175" t="s">
        <v>76</v>
      </c>
      <c r="AY1874" s="167" t="s">
        <v>408</v>
      </c>
      <c r="BK1874" s="176">
        <f>BK1875+SUM(BK1876:BK1915)</f>
        <v>0</v>
      </c>
    </row>
    <row r="1875" s="2" customFormat="1" ht="24.15" customHeight="1">
      <c r="A1875" s="41"/>
      <c r="B1875" s="179"/>
      <c r="C1875" s="180" t="s">
        <v>3034</v>
      </c>
      <c r="D1875" s="180" t="s">
        <v>411</v>
      </c>
      <c r="E1875" s="181" t="s">
        <v>3035</v>
      </c>
      <c r="F1875" s="182" t="s">
        <v>3036</v>
      </c>
      <c r="G1875" s="183" t="s">
        <v>117</v>
      </c>
      <c r="H1875" s="184">
        <v>185.70699999999999</v>
      </c>
      <c r="I1875" s="185"/>
      <c r="J1875" s="186">
        <f>ROUND(I1875*H1875,2)</f>
        <v>0</v>
      </c>
      <c r="K1875" s="182" t="s">
        <v>414</v>
      </c>
      <c r="L1875" s="42"/>
      <c r="M1875" s="187" t="s">
        <v>3</v>
      </c>
      <c r="N1875" s="188" t="s">
        <v>43</v>
      </c>
      <c r="O1875" s="75"/>
      <c r="P1875" s="189">
        <f>O1875*H1875</f>
        <v>0</v>
      </c>
      <c r="Q1875" s="189">
        <v>0.00029999999999999997</v>
      </c>
      <c r="R1875" s="189">
        <f>Q1875*H1875</f>
        <v>0.055712099999999994</v>
      </c>
      <c r="S1875" s="189">
        <v>0</v>
      </c>
      <c r="T1875" s="190">
        <f>S1875*H1875</f>
        <v>0</v>
      </c>
      <c r="U1875" s="41"/>
      <c r="V1875" s="41"/>
      <c r="W1875" s="41"/>
      <c r="X1875" s="41"/>
      <c r="Y1875" s="41"/>
      <c r="Z1875" s="41"/>
      <c r="AA1875" s="41"/>
      <c r="AB1875" s="41"/>
      <c r="AC1875" s="41"/>
      <c r="AD1875" s="41"/>
      <c r="AE1875" s="41"/>
      <c r="AR1875" s="191" t="s">
        <v>98</v>
      </c>
      <c r="AT1875" s="191" t="s">
        <v>411</v>
      </c>
      <c r="AU1875" s="191" t="s">
        <v>80</v>
      </c>
      <c r="AY1875" s="22" t="s">
        <v>408</v>
      </c>
      <c r="BE1875" s="192">
        <f>IF(N1875="základní",J1875,0)</f>
        <v>0</v>
      </c>
      <c r="BF1875" s="192">
        <f>IF(N1875="snížená",J1875,0)</f>
        <v>0</v>
      </c>
      <c r="BG1875" s="192">
        <f>IF(N1875="zákl. přenesená",J1875,0)</f>
        <v>0</v>
      </c>
      <c r="BH1875" s="192">
        <f>IF(N1875="sníž. přenesená",J1875,0)</f>
        <v>0</v>
      </c>
      <c r="BI1875" s="192">
        <f>IF(N1875="nulová",J1875,0)</f>
        <v>0</v>
      </c>
      <c r="BJ1875" s="22" t="s">
        <v>76</v>
      </c>
      <c r="BK1875" s="192">
        <f>ROUND(I1875*H1875,2)</f>
        <v>0</v>
      </c>
      <c r="BL1875" s="22" t="s">
        <v>98</v>
      </c>
      <c r="BM1875" s="191" t="s">
        <v>3037</v>
      </c>
    </row>
    <row r="1876" s="2" customFormat="1">
      <c r="A1876" s="41"/>
      <c r="B1876" s="42"/>
      <c r="C1876" s="41"/>
      <c r="D1876" s="193" t="s">
        <v>417</v>
      </c>
      <c r="E1876" s="41"/>
      <c r="F1876" s="194" t="s">
        <v>3038</v>
      </c>
      <c r="G1876" s="41"/>
      <c r="H1876" s="41"/>
      <c r="I1876" s="195"/>
      <c r="J1876" s="41"/>
      <c r="K1876" s="41"/>
      <c r="L1876" s="42"/>
      <c r="M1876" s="196"/>
      <c r="N1876" s="197"/>
      <c r="O1876" s="75"/>
      <c r="P1876" s="75"/>
      <c r="Q1876" s="75"/>
      <c r="R1876" s="75"/>
      <c r="S1876" s="75"/>
      <c r="T1876" s="76"/>
      <c r="U1876" s="41"/>
      <c r="V1876" s="41"/>
      <c r="W1876" s="41"/>
      <c r="X1876" s="41"/>
      <c r="Y1876" s="41"/>
      <c r="Z1876" s="41"/>
      <c r="AA1876" s="41"/>
      <c r="AB1876" s="41"/>
      <c r="AC1876" s="41"/>
      <c r="AD1876" s="41"/>
      <c r="AE1876" s="41"/>
      <c r="AT1876" s="22" t="s">
        <v>417</v>
      </c>
      <c r="AU1876" s="22" t="s">
        <v>80</v>
      </c>
    </row>
    <row r="1877" s="13" customFormat="1">
      <c r="A1877" s="13"/>
      <c r="B1877" s="198"/>
      <c r="C1877" s="13"/>
      <c r="D1877" s="199" t="s">
        <v>419</v>
      </c>
      <c r="E1877" s="200" t="s">
        <v>3</v>
      </c>
      <c r="F1877" s="201" t="s">
        <v>218</v>
      </c>
      <c r="G1877" s="13"/>
      <c r="H1877" s="202">
        <v>185.70699999999999</v>
      </c>
      <c r="I1877" s="203"/>
      <c r="J1877" s="13"/>
      <c r="K1877" s="13"/>
      <c r="L1877" s="198"/>
      <c r="M1877" s="204"/>
      <c r="N1877" s="205"/>
      <c r="O1877" s="205"/>
      <c r="P1877" s="205"/>
      <c r="Q1877" s="205"/>
      <c r="R1877" s="205"/>
      <c r="S1877" s="205"/>
      <c r="T1877" s="206"/>
      <c r="U1877" s="13"/>
      <c r="V1877" s="13"/>
      <c r="W1877" s="13"/>
      <c r="X1877" s="13"/>
      <c r="Y1877" s="13"/>
      <c r="Z1877" s="13"/>
      <c r="AA1877" s="13"/>
      <c r="AB1877" s="13"/>
      <c r="AC1877" s="13"/>
      <c r="AD1877" s="13"/>
      <c r="AE1877" s="13"/>
      <c r="AT1877" s="200" t="s">
        <v>419</v>
      </c>
      <c r="AU1877" s="200" t="s">
        <v>80</v>
      </c>
      <c r="AV1877" s="13" t="s">
        <v>80</v>
      </c>
      <c r="AW1877" s="13" t="s">
        <v>33</v>
      </c>
      <c r="AX1877" s="13" t="s">
        <v>76</v>
      </c>
      <c r="AY1877" s="200" t="s">
        <v>408</v>
      </c>
    </row>
    <row r="1878" s="2" customFormat="1" ht="37.8" customHeight="1">
      <c r="A1878" s="41"/>
      <c r="B1878" s="179"/>
      <c r="C1878" s="180" t="s">
        <v>3039</v>
      </c>
      <c r="D1878" s="180" t="s">
        <v>411</v>
      </c>
      <c r="E1878" s="181" t="s">
        <v>3040</v>
      </c>
      <c r="F1878" s="182" t="s">
        <v>3041</v>
      </c>
      <c r="G1878" s="183" t="s">
        <v>117</v>
      </c>
      <c r="H1878" s="184">
        <v>185.70699999999999</v>
      </c>
      <c r="I1878" s="185"/>
      <c r="J1878" s="186">
        <f>ROUND(I1878*H1878,2)</f>
        <v>0</v>
      </c>
      <c r="K1878" s="182" t="s">
        <v>414</v>
      </c>
      <c r="L1878" s="42"/>
      <c r="M1878" s="187" t="s">
        <v>3</v>
      </c>
      <c r="N1878" s="188" t="s">
        <v>43</v>
      </c>
      <c r="O1878" s="75"/>
      <c r="P1878" s="189">
        <f>O1878*H1878</f>
        <v>0</v>
      </c>
      <c r="Q1878" s="189">
        <v>0.0089999999999999993</v>
      </c>
      <c r="R1878" s="189">
        <f>Q1878*H1878</f>
        <v>1.6713629999999997</v>
      </c>
      <c r="S1878" s="189">
        <v>0</v>
      </c>
      <c r="T1878" s="190">
        <f>S1878*H1878</f>
        <v>0</v>
      </c>
      <c r="U1878" s="41"/>
      <c r="V1878" s="41"/>
      <c r="W1878" s="41"/>
      <c r="X1878" s="41"/>
      <c r="Y1878" s="41"/>
      <c r="Z1878" s="41"/>
      <c r="AA1878" s="41"/>
      <c r="AB1878" s="41"/>
      <c r="AC1878" s="41"/>
      <c r="AD1878" s="41"/>
      <c r="AE1878" s="41"/>
      <c r="AR1878" s="191" t="s">
        <v>98</v>
      </c>
      <c r="AT1878" s="191" t="s">
        <v>411</v>
      </c>
      <c r="AU1878" s="191" t="s">
        <v>80</v>
      </c>
      <c r="AY1878" s="22" t="s">
        <v>408</v>
      </c>
      <c r="BE1878" s="192">
        <f>IF(N1878="základní",J1878,0)</f>
        <v>0</v>
      </c>
      <c r="BF1878" s="192">
        <f>IF(N1878="snížená",J1878,0)</f>
        <v>0</v>
      </c>
      <c r="BG1878" s="192">
        <f>IF(N1878="zákl. přenesená",J1878,0)</f>
        <v>0</v>
      </c>
      <c r="BH1878" s="192">
        <f>IF(N1878="sníž. přenesená",J1878,0)</f>
        <v>0</v>
      </c>
      <c r="BI1878" s="192">
        <f>IF(N1878="nulová",J1878,0)</f>
        <v>0</v>
      </c>
      <c r="BJ1878" s="22" t="s">
        <v>76</v>
      </c>
      <c r="BK1878" s="192">
        <f>ROUND(I1878*H1878,2)</f>
        <v>0</v>
      </c>
      <c r="BL1878" s="22" t="s">
        <v>98</v>
      </c>
      <c r="BM1878" s="191" t="s">
        <v>3042</v>
      </c>
    </row>
    <row r="1879" s="2" customFormat="1">
      <c r="A1879" s="41"/>
      <c r="B1879" s="42"/>
      <c r="C1879" s="41"/>
      <c r="D1879" s="193" t="s">
        <v>417</v>
      </c>
      <c r="E1879" s="41"/>
      <c r="F1879" s="194" t="s">
        <v>3043</v>
      </c>
      <c r="G1879" s="41"/>
      <c r="H1879" s="41"/>
      <c r="I1879" s="195"/>
      <c r="J1879" s="41"/>
      <c r="K1879" s="41"/>
      <c r="L1879" s="42"/>
      <c r="M1879" s="196"/>
      <c r="N1879" s="197"/>
      <c r="O1879" s="75"/>
      <c r="P1879" s="75"/>
      <c r="Q1879" s="75"/>
      <c r="R1879" s="75"/>
      <c r="S1879" s="75"/>
      <c r="T1879" s="76"/>
      <c r="U1879" s="41"/>
      <c r="V1879" s="41"/>
      <c r="W1879" s="41"/>
      <c r="X1879" s="41"/>
      <c r="Y1879" s="41"/>
      <c r="Z1879" s="41"/>
      <c r="AA1879" s="41"/>
      <c r="AB1879" s="41"/>
      <c r="AC1879" s="41"/>
      <c r="AD1879" s="41"/>
      <c r="AE1879" s="41"/>
      <c r="AT1879" s="22" t="s">
        <v>417</v>
      </c>
      <c r="AU1879" s="22" t="s">
        <v>80</v>
      </c>
    </row>
    <row r="1880" s="2" customFormat="1" ht="33" customHeight="1">
      <c r="A1880" s="41"/>
      <c r="B1880" s="179"/>
      <c r="C1880" s="223" t="s">
        <v>3044</v>
      </c>
      <c r="D1880" s="223" t="s">
        <v>513</v>
      </c>
      <c r="E1880" s="224" t="s">
        <v>3045</v>
      </c>
      <c r="F1880" s="225" t="s">
        <v>3046</v>
      </c>
      <c r="G1880" s="226" t="s">
        <v>117</v>
      </c>
      <c r="H1880" s="227">
        <v>204.27799999999999</v>
      </c>
      <c r="I1880" s="228"/>
      <c r="J1880" s="229">
        <f>ROUND(I1880*H1880,2)</f>
        <v>0</v>
      </c>
      <c r="K1880" s="225" t="s">
        <v>414</v>
      </c>
      <c r="L1880" s="230"/>
      <c r="M1880" s="231" t="s">
        <v>3</v>
      </c>
      <c r="N1880" s="232" t="s">
        <v>43</v>
      </c>
      <c r="O1880" s="75"/>
      <c r="P1880" s="189">
        <f>O1880*H1880</f>
        <v>0</v>
      </c>
      <c r="Q1880" s="189">
        <v>0.019</v>
      </c>
      <c r="R1880" s="189">
        <f>Q1880*H1880</f>
        <v>3.8812819999999997</v>
      </c>
      <c r="S1880" s="189">
        <v>0</v>
      </c>
      <c r="T1880" s="190">
        <f>S1880*H1880</f>
        <v>0</v>
      </c>
      <c r="U1880" s="41"/>
      <c r="V1880" s="41"/>
      <c r="W1880" s="41"/>
      <c r="X1880" s="41"/>
      <c r="Y1880" s="41"/>
      <c r="Z1880" s="41"/>
      <c r="AA1880" s="41"/>
      <c r="AB1880" s="41"/>
      <c r="AC1880" s="41"/>
      <c r="AD1880" s="41"/>
      <c r="AE1880" s="41"/>
      <c r="AR1880" s="191" t="s">
        <v>616</v>
      </c>
      <c r="AT1880" s="191" t="s">
        <v>513</v>
      </c>
      <c r="AU1880" s="191" t="s">
        <v>80</v>
      </c>
      <c r="AY1880" s="22" t="s">
        <v>408</v>
      </c>
      <c r="BE1880" s="192">
        <f>IF(N1880="základní",J1880,0)</f>
        <v>0</v>
      </c>
      <c r="BF1880" s="192">
        <f>IF(N1880="snížená",J1880,0)</f>
        <v>0</v>
      </c>
      <c r="BG1880" s="192">
        <f>IF(N1880="zákl. přenesená",J1880,0)</f>
        <v>0</v>
      </c>
      <c r="BH1880" s="192">
        <f>IF(N1880="sníž. přenesená",J1880,0)</f>
        <v>0</v>
      </c>
      <c r="BI1880" s="192">
        <f>IF(N1880="nulová",J1880,0)</f>
        <v>0</v>
      </c>
      <c r="BJ1880" s="22" t="s">
        <v>76</v>
      </c>
      <c r="BK1880" s="192">
        <f>ROUND(I1880*H1880,2)</f>
        <v>0</v>
      </c>
      <c r="BL1880" s="22" t="s">
        <v>98</v>
      </c>
      <c r="BM1880" s="191" t="s">
        <v>3047</v>
      </c>
    </row>
    <row r="1881" s="13" customFormat="1">
      <c r="A1881" s="13"/>
      <c r="B1881" s="198"/>
      <c r="C1881" s="13"/>
      <c r="D1881" s="199" t="s">
        <v>419</v>
      </c>
      <c r="E1881" s="13"/>
      <c r="F1881" s="201" t="s">
        <v>3048</v>
      </c>
      <c r="G1881" s="13"/>
      <c r="H1881" s="202">
        <v>204.27799999999999</v>
      </c>
      <c r="I1881" s="203"/>
      <c r="J1881" s="13"/>
      <c r="K1881" s="13"/>
      <c r="L1881" s="198"/>
      <c r="M1881" s="204"/>
      <c r="N1881" s="205"/>
      <c r="O1881" s="205"/>
      <c r="P1881" s="205"/>
      <c r="Q1881" s="205"/>
      <c r="R1881" s="205"/>
      <c r="S1881" s="205"/>
      <c r="T1881" s="206"/>
      <c r="U1881" s="13"/>
      <c r="V1881" s="13"/>
      <c r="W1881" s="13"/>
      <c r="X1881" s="13"/>
      <c r="Y1881" s="13"/>
      <c r="Z1881" s="13"/>
      <c r="AA1881" s="13"/>
      <c r="AB1881" s="13"/>
      <c r="AC1881" s="13"/>
      <c r="AD1881" s="13"/>
      <c r="AE1881" s="13"/>
      <c r="AT1881" s="200" t="s">
        <v>419</v>
      </c>
      <c r="AU1881" s="200" t="s">
        <v>80</v>
      </c>
      <c r="AV1881" s="13" t="s">
        <v>80</v>
      </c>
      <c r="AW1881" s="13" t="s">
        <v>4</v>
      </c>
      <c r="AX1881" s="13" t="s">
        <v>76</v>
      </c>
      <c r="AY1881" s="200" t="s">
        <v>408</v>
      </c>
    </row>
    <row r="1882" s="2" customFormat="1" ht="33" customHeight="1">
      <c r="A1882" s="41"/>
      <c r="B1882" s="179"/>
      <c r="C1882" s="180" t="s">
        <v>3049</v>
      </c>
      <c r="D1882" s="180" t="s">
        <v>411</v>
      </c>
      <c r="E1882" s="181" t="s">
        <v>3050</v>
      </c>
      <c r="F1882" s="182" t="s">
        <v>3051</v>
      </c>
      <c r="G1882" s="183" t="s">
        <v>650</v>
      </c>
      <c r="H1882" s="184">
        <v>17.414999999999999</v>
      </c>
      <c r="I1882" s="185"/>
      <c r="J1882" s="186">
        <f>ROUND(I1882*H1882,2)</f>
        <v>0</v>
      </c>
      <c r="K1882" s="182" t="s">
        <v>414</v>
      </c>
      <c r="L1882" s="42"/>
      <c r="M1882" s="187" t="s">
        <v>3</v>
      </c>
      <c r="N1882" s="188" t="s">
        <v>43</v>
      </c>
      <c r="O1882" s="75"/>
      <c r="P1882" s="189">
        <f>O1882*H1882</f>
        <v>0</v>
      </c>
      <c r="Q1882" s="189">
        <v>0.00020000000000000001</v>
      </c>
      <c r="R1882" s="189">
        <f>Q1882*H1882</f>
        <v>0.003483</v>
      </c>
      <c r="S1882" s="189">
        <v>0</v>
      </c>
      <c r="T1882" s="190">
        <f>S1882*H1882</f>
        <v>0</v>
      </c>
      <c r="U1882" s="41"/>
      <c r="V1882" s="41"/>
      <c r="W1882" s="41"/>
      <c r="X1882" s="41"/>
      <c r="Y1882" s="41"/>
      <c r="Z1882" s="41"/>
      <c r="AA1882" s="41"/>
      <c r="AB1882" s="41"/>
      <c r="AC1882" s="41"/>
      <c r="AD1882" s="41"/>
      <c r="AE1882" s="41"/>
      <c r="AR1882" s="191" t="s">
        <v>98</v>
      </c>
      <c r="AT1882" s="191" t="s">
        <v>411</v>
      </c>
      <c r="AU1882" s="191" t="s">
        <v>80</v>
      </c>
      <c r="AY1882" s="22" t="s">
        <v>408</v>
      </c>
      <c r="BE1882" s="192">
        <f>IF(N1882="základní",J1882,0)</f>
        <v>0</v>
      </c>
      <c r="BF1882" s="192">
        <f>IF(N1882="snížená",J1882,0)</f>
        <v>0</v>
      </c>
      <c r="BG1882" s="192">
        <f>IF(N1882="zákl. přenesená",J1882,0)</f>
        <v>0</v>
      </c>
      <c r="BH1882" s="192">
        <f>IF(N1882="sníž. přenesená",J1882,0)</f>
        <v>0</v>
      </c>
      <c r="BI1882" s="192">
        <f>IF(N1882="nulová",J1882,0)</f>
        <v>0</v>
      </c>
      <c r="BJ1882" s="22" t="s">
        <v>76</v>
      </c>
      <c r="BK1882" s="192">
        <f>ROUND(I1882*H1882,2)</f>
        <v>0</v>
      </c>
      <c r="BL1882" s="22" t="s">
        <v>98</v>
      </c>
      <c r="BM1882" s="191" t="s">
        <v>3052</v>
      </c>
    </row>
    <row r="1883" s="2" customFormat="1">
      <c r="A1883" s="41"/>
      <c r="B1883" s="42"/>
      <c r="C1883" s="41"/>
      <c r="D1883" s="193" t="s">
        <v>417</v>
      </c>
      <c r="E1883" s="41"/>
      <c r="F1883" s="194" t="s">
        <v>3053</v>
      </c>
      <c r="G1883" s="41"/>
      <c r="H1883" s="41"/>
      <c r="I1883" s="195"/>
      <c r="J1883" s="41"/>
      <c r="K1883" s="41"/>
      <c r="L1883" s="42"/>
      <c r="M1883" s="196"/>
      <c r="N1883" s="197"/>
      <c r="O1883" s="75"/>
      <c r="P1883" s="75"/>
      <c r="Q1883" s="75"/>
      <c r="R1883" s="75"/>
      <c r="S1883" s="75"/>
      <c r="T1883" s="76"/>
      <c r="U1883" s="41"/>
      <c r="V1883" s="41"/>
      <c r="W1883" s="41"/>
      <c r="X1883" s="41"/>
      <c r="Y1883" s="41"/>
      <c r="Z1883" s="41"/>
      <c r="AA1883" s="41"/>
      <c r="AB1883" s="41"/>
      <c r="AC1883" s="41"/>
      <c r="AD1883" s="41"/>
      <c r="AE1883" s="41"/>
      <c r="AT1883" s="22" t="s">
        <v>417</v>
      </c>
      <c r="AU1883" s="22" t="s">
        <v>80</v>
      </c>
    </row>
    <row r="1884" s="14" customFormat="1">
      <c r="A1884" s="14"/>
      <c r="B1884" s="208"/>
      <c r="C1884" s="14"/>
      <c r="D1884" s="199" t="s">
        <v>419</v>
      </c>
      <c r="E1884" s="209" t="s">
        <v>3</v>
      </c>
      <c r="F1884" s="210" t="s">
        <v>3054</v>
      </c>
      <c r="G1884" s="14"/>
      <c r="H1884" s="209" t="s">
        <v>3</v>
      </c>
      <c r="I1884" s="211"/>
      <c r="J1884" s="14"/>
      <c r="K1884" s="14"/>
      <c r="L1884" s="208"/>
      <c r="M1884" s="212"/>
      <c r="N1884" s="213"/>
      <c r="O1884" s="213"/>
      <c r="P1884" s="213"/>
      <c r="Q1884" s="213"/>
      <c r="R1884" s="213"/>
      <c r="S1884" s="213"/>
      <c r="T1884" s="214"/>
      <c r="U1884" s="14"/>
      <c r="V1884" s="14"/>
      <c r="W1884" s="14"/>
      <c r="X1884" s="14"/>
      <c r="Y1884" s="14"/>
      <c r="Z1884" s="14"/>
      <c r="AA1884" s="14"/>
      <c r="AB1884" s="14"/>
      <c r="AC1884" s="14"/>
      <c r="AD1884" s="14"/>
      <c r="AE1884" s="14"/>
      <c r="AT1884" s="209" t="s">
        <v>419</v>
      </c>
      <c r="AU1884" s="209" t="s">
        <v>80</v>
      </c>
      <c r="AV1884" s="14" t="s">
        <v>76</v>
      </c>
      <c r="AW1884" s="14" t="s">
        <v>33</v>
      </c>
      <c r="AX1884" s="14" t="s">
        <v>72</v>
      </c>
      <c r="AY1884" s="209" t="s">
        <v>408</v>
      </c>
    </row>
    <row r="1885" s="13" customFormat="1">
      <c r="A1885" s="13"/>
      <c r="B1885" s="198"/>
      <c r="C1885" s="13"/>
      <c r="D1885" s="199" t="s">
        <v>419</v>
      </c>
      <c r="E1885" s="200" t="s">
        <v>3</v>
      </c>
      <c r="F1885" s="201" t="s">
        <v>3055</v>
      </c>
      <c r="G1885" s="13"/>
      <c r="H1885" s="202">
        <v>12.199999999999999</v>
      </c>
      <c r="I1885" s="203"/>
      <c r="J1885" s="13"/>
      <c r="K1885" s="13"/>
      <c r="L1885" s="198"/>
      <c r="M1885" s="204"/>
      <c r="N1885" s="205"/>
      <c r="O1885" s="205"/>
      <c r="P1885" s="205"/>
      <c r="Q1885" s="205"/>
      <c r="R1885" s="205"/>
      <c r="S1885" s="205"/>
      <c r="T1885" s="206"/>
      <c r="U1885" s="13"/>
      <c r="V1885" s="13"/>
      <c r="W1885" s="13"/>
      <c r="X1885" s="13"/>
      <c r="Y1885" s="13"/>
      <c r="Z1885" s="13"/>
      <c r="AA1885" s="13"/>
      <c r="AB1885" s="13"/>
      <c r="AC1885" s="13"/>
      <c r="AD1885" s="13"/>
      <c r="AE1885" s="13"/>
      <c r="AT1885" s="200" t="s">
        <v>419</v>
      </c>
      <c r="AU1885" s="200" t="s">
        <v>80</v>
      </c>
      <c r="AV1885" s="13" t="s">
        <v>80</v>
      </c>
      <c r="AW1885" s="13" t="s">
        <v>33</v>
      </c>
      <c r="AX1885" s="13" t="s">
        <v>72</v>
      </c>
      <c r="AY1885" s="200" t="s">
        <v>408</v>
      </c>
    </row>
    <row r="1886" s="13" customFormat="1">
      <c r="A1886" s="13"/>
      <c r="B1886" s="198"/>
      <c r="C1886" s="13"/>
      <c r="D1886" s="199" t="s">
        <v>419</v>
      </c>
      <c r="E1886" s="200" t="s">
        <v>3</v>
      </c>
      <c r="F1886" s="201" t="s">
        <v>3056</v>
      </c>
      <c r="G1886" s="13"/>
      <c r="H1886" s="202">
        <v>5.2149999999999999</v>
      </c>
      <c r="I1886" s="203"/>
      <c r="J1886" s="13"/>
      <c r="K1886" s="13"/>
      <c r="L1886" s="198"/>
      <c r="M1886" s="204"/>
      <c r="N1886" s="205"/>
      <c r="O1886" s="205"/>
      <c r="P1886" s="205"/>
      <c r="Q1886" s="205"/>
      <c r="R1886" s="205"/>
      <c r="S1886" s="205"/>
      <c r="T1886" s="206"/>
      <c r="U1886" s="13"/>
      <c r="V1886" s="13"/>
      <c r="W1886" s="13"/>
      <c r="X1886" s="13"/>
      <c r="Y1886" s="13"/>
      <c r="Z1886" s="13"/>
      <c r="AA1886" s="13"/>
      <c r="AB1886" s="13"/>
      <c r="AC1886" s="13"/>
      <c r="AD1886" s="13"/>
      <c r="AE1886" s="13"/>
      <c r="AT1886" s="200" t="s">
        <v>419</v>
      </c>
      <c r="AU1886" s="200" t="s">
        <v>80</v>
      </c>
      <c r="AV1886" s="13" t="s">
        <v>80</v>
      </c>
      <c r="AW1886" s="13" t="s">
        <v>33</v>
      </c>
      <c r="AX1886" s="13" t="s">
        <v>72</v>
      </c>
      <c r="AY1886" s="200" t="s">
        <v>408</v>
      </c>
    </row>
    <row r="1887" s="15" customFormat="1">
      <c r="A1887" s="15"/>
      <c r="B1887" s="215"/>
      <c r="C1887" s="15"/>
      <c r="D1887" s="199" t="s">
        <v>419</v>
      </c>
      <c r="E1887" s="216" t="s">
        <v>3</v>
      </c>
      <c r="F1887" s="217" t="s">
        <v>451</v>
      </c>
      <c r="G1887" s="15"/>
      <c r="H1887" s="218">
        <v>17.414999999999999</v>
      </c>
      <c r="I1887" s="219"/>
      <c r="J1887" s="15"/>
      <c r="K1887" s="15"/>
      <c r="L1887" s="215"/>
      <c r="M1887" s="220"/>
      <c r="N1887" s="221"/>
      <c r="O1887" s="221"/>
      <c r="P1887" s="221"/>
      <c r="Q1887" s="221"/>
      <c r="R1887" s="221"/>
      <c r="S1887" s="221"/>
      <c r="T1887" s="222"/>
      <c r="U1887" s="15"/>
      <c r="V1887" s="15"/>
      <c r="W1887" s="15"/>
      <c r="X1887" s="15"/>
      <c r="Y1887" s="15"/>
      <c r="Z1887" s="15"/>
      <c r="AA1887" s="15"/>
      <c r="AB1887" s="15"/>
      <c r="AC1887" s="15"/>
      <c r="AD1887" s="15"/>
      <c r="AE1887" s="15"/>
      <c r="AT1887" s="216" t="s">
        <v>419</v>
      </c>
      <c r="AU1887" s="216" t="s">
        <v>80</v>
      </c>
      <c r="AV1887" s="15" t="s">
        <v>415</v>
      </c>
      <c r="AW1887" s="15" t="s">
        <v>33</v>
      </c>
      <c r="AX1887" s="15" t="s">
        <v>76</v>
      </c>
      <c r="AY1887" s="216" t="s">
        <v>408</v>
      </c>
    </row>
    <row r="1888" s="2" customFormat="1" ht="24.15" customHeight="1">
      <c r="A1888" s="41"/>
      <c r="B1888" s="179"/>
      <c r="C1888" s="223" t="s">
        <v>3057</v>
      </c>
      <c r="D1888" s="223" t="s">
        <v>513</v>
      </c>
      <c r="E1888" s="224" t="s">
        <v>3058</v>
      </c>
      <c r="F1888" s="225" t="s">
        <v>3059</v>
      </c>
      <c r="G1888" s="226" t="s">
        <v>650</v>
      </c>
      <c r="H1888" s="227">
        <v>19.157</v>
      </c>
      <c r="I1888" s="228"/>
      <c r="J1888" s="229">
        <f>ROUND(I1888*H1888,2)</f>
        <v>0</v>
      </c>
      <c r="K1888" s="225" t="s">
        <v>414</v>
      </c>
      <c r="L1888" s="230"/>
      <c r="M1888" s="231" t="s">
        <v>3</v>
      </c>
      <c r="N1888" s="232" t="s">
        <v>43</v>
      </c>
      <c r="O1888" s="75"/>
      <c r="P1888" s="189">
        <f>O1888*H1888</f>
        <v>0</v>
      </c>
      <c r="Q1888" s="189">
        <v>0.00025999999999999998</v>
      </c>
      <c r="R1888" s="189">
        <f>Q1888*H1888</f>
        <v>0.0049808199999999995</v>
      </c>
      <c r="S1888" s="189">
        <v>0</v>
      </c>
      <c r="T1888" s="190">
        <f>S1888*H1888</f>
        <v>0</v>
      </c>
      <c r="U1888" s="41"/>
      <c r="V1888" s="41"/>
      <c r="W1888" s="41"/>
      <c r="X1888" s="41"/>
      <c r="Y1888" s="41"/>
      <c r="Z1888" s="41"/>
      <c r="AA1888" s="41"/>
      <c r="AB1888" s="41"/>
      <c r="AC1888" s="41"/>
      <c r="AD1888" s="41"/>
      <c r="AE1888" s="41"/>
      <c r="AR1888" s="191" t="s">
        <v>616</v>
      </c>
      <c r="AT1888" s="191" t="s">
        <v>513</v>
      </c>
      <c r="AU1888" s="191" t="s">
        <v>80</v>
      </c>
      <c r="AY1888" s="22" t="s">
        <v>408</v>
      </c>
      <c r="BE1888" s="192">
        <f>IF(N1888="základní",J1888,0)</f>
        <v>0</v>
      </c>
      <c r="BF1888" s="192">
        <f>IF(N1888="snížená",J1888,0)</f>
        <v>0</v>
      </c>
      <c r="BG1888" s="192">
        <f>IF(N1888="zákl. přenesená",J1888,0)</f>
        <v>0</v>
      </c>
      <c r="BH1888" s="192">
        <f>IF(N1888="sníž. přenesená",J1888,0)</f>
        <v>0</v>
      </c>
      <c r="BI1888" s="192">
        <f>IF(N1888="nulová",J1888,0)</f>
        <v>0</v>
      </c>
      <c r="BJ1888" s="22" t="s">
        <v>76</v>
      </c>
      <c r="BK1888" s="192">
        <f>ROUND(I1888*H1888,2)</f>
        <v>0</v>
      </c>
      <c r="BL1888" s="22" t="s">
        <v>98</v>
      </c>
      <c r="BM1888" s="191" t="s">
        <v>3060</v>
      </c>
    </row>
    <row r="1889" s="13" customFormat="1">
      <c r="A1889" s="13"/>
      <c r="B1889" s="198"/>
      <c r="C1889" s="13"/>
      <c r="D1889" s="199" t="s">
        <v>419</v>
      </c>
      <c r="E1889" s="13"/>
      <c r="F1889" s="201" t="s">
        <v>3061</v>
      </c>
      <c r="G1889" s="13"/>
      <c r="H1889" s="202">
        <v>19.157</v>
      </c>
      <c r="I1889" s="203"/>
      <c r="J1889" s="13"/>
      <c r="K1889" s="13"/>
      <c r="L1889" s="198"/>
      <c r="M1889" s="204"/>
      <c r="N1889" s="205"/>
      <c r="O1889" s="205"/>
      <c r="P1889" s="205"/>
      <c r="Q1889" s="205"/>
      <c r="R1889" s="205"/>
      <c r="S1889" s="205"/>
      <c r="T1889" s="206"/>
      <c r="U1889" s="13"/>
      <c r="V1889" s="13"/>
      <c r="W1889" s="13"/>
      <c r="X1889" s="13"/>
      <c r="Y1889" s="13"/>
      <c r="Z1889" s="13"/>
      <c r="AA1889" s="13"/>
      <c r="AB1889" s="13"/>
      <c r="AC1889" s="13"/>
      <c r="AD1889" s="13"/>
      <c r="AE1889" s="13"/>
      <c r="AT1889" s="200" t="s">
        <v>419</v>
      </c>
      <c r="AU1889" s="200" t="s">
        <v>80</v>
      </c>
      <c r="AV1889" s="13" t="s">
        <v>80</v>
      </c>
      <c r="AW1889" s="13" t="s">
        <v>4</v>
      </c>
      <c r="AX1889" s="13" t="s">
        <v>76</v>
      </c>
      <c r="AY1889" s="200" t="s">
        <v>408</v>
      </c>
    </row>
    <row r="1890" s="2" customFormat="1" ht="24.15" customHeight="1">
      <c r="A1890" s="41"/>
      <c r="B1890" s="179"/>
      <c r="C1890" s="180" t="s">
        <v>3062</v>
      </c>
      <c r="D1890" s="180" t="s">
        <v>411</v>
      </c>
      <c r="E1890" s="181" t="s">
        <v>3063</v>
      </c>
      <c r="F1890" s="182" t="s">
        <v>3064</v>
      </c>
      <c r="G1890" s="183" t="s">
        <v>650</v>
      </c>
      <c r="H1890" s="184">
        <v>197.30000000000001</v>
      </c>
      <c r="I1890" s="185"/>
      <c r="J1890" s="186">
        <f>ROUND(I1890*H1890,2)</f>
        <v>0</v>
      </c>
      <c r="K1890" s="182" t="s">
        <v>414</v>
      </c>
      <c r="L1890" s="42"/>
      <c r="M1890" s="187" t="s">
        <v>3</v>
      </c>
      <c r="N1890" s="188" t="s">
        <v>43</v>
      </c>
      <c r="O1890" s="75"/>
      <c r="P1890" s="189">
        <f>O1890*H1890</f>
        <v>0</v>
      </c>
      <c r="Q1890" s="189">
        <v>3.0000000000000001E-05</v>
      </c>
      <c r="R1890" s="189">
        <f>Q1890*H1890</f>
        <v>0.0059190000000000006</v>
      </c>
      <c r="S1890" s="189">
        <v>0</v>
      </c>
      <c r="T1890" s="190">
        <f>S1890*H1890</f>
        <v>0</v>
      </c>
      <c r="U1890" s="41"/>
      <c r="V1890" s="41"/>
      <c r="W1890" s="41"/>
      <c r="X1890" s="41"/>
      <c r="Y1890" s="41"/>
      <c r="Z1890" s="41"/>
      <c r="AA1890" s="41"/>
      <c r="AB1890" s="41"/>
      <c r="AC1890" s="41"/>
      <c r="AD1890" s="41"/>
      <c r="AE1890" s="41"/>
      <c r="AR1890" s="191" t="s">
        <v>98</v>
      </c>
      <c r="AT1890" s="191" t="s">
        <v>411</v>
      </c>
      <c r="AU1890" s="191" t="s">
        <v>80</v>
      </c>
      <c r="AY1890" s="22" t="s">
        <v>408</v>
      </c>
      <c r="BE1890" s="192">
        <f>IF(N1890="základní",J1890,0)</f>
        <v>0</v>
      </c>
      <c r="BF1890" s="192">
        <f>IF(N1890="snížená",J1890,0)</f>
        <v>0</v>
      </c>
      <c r="BG1890" s="192">
        <f>IF(N1890="zákl. přenesená",J1890,0)</f>
        <v>0</v>
      </c>
      <c r="BH1890" s="192">
        <f>IF(N1890="sníž. přenesená",J1890,0)</f>
        <v>0</v>
      </c>
      <c r="BI1890" s="192">
        <f>IF(N1890="nulová",J1890,0)</f>
        <v>0</v>
      </c>
      <c r="BJ1890" s="22" t="s">
        <v>76</v>
      </c>
      <c r="BK1890" s="192">
        <f>ROUND(I1890*H1890,2)</f>
        <v>0</v>
      </c>
      <c r="BL1890" s="22" t="s">
        <v>98</v>
      </c>
      <c r="BM1890" s="191" t="s">
        <v>3065</v>
      </c>
    </row>
    <row r="1891" s="2" customFormat="1">
      <c r="A1891" s="41"/>
      <c r="B1891" s="42"/>
      <c r="C1891" s="41"/>
      <c r="D1891" s="193" t="s">
        <v>417</v>
      </c>
      <c r="E1891" s="41"/>
      <c r="F1891" s="194" t="s">
        <v>3066</v>
      </c>
      <c r="G1891" s="41"/>
      <c r="H1891" s="41"/>
      <c r="I1891" s="195"/>
      <c r="J1891" s="41"/>
      <c r="K1891" s="41"/>
      <c r="L1891" s="42"/>
      <c r="M1891" s="196"/>
      <c r="N1891" s="197"/>
      <c r="O1891" s="75"/>
      <c r="P1891" s="75"/>
      <c r="Q1891" s="75"/>
      <c r="R1891" s="75"/>
      <c r="S1891" s="75"/>
      <c r="T1891" s="76"/>
      <c r="U1891" s="41"/>
      <c r="V1891" s="41"/>
      <c r="W1891" s="41"/>
      <c r="X1891" s="41"/>
      <c r="Y1891" s="41"/>
      <c r="Z1891" s="41"/>
      <c r="AA1891" s="41"/>
      <c r="AB1891" s="41"/>
      <c r="AC1891" s="41"/>
      <c r="AD1891" s="41"/>
      <c r="AE1891" s="41"/>
      <c r="AT1891" s="22" t="s">
        <v>417</v>
      </c>
      <c r="AU1891" s="22" t="s">
        <v>80</v>
      </c>
    </row>
    <row r="1892" s="13" customFormat="1">
      <c r="A1892" s="13"/>
      <c r="B1892" s="198"/>
      <c r="C1892" s="13"/>
      <c r="D1892" s="199" t="s">
        <v>419</v>
      </c>
      <c r="E1892" s="200" t="s">
        <v>3</v>
      </c>
      <c r="F1892" s="201" t="s">
        <v>221</v>
      </c>
      <c r="G1892" s="13"/>
      <c r="H1892" s="202">
        <v>20.170000000000002</v>
      </c>
      <c r="I1892" s="203"/>
      <c r="J1892" s="13"/>
      <c r="K1892" s="13"/>
      <c r="L1892" s="198"/>
      <c r="M1892" s="204"/>
      <c r="N1892" s="205"/>
      <c r="O1892" s="205"/>
      <c r="P1892" s="205"/>
      <c r="Q1892" s="205"/>
      <c r="R1892" s="205"/>
      <c r="S1892" s="205"/>
      <c r="T1892" s="206"/>
      <c r="U1892" s="13"/>
      <c r="V1892" s="13"/>
      <c r="W1892" s="13"/>
      <c r="X1892" s="13"/>
      <c r="Y1892" s="13"/>
      <c r="Z1892" s="13"/>
      <c r="AA1892" s="13"/>
      <c r="AB1892" s="13"/>
      <c r="AC1892" s="13"/>
      <c r="AD1892" s="13"/>
      <c r="AE1892" s="13"/>
      <c r="AT1892" s="200" t="s">
        <v>419</v>
      </c>
      <c r="AU1892" s="200" t="s">
        <v>80</v>
      </c>
      <c r="AV1892" s="13" t="s">
        <v>80</v>
      </c>
      <c r="AW1892" s="13" t="s">
        <v>33</v>
      </c>
      <c r="AX1892" s="13" t="s">
        <v>72</v>
      </c>
      <c r="AY1892" s="200" t="s">
        <v>408</v>
      </c>
    </row>
    <row r="1893" s="13" customFormat="1">
      <c r="A1893" s="13"/>
      <c r="B1893" s="198"/>
      <c r="C1893" s="13"/>
      <c r="D1893" s="199" t="s">
        <v>419</v>
      </c>
      <c r="E1893" s="200" t="s">
        <v>3</v>
      </c>
      <c r="F1893" s="201" t="s">
        <v>224</v>
      </c>
      <c r="G1893" s="13"/>
      <c r="H1893" s="202">
        <v>47.960000000000001</v>
      </c>
      <c r="I1893" s="203"/>
      <c r="J1893" s="13"/>
      <c r="K1893" s="13"/>
      <c r="L1893" s="198"/>
      <c r="M1893" s="204"/>
      <c r="N1893" s="205"/>
      <c r="O1893" s="205"/>
      <c r="P1893" s="205"/>
      <c r="Q1893" s="205"/>
      <c r="R1893" s="205"/>
      <c r="S1893" s="205"/>
      <c r="T1893" s="206"/>
      <c r="U1893" s="13"/>
      <c r="V1893" s="13"/>
      <c r="W1893" s="13"/>
      <c r="X1893" s="13"/>
      <c r="Y1893" s="13"/>
      <c r="Z1893" s="13"/>
      <c r="AA1893" s="13"/>
      <c r="AB1893" s="13"/>
      <c r="AC1893" s="13"/>
      <c r="AD1893" s="13"/>
      <c r="AE1893" s="13"/>
      <c r="AT1893" s="200" t="s">
        <v>419</v>
      </c>
      <c r="AU1893" s="200" t="s">
        <v>80</v>
      </c>
      <c r="AV1893" s="13" t="s">
        <v>80</v>
      </c>
      <c r="AW1893" s="13" t="s">
        <v>33</v>
      </c>
      <c r="AX1893" s="13" t="s">
        <v>72</v>
      </c>
      <c r="AY1893" s="200" t="s">
        <v>408</v>
      </c>
    </row>
    <row r="1894" s="13" customFormat="1">
      <c r="A1894" s="13"/>
      <c r="B1894" s="198"/>
      <c r="C1894" s="13"/>
      <c r="D1894" s="199" t="s">
        <v>419</v>
      </c>
      <c r="E1894" s="200" t="s">
        <v>3</v>
      </c>
      <c r="F1894" s="201" t="s">
        <v>227</v>
      </c>
      <c r="G1894" s="13"/>
      <c r="H1894" s="202">
        <v>12.17</v>
      </c>
      <c r="I1894" s="203"/>
      <c r="J1894" s="13"/>
      <c r="K1894" s="13"/>
      <c r="L1894" s="198"/>
      <c r="M1894" s="204"/>
      <c r="N1894" s="205"/>
      <c r="O1894" s="205"/>
      <c r="P1894" s="205"/>
      <c r="Q1894" s="205"/>
      <c r="R1894" s="205"/>
      <c r="S1894" s="205"/>
      <c r="T1894" s="206"/>
      <c r="U1894" s="13"/>
      <c r="V1894" s="13"/>
      <c r="W1894" s="13"/>
      <c r="X1894" s="13"/>
      <c r="Y1894" s="13"/>
      <c r="Z1894" s="13"/>
      <c r="AA1894" s="13"/>
      <c r="AB1894" s="13"/>
      <c r="AC1894" s="13"/>
      <c r="AD1894" s="13"/>
      <c r="AE1894" s="13"/>
      <c r="AT1894" s="200" t="s">
        <v>419</v>
      </c>
      <c r="AU1894" s="200" t="s">
        <v>80</v>
      </c>
      <c r="AV1894" s="13" t="s">
        <v>80</v>
      </c>
      <c r="AW1894" s="13" t="s">
        <v>33</v>
      </c>
      <c r="AX1894" s="13" t="s">
        <v>72</v>
      </c>
      <c r="AY1894" s="200" t="s">
        <v>408</v>
      </c>
    </row>
    <row r="1895" s="13" customFormat="1">
      <c r="A1895" s="13"/>
      <c r="B1895" s="198"/>
      <c r="C1895" s="13"/>
      <c r="D1895" s="199" t="s">
        <v>419</v>
      </c>
      <c r="E1895" s="200" t="s">
        <v>3</v>
      </c>
      <c r="F1895" s="201" t="s">
        <v>3067</v>
      </c>
      <c r="G1895" s="13"/>
      <c r="H1895" s="202">
        <v>117</v>
      </c>
      <c r="I1895" s="203"/>
      <c r="J1895" s="13"/>
      <c r="K1895" s="13"/>
      <c r="L1895" s="198"/>
      <c r="M1895" s="204"/>
      <c r="N1895" s="205"/>
      <c r="O1895" s="205"/>
      <c r="P1895" s="205"/>
      <c r="Q1895" s="205"/>
      <c r="R1895" s="205"/>
      <c r="S1895" s="205"/>
      <c r="T1895" s="206"/>
      <c r="U1895" s="13"/>
      <c r="V1895" s="13"/>
      <c r="W1895" s="13"/>
      <c r="X1895" s="13"/>
      <c r="Y1895" s="13"/>
      <c r="Z1895" s="13"/>
      <c r="AA1895" s="13"/>
      <c r="AB1895" s="13"/>
      <c r="AC1895" s="13"/>
      <c r="AD1895" s="13"/>
      <c r="AE1895" s="13"/>
      <c r="AT1895" s="200" t="s">
        <v>419</v>
      </c>
      <c r="AU1895" s="200" t="s">
        <v>80</v>
      </c>
      <c r="AV1895" s="13" t="s">
        <v>80</v>
      </c>
      <c r="AW1895" s="13" t="s">
        <v>33</v>
      </c>
      <c r="AX1895" s="13" t="s">
        <v>72</v>
      </c>
      <c r="AY1895" s="200" t="s">
        <v>408</v>
      </c>
    </row>
    <row r="1896" s="15" customFormat="1">
      <c r="A1896" s="15"/>
      <c r="B1896" s="215"/>
      <c r="C1896" s="15"/>
      <c r="D1896" s="199" t="s">
        <v>419</v>
      </c>
      <c r="E1896" s="216" t="s">
        <v>3</v>
      </c>
      <c r="F1896" s="217" t="s">
        <v>451</v>
      </c>
      <c r="G1896" s="15"/>
      <c r="H1896" s="218">
        <v>197.30000000000001</v>
      </c>
      <c r="I1896" s="219"/>
      <c r="J1896" s="15"/>
      <c r="K1896" s="15"/>
      <c r="L1896" s="215"/>
      <c r="M1896" s="220"/>
      <c r="N1896" s="221"/>
      <c r="O1896" s="221"/>
      <c r="P1896" s="221"/>
      <c r="Q1896" s="221"/>
      <c r="R1896" s="221"/>
      <c r="S1896" s="221"/>
      <c r="T1896" s="222"/>
      <c r="U1896" s="15"/>
      <c r="V1896" s="15"/>
      <c r="W1896" s="15"/>
      <c r="X1896" s="15"/>
      <c r="Y1896" s="15"/>
      <c r="Z1896" s="15"/>
      <c r="AA1896" s="15"/>
      <c r="AB1896" s="15"/>
      <c r="AC1896" s="15"/>
      <c r="AD1896" s="15"/>
      <c r="AE1896" s="15"/>
      <c r="AT1896" s="216" t="s">
        <v>419</v>
      </c>
      <c r="AU1896" s="216" t="s">
        <v>80</v>
      </c>
      <c r="AV1896" s="15" t="s">
        <v>415</v>
      </c>
      <c r="AW1896" s="15" t="s">
        <v>33</v>
      </c>
      <c r="AX1896" s="15" t="s">
        <v>76</v>
      </c>
      <c r="AY1896" s="216" t="s">
        <v>408</v>
      </c>
    </row>
    <row r="1897" s="2" customFormat="1" ht="24.15" customHeight="1">
      <c r="A1897" s="41"/>
      <c r="B1897" s="179"/>
      <c r="C1897" s="180" t="s">
        <v>3068</v>
      </c>
      <c r="D1897" s="180" t="s">
        <v>411</v>
      </c>
      <c r="E1897" s="181" t="s">
        <v>3069</v>
      </c>
      <c r="F1897" s="182" t="s">
        <v>3070</v>
      </c>
      <c r="G1897" s="183" t="s">
        <v>561</v>
      </c>
      <c r="H1897" s="184">
        <v>72</v>
      </c>
      <c r="I1897" s="185"/>
      <c r="J1897" s="186">
        <f>ROUND(I1897*H1897,2)</f>
        <v>0</v>
      </c>
      <c r="K1897" s="182" t="s">
        <v>414</v>
      </c>
      <c r="L1897" s="42"/>
      <c r="M1897" s="187" t="s">
        <v>3</v>
      </c>
      <c r="N1897" s="188" t="s">
        <v>43</v>
      </c>
      <c r="O1897" s="75"/>
      <c r="P1897" s="189">
        <f>O1897*H1897</f>
        <v>0</v>
      </c>
      <c r="Q1897" s="189">
        <v>0</v>
      </c>
      <c r="R1897" s="189">
        <f>Q1897*H1897</f>
        <v>0</v>
      </c>
      <c r="S1897" s="189">
        <v>0</v>
      </c>
      <c r="T1897" s="190">
        <f>S1897*H1897</f>
        <v>0</v>
      </c>
      <c r="U1897" s="41"/>
      <c r="V1897" s="41"/>
      <c r="W1897" s="41"/>
      <c r="X1897" s="41"/>
      <c r="Y1897" s="41"/>
      <c r="Z1897" s="41"/>
      <c r="AA1897" s="41"/>
      <c r="AB1897" s="41"/>
      <c r="AC1897" s="41"/>
      <c r="AD1897" s="41"/>
      <c r="AE1897" s="41"/>
      <c r="AR1897" s="191" t="s">
        <v>98</v>
      </c>
      <c r="AT1897" s="191" t="s">
        <v>411</v>
      </c>
      <c r="AU1897" s="191" t="s">
        <v>80</v>
      </c>
      <c r="AY1897" s="22" t="s">
        <v>408</v>
      </c>
      <c r="BE1897" s="192">
        <f>IF(N1897="základní",J1897,0)</f>
        <v>0</v>
      </c>
      <c r="BF1897" s="192">
        <f>IF(N1897="snížená",J1897,0)</f>
        <v>0</v>
      </c>
      <c r="BG1897" s="192">
        <f>IF(N1897="zákl. přenesená",J1897,0)</f>
        <v>0</v>
      </c>
      <c r="BH1897" s="192">
        <f>IF(N1897="sníž. přenesená",J1897,0)</f>
        <v>0</v>
      </c>
      <c r="BI1897" s="192">
        <f>IF(N1897="nulová",J1897,0)</f>
        <v>0</v>
      </c>
      <c r="BJ1897" s="22" t="s">
        <v>76</v>
      </c>
      <c r="BK1897" s="192">
        <f>ROUND(I1897*H1897,2)</f>
        <v>0</v>
      </c>
      <c r="BL1897" s="22" t="s">
        <v>98</v>
      </c>
      <c r="BM1897" s="191" t="s">
        <v>3071</v>
      </c>
    </row>
    <row r="1898" s="2" customFormat="1">
      <c r="A1898" s="41"/>
      <c r="B1898" s="42"/>
      <c r="C1898" s="41"/>
      <c r="D1898" s="193" t="s">
        <v>417</v>
      </c>
      <c r="E1898" s="41"/>
      <c r="F1898" s="194" t="s">
        <v>3072</v>
      </c>
      <c r="G1898" s="41"/>
      <c r="H1898" s="41"/>
      <c r="I1898" s="195"/>
      <c r="J1898" s="41"/>
      <c r="K1898" s="41"/>
      <c r="L1898" s="42"/>
      <c r="M1898" s="196"/>
      <c r="N1898" s="197"/>
      <c r="O1898" s="75"/>
      <c r="P1898" s="75"/>
      <c r="Q1898" s="75"/>
      <c r="R1898" s="75"/>
      <c r="S1898" s="75"/>
      <c r="T1898" s="76"/>
      <c r="U1898" s="41"/>
      <c r="V1898" s="41"/>
      <c r="W1898" s="41"/>
      <c r="X1898" s="41"/>
      <c r="Y1898" s="41"/>
      <c r="Z1898" s="41"/>
      <c r="AA1898" s="41"/>
      <c r="AB1898" s="41"/>
      <c r="AC1898" s="41"/>
      <c r="AD1898" s="41"/>
      <c r="AE1898" s="41"/>
      <c r="AT1898" s="22" t="s">
        <v>417</v>
      </c>
      <c r="AU1898" s="22" t="s">
        <v>80</v>
      </c>
    </row>
    <row r="1899" s="13" customFormat="1">
      <c r="A1899" s="13"/>
      <c r="B1899" s="198"/>
      <c r="C1899" s="13"/>
      <c r="D1899" s="199" t="s">
        <v>419</v>
      </c>
      <c r="E1899" s="200" t="s">
        <v>3</v>
      </c>
      <c r="F1899" s="201" t="s">
        <v>3073</v>
      </c>
      <c r="G1899" s="13"/>
      <c r="H1899" s="202">
        <v>24</v>
      </c>
      <c r="I1899" s="203"/>
      <c r="J1899" s="13"/>
      <c r="K1899" s="13"/>
      <c r="L1899" s="198"/>
      <c r="M1899" s="204"/>
      <c r="N1899" s="205"/>
      <c r="O1899" s="205"/>
      <c r="P1899" s="205"/>
      <c r="Q1899" s="205"/>
      <c r="R1899" s="205"/>
      <c r="S1899" s="205"/>
      <c r="T1899" s="206"/>
      <c r="U1899" s="13"/>
      <c r="V1899" s="13"/>
      <c r="W1899" s="13"/>
      <c r="X1899" s="13"/>
      <c r="Y1899" s="13"/>
      <c r="Z1899" s="13"/>
      <c r="AA1899" s="13"/>
      <c r="AB1899" s="13"/>
      <c r="AC1899" s="13"/>
      <c r="AD1899" s="13"/>
      <c r="AE1899" s="13"/>
      <c r="AT1899" s="200" t="s">
        <v>419</v>
      </c>
      <c r="AU1899" s="200" t="s">
        <v>80</v>
      </c>
      <c r="AV1899" s="13" t="s">
        <v>80</v>
      </c>
      <c r="AW1899" s="13" t="s">
        <v>33</v>
      </c>
      <c r="AX1899" s="13" t="s">
        <v>72</v>
      </c>
      <c r="AY1899" s="200" t="s">
        <v>408</v>
      </c>
    </row>
    <row r="1900" s="13" customFormat="1">
      <c r="A1900" s="13"/>
      <c r="B1900" s="198"/>
      <c r="C1900" s="13"/>
      <c r="D1900" s="199" t="s">
        <v>419</v>
      </c>
      <c r="E1900" s="200" t="s">
        <v>3</v>
      </c>
      <c r="F1900" s="201" t="s">
        <v>3074</v>
      </c>
      <c r="G1900" s="13"/>
      <c r="H1900" s="202">
        <v>48</v>
      </c>
      <c r="I1900" s="203"/>
      <c r="J1900" s="13"/>
      <c r="K1900" s="13"/>
      <c r="L1900" s="198"/>
      <c r="M1900" s="204"/>
      <c r="N1900" s="205"/>
      <c r="O1900" s="205"/>
      <c r="P1900" s="205"/>
      <c r="Q1900" s="205"/>
      <c r="R1900" s="205"/>
      <c r="S1900" s="205"/>
      <c r="T1900" s="206"/>
      <c r="U1900" s="13"/>
      <c r="V1900" s="13"/>
      <c r="W1900" s="13"/>
      <c r="X1900" s="13"/>
      <c r="Y1900" s="13"/>
      <c r="Z1900" s="13"/>
      <c r="AA1900" s="13"/>
      <c r="AB1900" s="13"/>
      <c r="AC1900" s="13"/>
      <c r="AD1900" s="13"/>
      <c r="AE1900" s="13"/>
      <c r="AT1900" s="200" t="s">
        <v>419</v>
      </c>
      <c r="AU1900" s="200" t="s">
        <v>80</v>
      </c>
      <c r="AV1900" s="13" t="s">
        <v>80</v>
      </c>
      <c r="AW1900" s="13" t="s">
        <v>33</v>
      </c>
      <c r="AX1900" s="13" t="s">
        <v>72</v>
      </c>
      <c r="AY1900" s="200" t="s">
        <v>408</v>
      </c>
    </row>
    <row r="1901" s="15" customFormat="1">
      <c r="A1901" s="15"/>
      <c r="B1901" s="215"/>
      <c r="C1901" s="15"/>
      <c r="D1901" s="199" t="s">
        <v>419</v>
      </c>
      <c r="E1901" s="216" t="s">
        <v>3</v>
      </c>
      <c r="F1901" s="217" t="s">
        <v>451</v>
      </c>
      <c r="G1901" s="15"/>
      <c r="H1901" s="218">
        <v>72</v>
      </c>
      <c r="I1901" s="219"/>
      <c r="J1901" s="15"/>
      <c r="K1901" s="15"/>
      <c r="L1901" s="215"/>
      <c r="M1901" s="220"/>
      <c r="N1901" s="221"/>
      <c r="O1901" s="221"/>
      <c r="P1901" s="221"/>
      <c r="Q1901" s="221"/>
      <c r="R1901" s="221"/>
      <c r="S1901" s="221"/>
      <c r="T1901" s="222"/>
      <c r="U1901" s="15"/>
      <c r="V1901" s="15"/>
      <c r="W1901" s="15"/>
      <c r="X1901" s="15"/>
      <c r="Y1901" s="15"/>
      <c r="Z1901" s="15"/>
      <c r="AA1901" s="15"/>
      <c r="AB1901" s="15"/>
      <c r="AC1901" s="15"/>
      <c r="AD1901" s="15"/>
      <c r="AE1901" s="15"/>
      <c r="AT1901" s="216" t="s">
        <v>419</v>
      </c>
      <c r="AU1901" s="216" t="s">
        <v>80</v>
      </c>
      <c r="AV1901" s="15" t="s">
        <v>415</v>
      </c>
      <c r="AW1901" s="15" t="s">
        <v>33</v>
      </c>
      <c r="AX1901" s="15" t="s">
        <v>76</v>
      </c>
      <c r="AY1901" s="216" t="s">
        <v>408</v>
      </c>
    </row>
    <row r="1902" s="2" customFormat="1" ht="24.15" customHeight="1">
      <c r="A1902" s="41"/>
      <c r="B1902" s="179"/>
      <c r="C1902" s="180" t="s">
        <v>3075</v>
      </c>
      <c r="D1902" s="180" t="s">
        <v>411</v>
      </c>
      <c r="E1902" s="181" t="s">
        <v>3076</v>
      </c>
      <c r="F1902" s="182" t="s">
        <v>3077</v>
      </c>
      <c r="G1902" s="183" t="s">
        <v>561</v>
      </c>
      <c r="H1902" s="184">
        <v>7</v>
      </c>
      <c r="I1902" s="185"/>
      <c r="J1902" s="186">
        <f>ROUND(I1902*H1902,2)</f>
        <v>0</v>
      </c>
      <c r="K1902" s="182" t="s">
        <v>414</v>
      </c>
      <c r="L1902" s="42"/>
      <c r="M1902" s="187" t="s">
        <v>3</v>
      </c>
      <c r="N1902" s="188" t="s">
        <v>43</v>
      </c>
      <c r="O1902" s="75"/>
      <c r="P1902" s="189">
        <f>O1902*H1902</f>
        <v>0</v>
      </c>
      <c r="Q1902" s="189">
        <v>0</v>
      </c>
      <c r="R1902" s="189">
        <f>Q1902*H1902</f>
        <v>0</v>
      </c>
      <c r="S1902" s="189">
        <v>0</v>
      </c>
      <c r="T1902" s="190">
        <f>S1902*H1902</f>
        <v>0</v>
      </c>
      <c r="U1902" s="41"/>
      <c r="V1902" s="41"/>
      <c r="W1902" s="41"/>
      <c r="X1902" s="41"/>
      <c r="Y1902" s="41"/>
      <c r="Z1902" s="41"/>
      <c r="AA1902" s="41"/>
      <c r="AB1902" s="41"/>
      <c r="AC1902" s="41"/>
      <c r="AD1902" s="41"/>
      <c r="AE1902" s="41"/>
      <c r="AR1902" s="191" t="s">
        <v>98</v>
      </c>
      <c r="AT1902" s="191" t="s">
        <v>411</v>
      </c>
      <c r="AU1902" s="191" t="s">
        <v>80</v>
      </c>
      <c r="AY1902" s="22" t="s">
        <v>408</v>
      </c>
      <c r="BE1902" s="192">
        <f>IF(N1902="základní",J1902,0)</f>
        <v>0</v>
      </c>
      <c r="BF1902" s="192">
        <f>IF(N1902="snížená",J1902,0)</f>
        <v>0</v>
      </c>
      <c r="BG1902" s="192">
        <f>IF(N1902="zákl. přenesená",J1902,0)</f>
        <v>0</v>
      </c>
      <c r="BH1902" s="192">
        <f>IF(N1902="sníž. přenesená",J1902,0)</f>
        <v>0</v>
      </c>
      <c r="BI1902" s="192">
        <f>IF(N1902="nulová",J1902,0)</f>
        <v>0</v>
      </c>
      <c r="BJ1902" s="22" t="s">
        <v>76</v>
      </c>
      <c r="BK1902" s="192">
        <f>ROUND(I1902*H1902,2)</f>
        <v>0</v>
      </c>
      <c r="BL1902" s="22" t="s">
        <v>98</v>
      </c>
      <c r="BM1902" s="191" t="s">
        <v>3078</v>
      </c>
    </row>
    <row r="1903" s="2" customFormat="1">
      <c r="A1903" s="41"/>
      <c r="B1903" s="42"/>
      <c r="C1903" s="41"/>
      <c r="D1903" s="193" t="s">
        <v>417</v>
      </c>
      <c r="E1903" s="41"/>
      <c r="F1903" s="194" t="s">
        <v>3079</v>
      </c>
      <c r="G1903" s="41"/>
      <c r="H1903" s="41"/>
      <c r="I1903" s="195"/>
      <c r="J1903" s="41"/>
      <c r="K1903" s="41"/>
      <c r="L1903" s="42"/>
      <c r="M1903" s="196"/>
      <c r="N1903" s="197"/>
      <c r="O1903" s="75"/>
      <c r="P1903" s="75"/>
      <c r="Q1903" s="75"/>
      <c r="R1903" s="75"/>
      <c r="S1903" s="75"/>
      <c r="T1903" s="76"/>
      <c r="U1903" s="41"/>
      <c r="V1903" s="41"/>
      <c r="W1903" s="41"/>
      <c r="X1903" s="41"/>
      <c r="Y1903" s="41"/>
      <c r="Z1903" s="41"/>
      <c r="AA1903" s="41"/>
      <c r="AB1903" s="41"/>
      <c r="AC1903" s="41"/>
      <c r="AD1903" s="41"/>
      <c r="AE1903" s="41"/>
      <c r="AT1903" s="22" t="s">
        <v>417</v>
      </c>
      <c r="AU1903" s="22" t="s">
        <v>80</v>
      </c>
    </row>
    <row r="1904" s="13" customFormat="1">
      <c r="A1904" s="13"/>
      <c r="B1904" s="198"/>
      <c r="C1904" s="13"/>
      <c r="D1904" s="199" t="s">
        <v>419</v>
      </c>
      <c r="E1904" s="200" t="s">
        <v>3</v>
      </c>
      <c r="F1904" s="201" t="s">
        <v>3080</v>
      </c>
      <c r="G1904" s="13"/>
      <c r="H1904" s="202">
        <v>7</v>
      </c>
      <c r="I1904" s="203"/>
      <c r="J1904" s="13"/>
      <c r="K1904" s="13"/>
      <c r="L1904" s="198"/>
      <c r="M1904" s="204"/>
      <c r="N1904" s="205"/>
      <c r="O1904" s="205"/>
      <c r="P1904" s="205"/>
      <c r="Q1904" s="205"/>
      <c r="R1904" s="205"/>
      <c r="S1904" s="205"/>
      <c r="T1904" s="206"/>
      <c r="U1904" s="13"/>
      <c r="V1904" s="13"/>
      <c r="W1904" s="13"/>
      <c r="X1904" s="13"/>
      <c r="Y1904" s="13"/>
      <c r="Z1904" s="13"/>
      <c r="AA1904" s="13"/>
      <c r="AB1904" s="13"/>
      <c r="AC1904" s="13"/>
      <c r="AD1904" s="13"/>
      <c r="AE1904" s="13"/>
      <c r="AT1904" s="200" t="s">
        <v>419</v>
      </c>
      <c r="AU1904" s="200" t="s">
        <v>80</v>
      </c>
      <c r="AV1904" s="13" t="s">
        <v>80</v>
      </c>
      <c r="AW1904" s="13" t="s">
        <v>33</v>
      </c>
      <c r="AX1904" s="13" t="s">
        <v>76</v>
      </c>
      <c r="AY1904" s="200" t="s">
        <v>408</v>
      </c>
    </row>
    <row r="1905" s="2" customFormat="1" ht="24.15" customHeight="1">
      <c r="A1905" s="41"/>
      <c r="B1905" s="179"/>
      <c r="C1905" s="180" t="s">
        <v>3081</v>
      </c>
      <c r="D1905" s="180" t="s">
        <v>411</v>
      </c>
      <c r="E1905" s="181" t="s">
        <v>3082</v>
      </c>
      <c r="F1905" s="182" t="s">
        <v>3083</v>
      </c>
      <c r="G1905" s="183" t="s">
        <v>650</v>
      </c>
      <c r="H1905" s="184">
        <v>17.414999999999999</v>
      </c>
      <c r="I1905" s="185"/>
      <c r="J1905" s="186">
        <f>ROUND(I1905*H1905,2)</f>
        <v>0</v>
      </c>
      <c r="K1905" s="182" t="s">
        <v>414</v>
      </c>
      <c r="L1905" s="42"/>
      <c r="M1905" s="187" t="s">
        <v>3</v>
      </c>
      <c r="N1905" s="188" t="s">
        <v>43</v>
      </c>
      <c r="O1905" s="75"/>
      <c r="P1905" s="189">
        <f>O1905*H1905</f>
        <v>0</v>
      </c>
      <c r="Q1905" s="189">
        <v>0.00095200000000000005</v>
      </c>
      <c r="R1905" s="189">
        <f>Q1905*H1905</f>
        <v>0.01657908</v>
      </c>
      <c r="S1905" s="189">
        <v>0</v>
      </c>
      <c r="T1905" s="190">
        <f>S1905*H1905</f>
        <v>0</v>
      </c>
      <c r="U1905" s="41"/>
      <c r="V1905" s="41"/>
      <c r="W1905" s="41"/>
      <c r="X1905" s="41"/>
      <c r="Y1905" s="41"/>
      <c r="Z1905" s="41"/>
      <c r="AA1905" s="41"/>
      <c r="AB1905" s="41"/>
      <c r="AC1905" s="41"/>
      <c r="AD1905" s="41"/>
      <c r="AE1905" s="41"/>
      <c r="AR1905" s="191" t="s">
        <v>98</v>
      </c>
      <c r="AT1905" s="191" t="s">
        <v>411</v>
      </c>
      <c r="AU1905" s="191" t="s">
        <v>80</v>
      </c>
      <c r="AY1905" s="22" t="s">
        <v>408</v>
      </c>
      <c r="BE1905" s="192">
        <f>IF(N1905="základní",J1905,0)</f>
        <v>0</v>
      </c>
      <c r="BF1905" s="192">
        <f>IF(N1905="snížená",J1905,0)</f>
        <v>0</v>
      </c>
      <c r="BG1905" s="192">
        <f>IF(N1905="zákl. přenesená",J1905,0)</f>
        <v>0</v>
      </c>
      <c r="BH1905" s="192">
        <f>IF(N1905="sníž. přenesená",J1905,0)</f>
        <v>0</v>
      </c>
      <c r="BI1905" s="192">
        <f>IF(N1905="nulová",J1905,0)</f>
        <v>0</v>
      </c>
      <c r="BJ1905" s="22" t="s">
        <v>76</v>
      </c>
      <c r="BK1905" s="192">
        <f>ROUND(I1905*H1905,2)</f>
        <v>0</v>
      </c>
      <c r="BL1905" s="22" t="s">
        <v>98</v>
      </c>
      <c r="BM1905" s="191" t="s">
        <v>3084</v>
      </c>
    </row>
    <row r="1906" s="2" customFormat="1">
      <c r="A1906" s="41"/>
      <c r="B1906" s="42"/>
      <c r="C1906" s="41"/>
      <c r="D1906" s="193" t="s">
        <v>417</v>
      </c>
      <c r="E1906" s="41"/>
      <c r="F1906" s="194" t="s">
        <v>3085</v>
      </c>
      <c r="G1906" s="41"/>
      <c r="H1906" s="41"/>
      <c r="I1906" s="195"/>
      <c r="J1906" s="41"/>
      <c r="K1906" s="41"/>
      <c r="L1906" s="42"/>
      <c r="M1906" s="196"/>
      <c r="N1906" s="197"/>
      <c r="O1906" s="75"/>
      <c r="P1906" s="75"/>
      <c r="Q1906" s="75"/>
      <c r="R1906" s="75"/>
      <c r="S1906" s="75"/>
      <c r="T1906" s="76"/>
      <c r="U1906" s="41"/>
      <c r="V1906" s="41"/>
      <c r="W1906" s="41"/>
      <c r="X1906" s="41"/>
      <c r="Y1906" s="41"/>
      <c r="Z1906" s="41"/>
      <c r="AA1906" s="41"/>
      <c r="AB1906" s="41"/>
      <c r="AC1906" s="41"/>
      <c r="AD1906" s="41"/>
      <c r="AE1906" s="41"/>
      <c r="AT1906" s="22" t="s">
        <v>417</v>
      </c>
      <c r="AU1906" s="22" t="s">
        <v>80</v>
      </c>
    </row>
    <row r="1907" s="14" customFormat="1">
      <c r="A1907" s="14"/>
      <c r="B1907" s="208"/>
      <c r="C1907" s="14"/>
      <c r="D1907" s="199" t="s">
        <v>419</v>
      </c>
      <c r="E1907" s="209" t="s">
        <v>3</v>
      </c>
      <c r="F1907" s="210" t="s">
        <v>3054</v>
      </c>
      <c r="G1907" s="14"/>
      <c r="H1907" s="209" t="s">
        <v>3</v>
      </c>
      <c r="I1907" s="211"/>
      <c r="J1907" s="14"/>
      <c r="K1907" s="14"/>
      <c r="L1907" s="208"/>
      <c r="M1907" s="212"/>
      <c r="N1907" s="213"/>
      <c r="O1907" s="213"/>
      <c r="P1907" s="213"/>
      <c r="Q1907" s="213"/>
      <c r="R1907" s="213"/>
      <c r="S1907" s="213"/>
      <c r="T1907" s="214"/>
      <c r="U1907" s="14"/>
      <c r="V1907" s="14"/>
      <c r="W1907" s="14"/>
      <c r="X1907" s="14"/>
      <c r="Y1907" s="14"/>
      <c r="Z1907" s="14"/>
      <c r="AA1907" s="14"/>
      <c r="AB1907" s="14"/>
      <c r="AC1907" s="14"/>
      <c r="AD1907" s="14"/>
      <c r="AE1907" s="14"/>
      <c r="AT1907" s="209" t="s">
        <v>419</v>
      </c>
      <c r="AU1907" s="209" t="s">
        <v>80</v>
      </c>
      <c r="AV1907" s="14" t="s">
        <v>76</v>
      </c>
      <c r="AW1907" s="14" t="s">
        <v>33</v>
      </c>
      <c r="AX1907" s="14" t="s">
        <v>72</v>
      </c>
      <c r="AY1907" s="209" t="s">
        <v>408</v>
      </c>
    </row>
    <row r="1908" s="13" customFormat="1">
      <c r="A1908" s="13"/>
      <c r="B1908" s="198"/>
      <c r="C1908" s="13"/>
      <c r="D1908" s="199" t="s">
        <v>419</v>
      </c>
      <c r="E1908" s="200" t="s">
        <v>3</v>
      </c>
      <c r="F1908" s="201" t="s">
        <v>3055</v>
      </c>
      <c r="G1908" s="13"/>
      <c r="H1908" s="202">
        <v>12.199999999999999</v>
      </c>
      <c r="I1908" s="203"/>
      <c r="J1908" s="13"/>
      <c r="K1908" s="13"/>
      <c r="L1908" s="198"/>
      <c r="M1908" s="204"/>
      <c r="N1908" s="205"/>
      <c r="O1908" s="205"/>
      <c r="P1908" s="205"/>
      <c r="Q1908" s="205"/>
      <c r="R1908" s="205"/>
      <c r="S1908" s="205"/>
      <c r="T1908" s="206"/>
      <c r="U1908" s="13"/>
      <c r="V1908" s="13"/>
      <c r="W1908" s="13"/>
      <c r="X1908" s="13"/>
      <c r="Y1908" s="13"/>
      <c r="Z1908" s="13"/>
      <c r="AA1908" s="13"/>
      <c r="AB1908" s="13"/>
      <c r="AC1908" s="13"/>
      <c r="AD1908" s="13"/>
      <c r="AE1908" s="13"/>
      <c r="AT1908" s="200" t="s">
        <v>419</v>
      </c>
      <c r="AU1908" s="200" t="s">
        <v>80</v>
      </c>
      <c r="AV1908" s="13" t="s">
        <v>80</v>
      </c>
      <c r="AW1908" s="13" t="s">
        <v>33</v>
      </c>
      <c r="AX1908" s="13" t="s">
        <v>72</v>
      </c>
      <c r="AY1908" s="200" t="s">
        <v>408</v>
      </c>
    </row>
    <row r="1909" s="13" customFormat="1">
      <c r="A1909" s="13"/>
      <c r="B1909" s="198"/>
      <c r="C1909" s="13"/>
      <c r="D1909" s="199" t="s">
        <v>419</v>
      </c>
      <c r="E1909" s="200" t="s">
        <v>3</v>
      </c>
      <c r="F1909" s="201" t="s">
        <v>3056</v>
      </c>
      <c r="G1909" s="13"/>
      <c r="H1909" s="202">
        <v>5.2149999999999999</v>
      </c>
      <c r="I1909" s="203"/>
      <c r="J1909" s="13"/>
      <c r="K1909" s="13"/>
      <c r="L1909" s="198"/>
      <c r="M1909" s="204"/>
      <c r="N1909" s="205"/>
      <c r="O1909" s="205"/>
      <c r="P1909" s="205"/>
      <c r="Q1909" s="205"/>
      <c r="R1909" s="205"/>
      <c r="S1909" s="205"/>
      <c r="T1909" s="206"/>
      <c r="U1909" s="13"/>
      <c r="V1909" s="13"/>
      <c r="W1909" s="13"/>
      <c r="X1909" s="13"/>
      <c r="Y1909" s="13"/>
      <c r="Z1909" s="13"/>
      <c r="AA1909" s="13"/>
      <c r="AB1909" s="13"/>
      <c r="AC1909" s="13"/>
      <c r="AD1909" s="13"/>
      <c r="AE1909" s="13"/>
      <c r="AT1909" s="200" t="s">
        <v>419</v>
      </c>
      <c r="AU1909" s="200" t="s">
        <v>80</v>
      </c>
      <c r="AV1909" s="13" t="s">
        <v>80</v>
      </c>
      <c r="AW1909" s="13" t="s">
        <v>33</v>
      </c>
      <c r="AX1909" s="13" t="s">
        <v>72</v>
      </c>
      <c r="AY1909" s="200" t="s">
        <v>408</v>
      </c>
    </row>
    <row r="1910" s="15" customFormat="1">
      <c r="A1910" s="15"/>
      <c r="B1910" s="215"/>
      <c r="C1910" s="15"/>
      <c r="D1910" s="199" t="s">
        <v>419</v>
      </c>
      <c r="E1910" s="216" t="s">
        <v>3</v>
      </c>
      <c r="F1910" s="217" t="s">
        <v>451</v>
      </c>
      <c r="G1910" s="15"/>
      <c r="H1910" s="218">
        <v>17.414999999999999</v>
      </c>
      <c r="I1910" s="219"/>
      <c r="J1910" s="15"/>
      <c r="K1910" s="15"/>
      <c r="L1910" s="215"/>
      <c r="M1910" s="220"/>
      <c r="N1910" s="221"/>
      <c r="O1910" s="221"/>
      <c r="P1910" s="221"/>
      <c r="Q1910" s="221"/>
      <c r="R1910" s="221"/>
      <c r="S1910" s="221"/>
      <c r="T1910" s="222"/>
      <c r="U1910" s="15"/>
      <c r="V1910" s="15"/>
      <c r="W1910" s="15"/>
      <c r="X1910" s="15"/>
      <c r="Y1910" s="15"/>
      <c r="Z1910" s="15"/>
      <c r="AA1910" s="15"/>
      <c r="AB1910" s="15"/>
      <c r="AC1910" s="15"/>
      <c r="AD1910" s="15"/>
      <c r="AE1910" s="15"/>
      <c r="AT1910" s="216" t="s">
        <v>419</v>
      </c>
      <c r="AU1910" s="216" t="s">
        <v>80</v>
      </c>
      <c r="AV1910" s="15" t="s">
        <v>415</v>
      </c>
      <c r="AW1910" s="15" t="s">
        <v>33</v>
      </c>
      <c r="AX1910" s="15" t="s">
        <v>76</v>
      </c>
      <c r="AY1910" s="216" t="s">
        <v>408</v>
      </c>
    </row>
    <row r="1911" s="2" customFormat="1" ht="33" customHeight="1">
      <c r="A1911" s="41"/>
      <c r="B1911" s="179"/>
      <c r="C1911" s="223" t="s">
        <v>3086</v>
      </c>
      <c r="D1911" s="223" t="s">
        <v>513</v>
      </c>
      <c r="E1911" s="224" t="s">
        <v>3045</v>
      </c>
      <c r="F1911" s="225" t="s">
        <v>3046</v>
      </c>
      <c r="G1911" s="226" t="s">
        <v>117</v>
      </c>
      <c r="H1911" s="227">
        <v>5.2249999999999996</v>
      </c>
      <c r="I1911" s="228"/>
      <c r="J1911" s="229">
        <f>ROUND(I1911*H1911,2)</f>
        <v>0</v>
      </c>
      <c r="K1911" s="225" t="s">
        <v>414</v>
      </c>
      <c r="L1911" s="230"/>
      <c r="M1911" s="231" t="s">
        <v>3</v>
      </c>
      <c r="N1911" s="232" t="s">
        <v>43</v>
      </c>
      <c r="O1911" s="75"/>
      <c r="P1911" s="189">
        <f>O1911*H1911</f>
        <v>0</v>
      </c>
      <c r="Q1911" s="189">
        <v>0.019</v>
      </c>
      <c r="R1911" s="189">
        <f>Q1911*H1911</f>
        <v>0.099274999999999988</v>
      </c>
      <c r="S1911" s="189">
        <v>0</v>
      </c>
      <c r="T1911" s="190">
        <f>S1911*H1911</f>
        <v>0</v>
      </c>
      <c r="U1911" s="41"/>
      <c r="V1911" s="41"/>
      <c r="W1911" s="41"/>
      <c r="X1911" s="41"/>
      <c r="Y1911" s="41"/>
      <c r="Z1911" s="41"/>
      <c r="AA1911" s="41"/>
      <c r="AB1911" s="41"/>
      <c r="AC1911" s="41"/>
      <c r="AD1911" s="41"/>
      <c r="AE1911" s="41"/>
      <c r="AR1911" s="191" t="s">
        <v>616</v>
      </c>
      <c r="AT1911" s="191" t="s">
        <v>513</v>
      </c>
      <c r="AU1911" s="191" t="s">
        <v>80</v>
      </c>
      <c r="AY1911" s="22" t="s">
        <v>408</v>
      </c>
      <c r="BE1911" s="192">
        <f>IF(N1911="základní",J1911,0)</f>
        <v>0</v>
      </c>
      <c r="BF1911" s="192">
        <f>IF(N1911="snížená",J1911,0)</f>
        <v>0</v>
      </c>
      <c r="BG1911" s="192">
        <f>IF(N1911="zákl. přenesená",J1911,0)</f>
        <v>0</v>
      </c>
      <c r="BH1911" s="192">
        <f>IF(N1911="sníž. přenesená",J1911,0)</f>
        <v>0</v>
      </c>
      <c r="BI1911" s="192">
        <f>IF(N1911="nulová",J1911,0)</f>
        <v>0</v>
      </c>
      <c r="BJ1911" s="22" t="s">
        <v>76</v>
      </c>
      <c r="BK1911" s="192">
        <f>ROUND(I1911*H1911,2)</f>
        <v>0</v>
      </c>
      <c r="BL1911" s="22" t="s">
        <v>98</v>
      </c>
      <c r="BM1911" s="191" t="s">
        <v>3087</v>
      </c>
    </row>
    <row r="1912" s="13" customFormat="1">
      <c r="A1912" s="13"/>
      <c r="B1912" s="198"/>
      <c r="C1912" s="13"/>
      <c r="D1912" s="199" t="s">
        <v>419</v>
      </c>
      <c r="E1912" s="13"/>
      <c r="F1912" s="201" t="s">
        <v>3088</v>
      </c>
      <c r="G1912" s="13"/>
      <c r="H1912" s="202">
        <v>5.2249999999999996</v>
      </c>
      <c r="I1912" s="203"/>
      <c r="J1912" s="13"/>
      <c r="K1912" s="13"/>
      <c r="L1912" s="198"/>
      <c r="M1912" s="204"/>
      <c r="N1912" s="205"/>
      <c r="O1912" s="205"/>
      <c r="P1912" s="205"/>
      <c r="Q1912" s="205"/>
      <c r="R1912" s="205"/>
      <c r="S1912" s="205"/>
      <c r="T1912" s="206"/>
      <c r="U1912" s="13"/>
      <c r="V1912" s="13"/>
      <c r="W1912" s="13"/>
      <c r="X1912" s="13"/>
      <c r="Y1912" s="13"/>
      <c r="Z1912" s="13"/>
      <c r="AA1912" s="13"/>
      <c r="AB1912" s="13"/>
      <c r="AC1912" s="13"/>
      <c r="AD1912" s="13"/>
      <c r="AE1912" s="13"/>
      <c r="AT1912" s="200" t="s">
        <v>419</v>
      </c>
      <c r="AU1912" s="200" t="s">
        <v>80</v>
      </c>
      <c r="AV1912" s="13" t="s">
        <v>80</v>
      </c>
      <c r="AW1912" s="13" t="s">
        <v>4</v>
      </c>
      <c r="AX1912" s="13" t="s">
        <v>76</v>
      </c>
      <c r="AY1912" s="200" t="s">
        <v>408</v>
      </c>
    </row>
    <row r="1913" s="2" customFormat="1" ht="49.05" customHeight="1">
      <c r="A1913" s="41"/>
      <c r="B1913" s="179"/>
      <c r="C1913" s="180" t="s">
        <v>3089</v>
      </c>
      <c r="D1913" s="180" t="s">
        <v>411</v>
      </c>
      <c r="E1913" s="181" t="s">
        <v>3090</v>
      </c>
      <c r="F1913" s="182" t="s">
        <v>3091</v>
      </c>
      <c r="G1913" s="183" t="s">
        <v>501</v>
      </c>
      <c r="H1913" s="184">
        <v>5.7569999999999997</v>
      </c>
      <c r="I1913" s="185"/>
      <c r="J1913" s="186">
        <f>ROUND(I1913*H1913,2)</f>
        <v>0</v>
      </c>
      <c r="K1913" s="182" t="s">
        <v>414</v>
      </c>
      <c r="L1913" s="42"/>
      <c r="M1913" s="187" t="s">
        <v>3</v>
      </c>
      <c r="N1913" s="188" t="s">
        <v>43</v>
      </c>
      <c r="O1913" s="75"/>
      <c r="P1913" s="189">
        <f>O1913*H1913</f>
        <v>0</v>
      </c>
      <c r="Q1913" s="189">
        <v>0</v>
      </c>
      <c r="R1913" s="189">
        <f>Q1913*H1913</f>
        <v>0</v>
      </c>
      <c r="S1913" s="189">
        <v>0</v>
      </c>
      <c r="T1913" s="190">
        <f>S1913*H1913</f>
        <v>0</v>
      </c>
      <c r="U1913" s="41"/>
      <c r="V1913" s="41"/>
      <c r="W1913" s="41"/>
      <c r="X1913" s="41"/>
      <c r="Y1913" s="41"/>
      <c r="Z1913" s="41"/>
      <c r="AA1913" s="41"/>
      <c r="AB1913" s="41"/>
      <c r="AC1913" s="41"/>
      <c r="AD1913" s="41"/>
      <c r="AE1913" s="41"/>
      <c r="AR1913" s="191" t="s">
        <v>98</v>
      </c>
      <c r="AT1913" s="191" t="s">
        <v>411</v>
      </c>
      <c r="AU1913" s="191" t="s">
        <v>80</v>
      </c>
      <c r="AY1913" s="22" t="s">
        <v>408</v>
      </c>
      <c r="BE1913" s="192">
        <f>IF(N1913="základní",J1913,0)</f>
        <v>0</v>
      </c>
      <c r="BF1913" s="192">
        <f>IF(N1913="snížená",J1913,0)</f>
        <v>0</v>
      </c>
      <c r="BG1913" s="192">
        <f>IF(N1913="zákl. přenesená",J1913,0)</f>
        <v>0</v>
      </c>
      <c r="BH1913" s="192">
        <f>IF(N1913="sníž. přenesená",J1913,0)</f>
        <v>0</v>
      </c>
      <c r="BI1913" s="192">
        <f>IF(N1913="nulová",J1913,0)</f>
        <v>0</v>
      </c>
      <c r="BJ1913" s="22" t="s">
        <v>76</v>
      </c>
      <c r="BK1913" s="192">
        <f>ROUND(I1913*H1913,2)</f>
        <v>0</v>
      </c>
      <c r="BL1913" s="22" t="s">
        <v>98</v>
      </c>
      <c r="BM1913" s="191" t="s">
        <v>3092</v>
      </c>
    </row>
    <row r="1914" s="2" customFormat="1">
      <c r="A1914" s="41"/>
      <c r="B1914" s="42"/>
      <c r="C1914" s="41"/>
      <c r="D1914" s="193" t="s">
        <v>417</v>
      </c>
      <c r="E1914" s="41"/>
      <c r="F1914" s="194" t="s">
        <v>3093</v>
      </c>
      <c r="G1914" s="41"/>
      <c r="H1914" s="41"/>
      <c r="I1914" s="195"/>
      <c r="J1914" s="41"/>
      <c r="K1914" s="41"/>
      <c r="L1914" s="42"/>
      <c r="M1914" s="196"/>
      <c r="N1914" s="197"/>
      <c r="O1914" s="75"/>
      <c r="P1914" s="75"/>
      <c r="Q1914" s="75"/>
      <c r="R1914" s="75"/>
      <c r="S1914" s="75"/>
      <c r="T1914" s="76"/>
      <c r="U1914" s="41"/>
      <c r="V1914" s="41"/>
      <c r="W1914" s="41"/>
      <c r="X1914" s="41"/>
      <c r="Y1914" s="41"/>
      <c r="Z1914" s="41"/>
      <c r="AA1914" s="41"/>
      <c r="AB1914" s="41"/>
      <c r="AC1914" s="41"/>
      <c r="AD1914" s="41"/>
      <c r="AE1914" s="41"/>
      <c r="AT1914" s="22" t="s">
        <v>417</v>
      </c>
      <c r="AU1914" s="22" t="s">
        <v>80</v>
      </c>
    </row>
    <row r="1915" s="12" customFormat="1" ht="20.88" customHeight="1">
      <c r="A1915" s="12"/>
      <c r="B1915" s="166"/>
      <c r="C1915" s="12"/>
      <c r="D1915" s="167" t="s">
        <v>71</v>
      </c>
      <c r="E1915" s="177" t="s">
        <v>3094</v>
      </c>
      <c r="F1915" s="177" t="s">
        <v>3095</v>
      </c>
      <c r="G1915" s="12"/>
      <c r="H1915" s="12"/>
      <c r="I1915" s="169"/>
      <c r="J1915" s="178">
        <f>BK1915</f>
        <v>0</v>
      </c>
      <c r="K1915" s="12"/>
      <c r="L1915" s="166"/>
      <c r="M1915" s="171"/>
      <c r="N1915" s="172"/>
      <c r="O1915" s="172"/>
      <c r="P1915" s="173">
        <f>SUM(P1916:P1922)</f>
        <v>0</v>
      </c>
      <c r="Q1915" s="172"/>
      <c r="R1915" s="173">
        <f>SUM(R1916:R1922)</f>
        <v>0.018068000000000001</v>
      </c>
      <c r="S1915" s="172"/>
      <c r="T1915" s="174">
        <f>SUM(T1916:T1922)</f>
        <v>0</v>
      </c>
      <c r="U1915" s="12"/>
      <c r="V1915" s="12"/>
      <c r="W1915" s="12"/>
      <c r="X1915" s="12"/>
      <c r="Y1915" s="12"/>
      <c r="Z1915" s="12"/>
      <c r="AA1915" s="12"/>
      <c r="AB1915" s="12"/>
      <c r="AC1915" s="12"/>
      <c r="AD1915" s="12"/>
      <c r="AE1915" s="12"/>
      <c r="AR1915" s="167" t="s">
        <v>80</v>
      </c>
      <c r="AT1915" s="175" t="s">
        <v>71</v>
      </c>
      <c r="AU1915" s="175" t="s">
        <v>80</v>
      </c>
      <c r="AY1915" s="167" t="s">
        <v>408</v>
      </c>
      <c r="BK1915" s="176">
        <f>SUM(BK1916:BK1922)</f>
        <v>0</v>
      </c>
    </row>
    <row r="1916" s="2" customFormat="1" ht="24.15" customHeight="1">
      <c r="A1916" s="41"/>
      <c r="B1916" s="179"/>
      <c r="C1916" s="180" t="s">
        <v>3096</v>
      </c>
      <c r="D1916" s="180" t="s">
        <v>411</v>
      </c>
      <c r="E1916" s="181" t="s">
        <v>3097</v>
      </c>
      <c r="F1916" s="182" t="s">
        <v>3098</v>
      </c>
      <c r="G1916" s="183" t="s">
        <v>117</v>
      </c>
      <c r="H1916" s="184">
        <v>12.045</v>
      </c>
      <c r="I1916" s="185"/>
      <c r="J1916" s="186">
        <f>ROUND(I1916*H1916,2)</f>
        <v>0</v>
      </c>
      <c r="K1916" s="182" t="s">
        <v>414</v>
      </c>
      <c r="L1916" s="42"/>
      <c r="M1916" s="187" t="s">
        <v>3</v>
      </c>
      <c r="N1916" s="188" t="s">
        <v>43</v>
      </c>
      <c r="O1916" s="75"/>
      <c r="P1916" s="189">
        <f>O1916*H1916</f>
        <v>0</v>
      </c>
      <c r="Q1916" s="189">
        <v>0</v>
      </c>
      <c r="R1916" s="189">
        <f>Q1916*H1916</f>
        <v>0</v>
      </c>
      <c r="S1916" s="189">
        <v>0</v>
      </c>
      <c r="T1916" s="190">
        <f>S1916*H1916</f>
        <v>0</v>
      </c>
      <c r="U1916" s="41"/>
      <c r="V1916" s="41"/>
      <c r="W1916" s="41"/>
      <c r="X1916" s="41"/>
      <c r="Y1916" s="41"/>
      <c r="Z1916" s="41"/>
      <c r="AA1916" s="41"/>
      <c r="AB1916" s="41"/>
      <c r="AC1916" s="41"/>
      <c r="AD1916" s="41"/>
      <c r="AE1916" s="41"/>
      <c r="AR1916" s="191" t="s">
        <v>98</v>
      </c>
      <c r="AT1916" s="191" t="s">
        <v>411</v>
      </c>
      <c r="AU1916" s="191" t="s">
        <v>114</v>
      </c>
      <c r="AY1916" s="22" t="s">
        <v>408</v>
      </c>
      <c r="BE1916" s="192">
        <f>IF(N1916="základní",J1916,0)</f>
        <v>0</v>
      </c>
      <c r="BF1916" s="192">
        <f>IF(N1916="snížená",J1916,0)</f>
        <v>0</v>
      </c>
      <c r="BG1916" s="192">
        <f>IF(N1916="zákl. přenesená",J1916,0)</f>
        <v>0</v>
      </c>
      <c r="BH1916" s="192">
        <f>IF(N1916="sníž. přenesená",J1916,0)</f>
        <v>0</v>
      </c>
      <c r="BI1916" s="192">
        <f>IF(N1916="nulová",J1916,0)</f>
        <v>0</v>
      </c>
      <c r="BJ1916" s="22" t="s">
        <v>76</v>
      </c>
      <c r="BK1916" s="192">
        <f>ROUND(I1916*H1916,2)</f>
        <v>0</v>
      </c>
      <c r="BL1916" s="22" t="s">
        <v>98</v>
      </c>
      <c r="BM1916" s="191" t="s">
        <v>3099</v>
      </c>
    </row>
    <row r="1917" s="2" customFormat="1">
      <c r="A1917" s="41"/>
      <c r="B1917" s="42"/>
      <c r="C1917" s="41"/>
      <c r="D1917" s="193" t="s">
        <v>417</v>
      </c>
      <c r="E1917" s="41"/>
      <c r="F1917" s="194" t="s">
        <v>3100</v>
      </c>
      <c r="G1917" s="41"/>
      <c r="H1917" s="41"/>
      <c r="I1917" s="195"/>
      <c r="J1917" s="41"/>
      <c r="K1917" s="41"/>
      <c r="L1917" s="42"/>
      <c r="M1917" s="196"/>
      <c r="N1917" s="197"/>
      <c r="O1917" s="75"/>
      <c r="P1917" s="75"/>
      <c r="Q1917" s="75"/>
      <c r="R1917" s="75"/>
      <c r="S1917" s="75"/>
      <c r="T1917" s="76"/>
      <c r="U1917" s="41"/>
      <c r="V1917" s="41"/>
      <c r="W1917" s="41"/>
      <c r="X1917" s="41"/>
      <c r="Y1917" s="41"/>
      <c r="Z1917" s="41"/>
      <c r="AA1917" s="41"/>
      <c r="AB1917" s="41"/>
      <c r="AC1917" s="41"/>
      <c r="AD1917" s="41"/>
      <c r="AE1917" s="41"/>
      <c r="AT1917" s="22" t="s">
        <v>417</v>
      </c>
      <c r="AU1917" s="22" t="s">
        <v>114</v>
      </c>
    </row>
    <row r="1918" s="13" customFormat="1">
      <c r="A1918" s="13"/>
      <c r="B1918" s="198"/>
      <c r="C1918" s="13"/>
      <c r="D1918" s="199" t="s">
        <v>419</v>
      </c>
      <c r="E1918" s="200" t="s">
        <v>3</v>
      </c>
      <c r="F1918" s="201" t="s">
        <v>3101</v>
      </c>
      <c r="G1918" s="13"/>
      <c r="H1918" s="202">
        <v>12.045</v>
      </c>
      <c r="I1918" s="203"/>
      <c r="J1918" s="13"/>
      <c r="K1918" s="13"/>
      <c r="L1918" s="198"/>
      <c r="M1918" s="204"/>
      <c r="N1918" s="205"/>
      <c r="O1918" s="205"/>
      <c r="P1918" s="205"/>
      <c r="Q1918" s="205"/>
      <c r="R1918" s="205"/>
      <c r="S1918" s="205"/>
      <c r="T1918" s="206"/>
      <c r="U1918" s="13"/>
      <c r="V1918" s="13"/>
      <c r="W1918" s="13"/>
      <c r="X1918" s="13"/>
      <c r="Y1918" s="13"/>
      <c r="Z1918" s="13"/>
      <c r="AA1918" s="13"/>
      <c r="AB1918" s="13"/>
      <c r="AC1918" s="13"/>
      <c r="AD1918" s="13"/>
      <c r="AE1918" s="13"/>
      <c r="AT1918" s="200" t="s">
        <v>419</v>
      </c>
      <c r="AU1918" s="200" t="s">
        <v>114</v>
      </c>
      <c r="AV1918" s="13" t="s">
        <v>80</v>
      </c>
      <c r="AW1918" s="13" t="s">
        <v>33</v>
      </c>
      <c r="AX1918" s="13" t="s">
        <v>72</v>
      </c>
      <c r="AY1918" s="200" t="s">
        <v>408</v>
      </c>
    </row>
    <row r="1919" s="15" customFormat="1">
      <c r="A1919" s="15"/>
      <c r="B1919" s="215"/>
      <c r="C1919" s="15"/>
      <c r="D1919" s="199" t="s">
        <v>419</v>
      </c>
      <c r="E1919" s="216" t="s">
        <v>3</v>
      </c>
      <c r="F1919" s="217" t="s">
        <v>451</v>
      </c>
      <c r="G1919" s="15"/>
      <c r="H1919" s="218">
        <v>12.045</v>
      </c>
      <c r="I1919" s="219"/>
      <c r="J1919" s="15"/>
      <c r="K1919" s="15"/>
      <c r="L1919" s="215"/>
      <c r="M1919" s="220"/>
      <c r="N1919" s="221"/>
      <c r="O1919" s="221"/>
      <c r="P1919" s="221"/>
      <c r="Q1919" s="221"/>
      <c r="R1919" s="221"/>
      <c r="S1919" s="221"/>
      <c r="T1919" s="222"/>
      <c r="U1919" s="15"/>
      <c r="V1919" s="15"/>
      <c r="W1919" s="15"/>
      <c r="X1919" s="15"/>
      <c r="Y1919" s="15"/>
      <c r="Z1919" s="15"/>
      <c r="AA1919" s="15"/>
      <c r="AB1919" s="15"/>
      <c r="AC1919" s="15"/>
      <c r="AD1919" s="15"/>
      <c r="AE1919" s="15"/>
      <c r="AT1919" s="216" t="s">
        <v>419</v>
      </c>
      <c r="AU1919" s="216" t="s">
        <v>114</v>
      </c>
      <c r="AV1919" s="15" t="s">
        <v>415</v>
      </c>
      <c r="AW1919" s="15" t="s">
        <v>33</v>
      </c>
      <c r="AX1919" s="15" t="s">
        <v>76</v>
      </c>
      <c r="AY1919" s="216" t="s">
        <v>408</v>
      </c>
    </row>
    <row r="1920" s="2" customFormat="1" ht="24.15" customHeight="1">
      <c r="A1920" s="41"/>
      <c r="B1920" s="179"/>
      <c r="C1920" s="223" t="s">
        <v>3102</v>
      </c>
      <c r="D1920" s="223" t="s">
        <v>513</v>
      </c>
      <c r="E1920" s="224" t="s">
        <v>2911</v>
      </c>
      <c r="F1920" s="225" t="s">
        <v>2912</v>
      </c>
      <c r="G1920" s="226" t="s">
        <v>658</v>
      </c>
      <c r="H1920" s="227">
        <v>18.068000000000001</v>
      </c>
      <c r="I1920" s="228"/>
      <c r="J1920" s="229">
        <f>ROUND(I1920*H1920,2)</f>
        <v>0</v>
      </c>
      <c r="K1920" s="225" t="s">
        <v>414</v>
      </c>
      <c r="L1920" s="230"/>
      <c r="M1920" s="231" t="s">
        <v>3</v>
      </c>
      <c r="N1920" s="232" t="s">
        <v>43</v>
      </c>
      <c r="O1920" s="75"/>
      <c r="P1920" s="189">
        <f>O1920*H1920</f>
        <v>0</v>
      </c>
      <c r="Q1920" s="189">
        <v>0.001</v>
      </c>
      <c r="R1920" s="189">
        <f>Q1920*H1920</f>
        <v>0.018068000000000001</v>
      </c>
      <c r="S1920" s="189">
        <v>0</v>
      </c>
      <c r="T1920" s="190">
        <f>S1920*H1920</f>
        <v>0</v>
      </c>
      <c r="U1920" s="41"/>
      <c r="V1920" s="41"/>
      <c r="W1920" s="41"/>
      <c r="X1920" s="41"/>
      <c r="Y1920" s="41"/>
      <c r="Z1920" s="41"/>
      <c r="AA1920" s="41"/>
      <c r="AB1920" s="41"/>
      <c r="AC1920" s="41"/>
      <c r="AD1920" s="41"/>
      <c r="AE1920" s="41"/>
      <c r="AR1920" s="191" t="s">
        <v>616</v>
      </c>
      <c r="AT1920" s="191" t="s">
        <v>513</v>
      </c>
      <c r="AU1920" s="191" t="s">
        <v>114</v>
      </c>
      <c r="AY1920" s="22" t="s">
        <v>408</v>
      </c>
      <c r="BE1920" s="192">
        <f>IF(N1920="základní",J1920,0)</f>
        <v>0</v>
      </c>
      <c r="BF1920" s="192">
        <f>IF(N1920="snížená",J1920,0)</f>
        <v>0</v>
      </c>
      <c r="BG1920" s="192">
        <f>IF(N1920="zákl. přenesená",J1920,0)</f>
        <v>0</v>
      </c>
      <c r="BH1920" s="192">
        <f>IF(N1920="sníž. přenesená",J1920,0)</f>
        <v>0</v>
      </c>
      <c r="BI1920" s="192">
        <f>IF(N1920="nulová",J1920,0)</f>
        <v>0</v>
      </c>
      <c r="BJ1920" s="22" t="s">
        <v>76</v>
      </c>
      <c r="BK1920" s="192">
        <f>ROUND(I1920*H1920,2)</f>
        <v>0</v>
      </c>
      <c r="BL1920" s="22" t="s">
        <v>98</v>
      </c>
      <c r="BM1920" s="191" t="s">
        <v>3103</v>
      </c>
    </row>
    <row r="1921" s="2" customFormat="1">
      <c r="A1921" s="41"/>
      <c r="B1921" s="42"/>
      <c r="C1921" s="41"/>
      <c r="D1921" s="199" t="s">
        <v>429</v>
      </c>
      <c r="E1921" s="41"/>
      <c r="F1921" s="207" t="s">
        <v>3104</v>
      </c>
      <c r="G1921" s="41"/>
      <c r="H1921" s="41"/>
      <c r="I1921" s="195"/>
      <c r="J1921" s="41"/>
      <c r="K1921" s="41"/>
      <c r="L1921" s="42"/>
      <c r="M1921" s="196"/>
      <c r="N1921" s="197"/>
      <c r="O1921" s="75"/>
      <c r="P1921" s="75"/>
      <c r="Q1921" s="75"/>
      <c r="R1921" s="75"/>
      <c r="S1921" s="75"/>
      <c r="T1921" s="76"/>
      <c r="U1921" s="41"/>
      <c r="V1921" s="41"/>
      <c r="W1921" s="41"/>
      <c r="X1921" s="41"/>
      <c r="Y1921" s="41"/>
      <c r="Z1921" s="41"/>
      <c r="AA1921" s="41"/>
      <c r="AB1921" s="41"/>
      <c r="AC1921" s="41"/>
      <c r="AD1921" s="41"/>
      <c r="AE1921" s="41"/>
      <c r="AT1921" s="22" t="s">
        <v>429</v>
      </c>
      <c r="AU1921" s="22" t="s">
        <v>114</v>
      </c>
    </row>
    <row r="1922" s="13" customFormat="1">
      <c r="A1922" s="13"/>
      <c r="B1922" s="198"/>
      <c r="C1922" s="13"/>
      <c r="D1922" s="199" t="s">
        <v>419</v>
      </c>
      <c r="E1922" s="13"/>
      <c r="F1922" s="201" t="s">
        <v>3105</v>
      </c>
      <c r="G1922" s="13"/>
      <c r="H1922" s="202">
        <v>18.068000000000001</v>
      </c>
      <c r="I1922" s="203"/>
      <c r="J1922" s="13"/>
      <c r="K1922" s="13"/>
      <c r="L1922" s="198"/>
      <c r="M1922" s="204"/>
      <c r="N1922" s="205"/>
      <c r="O1922" s="205"/>
      <c r="P1922" s="205"/>
      <c r="Q1922" s="205"/>
      <c r="R1922" s="205"/>
      <c r="S1922" s="205"/>
      <c r="T1922" s="206"/>
      <c r="U1922" s="13"/>
      <c r="V1922" s="13"/>
      <c r="W1922" s="13"/>
      <c r="X1922" s="13"/>
      <c r="Y1922" s="13"/>
      <c r="Z1922" s="13"/>
      <c r="AA1922" s="13"/>
      <c r="AB1922" s="13"/>
      <c r="AC1922" s="13"/>
      <c r="AD1922" s="13"/>
      <c r="AE1922" s="13"/>
      <c r="AT1922" s="200" t="s">
        <v>419</v>
      </c>
      <c r="AU1922" s="200" t="s">
        <v>114</v>
      </c>
      <c r="AV1922" s="13" t="s">
        <v>80</v>
      </c>
      <c r="AW1922" s="13" t="s">
        <v>4</v>
      </c>
      <c r="AX1922" s="13" t="s">
        <v>76</v>
      </c>
      <c r="AY1922" s="200" t="s">
        <v>408</v>
      </c>
    </row>
    <row r="1923" s="12" customFormat="1" ht="22.8" customHeight="1">
      <c r="A1923" s="12"/>
      <c r="B1923" s="166"/>
      <c r="C1923" s="12"/>
      <c r="D1923" s="167" t="s">
        <v>71</v>
      </c>
      <c r="E1923" s="177" t="s">
        <v>3106</v>
      </c>
      <c r="F1923" s="177" t="s">
        <v>3107</v>
      </c>
      <c r="G1923" s="12"/>
      <c r="H1923" s="12"/>
      <c r="I1923" s="169"/>
      <c r="J1923" s="178">
        <f>BK1923</f>
        <v>0</v>
      </c>
      <c r="K1923" s="12"/>
      <c r="L1923" s="166"/>
      <c r="M1923" s="171"/>
      <c r="N1923" s="172"/>
      <c r="O1923" s="172"/>
      <c r="P1923" s="173">
        <f>SUM(P1924:P1935)</f>
        <v>0</v>
      </c>
      <c r="Q1923" s="172"/>
      <c r="R1923" s="173">
        <f>SUM(R1924:R1935)</f>
        <v>13.136179341914001</v>
      </c>
      <c r="S1923" s="172"/>
      <c r="T1923" s="174">
        <f>SUM(T1924:T1935)</f>
        <v>0</v>
      </c>
      <c r="U1923" s="12"/>
      <c r="V1923" s="12"/>
      <c r="W1923" s="12"/>
      <c r="X1923" s="12"/>
      <c r="Y1923" s="12"/>
      <c r="Z1923" s="12"/>
      <c r="AA1923" s="12"/>
      <c r="AB1923" s="12"/>
      <c r="AC1923" s="12"/>
      <c r="AD1923" s="12"/>
      <c r="AE1923" s="12"/>
      <c r="AR1923" s="167" t="s">
        <v>80</v>
      </c>
      <c r="AT1923" s="175" t="s">
        <v>71</v>
      </c>
      <c r="AU1923" s="175" t="s">
        <v>76</v>
      </c>
      <c r="AY1923" s="167" t="s">
        <v>408</v>
      </c>
      <c r="BK1923" s="176">
        <f>SUM(BK1924:BK1935)</f>
        <v>0</v>
      </c>
    </row>
    <row r="1924" s="2" customFormat="1" ht="49.05" customHeight="1">
      <c r="A1924" s="41"/>
      <c r="B1924" s="179"/>
      <c r="C1924" s="180" t="s">
        <v>3108</v>
      </c>
      <c r="D1924" s="180" t="s">
        <v>411</v>
      </c>
      <c r="E1924" s="181" t="s">
        <v>3109</v>
      </c>
      <c r="F1924" s="182" t="s">
        <v>3110</v>
      </c>
      <c r="G1924" s="183" t="s">
        <v>117</v>
      </c>
      <c r="H1924" s="184">
        <v>334.24599999999998</v>
      </c>
      <c r="I1924" s="185"/>
      <c r="J1924" s="186">
        <f>ROUND(I1924*H1924,2)</f>
        <v>0</v>
      </c>
      <c r="K1924" s="182" t="s">
        <v>414</v>
      </c>
      <c r="L1924" s="42"/>
      <c r="M1924" s="187" t="s">
        <v>3</v>
      </c>
      <c r="N1924" s="188" t="s">
        <v>43</v>
      </c>
      <c r="O1924" s="75"/>
      <c r="P1924" s="189">
        <f>O1924*H1924</f>
        <v>0</v>
      </c>
      <c r="Q1924" s="189">
        <v>0.0078009589999999997</v>
      </c>
      <c r="R1924" s="189">
        <f>Q1924*H1924</f>
        <v>2.6074393419139996</v>
      </c>
      <c r="S1924" s="189">
        <v>0</v>
      </c>
      <c r="T1924" s="190">
        <f>S1924*H1924</f>
        <v>0</v>
      </c>
      <c r="U1924" s="41"/>
      <c r="V1924" s="41"/>
      <c r="W1924" s="41"/>
      <c r="X1924" s="41"/>
      <c r="Y1924" s="41"/>
      <c r="Z1924" s="41"/>
      <c r="AA1924" s="41"/>
      <c r="AB1924" s="41"/>
      <c r="AC1924" s="41"/>
      <c r="AD1924" s="41"/>
      <c r="AE1924" s="41"/>
      <c r="AR1924" s="191" t="s">
        <v>98</v>
      </c>
      <c r="AT1924" s="191" t="s">
        <v>411</v>
      </c>
      <c r="AU1924" s="191" t="s">
        <v>80</v>
      </c>
      <c r="AY1924" s="22" t="s">
        <v>408</v>
      </c>
      <c r="BE1924" s="192">
        <f>IF(N1924="základní",J1924,0)</f>
        <v>0</v>
      </c>
      <c r="BF1924" s="192">
        <f>IF(N1924="snížená",J1924,0)</f>
        <v>0</v>
      </c>
      <c r="BG1924" s="192">
        <f>IF(N1924="zákl. přenesená",J1924,0)</f>
        <v>0</v>
      </c>
      <c r="BH1924" s="192">
        <f>IF(N1924="sníž. přenesená",J1924,0)</f>
        <v>0</v>
      </c>
      <c r="BI1924" s="192">
        <f>IF(N1924="nulová",J1924,0)</f>
        <v>0</v>
      </c>
      <c r="BJ1924" s="22" t="s">
        <v>76</v>
      </c>
      <c r="BK1924" s="192">
        <f>ROUND(I1924*H1924,2)</f>
        <v>0</v>
      </c>
      <c r="BL1924" s="22" t="s">
        <v>98</v>
      </c>
      <c r="BM1924" s="191" t="s">
        <v>3111</v>
      </c>
    </row>
    <row r="1925" s="2" customFormat="1">
      <c r="A1925" s="41"/>
      <c r="B1925" s="42"/>
      <c r="C1925" s="41"/>
      <c r="D1925" s="193" t="s">
        <v>417</v>
      </c>
      <c r="E1925" s="41"/>
      <c r="F1925" s="194" t="s">
        <v>3112</v>
      </c>
      <c r="G1925" s="41"/>
      <c r="H1925" s="41"/>
      <c r="I1925" s="195"/>
      <c r="J1925" s="41"/>
      <c r="K1925" s="41"/>
      <c r="L1925" s="42"/>
      <c r="M1925" s="196"/>
      <c r="N1925" s="197"/>
      <c r="O1925" s="75"/>
      <c r="P1925" s="75"/>
      <c r="Q1925" s="75"/>
      <c r="R1925" s="75"/>
      <c r="S1925" s="75"/>
      <c r="T1925" s="76"/>
      <c r="U1925" s="41"/>
      <c r="V1925" s="41"/>
      <c r="W1925" s="41"/>
      <c r="X1925" s="41"/>
      <c r="Y1925" s="41"/>
      <c r="Z1925" s="41"/>
      <c r="AA1925" s="41"/>
      <c r="AB1925" s="41"/>
      <c r="AC1925" s="41"/>
      <c r="AD1925" s="41"/>
      <c r="AE1925" s="41"/>
      <c r="AT1925" s="22" t="s">
        <v>417</v>
      </c>
      <c r="AU1925" s="22" t="s">
        <v>80</v>
      </c>
    </row>
    <row r="1926" s="13" customFormat="1">
      <c r="A1926" s="13"/>
      <c r="B1926" s="198"/>
      <c r="C1926" s="13"/>
      <c r="D1926" s="199" t="s">
        <v>419</v>
      </c>
      <c r="E1926" s="200" t="s">
        <v>3</v>
      </c>
      <c r="F1926" s="201" t="s">
        <v>3113</v>
      </c>
      <c r="G1926" s="13"/>
      <c r="H1926" s="202">
        <v>320.25299999999999</v>
      </c>
      <c r="I1926" s="203"/>
      <c r="J1926" s="13"/>
      <c r="K1926" s="13"/>
      <c r="L1926" s="198"/>
      <c r="M1926" s="204"/>
      <c r="N1926" s="205"/>
      <c r="O1926" s="205"/>
      <c r="P1926" s="205"/>
      <c r="Q1926" s="205"/>
      <c r="R1926" s="205"/>
      <c r="S1926" s="205"/>
      <c r="T1926" s="206"/>
      <c r="U1926" s="13"/>
      <c r="V1926" s="13"/>
      <c r="W1926" s="13"/>
      <c r="X1926" s="13"/>
      <c r="Y1926" s="13"/>
      <c r="Z1926" s="13"/>
      <c r="AA1926" s="13"/>
      <c r="AB1926" s="13"/>
      <c r="AC1926" s="13"/>
      <c r="AD1926" s="13"/>
      <c r="AE1926" s="13"/>
      <c r="AT1926" s="200" t="s">
        <v>419</v>
      </c>
      <c r="AU1926" s="200" t="s">
        <v>80</v>
      </c>
      <c r="AV1926" s="13" t="s">
        <v>80</v>
      </c>
      <c r="AW1926" s="13" t="s">
        <v>33</v>
      </c>
      <c r="AX1926" s="13" t="s">
        <v>72</v>
      </c>
      <c r="AY1926" s="200" t="s">
        <v>408</v>
      </c>
    </row>
    <row r="1927" s="13" customFormat="1">
      <c r="A1927" s="13"/>
      <c r="B1927" s="198"/>
      <c r="C1927" s="13"/>
      <c r="D1927" s="199" t="s">
        <v>419</v>
      </c>
      <c r="E1927" s="200" t="s">
        <v>3</v>
      </c>
      <c r="F1927" s="201" t="s">
        <v>3114</v>
      </c>
      <c r="G1927" s="13"/>
      <c r="H1927" s="202">
        <v>13.993</v>
      </c>
      <c r="I1927" s="203"/>
      <c r="J1927" s="13"/>
      <c r="K1927" s="13"/>
      <c r="L1927" s="198"/>
      <c r="M1927" s="204"/>
      <c r="N1927" s="205"/>
      <c r="O1927" s="205"/>
      <c r="P1927" s="205"/>
      <c r="Q1927" s="205"/>
      <c r="R1927" s="205"/>
      <c r="S1927" s="205"/>
      <c r="T1927" s="206"/>
      <c r="U1927" s="13"/>
      <c r="V1927" s="13"/>
      <c r="W1927" s="13"/>
      <c r="X1927" s="13"/>
      <c r="Y1927" s="13"/>
      <c r="Z1927" s="13"/>
      <c r="AA1927" s="13"/>
      <c r="AB1927" s="13"/>
      <c r="AC1927" s="13"/>
      <c r="AD1927" s="13"/>
      <c r="AE1927" s="13"/>
      <c r="AT1927" s="200" t="s">
        <v>419</v>
      </c>
      <c r="AU1927" s="200" t="s">
        <v>80</v>
      </c>
      <c r="AV1927" s="13" t="s">
        <v>80</v>
      </c>
      <c r="AW1927" s="13" t="s">
        <v>33</v>
      </c>
      <c r="AX1927" s="13" t="s">
        <v>72</v>
      </c>
      <c r="AY1927" s="200" t="s">
        <v>408</v>
      </c>
    </row>
    <row r="1928" s="15" customFormat="1">
      <c r="A1928" s="15"/>
      <c r="B1928" s="215"/>
      <c r="C1928" s="15"/>
      <c r="D1928" s="199" t="s">
        <v>419</v>
      </c>
      <c r="E1928" s="216" t="s">
        <v>3</v>
      </c>
      <c r="F1928" s="217" t="s">
        <v>451</v>
      </c>
      <c r="G1928" s="15"/>
      <c r="H1928" s="218">
        <v>334.24599999999998</v>
      </c>
      <c r="I1928" s="219"/>
      <c r="J1928" s="15"/>
      <c r="K1928" s="15"/>
      <c r="L1928" s="215"/>
      <c r="M1928" s="220"/>
      <c r="N1928" s="221"/>
      <c r="O1928" s="221"/>
      <c r="P1928" s="221"/>
      <c r="Q1928" s="221"/>
      <c r="R1928" s="221"/>
      <c r="S1928" s="221"/>
      <c r="T1928" s="222"/>
      <c r="U1928" s="15"/>
      <c r="V1928" s="15"/>
      <c r="W1928" s="15"/>
      <c r="X1928" s="15"/>
      <c r="Y1928" s="15"/>
      <c r="Z1928" s="15"/>
      <c r="AA1928" s="15"/>
      <c r="AB1928" s="15"/>
      <c r="AC1928" s="15"/>
      <c r="AD1928" s="15"/>
      <c r="AE1928" s="15"/>
      <c r="AT1928" s="216" t="s">
        <v>419</v>
      </c>
      <c r="AU1928" s="216" t="s">
        <v>80</v>
      </c>
      <c r="AV1928" s="15" t="s">
        <v>415</v>
      </c>
      <c r="AW1928" s="15" t="s">
        <v>33</v>
      </c>
      <c r="AX1928" s="15" t="s">
        <v>76</v>
      </c>
      <c r="AY1928" s="216" t="s">
        <v>408</v>
      </c>
    </row>
    <row r="1929" s="2" customFormat="1" ht="16.5" customHeight="1">
      <c r="A1929" s="41"/>
      <c r="B1929" s="179"/>
      <c r="C1929" s="223" t="s">
        <v>3115</v>
      </c>
      <c r="D1929" s="223" t="s">
        <v>513</v>
      </c>
      <c r="E1929" s="224" t="s">
        <v>3116</v>
      </c>
      <c r="F1929" s="225" t="s">
        <v>3117</v>
      </c>
      <c r="G1929" s="226" t="s">
        <v>117</v>
      </c>
      <c r="H1929" s="227">
        <v>350.95800000000003</v>
      </c>
      <c r="I1929" s="228"/>
      <c r="J1929" s="229">
        <f>ROUND(I1929*H1929,2)</f>
        <v>0</v>
      </c>
      <c r="K1929" s="225" t="s">
        <v>414</v>
      </c>
      <c r="L1929" s="230"/>
      <c r="M1929" s="231" t="s">
        <v>3</v>
      </c>
      <c r="N1929" s="232" t="s">
        <v>43</v>
      </c>
      <c r="O1929" s="75"/>
      <c r="P1929" s="189">
        <f>O1929*H1929</f>
        <v>0</v>
      </c>
      <c r="Q1929" s="189">
        <v>0.029999999999999999</v>
      </c>
      <c r="R1929" s="189">
        <f>Q1929*H1929</f>
        <v>10.528740000000001</v>
      </c>
      <c r="S1929" s="189">
        <v>0</v>
      </c>
      <c r="T1929" s="190">
        <f>S1929*H1929</f>
        <v>0</v>
      </c>
      <c r="U1929" s="41"/>
      <c r="V1929" s="41"/>
      <c r="W1929" s="41"/>
      <c r="X1929" s="41"/>
      <c r="Y1929" s="41"/>
      <c r="Z1929" s="41"/>
      <c r="AA1929" s="41"/>
      <c r="AB1929" s="41"/>
      <c r="AC1929" s="41"/>
      <c r="AD1929" s="41"/>
      <c r="AE1929" s="41"/>
      <c r="AR1929" s="191" t="s">
        <v>616</v>
      </c>
      <c r="AT1929" s="191" t="s">
        <v>513</v>
      </c>
      <c r="AU1929" s="191" t="s">
        <v>80</v>
      </c>
      <c r="AY1929" s="22" t="s">
        <v>408</v>
      </c>
      <c r="BE1929" s="192">
        <f>IF(N1929="základní",J1929,0)</f>
        <v>0</v>
      </c>
      <c r="BF1929" s="192">
        <f>IF(N1929="snížená",J1929,0)</f>
        <v>0</v>
      </c>
      <c r="BG1929" s="192">
        <f>IF(N1929="zákl. přenesená",J1929,0)</f>
        <v>0</v>
      </c>
      <c r="BH1929" s="192">
        <f>IF(N1929="sníž. přenesená",J1929,0)</f>
        <v>0</v>
      </c>
      <c r="BI1929" s="192">
        <f>IF(N1929="nulová",J1929,0)</f>
        <v>0</v>
      </c>
      <c r="BJ1929" s="22" t="s">
        <v>76</v>
      </c>
      <c r="BK1929" s="192">
        <f>ROUND(I1929*H1929,2)</f>
        <v>0</v>
      </c>
      <c r="BL1929" s="22" t="s">
        <v>98</v>
      </c>
      <c r="BM1929" s="191" t="s">
        <v>3118</v>
      </c>
    </row>
    <row r="1930" s="13" customFormat="1">
      <c r="A1930" s="13"/>
      <c r="B1930" s="198"/>
      <c r="C1930" s="13"/>
      <c r="D1930" s="199" t="s">
        <v>419</v>
      </c>
      <c r="E1930" s="13"/>
      <c r="F1930" s="201" t="s">
        <v>3119</v>
      </c>
      <c r="G1930" s="13"/>
      <c r="H1930" s="202">
        <v>350.95800000000003</v>
      </c>
      <c r="I1930" s="203"/>
      <c r="J1930" s="13"/>
      <c r="K1930" s="13"/>
      <c r="L1930" s="198"/>
      <c r="M1930" s="204"/>
      <c r="N1930" s="205"/>
      <c r="O1930" s="205"/>
      <c r="P1930" s="205"/>
      <c r="Q1930" s="205"/>
      <c r="R1930" s="205"/>
      <c r="S1930" s="205"/>
      <c r="T1930" s="206"/>
      <c r="U1930" s="13"/>
      <c r="V1930" s="13"/>
      <c r="W1930" s="13"/>
      <c r="X1930" s="13"/>
      <c r="Y1930" s="13"/>
      <c r="Z1930" s="13"/>
      <c r="AA1930" s="13"/>
      <c r="AB1930" s="13"/>
      <c r="AC1930" s="13"/>
      <c r="AD1930" s="13"/>
      <c r="AE1930" s="13"/>
      <c r="AT1930" s="200" t="s">
        <v>419</v>
      </c>
      <c r="AU1930" s="200" t="s">
        <v>80</v>
      </c>
      <c r="AV1930" s="13" t="s">
        <v>80</v>
      </c>
      <c r="AW1930" s="13" t="s">
        <v>4</v>
      </c>
      <c r="AX1930" s="13" t="s">
        <v>76</v>
      </c>
      <c r="AY1930" s="200" t="s">
        <v>408</v>
      </c>
    </row>
    <row r="1931" s="2" customFormat="1" ht="24.15" customHeight="1">
      <c r="A1931" s="41"/>
      <c r="B1931" s="179"/>
      <c r="C1931" s="180" t="s">
        <v>3120</v>
      </c>
      <c r="D1931" s="180" t="s">
        <v>411</v>
      </c>
      <c r="E1931" s="181" t="s">
        <v>3121</v>
      </c>
      <c r="F1931" s="182" t="s">
        <v>3122</v>
      </c>
      <c r="G1931" s="183" t="s">
        <v>117</v>
      </c>
      <c r="H1931" s="184">
        <v>13.993</v>
      </c>
      <c r="I1931" s="185"/>
      <c r="J1931" s="186">
        <f>ROUND(I1931*H1931,2)</f>
        <v>0</v>
      </c>
      <c r="K1931" s="182" t="s">
        <v>414</v>
      </c>
      <c r="L1931" s="42"/>
      <c r="M1931" s="187" t="s">
        <v>3</v>
      </c>
      <c r="N1931" s="188" t="s">
        <v>43</v>
      </c>
      <c r="O1931" s="75"/>
      <c r="P1931" s="189">
        <f>O1931*H1931</f>
        <v>0</v>
      </c>
      <c r="Q1931" s="189">
        <v>0</v>
      </c>
      <c r="R1931" s="189">
        <f>Q1931*H1931</f>
        <v>0</v>
      </c>
      <c r="S1931" s="189">
        <v>0</v>
      </c>
      <c r="T1931" s="190">
        <f>S1931*H1931</f>
        <v>0</v>
      </c>
      <c r="U1931" s="41"/>
      <c r="V1931" s="41"/>
      <c r="W1931" s="41"/>
      <c r="X1931" s="41"/>
      <c r="Y1931" s="41"/>
      <c r="Z1931" s="41"/>
      <c r="AA1931" s="41"/>
      <c r="AB1931" s="41"/>
      <c r="AC1931" s="41"/>
      <c r="AD1931" s="41"/>
      <c r="AE1931" s="41"/>
      <c r="AR1931" s="191" t="s">
        <v>98</v>
      </c>
      <c r="AT1931" s="191" t="s">
        <v>411</v>
      </c>
      <c r="AU1931" s="191" t="s">
        <v>80</v>
      </c>
      <c r="AY1931" s="22" t="s">
        <v>408</v>
      </c>
      <c r="BE1931" s="192">
        <f>IF(N1931="základní",J1931,0)</f>
        <v>0</v>
      </c>
      <c r="BF1931" s="192">
        <f>IF(N1931="snížená",J1931,0)</f>
        <v>0</v>
      </c>
      <c r="BG1931" s="192">
        <f>IF(N1931="zákl. přenesená",J1931,0)</f>
        <v>0</v>
      </c>
      <c r="BH1931" s="192">
        <f>IF(N1931="sníž. přenesená",J1931,0)</f>
        <v>0</v>
      </c>
      <c r="BI1931" s="192">
        <f>IF(N1931="nulová",J1931,0)</f>
        <v>0</v>
      </c>
      <c r="BJ1931" s="22" t="s">
        <v>76</v>
      </c>
      <c r="BK1931" s="192">
        <f>ROUND(I1931*H1931,2)</f>
        <v>0</v>
      </c>
      <c r="BL1931" s="22" t="s">
        <v>98</v>
      </c>
      <c r="BM1931" s="191" t="s">
        <v>3123</v>
      </c>
    </row>
    <row r="1932" s="2" customFormat="1">
      <c r="A1932" s="41"/>
      <c r="B1932" s="42"/>
      <c r="C1932" s="41"/>
      <c r="D1932" s="193" t="s">
        <v>417</v>
      </c>
      <c r="E1932" s="41"/>
      <c r="F1932" s="194" t="s">
        <v>3124</v>
      </c>
      <c r="G1932" s="41"/>
      <c r="H1932" s="41"/>
      <c r="I1932" s="195"/>
      <c r="J1932" s="41"/>
      <c r="K1932" s="41"/>
      <c r="L1932" s="42"/>
      <c r="M1932" s="196"/>
      <c r="N1932" s="197"/>
      <c r="O1932" s="75"/>
      <c r="P1932" s="75"/>
      <c r="Q1932" s="75"/>
      <c r="R1932" s="75"/>
      <c r="S1932" s="75"/>
      <c r="T1932" s="76"/>
      <c r="U1932" s="41"/>
      <c r="V1932" s="41"/>
      <c r="W1932" s="41"/>
      <c r="X1932" s="41"/>
      <c r="Y1932" s="41"/>
      <c r="Z1932" s="41"/>
      <c r="AA1932" s="41"/>
      <c r="AB1932" s="41"/>
      <c r="AC1932" s="41"/>
      <c r="AD1932" s="41"/>
      <c r="AE1932" s="41"/>
      <c r="AT1932" s="22" t="s">
        <v>417</v>
      </c>
      <c r="AU1932" s="22" t="s">
        <v>80</v>
      </c>
    </row>
    <row r="1933" s="13" customFormat="1">
      <c r="A1933" s="13"/>
      <c r="B1933" s="198"/>
      <c r="C1933" s="13"/>
      <c r="D1933" s="199" t="s">
        <v>419</v>
      </c>
      <c r="E1933" s="200" t="s">
        <v>3</v>
      </c>
      <c r="F1933" s="201" t="s">
        <v>3114</v>
      </c>
      <c r="G1933" s="13"/>
      <c r="H1933" s="202">
        <v>13.993</v>
      </c>
      <c r="I1933" s="203"/>
      <c r="J1933" s="13"/>
      <c r="K1933" s="13"/>
      <c r="L1933" s="198"/>
      <c r="M1933" s="204"/>
      <c r="N1933" s="205"/>
      <c r="O1933" s="205"/>
      <c r="P1933" s="205"/>
      <c r="Q1933" s="205"/>
      <c r="R1933" s="205"/>
      <c r="S1933" s="205"/>
      <c r="T1933" s="206"/>
      <c r="U1933" s="13"/>
      <c r="V1933" s="13"/>
      <c r="W1933" s="13"/>
      <c r="X1933" s="13"/>
      <c r="Y1933" s="13"/>
      <c r="Z1933" s="13"/>
      <c r="AA1933" s="13"/>
      <c r="AB1933" s="13"/>
      <c r="AC1933" s="13"/>
      <c r="AD1933" s="13"/>
      <c r="AE1933" s="13"/>
      <c r="AT1933" s="200" t="s">
        <v>419</v>
      </c>
      <c r="AU1933" s="200" t="s">
        <v>80</v>
      </c>
      <c r="AV1933" s="13" t="s">
        <v>80</v>
      </c>
      <c r="AW1933" s="13" t="s">
        <v>33</v>
      </c>
      <c r="AX1933" s="13" t="s">
        <v>76</v>
      </c>
      <c r="AY1933" s="200" t="s">
        <v>408</v>
      </c>
    </row>
    <row r="1934" s="2" customFormat="1" ht="49.05" customHeight="1">
      <c r="A1934" s="41"/>
      <c r="B1934" s="179"/>
      <c r="C1934" s="180" t="s">
        <v>3125</v>
      </c>
      <c r="D1934" s="180" t="s">
        <v>411</v>
      </c>
      <c r="E1934" s="181" t="s">
        <v>3126</v>
      </c>
      <c r="F1934" s="182" t="s">
        <v>3127</v>
      </c>
      <c r="G1934" s="183" t="s">
        <v>501</v>
      </c>
      <c r="H1934" s="184">
        <v>13.135999999999999</v>
      </c>
      <c r="I1934" s="185"/>
      <c r="J1934" s="186">
        <f>ROUND(I1934*H1934,2)</f>
        <v>0</v>
      </c>
      <c r="K1934" s="182" t="s">
        <v>414</v>
      </c>
      <c r="L1934" s="42"/>
      <c r="M1934" s="187" t="s">
        <v>3</v>
      </c>
      <c r="N1934" s="188" t="s">
        <v>43</v>
      </c>
      <c r="O1934" s="75"/>
      <c r="P1934" s="189">
        <f>O1934*H1934</f>
        <v>0</v>
      </c>
      <c r="Q1934" s="189">
        <v>0</v>
      </c>
      <c r="R1934" s="189">
        <f>Q1934*H1934</f>
        <v>0</v>
      </c>
      <c r="S1934" s="189">
        <v>0</v>
      </c>
      <c r="T1934" s="190">
        <f>S1934*H1934</f>
        <v>0</v>
      </c>
      <c r="U1934" s="41"/>
      <c r="V1934" s="41"/>
      <c r="W1934" s="41"/>
      <c r="X1934" s="41"/>
      <c r="Y1934" s="41"/>
      <c r="Z1934" s="41"/>
      <c r="AA1934" s="41"/>
      <c r="AB1934" s="41"/>
      <c r="AC1934" s="41"/>
      <c r="AD1934" s="41"/>
      <c r="AE1934" s="41"/>
      <c r="AR1934" s="191" t="s">
        <v>98</v>
      </c>
      <c r="AT1934" s="191" t="s">
        <v>411</v>
      </c>
      <c r="AU1934" s="191" t="s">
        <v>80</v>
      </c>
      <c r="AY1934" s="22" t="s">
        <v>408</v>
      </c>
      <c r="BE1934" s="192">
        <f>IF(N1934="základní",J1934,0)</f>
        <v>0</v>
      </c>
      <c r="BF1934" s="192">
        <f>IF(N1934="snížená",J1934,0)</f>
        <v>0</v>
      </c>
      <c r="BG1934" s="192">
        <f>IF(N1934="zákl. přenesená",J1934,0)</f>
        <v>0</v>
      </c>
      <c r="BH1934" s="192">
        <f>IF(N1934="sníž. přenesená",J1934,0)</f>
        <v>0</v>
      </c>
      <c r="BI1934" s="192">
        <f>IF(N1934="nulová",J1934,0)</f>
        <v>0</v>
      </c>
      <c r="BJ1934" s="22" t="s">
        <v>76</v>
      </c>
      <c r="BK1934" s="192">
        <f>ROUND(I1934*H1934,2)</f>
        <v>0</v>
      </c>
      <c r="BL1934" s="22" t="s">
        <v>98</v>
      </c>
      <c r="BM1934" s="191" t="s">
        <v>3128</v>
      </c>
    </row>
    <row r="1935" s="2" customFormat="1">
      <c r="A1935" s="41"/>
      <c r="B1935" s="42"/>
      <c r="C1935" s="41"/>
      <c r="D1935" s="193" t="s">
        <v>417</v>
      </c>
      <c r="E1935" s="41"/>
      <c r="F1935" s="194" t="s">
        <v>3129</v>
      </c>
      <c r="G1935" s="41"/>
      <c r="H1935" s="41"/>
      <c r="I1935" s="195"/>
      <c r="J1935" s="41"/>
      <c r="K1935" s="41"/>
      <c r="L1935" s="42"/>
      <c r="M1935" s="196"/>
      <c r="N1935" s="197"/>
      <c r="O1935" s="75"/>
      <c r="P1935" s="75"/>
      <c r="Q1935" s="75"/>
      <c r="R1935" s="75"/>
      <c r="S1935" s="75"/>
      <c r="T1935" s="76"/>
      <c r="U1935" s="41"/>
      <c r="V1935" s="41"/>
      <c r="W1935" s="41"/>
      <c r="X1935" s="41"/>
      <c r="Y1935" s="41"/>
      <c r="Z1935" s="41"/>
      <c r="AA1935" s="41"/>
      <c r="AB1935" s="41"/>
      <c r="AC1935" s="41"/>
      <c r="AD1935" s="41"/>
      <c r="AE1935" s="41"/>
      <c r="AT1935" s="22" t="s">
        <v>417</v>
      </c>
      <c r="AU1935" s="22" t="s">
        <v>80</v>
      </c>
    </row>
    <row r="1936" s="12" customFormat="1" ht="22.8" customHeight="1">
      <c r="A1936" s="12"/>
      <c r="B1936" s="166"/>
      <c r="C1936" s="12"/>
      <c r="D1936" s="167" t="s">
        <v>71</v>
      </c>
      <c r="E1936" s="177" t="s">
        <v>3130</v>
      </c>
      <c r="F1936" s="177" t="s">
        <v>3131</v>
      </c>
      <c r="G1936" s="12"/>
      <c r="H1936" s="12"/>
      <c r="I1936" s="169"/>
      <c r="J1936" s="178">
        <f>BK1936</f>
        <v>0</v>
      </c>
      <c r="K1936" s="12"/>
      <c r="L1936" s="166"/>
      <c r="M1936" s="171"/>
      <c r="N1936" s="172"/>
      <c r="O1936" s="172"/>
      <c r="P1936" s="173">
        <f>SUM(P1937:P1970)</f>
        <v>0</v>
      </c>
      <c r="Q1936" s="172"/>
      <c r="R1936" s="173">
        <f>SUM(R1937:R1970)</f>
        <v>0.71300203297499998</v>
      </c>
      <c r="S1936" s="172"/>
      <c r="T1936" s="174">
        <f>SUM(T1937:T1970)</f>
        <v>0.021692370000000002</v>
      </c>
      <c r="U1936" s="12"/>
      <c r="V1936" s="12"/>
      <c r="W1936" s="12"/>
      <c r="X1936" s="12"/>
      <c r="Y1936" s="12"/>
      <c r="Z1936" s="12"/>
      <c r="AA1936" s="12"/>
      <c r="AB1936" s="12"/>
      <c r="AC1936" s="12"/>
      <c r="AD1936" s="12"/>
      <c r="AE1936" s="12"/>
      <c r="AR1936" s="167" t="s">
        <v>80</v>
      </c>
      <c r="AT1936" s="175" t="s">
        <v>71</v>
      </c>
      <c r="AU1936" s="175" t="s">
        <v>76</v>
      </c>
      <c r="AY1936" s="167" t="s">
        <v>408</v>
      </c>
      <c r="BK1936" s="176">
        <f>SUM(BK1937:BK1970)</f>
        <v>0</v>
      </c>
    </row>
    <row r="1937" s="2" customFormat="1" ht="24.15" customHeight="1">
      <c r="A1937" s="41"/>
      <c r="B1937" s="179"/>
      <c r="C1937" s="180" t="s">
        <v>3132</v>
      </c>
      <c r="D1937" s="180" t="s">
        <v>411</v>
      </c>
      <c r="E1937" s="181" t="s">
        <v>3133</v>
      </c>
      <c r="F1937" s="182" t="s">
        <v>3134</v>
      </c>
      <c r="G1937" s="183" t="s">
        <v>117</v>
      </c>
      <c r="H1937" s="184">
        <v>1188.0719999999999</v>
      </c>
      <c r="I1937" s="185"/>
      <c r="J1937" s="186">
        <f>ROUND(I1937*H1937,2)</f>
        <v>0</v>
      </c>
      <c r="K1937" s="182" t="s">
        <v>414</v>
      </c>
      <c r="L1937" s="42"/>
      <c r="M1937" s="187" t="s">
        <v>3</v>
      </c>
      <c r="N1937" s="188" t="s">
        <v>43</v>
      </c>
      <c r="O1937" s="75"/>
      <c r="P1937" s="189">
        <f>O1937*H1937</f>
        <v>0</v>
      </c>
      <c r="Q1937" s="189">
        <v>0</v>
      </c>
      <c r="R1937" s="189">
        <f>Q1937*H1937</f>
        <v>0</v>
      </c>
      <c r="S1937" s="189">
        <v>0</v>
      </c>
      <c r="T1937" s="190">
        <f>S1937*H1937</f>
        <v>0</v>
      </c>
      <c r="U1937" s="41"/>
      <c r="V1937" s="41"/>
      <c r="W1937" s="41"/>
      <c r="X1937" s="41"/>
      <c r="Y1937" s="41"/>
      <c r="Z1937" s="41"/>
      <c r="AA1937" s="41"/>
      <c r="AB1937" s="41"/>
      <c r="AC1937" s="41"/>
      <c r="AD1937" s="41"/>
      <c r="AE1937" s="41"/>
      <c r="AR1937" s="191" t="s">
        <v>98</v>
      </c>
      <c r="AT1937" s="191" t="s">
        <v>411</v>
      </c>
      <c r="AU1937" s="191" t="s">
        <v>80</v>
      </c>
      <c r="AY1937" s="22" t="s">
        <v>408</v>
      </c>
      <c r="BE1937" s="192">
        <f>IF(N1937="základní",J1937,0)</f>
        <v>0</v>
      </c>
      <c r="BF1937" s="192">
        <f>IF(N1937="snížená",J1937,0)</f>
        <v>0</v>
      </c>
      <c r="BG1937" s="192">
        <f>IF(N1937="zákl. přenesená",J1937,0)</f>
        <v>0</v>
      </c>
      <c r="BH1937" s="192">
        <f>IF(N1937="sníž. přenesená",J1937,0)</f>
        <v>0</v>
      </c>
      <c r="BI1937" s="192">
        <f>IF(N1937="nulová",J1937,0)</f>
        <v>0</v>
      </c>
      <c r="BJ1937" s="22" t="s">
        <v>76</v>
      </c>
      <c r="BK1937" s="192">
        <f>ROUND(I1937*H1937,2)</f>
        <v>0</v>
      </c>
      <c r="BL1937" s="22" t="s">
        <v>98</v>
      </c>
      <c r="BM1937" s="191" t="s">
        <v>3135</v>
      </c>
    </row>
    <row r="1938" s="2" customFormat="1">
      <c r="A1938" s="41"/>
      <c r="B1938" s="42"/>
      <c r="C1938" s="41"/>
      <c r="D1938" s="193" t="s">
        <v>417</v>
      </c>
      <c r="E1938" s="41"/>
      <c r="F1938" s="194" t="s">
        <v>3136</v>
      </c>
      <c r="G1938" s="41"/>
      <c r="H1938" s="41"/>
      <c r="I1938" s="195"/>
      <c r="J1938" s="41"/>
      <c r="K1938" s="41"/>
      <c r="L1938" s="42"/>
      <c r="M1938" s="196"/>
      <c r="N1938" s="197"/>
      <c r="O1938" s="75"/>
      <c r="P1938" s="75"/>
      <c r="Q1938" s="75"/>
      <c r="R1938" s="75"/>
      <c r="S1938" s="75"/>
      <c r="T1938" s="76"/>
      <c r="U1938" s="41"/>
      <c r="V1938" s="41"/>
      <c r="W1938" s="41"/>
      <c r="X1938" s="41"/>
      <c r="Y1938" s="41"/>
      <c r="Z1938" s="41"/>
      <c r="AA1938" s="41"/>
      <c r="AB1938" s="41"/>
      <c r="AC1938" s="41"/>
      <c r="AD1938" s="41"/>
      <c r="AE1938" s="41"/>
      <c r="AT1938" s="22" t="s">
        <v>417</v>
      </c>
      <c r="AU1938" s="22" t="s">
        <v>80</v>
      </c>
    </row>
    <row r="1939" s="13" customFormat="1">
      <c r="A1939" s="13"/>
      <c r="B1939" s="198"/>
      <c r="C1939" s="13"/>
      <c r="D1939" s="199" t="s">
        <v>419</v>
      </c>
      <c r="E1939" s="200" t="s">
        <v>3</v>
      </c>
      <c r="F1939" s="201" t="s">
        <v>3137</v>
      </c>
      <c r="G1939" s="13"/>
      <c r="H1939" s="202">
        <v>755.19399999999996</v>
      </c>
      <c r="I1939" s="203"/>
      <c r="J1939" s="13"/>
      <c r="K1939" s="13"/>
      <c r="L1939" s="198"/>
      <c r="M1939" s="204"/>
      <c r="N1939" s="205"/>
      <c r="O1939" s="205"/>
      <c r="P1939" s="205"/>
      <c r="Q1939" s="205"/>
      <c r="R1939" s="205"/>
      <c r="S1939" s="205"/>
      <c r="T1939" s="206"/>
      <c r="U1939" s="13"/>
      <c r="V1939" s="13"/>
      <c r="W1939" s="13"/>
      <c r="X1939" s="13"/>
      <c r="Y1939" s="13"/>
      <c r="Z1939" s="13"/>
      <c r="AA1939" s="13"/>
      <c r="AB1939" s="13"/>
      <c r="AC1939" s="13"/>
      <c r="AD1939" s="13"/>
      <c r="AE1939" s="13"/>
      <c r="AT1939" s="200" t="s">
        <v>419</v>
      </c>
      <c r="AU1939" s="200" t="s">
        <v>80</v>
      </c>
      <c r="AV1939" s="13" t="s">
        <v>80</v>
      </c>
      <c r="AW1939" s="13" t="s">
        <v>33</v>
      </c>
      <c r="AX1939" s="13" t="s">
        <v>72</v>
      </c>
      <c r="AY1939" s="200" t="s">
        <v>408</v>
      </c>
    </row>
    <row r="1940" s="13" customFormat="1">
      <c r="A1940" s="13"/>
      <c r="B1940" s="198"/>
      <c r="C1940" s="13"/>
      <c r="D1940" s="199" t="s">
        <v>419</v>
      </c>
      <c r="E1940" s="200" t="s">
        <v>3</v>
      </c>
      <c r="F1940" s="201" t="s">
        <v>3138</v>
      </c>
      <c r="G1940" s="13"/>
      <c r="H1940" s="202">
        <v>432.87799999999999</v>
      </c>
      <c r="I1940" s="203"/>
      <c r="J1940" s="13"/>
      <c r="K1940" s="13"/>
      <c r="L1940" s="198"/>
      <c r="M1940" s="204"/>
      <c r="N1940" s="205"/>
      <c r="O1940" s="205"/>
      <c r="P1940" s="205"/>
      <c r="Q1940" s="205"/>
      <c r="R1940" s="205"/>
      <c r="S1940" s="205"/>
      <c r="T1940" s="206"/>
      <c r="U1940" s="13"/>
      <c r="V1940" s="13"/>
      <c r="W1940" s="13"/>
      <c r="X1940" s="13"/>
      <c r="Y1940" s="13"/>
      <c r="Z1940" s="13"/>
      <c r="AA1940" s="13"/>
      <c r="AB1940" s="13"/>
      <c r="AC1940" s="13"/>
      <c r="AD1940" s="13"/>
      <c r="AE1940" s="13"/>
      <c r="AT1940" s="200" t="s">
        <v>419</v>
      </c>
      <c r="AU1940" s="200" t="s">
        <v>80</v>
      </c>
      <c r="AV1940" s="13" t="s">
        <v>80</v>
      </c>
      <c r="AW1940" s="13" t="s">
        <v>33</v>
      </c>
      <c r="AX1940" s="13" t="s">
        <v>72</v>
      </c>
      <c r="AY1940" s="200" t="s">
        <v>408</v>
      </c>
    </row>
    <row r="1941" s="15" customFormat="1">
      <c r="A1941" s="15"/>
      <c r="B1941" s="215"/>
      <c r="C1941" s="15"/>
      <c r="D1941" s="199" t="s">
        <v>419</v>
      </c>
      <c r="E1941" s="216" t="s">
        <v>3</v>
      </c>
      <c r="F1941" s="217" t="s">
        <v>451</v>
      </c>
      <c r="G1941" s="15"/>
      <c r="H1941" s="218">
        <v>1188.0719999999999</v>
      </c>
      <c r="I1941" s="219"/>
      <c r="J1941" s="15"/>
      <c r="K1941" s="15"/>
      <c r="L1941" s="215"/>
      <c r="M1941" s="220"/>
      <c r="N1941" s="221"/>
      <c r="O1941" s="221"/>
      <c r="P1941" s="221"/>
      <c r="Q1941" s="221"/>
      <c r="R1941" s="221"/>
      <c r="S1941" s="221"/>
      <c r="T1941" s="222"/>
      <c r="U1941" s="15"/>
      <c r="V1941" s="15"/>
      <c r="W1941" s="15"/>
      <c r="X1941" s="15"/>
      <c r="Y1941" s="15"/>
      <c r="Z1941" s="15"/>
      <c r="AA1941" s="15"/>
      <c r="AB1941" s="15"/>
      <c r="AC1941" s="15"/>
      <c r="AD1941" s="15"/>
      <c r="AE1941" s="15"/>
      <c r="AT1941" s="216" t="s">
        <v>419</v>
      </c>
      <c r="AU1941" s="216" t="s">
        <v>80</v>
      </c>
      <c r="AV1941" s="15" t="s">
        <v>415</v>
      </c>
      <c r="AW1941" s="15" t="s">
        <v>33</v>
      </c>
      <c r="AX1941" s="15" t="s">
        <v>76</v>
      </c>
      <c r="AY1941" s="216" t="s">
        <v>408</v>
      </c>
    </row>
    <row r="1942" s="2" customFormat="1" ht="33" customHeight="1">
      <c r="A1942" s="41"/>
      <c r="B1942" s="179"/>
      <c r="C1942" s="180" t="s">
        <v>3139</v>
      </c>
      <c r="D1942" s="180" t="s">
        <v>411</v>
      </c>
      <c r="E1942" s="181" t="s">
        <v>3140</v>
      </c>
      <c r="F1942" s="182" t="s">
        <v>3141</v>
      </c>
      <c r="G1942" s="183" t="s">
        <v>117</v>
      </c>
      <c r="H1942" s="184">
        <v>1188.0719999999999</v>
      </c>
      <c r="I1942" s="185"/>
      <c r="J1942" s="186">
        <f>ROUND(I1942*H1942,2)</f>
        <v>0</v>
      </c>
      <c r="K1942" s="182" t="s">
        <v>414</v>
      </c>
      <c r="L1942" s="42"/>
      <c r="M1942" s="187" t="s">
        <v>3</v>
      </c>
      <c r="N1942" s="188" t="s">
        <v>43</v>
      </c>
      <c r="O1942" s="75"/>
      <c r="P1942" s="189">
        <f>O1942*H1942</f>
        <v>0</v>
      </c>
      <c r="Q1942" s="189">
        <v>0.00020120000000000001</v>
      </c>
      <c r="R1942" s="189">
        <f>Q1942*H1942</f>
        <v>0.23904008639999999</v>
      </c>
      <c r="S1942" s="189">
        <v>0</v>
      </c>
      <c r="T1942" s="190">
        <f>S1942*H1942</f>
        <v>0</v>
      </c>
      <c r="U1942" s="41"/>
      <c r="V1942" s="41"/>
      <c r="W1942" s="41"/>
      <c r="X1942" s="41"/>
      <c r="Y1942" s="41"/>
      <c r="Z1942" s="41"/>
      <c r="AA1942" s="41"/>
      <c r="AB1942" s="41"/>
      <c r="AC1942" s="41"/>
      <c r="AD1942" s="41"/>
      <c r="AE1942" s="41"/>
      <c r="AR1942" s="191" t="s">
        <v>98</v>
      </c>
      <c r="AT1942" s="191" t="s">
        <v>411</v>
      </c>
      <c r="AU1942" s="191" t="s">
        <v>80</v>
      </c>
      <c r="AY1942" s="22" t="s">
        <v>408</v>
      </c>
      <c r="BE1942" s="192">
        <f>IF(N1942="základní",J1942,0)</f>
        <v>0</v>
      </c>
      <c r="BF1942" s="192">
        <f>IF(N1942="snížená",J1942,0)</f>
        <v>0</v>
      </c>
      <c r="BG1942" s="192">
        <f>IF(N1942="zákl. přenesená",J1942,0)</f>
        <v>0</v>
      </c>
      <c r="BH1942" s="192">
        <f>IF(N1942="sníž. přenesená",J1942,0)</f>
        <v>0</v>
      </c>
      <c r="BI1942" s="192">
        <f>IF(N1942="nulová",J1942,0)</f>
        <v>0</v>
      </c>
      <c r="BJ1942" s="22" t="s">
        <v>76</v>
      </c>
      <c r="BK1942" s="192">
        <f>ROUND(I1942*H1942,2)</f>
        <v>0</v>
      </c>
      <c r="BL1942" s="22" t="s">
        <v>98</v>
      </c>
      <c r="BM1942" s="191" t="s">
        <v>3142</v>
      </c>
    </row>
    <row r="1943" s="2" customFormat="1">
      <c r="A1943" s="41"/>
      <c r="B1943" s="42"/>
      <c r="C1943" s="41"/>
      <c r="D1943" s="193" t="s">
        <v>417</v>
      </c>
      <c r="E1943" s="41"/>
      <c r="F1943" s="194" t="s">
        <v>3143</v>
      </c>
      <c r="G1943" s="41"/>
      <c r="H1943" s="41"/>
      <c r="I1943" s="195"/>
      <c r="J1943" s="41"/>
      <c r="K1943" s="41"/>
      <c r="L1943" s="42"/>
      <c r="M1943" s="196"/>
      <c r="N1943" s="197"/>
      <c r="O1943" s="75"/>
      <c r="P1943" s="75"/>
      <c r="Q1943" s="75"/>
      <c r="R1943" s="75"/>
      <c r="S1943" s="75"/>
      <c r="T1943" s="76"/>
      <c r="U1943" s="41"/>
      <c r="V1943" s="41"/>
      <c r="W1943" s="41"/>
      <c r="X1943" s="41"/>
      <c r="Y1943" s="41"/>
      <c r="Z1943" s="41"/>
      <c r="AA1943" s="41"/>
      <c r="AB1943" s="41"/>
      <c r="AC1943" s="41"/>
      <c r="AD1943" s="41"/>
      <c r="AE1943" s="41"/>
      <c r="AT1943" s="22" t="s">
        <v>417</v>
      </c>
      <c r="AU1943" s="22" t="s">
        <v>80</v>
      </c>
    </row>
    <row r="1944" s="2" customFormat="1" ht="37.8" customHeight="1">
      <c r="A1944" s="41"/>
      <c r="B1944" s="179"/>
      <c r="C1944" s="180" t="s">
        <v>3144</v>
      </c>
      <c r="D1944" s="180" t="s">
        <v>411</v>
      </c>
      <c r="E1944" s="181" t="s">
        <v>3145</v>
      </c>
      <c r="F1944" s="182" t="s">
        <v>3146</v>
      </c>
      <c r="G1944" s="183" t="s">
        <v>117</v>
      </c>
      <c r="H1944" s="184">
        <v>1188.0719999999999</v>
      </c>
      <c r="I1944" s="185"/>
      <c r="J1944" s="186">
        <f>ROUND(I1944*H1944,2)</f>
        <v>0</v>
      </c>
      <c r="K1944" s="182" t="s">
        <v>414</v>
      </c>
      <c r="L1944" s="42"/>
      <c r="M1944" s="187" t="s">
        <v>3</v>
      </c>
      <c r="N1944" s="188" t="s">
        <v>43</v>
      </c>
      <c r="O1944" s="75"/>
      <c r="P1944" s="189">
        <f>O1944*H1944</f>
        <v>0</v>
      </c>
      <c r="Q1944" s="189">
        <v>0.00025839999999999999</v>
      </c>
      <c r="R1944" s="189">
        <f>Q1944*H1944</f>
        <v>0.30699780479999994</v>
      </c>
      <c r="S1944" s="189">
        <v>0</v>
      </c>
      <c r="T1944" s="190">
        <f>S1944*H1944</f>
        <v>0</v>
      </c>
      <c r="U1944" s="41"/>
      <c r="V1944" s="41"/>
      <c r="W1944" s="41"/>
      <c r="X1944" s="41"/>
      <c r="Y1944" s="41"/>
      <c r="Z1944" s="41"/>
      <c r="AA1944" s="41"/>
      <c r="AB1944" s="41"/>
      <c r="AC1944" s="41"/>
      <c r="AD1944" s="41"/>
      <c r="AE1944" s="41"/>
      <c r="AR1944" s="191" t="s">
        <v>98</v>
      </c>
      <c r="AT1944" s="191" t="s">
        <v>411</v>
      </c>
      <c r="AU1944" s="191" t="s">
        <v>80</v>
      </c>
      <c r="AY1944" s="22" t="s">
        <v>408</v>
      </c>
      <c r="BE1944" s="192">
        <f>IF(N1944="základní",J1944,0)</f>
        <v>0</v>
      </c>
      <c r="BF1944" s="192">
        <f>IF(N1944="snížená",J1944,0)</f>
        <v>0</v>
      </c>
      <c r="BG1944" s="192">
        <f>IF(N1944="zákl. přenesená",J1944,0)</f>
        <v>0</v>
      </c>
      <c r="BH1944" s="192">
        <f>IF(N1944="sníž. přenesená",J1944,0)</f>
        <v>0</v>
      </c>
      <c r="BI1944" s="192">
        <f>IF(N1944="nulová",J1944,0)</f>
        <v>0</v>
      </c>
      <c r="BJ1944" s="22" t="s">
        <v>76</v>
      </c>
      <c r="BK1944" s="192">
        <f>ROUND(I1944*H1944,2)</f>
        <v>0</v>
      </c>
      <c r="BL1944" s="22" t="s">
        <v>98</v>
      </c>
      <c r="BM1944" s="191" t="s">
        <v>3147</v>
      </c>
    </row>
    <row r="1945" s="2" customFormat="1">
      <c r="A1945" s="41"/>
      <c r="B1945" s="42"/>
      <c r="C1945" s="41"/>
      <c r="D1945" s="193" t="s">
        <v>417</v>
      </c>
      <c r="E1945" s="41"/>
      <c r="F1945" s="194" t="s">
        <v>3148</v>
      </c>
      <c r="G1945" s="41"/>
      <c r="H1945" s="41"/>
      <c r="I1945" s="195"/>
      <c r="J1945" s="41"/>
      <c r="K1945" s="41"/>
      <c r="L1945" s="42"/>
      <c r="M1945" s="196"/>
      <c r="N1945" s="197"/>
      <c r="O1945" s="75"/>
      <c r="P1945" s="75"/>
      <c r="Q1945" s="75"/>
      <c r="R1945" s="75"/>
      <c r="S1945" s="75"/>
      <c r="T1945" s="76"/>
      <c r="U1945" s="41"/>
      <c r="V1945" s="41"/>
      <c r="W1945" s="41"/>
      <c r="X1945" s="41"/>
      <c r="Y1945" s="41"/>
      <c r="Z1945" s="41"/>
      <c r="AA1945" s="41"/>
      <c r="AB1945" s="41"/>
      <c r="AC1945" s="41"/>
      <c r="AD1945" s="41"/>
      <c r="AE1945" s="41"/>
      <c r="AT1945" s="22" t="s">
        <v>417</v>
      </c>
      <c r="AU1945" s="22" t="s">
        <v>80</v>
      </c>
    </row>
    <row r="1946" s="2" customFormat="1" ht="33" customHeight="1">
      <c r="A1946" s="41"/>
      <c r="B1946" s="179"/>
      <c r="C1946" s="180" t="s">
        <v>3149</v>
      </c>
      <c r="D1946" s="180" t="s">
        <v>411</v>
      </c>
      <c r="E1946" s="181" t="s">
        <v>3150</v>
      </c>
      <c r="F1946" s="182" t="s">
        <v>3151</v>
      </c>
      <c r="G1946" s="183" t="s">
        <v>650</v>
      </c>
      <c r="H1946" s="184">
        <v>682.25</v>
      </c>
      <c r="I1946" s="185"/>
      <c r="J1946" s="186">
        <f>ROUND(I1946*H1946,2)</f>
        <v>0</v>
      </c>
      <c r="K1946" s="182" t="s">
        <v>414</v>
      </c>
      <c r="L1946" s="42"/>
      <c r="M1946" s="187" t="s">
        <v>3</v>
      </c>
      <c r="N1946" s="188" t="s">
        <v>43</v>
      </c>
      <c r="O1946" s="75"/>
      <c r="P1946" s="189">
        <f>O1946*H1946</f>
        <v>0</v>
      </c>
      <c r="Q1946" s="189">
        <v>1.1559899999999999E-05</v>
      </c>
      <c r="R1946" s="189">
        <f>Q1946*H1946</f>
        <v>0.0078867417749999991</v>
      </c>
      <c r="S1946" s="189">
        <v>0</v>
      </c>
      <c r="T1946" s="190">
        <f>S1946*H1946</f>
        <v>0</v>
      </c>
      <c r="U1946" s="41"/>
      <c r="V1946" s="41"/>
      <c r="W1946" s="41"/>
      <c r="X1946" s="41"/>
      <c r="Y1946" s="41"/>
      <c r="Z1946" s="41"/>
      <c r="AA1946" s="41"/>
      <c r="AB1946" s="41"/>
      <c r="AC1946" s="41"/>
      <c r="AD1946" s="41"/>
      <c r="AE1946" s="41"/>
      <c r="AR1946" s="191" t="s">
        <v>98</v>
      </c>
      <c r="AT1946" s="191" t="s">
        <v>411</v>
      </c>
      <c r="AU1946" s="191" t="s">
        <v>80</v>
      </c>
      <c r="AY1946" s="22" t="s">
        <v>408</v>
      </c>
      <c r="BE1946" s="192">
        <f>IF(N1946="základní",J1946,0)</f>
        <v>0</v>
      </c>
      <c r="BF1946" s="192">
        <f>IF(N1946="snížená",J1946,0)</f>
        <v>0</v>
      </c>
      <c r="BG1946" s="192">
        <f>IF(N1946="zákl. přenesená",J1946,0)</f>
        <v>0</v>
      </c>
      <c r="BH1946" s="192">
        <f>IF(N1946="sníž. přenesená",J1946,0)</f>
        <v>0</v>
      </c>
      <c r="BI1946" s="192">
        <f>IF(N1946="nulová",J1946,0)</f>
        <v>0</v>
      </c>
      <c r="BJ1946" s="22" t="s">
        <v>76</v>
      </c>
      <c r="BK1946" s="192">
        <f>ROUND(I1946*H1946,2)</f>
        <v>0</v>
      </c>
      <c r="BL1946" s="22" t="s">
        <v>98</v>
      </c>
      <c r="BM1946" s="191" t="s">
        <v>3152</v>
      </c>
    </row>
    <row r="1947" s="2" customFormat="1">
      <c r="A1947" s="41"/>
      <c r="B1947" s="42"/>
      <c r="C1947" s="41"/>
      <c r="D1947" s="193" t="s">
        <v>417</v>
      </c>
      <c r="E1947" s="41"/>
      <c r="F1947" s="194" t="s">
        <v>3153</v>
      </c>
      <c r="G1947" s="41"/>
      <c r="H1947" s="41"/>
      <c r="I1947" s="195"/>
      <c r="J1947" s="41"/>
      <c r="K1947" s="41"/>
      <c r="L1947" s="42"/>
      <c r="M1947" s="196"/>
      <c r="N1947" s="197"/>
      <c r="O1947" s="75"/>
      <c r="P1947" s="75"/>
      <c r="Q1947" s="75"/>
      <c r="R1947" s="75"/>
      <c r="S1947" s="75"/>
      <c r="T1947" s="76"/>
      <c r="U1947" s="41"/>
      <c r="V1947" s="41"/>
      <c r="W1947" s="41"/>
      <c r="X1947" s="41"/>
      <c r="Y1947" s="41"/>
      <c r="Z1947" s="41"/>
      <c r="AA1947" s="41"/>
      <c r="AB1947" s="41"/>
      <c r="AC1947" s="41"/>
      <c r="AD1947" s="41"/>
      <c r="AE1947" s="41"/>
      <c r="AT1947" s="22" t="s">
        <v>417</v>
      </c>
      <c r="AU1947" s="22" t="s">
        <v>80</v>
      </c>
    </row>
    <row r="1948" s="13" customFormat="1">
      <c r="A1948" s="13"/>
      <c r="B1948" s="198"/>
      <c r="C1948" s="13"/>
      <c r="D1948" s="199" t="s">
        <v>419</v>
      </c>
      <c r="E1948" s="200" t="s">
        <v>3</v>
      </c>
      <c r="F1948" s="201" t="s">
        <v>3154</v>
      </c>
      <c r="G1948" s="13"/>
      <c r="H1948" s="202">
        <v>348.59800000000001</v>
      </c>
      <c r="I1948" s="203"/>
      <c r="J1948" s="13"/>
      <c r="K1948" s="13"/>
      <c r="L1948" s="198"/>
      <c r="M1948" s="204"/>
      <c r="N1948" s="205"/>
      <c r="O1948" s="205"/>
      <c r="P1948" s="205"/>
      <c r="Q1948" s="205"/>
      <c r="R1948" s="205"/>
      <c r="S1948" s="205"/>
      <c r="T1948" s="206"/>
      <c r="U1948" s="13"/>
      <c r="V1948" s="13"/>
      <c r="W1948" s="13"/>
      <c r="X1948" s="13"/>
      <c r="Y1948" s="13"/>
      <c r="Z1948" s="13"/>
      <c r="AA1948" s="13"/>
      <c r="AB1948" s="13"/>
      <c r="AC1948" s="13"/>
      <c r="AD1948" s="13"/>
      <c r="AE1948" s="13"/>
      <c r="AT1948" s="200" t="s">
        <v>419</v>
      </c>
      <c r="AU1948" s="200" t="s">
        <v>80</v>
      </c>
      <c r="AV1948" s="13" t="s">
        <v>80</v>
      </c>
      <c r="AW1948" s="13" t="s">
        <v>33</v>
      </c>
      <c r="AX1948" s="13" t="s">
        <v>72</v>
      </c>
      <c r="AY1948" s="200" t="s">
        <v>408</v>
      </c>
    </row>
    <row r="1949" s="13" customFormat="1">
      <c r="A1949" s="13"/>
      <c r="B1949" s="198"/>
      <c r="C1949" s="13"/>
      <c r="D1949" s="199" t="s">
        <v>419</v>
      </c>
      <c r="E1949" s="200" t="s">
        <v>3</v>
      </c>
      <c r="F1949" s="201" t="s">
        <v>3155</v>
      </c>
      <c r="G1949" s="13"/>
      <c r="H1949" s="202">
        <v>274.14999999999998</v>
      </c>
      <c r="I1949" s="203"/>
      <c r="J1949" s="13"/>
      <c r="K1949" s="13"/>
      <c r="L1949" s="198"/>
      <c r="M1949" s="204"/>
      <c r="N1949" s="205"/>
      <c r="O1949" s="205"/>
      <c r="P1949" s="205"/>
      <c r="Q1949" s="205"/>
      <c r="R1949" s="205"/>
      <c r="S1949" s="205"/>
      <c r="T1949" s="206"/>
      <c r="U1949" s="13"/>
      <c r="V1949" s="13"/>
      <c r="W1949" s="13"/>
      <c r="X1949" s="13"/>
      <c r="Y1949" s="13"/>
      <c r="Z1949" s="13"/>
      <c r="AA1949" s="13"/>
      <c r="AB1949" s="13"/>
      <c r="AC1949" s="13"/>
      <c r="AD1949" s="13"/>
      <c r="AE1949" s="13"/>
      <c r="AT1949" s="200" t="s">
        <v>419</v>
      </c>
      <c r="AU1949" s="200" t="s">
        <v>80</v>
      </c>
      <c r="AV1949" s="13" t="s">
        <v>80</v>
      </c>
      <c r="AW1949" s="13" t="s">
        <v>33</v>
      </c>
      <c r="AX1949" s="13" t="s">
        <v>72</v>
      </c>
      <c r="AY1949" s="200" t="s">
        <v>408</v>
      </c>
    </row>
    <row r="1950" s="13" customFormat="1">
      <c r="A1950" s="13"/>
      <c r="B1950" s="198"/>
      <c r="C1950" s="13"/>
      <c r="D1950" s="199" t="s">
        <v>419</v>
      </c>
      <c r="E1950" s="200" t="s">
        <v>3</v>
      </c>
      <c r="F1950" s="201" t="s">
        <v>3156</v>
      </c>
      <c r="G1950" s="13"/>
      <c r="H1950" s="202">
        <v>59.502000000000002</v>
      </c>
      <c r="I1950" s="203"/>
      <c r="J1950" s="13"/>
      <c r="K1950" s="13"/>
      <c r="L1950" s="198"/>
      <c r="M1950" s="204"/>
      <c r="N1950" s="205"/>
      <c r="O1950" s="205"/>
      <c r="P1950" s="205"/>
      <c r="Q1950" s="205"/>
      <c r="R1950" s="205"/>
      <c r="S1950" s="205"/>
      <c r="T1950" s="206"/>
      <c r="U1950" s="13"/>
      <c r="V1950" s="13"/>
      <c r="W1950" s="13"/>
      <c r="X1950" s="13"/>
      <c r="Y1950" s="13"/>
      <c r="Z1950" s="13"/>
      <c r="AA1950" s="13"/>
      <c r="AB1950" s="13"/>
      <c r="AC1950" s="13"/>
      <c r="AD1950" s="13"/>
      <c r="AE1950" s="13"/>
      <c r="AT1950" s="200" t="s">
        <v>419</v>
      </c>
      <c r="AU1950" s="200" t="s">
        <v>80</v>
      </c>
      <c r="AV1950" s="13" t="s">
        <v>80</v>
      </c>
      <c r="AW1950" s="13" t="s">
        <v>33</v>
      </c>
      <c r="AX1950" s="13" t="s">
        <v>72</v>
      </c>
      <c r="AY1950" s="200" t="s">
        <v>408</v>
      </c>
    </row>
    <row r="1951" s="15" customFormat="1">
      <c r="A1951" s="15"/>
      <c r="B1951" s="215"/>
      <c r="C1951" s="15"/>
      <c r="D1951" s="199" t="s">
        <v>419</v>
      </c>
      <c r="E1951" s="216" t="s">
        <v>3</v>
      </c>
      <c r="F1951" s="217" t="s">
        <v>451</v>
      </c>
      <c r="G1951" s="15"/>
      <c r="H1951" s="218">
        <v>682.25</v>
      </c>
      <c r="I1951" s="219"/>
      <c r="J1951" s="15"/>
      <c r="K1951" s="15"/>
      <c r="L1951" s="215"/>
      <c r="M1951" s="220"/>
      <c r="N1951" s="221"/>
      <c r="O1951" s="221"/>
      <c r="P1951" s="221"/>
      <c r="Q1951" s="221"/>
      <c r="R1951" s="221"/>
      <c r="S1951" s="221"/>
      <c r="T1951" s="222"/>
      <c r="U1951" s="15"/>
      <c r="V1951" s="15"/>
      <c r="W1951" s="15"/>
      <c r="X1951" s="15"/>
      <c r="Y1951" s="15"/>
      <c r="Z1951" s="15"/>
      <c r="AA1951" s="15"/>
      <c r="AB1951" s="15"/>
      <c r="AC1951" s="15"/>
      <c r="AD1951" s="15"/>
      <c r="AE1951" s="15"/>
      <c r="AT1951" s="216" t="s">
        <v>419</v>
      </c>
      <c r="AU1951" s="216" t="s">
        <v>80</v>
      </c>
      <c r="AV1951" s="15" t="s">
        <v>415</v>
      </c>
      <c r="AW1951" s="15" t="s">
        <v>33</v>
      </c>
      <c r="AX1951" s="15" t="s">
        <v>76</v>
      </c>
      <c r="AY1951" s="216" t="s">
        <v>408</v>
      </c>
    </row>
    <row r="1952" s="2" customFormat="1" ht="37.8" customHeight="1">
      <c r="A1952" s="41"/>
      <c r="B1952" s="179"/>
      <c r="C1952" s="180" t="s">
        <v>3157</v>
      </c>
      <c r="D1952" s="180" t="s">
        <v>411</v>
      </c>
      <c r="E1952" s="181" t="s">
        <v>3158</v>
      </c>
      <c r="F1952" s="182" t="s">
        <v>3159</v>
      </c>
      <c r="G1952" s="183" t="s">
        <v>650</v>
      </c>
      <c r="H1952" s="184">
        <v>99.170000000000002</v>
      </c>
      <c r="I1952" s="185"/>
      <c r="J1952" s="186">
        <f>ROUND(I1952*H1952,2)</f>
        <v>0</v>
      </c>
      <c r="K1952" s="182" t="s">
        <v>414</v>
      </c>
      <c r="L1952" s="42"/>
      <c r="M1952" s="187" t="s">
        <v>3</v>
      </c>
      <c r="N1952" s="188" t="s">
        <v>43</v>
      </c>
      <c r="O1952" s="75"/>
      <c r="P1952" s="189">
        <f>O1952*H1952</f>
        <v>0</v>
      </c>
      <c r="Q1952" s="189">
        <v>0</v>
      </c>
      <c r="R1952" s="189">
        <f>Q1952*H1952</f>
        <v>0</v>
      </c>
      <c r="S1952" s="189">
        <v>0</v>
      </c>
      <c r="T1952" s="190">
        <f>S1952*H1952</f>
        <v>0</v>
      </c>
      <c r="U1952" s="41"/>
      <c r="V1952" s="41"/>
      <c r="W1952" s="41"/>
      <c r="X1952" s="41"/>
      <c r="Y1952" s="41"/>
      <c r="Z1952" s="41"/>
      <c r="AA1952" s="41"/>
      <c r="AB1952" s="41"/>
      <c r="AC1952" s="41"/>
      <c r="AD1952" s="41"/>
      <c r="AE1952" s="41"/>
      <c r="AR1952" s="191" t="s">
        <v>98</v>
      </c>
      <c r="AT1952" s="191" t="s">
        <v>411</v>
      </c>
      <c r="AU1952" s="191" t="s">
        <v>80</v>
      </c>
      <c r="AY1952" s="22" t="s">
        <v>408</v>
      </c>
      <c r="BE1952" s="192">
        <f>IF(N1952="základní",J1952,0)</f>
        <v>0</v>
      </c>
      <c r="BF1952" s="192">
        <f>IF(N1952="snížená",J1952,0)</f>
        <v>0</v>
      </c>
      <c r="BG1952" s="192">
        <f>IF(N1952="zákl. přenesená",J1952,0)</f>
        <v>0</v>
      </c>
      <c r="BH1952" s="192">
        <f>IF(N1952="sníž. přenesená",J1952,0)</f>
        <v>0</v>
      </c>
      <c r="BI1952" s="192">
        <f>IF(N1952="nulová",J1952,0)</f>
        <v>0</v>
      </c>
      <c r="BJ1952" s="22" t="s">
        <v>76</v>
      </c>
      <c r="BK1952" s="192">
        <f>ROUND(I1952*H1952,2)</f>
        <v>0</v>
      </c>
      <c r="BL1952" s="22" t="s">
        <v>98</v>
      </c>
      <c r="BM1952" s="191" t="s">
        <v>3160</v>
      </c>
    </row>
    <row r="1953" s="2" customFormat="1">
      <c r="A1953" s="41"/>
      <c r="B1953" s="42"/>
      <c r="C1953" s="41"/>
      <c r="D1953" s="193" t="s">
        <v>417</v>
      </c>
      <c r="E1953" s="41"/>
      <c r="F1953" s="194" t="s">
        <v>3161</v>
      </c>
      <c r="G1953" s="41"/>
      <c r="H1953" s="41"/>
      <c r="I1953" s="195"/>
      <c r="J1953" s="41"/>
      <c r="K1953" s="41"/>
      <c r="L1953" s="42"/>
      <c r="M1953" s="196"/>
      <c r="N1953" s="197"/>
      <c r="O1953" s="75"/>
      <c r="P1953" s="75"/>
      <c r="Q1953" s="75"/>
      <c r="R1953" s="75"/>
      <c r="S1953" s="75"/>
      <c r="T1953" s="76"/>
      <c r="U1953" s="41"/>
      <c r="V1953" s="41"/>
      <c r="W1953" s="41"/>
      <c r="X1953" s="41"/>
      <c r="Y1953" s="41"/>
      <c r="Z1953" s="41"/>
      <c r="AA1953" s="41"/>
      <c r="AB1953" s="41"/>
      <c r="AC1953" s="41"/>
      <c r="AD1953" s="41"/>
      <c r="AE1953" s="41"/>
      <c r="AT1953" s="22" t="s">
        <v>417</v>
      </c>
      <c r="AU1953" s="22" t="s">
        <v>80</v>
      </c>
    </row>
    <row r="1954" s="13" customFormat="1">
      <c r="A1954" s="13"/>
      <c r="B1954" s="198"/>
      <c r="C1954" s="13"/>
      <c r="D1954" s="199" t="s">
        <v>419</v>
      </c>
      <c r="E1954" s="200" t="s">
        <v>3</v>
      </c>
      <c r="F1954" s="201" t="s">
        <v>3162</v>
      </c>
      <c r="G1954" s="13"/>
      <c r="H1954" s="202">
        <v>99.170000000000002</v>
      </c>
      <c r="I1954" s="203"/>
      <c r="J1954" s="13"/>
      <c r="K1954" s="13"/>
      <c r="L1954" s="198"/>
      <c r="M1954" s="204"/>
      <c r="N1954" s="205"/>
      <c r="O1954" s="205"/>
      <c r="P1954" s="205"/>
      <c r="Q1954" s="205"/>
      <c r="R1954" s="205"/>
      <c r="S1954" s="205"/>
      <c r="T1954" s="206"/>
      <c r="U1954" s="13"/>
      <c r="V1954" s="13"/>
      <c r="W1954" s="13"/>
      <c r="X1954" s="13"/>
      <c r="Y1954" s="13"/>
      <c r="Z1954" s="13"/>
      <c r="AA1954" s="13"/>
      <c r="AB1954" s="13"/>
      <c r="AC1954" s="13"/>
      <c r="AD1954" s="13"/>
      <c r="AE1954" s="13"/>
      <c r="AT1954" s="200" t="s">
        <v>419</v>
      </c>
      <c r="AU1954" s="200" t="s">
        <v>80</v>
      </c>
      <c r="AV1954" s="13" t="s">
        <v>80</v>
      </c>
      <c r="AW1954" s="13" t="s">
        <v>33</v>
      </c>
      <c r="AX1954" s="13" t="s">
        <v>76</v>
      </c>
      <c r="AY1954" s="200" t="s">
        <v>408</v>
      </c>
    </row>
    <row r="1955" s="2" customFormat="1" ht="24.15" customHeight="1">
      <c r="A1955" s="41"/>
      <c r="B1955" s="179"/>
      <c r="C1955" s="223" t="s">
        <v>3163</v>
      </c>
      <c r="D1955" s="223" t="s">
        <v>513</v>
      </c>
      <c r="E1955" s="224" t="s">
        <v>3164</v>
      </c>
      <c r="F1955" s="225" t="s">
        <v>3165</v>
      </c>
      <c r="G1955" s="226" t="s">
        <v>650</v>
      </c>
      <c r="H1955" s="227">
        <v>109.087</v>
      </c>
      <c r="I1955" s="228"/>
      <c r="J1955" s="229">
        <f>ROUND(I1955*H1955,2)</f>
        <v>0</v>
      </c>
      <c r="K1955" s="225" t="s">
        <v>414</v>
      </c>
      <c r="L1955" s="230"/>
      <c r="M1955" s="231" t="s">
        <v>3</v>
      </c>
      <c r="N1955" s="232" t="s">
        <v>43</v>
      </c>
      <c r="O1955" s="75"/>
      <c r="P1955" s="189">
        <f>O1955*H1955</f>
        <v>0</v>
      </c>
      <c r="Q1955" s="189">
        <v>0</v>
      </c>
      <c r="R1955" s="189">
        <f>Q1955*H1955</f>
        <v>0</v>
      </c>
      <c r="S1955" s="189">
        <v>0</v>
      </c>
      <c r="T1955" s="190">
        <f>S1955*H1955</f>
        <v>0</v>
      </c>
      <c r="U1955" s="41"/>
      <c r="V1955" s="41"/>
      <c r="W1955" s="41"/>
      <c r="X1955" s="41"/>
      <c r="Y1955" s="41"/>
      <c r="Z1955" s="41"/>
      <c r="AA1955" s="41"/>
      <c r="AB1955" s="41"/>
      <c r="AC1955" s="41"/>
      <c r="AD1955" s="41"/>
      <c r="AE1955" s="41"/>
      <c r="AR1955" s="191" t="s">
        <v>616</v>
      </c>
      <c r="AT1955" s="191" t="s">
        <v>513</v>
      </c>
      <c r="AU1955" s="191" t="s">
        <v>80</v>
      </c>
      <c r="AY1955" s="22" t="s">
        <v>408</v>
      </c>
      <c r="BE1955" s="192">
        <f>IF(N1955="základní",J1955,0)</f>
        <v>0</v>
      </c>
      <c r="BF1955" s="192">
        <f>IF(N1955="snížená",J1955,0)</f>
        <v>0</v>
      </c>
      <c r="BG1955" s="192">
        <f>IF(N1955="zákl. přenesená",J1955,0)</f>
        <v>0</v>
      </c>
      <c r="BH1955" s="192">
        <f>IF(N1955="sníž. přenesená",J1955,0)</f>
        <v>0</v>
      </c>
      <c r="BI1955" s="192">
        <f>IF(N1955="nulová",J1955,0)</f>
        <v>0</v>
      </c>
      <c r="BJ1955" s="22" t="s">
        <v>76</v>
      </c>
      <c r="BK1955" s="192">
        <f>ROUND(I1955*H1955,2)</f>
        <v>0</v>
      </c>
      <c r="BL1955" s="22" t="s">
        <v>98</v>
      </c>
      <c r="BM1955" s="191" t="s">
        <v>3166</v>
      </c>
    </row>
    <row r="1956" s="13" customFormat="1">
      <c r="A1956" s="13"/>
      <c r="B1956" s="198"/>
      <c r="C1956" s="13"/>
      <c r="D1956" s="199" t="s">
        <v>419</v>
      </c>
      <c r="E1956" s="13"/>
      <c r="F1956" s="201" t="s">
        <v>3167</v>
      </c>
      <c r="G1956" s="13"/>
      <c r="H1956" s="202">
        <v>109.087</v>
      </c>
      <c r="I1956" s="203"/>
      <c r="J1956" s="13"/>
      <c r="K1956" s="13"/>
      <c r="L1956" s="198"/>
      <c r="M1956" s="204"/>
      <c r="N1956" s="205"/>
      <c r="O1956" s="205"/>
      <c r="P1956" s="205"/>
      <c r="Q1956" s="205"/>
      <c r="R1956" s="205"/>
      <c r="S1956" s="205"/>
      <c r="T1956" s="206"/>
      <c r="U1956" s="13"/>
      <c r="V1956" s="13"/>
      <c r="W1956" s="13"/>
      <c r="X1956" s="13"/>
      <c r="Y1956" s="13"/>
      <c r="Z1956" s="13"/>
      <c r="AA1956" s="13"/>
      <c r="AB1956" s="13"/>
      <c r="AC1956" s="13"/>
      <c r="AD1956" s="13"/>
      <c r="AE1956" s="13"/>
      <c r="AT1956" s="200" t="s">
        <v>419</v>
      </c>
      <c r="AU1956" s="200" t="s">
        <v>80</v>
      </c>
      <c r="AV1956" s="13" t="s">
        <v>80</v>
      </c>
      <c r="AW1956" s="13" t="s">
        <v>4</v>
      </c>
      <c r="AX1956" s="13" t="s">
        <v>76</v>
      </c>
      <c r="AY1956" s="200" t="s">
        <v>408</v>
      </c>
    </row>
    <row r="1957" s="2" customFormat="1" ht="24.15" customHeight="1">
      <c r="A1957" s="41"/>
      <c r="B1957" s="179"/>
      <c r="C1957" s="180" t="s">
        <v>3168</v>
      </c>
      <c r="D1957" s="180" t="s">
        <v>411</v>
      </c>
      <c r="E1957" s="181" t="s">
        <v>3169</v>
      </c>
      <c r="F1957" s="182" t="s">
        <v>3170</v>
      </c>
      <c r="G1957" s="183" t="s">
        <v>117</v>
      </c>
      <c r="H1957" s="184">
        <v>396.68000000000001</v>
      </c>
      <c r="I1957" s="185"/>
      <c r="J1957" s="186">
        <f>ROUND(I1957*H1957,2)</f>
        <v>0</v>
      </c>
      <c r="K1957" s="182" t="s">
        <v>414</v>
      </c>
      <c r="L1957" s="42"/>
      <c r="M1957" s="187" t="s">
        <v>3</v>
      </c>
      <c r="N1957" s="188" t="s">
        <v>43</v>
      </c>
      <c r="O1957" s="75"/>
      <c r="P1957" s="189">
        <f>O1957*H1957</f>
        <v>0</v>
      </c>
      <c r="Q1957" s="189">
        <v>0</v>
      </c>
      <c r="R1957" s="189">
        <f>Q1957*H1957</f>
        <v>0</v>
      </c>
      <c r="S1957" s="189">
        <v>3.0000000000000001E-05</v>
      </c>
      <c r="T1957" s="190">
        <f>S1957*H1957</f>
        <v>0.0119004</v>
      </c>
      <c r="U1957" s="41"/>
      <c r="V1957" s="41"/>
      <c r="W1957" s="41"/>
      <c r="X1957" s="41"/>
      <c r="Y1957" s="41"/>
      <c r="Z1957" s="41"/>
      <c r="AA1957" s="41"/>
      <c r="AB1957" s="41"/>
      <c r="AC1957" s="41"/>
      <c r="AD1957" s="41"/>
      <c r="AE1957" s="41"/>
      <c r="AR1957" s="191" t="s">
        <v>98</v>
      </c>
      <c r="AT1957" s="191" t="s">
        <v>411</v>
      </c>
      <c r="AU1957" s="191" t="s">
        <v>80</v>
      </c>
      <c r="AY1957" s="22" t="s">
        <v>408</v>
      </c>
      <c r="BE1957" s="192">
        <f>IF(N1957="základní",J1957,0)</f>
        <v>0</v>
      </c>
      <c r="BF1957" s="192">
        <f>IF(N1957="snížená",J1957,0)</f>
        <v>0</v>
      </c>
      <c r="BG1957" s="192">
        <f>IF(N1957="zákl. přenesená",J1957,0)</f>
        <v>0</v>
      </c>
      <c r="BH1957" s="192">
        <f>IF(N1957="sníž. přenesená",J1957,0)</f>
        <v>0</v>
      </c>
      <c r="BI1957" s="192">
        <f>IF(N1957="nulová",J1957,0)</f>
        <v>0</v>
      </c>
      <c r="BJ1957" s="22" t="s">
        <v>76</v>
      </c>
      <c r="BK1957" s="192">
        <f>ROUND(I1957*H1957,2)</f>
        <v>0</v>
      </c>
      <c r="BL1957" s="22" t="s">
        <v>98</v>
      </c>
      <c r="BM1957" s="191" t="s">
        <v>3171</v>
      </c>
    </row>
    <row r="1958" s="2" customFormat="1">
      <c r="A1958" s="41"/>
      <c r="B1958" s="42"/>
      <c r="C1958" s="41"/>
      <c r="D1958" s="193" t="s">
        <v>417</v>
      </c>
      <c r="E1958" s="41"/>
      <c r="F1958" s="194" t="s">
        <v>3172</v>
      </c>
      <c r="G1958" s="41"/>
      <c r="H1958" s="41"/>
      <c r="I1958" s="195"/>
      <c r="J1958" s="41"/>
      <c r="K1958" s="41"/>
      <c r="L1958" s="42"/>
      <c r="M1958" s="196"/>
      <c r="N1958" s="197"/>
      <c r="O1958" s="75"/>
      <c r="P1958" s="75"/>
      <c r="Q1958" s="75"/>
      <c r="R1958" s="75"/>
      <c r="S1958" s="75"/>
      <c r="T1958" s="76"/>
      <c r="U1958" s="41"/>
      <c r="V1958" s="41"/>
      <c r="W1958" s="41"/>
      <c r="X1958" s="41"/>
      <c r="Y1958" s="41"/>
      <c r="Z1958" s="41"/>
      <c r="AA1958" s="41"/>
      <c r="AB1958" s="41"/>
      <c r="AC1958" s="41"/>
      <c r="AD1958" s="41"/>
      <c r="AE1958" s="41"/>
      <c r="AT1958" s="22" t="s">
        <v>417</v>
      </c>
      <c r="AU1958" s="22" t="s">
        <v>80</v>
      </c>
    </row>
    <row r="1959" s="13" customFormat="1">
      <c r="A1959" s="13"/>
      <c r="B1959" s="198"/>
      <c r="C1959" s="13"/>
      <c r="D1959" s="199" t="s">
        <v>419</v>
      </c>
      <c r="E1959" s="200" t="s">
        <v>3</v>
      </c>
      <c r="F1959" s="201" t="s">
        <v>3173</v>
      </c>
      <c r="G1959" s="13"/>
      <c r="H1959" s="202">
        <v>396.68000000000001</v>
      </c>
      <c r="I1959" s="203"/>
      <c r="J1959" s="13"/>
      <c r="K1959" s="13"/>
      <c r="L1959" s="198"/>
      <c r="M1959" s="204"/>
      <c r="N1959" s="205"/>
      <c r="O1959" s="205"/>
      <c r="P1959" s="205"/>
      <c r="Q1959" s="205"/>
      <c r="R1959" s="205"/>
      <c r="S1959" s="205"/>
      <c r="T1959" s="206"/>
      <c r="U1959" s="13"/>
      <c r="V1959" s="13"/>
      <c r="W1959" s="13"/>
      <c r="X1959" s="13"/>
      <c r="Y1959" s="13"/>
      <c r="Z1959" s="13"/>
      <c r="AA1959" s="13"/>
      <c r="AB1959" s="13"/>
      <c r="AC1959" s="13"/>
      <c r="AD1959" s="13"/>
      <c r="AE1959" s="13"/>
      <c r="AT1959" s="200" t="s">
        <v>419</v>
      </c>
      <c r="AU1959" s="200" t="s">
        <v>80</v>
      </c>
      <c r="AV1959" s="13" t="s">
        <v>80</v>
      </c>
      <c r="AW1959" s="13" t="s">
        <v>33</v>
      </c>
      <c r="AX1959" s="13" t="s">
        <v>76</v>
      </c>
      <c r="AY1959" s="200" t="s">
        <v>408</v>
      </c>
    </row>
    <row r="1960" s="2" customFormat="1" ht="16.5" customHeight="1">
      <c r="A1960" s="41"/>
      <c r="B1960" s="179"/>
      <c r="C1960" s="223" t="s">
        <v>3174</v>
      </c>
      <c r="D1960" s="223" t="s">
        <v>513</v>
      </c>
      <c r="E1960" s="224" t="s">
        <v>3175</v>
      </c>
      <c r="F1960" s="225" t="s">
        <v>3176</v>
      </c>
      <c r="G1960" s="226" t="s">
        <v>117</v>
      </c>
      <c r="H1960" s="227">
        <v>436.34800000000001</v>
      </c>
      <c r="I1960" s="228"/>
      <c r="J1960" s="229">
        <f>ROUND(I1960*H1960,2)</f>
        <v>0</v>
      </c>
      <c r="K1960" s="225" t="s">
        <v>414</v>
      </c>
      <c r="L1960" s="230"/>
      <c r="M1960" s="231" t="s">
        <v>3</v>
      </c>
      <c r="N1960" s="232" t="s">
        <v>43</v>
      </c>
      <c r="O1960" s="75"/>
      <c r="P1960" s="189">
        <f>O1960*H1960</f>
        <v>0</v>
      </c>
      <c r="Q1960" s="189">
        <v>0.00020000000000000001</v>
      </c>
      <c r="R1960" s="189">
        <f>Q1960*H1960</f>
        <v>0.087269600000000003</v>
      </c>
      <c r="S1960" s="189">
        <v>0</v>
      </c>
      <c r="T1960" s="190">
        <f>S1960*H1960</f>
        <v>0</v>
      </c>
      <c r="U1960" s="41"/>
      <c r="V1960" s="41"/>
      <c r="W1960" s="41"/>
      <c r="X1960" s="41"/>
      <c r="Y1960" s="41"/>
      <c r="Z1960" s="41"/>
      <c r="AA1960" s="41"/>
      <c r="AB1960" s="41"/>
      <c r="AC1960" s="41"/>
      <c r="AD1960" s="41"/>
      <c r="AE1960" s="41"/>
      <c r="AR1960" s="191" t="s">
        <v>616</v>
      </c>
      <c r="AT1960" s="191" t="s">
        <v>513</v>
      </c>
      <c r="AU1960" s="191" t="s">
        <v>80</v>
      </c>
      <c r="AY1960" s="22" t="s">
        <v>408</v>
      </c>
      <c r="BE1960" s="192">
        <f>IF(N1960="základní",J1960,0)</f>
        <v>0</v>
      </c>
      <c r="BF1960" s="192">
        <f>IF(N1960="snížená",J1960,0)</f>
        <v>0</v>
      </c>
      <c r="BG1960" s="192">
        <f>IF(N1960="zákl. přenesená",J1960,0)</f>
        <v>0</v>
      </c>
      <c r="BH1960" s="192">
        <f>IF(N1960="sníž. přenesená",J1960,0)</f>
        <v>0</v>
      </c>
      <c r="BI1960" s="192">
        <f>IF(N1960="nulová",J1960,0)</f>
        <v>0</v>
      </c>
      <c r="BJ1960" s="22" t="s">
        <v>76</v>
      </c>
      <c r="BK1960" s="192">
        <f>ROUND(I1960*H1960,2)</f>
        <v>0</v>
      </c>
      <c r="BL1960" s="22" t="s">
        <v>98</v>
      </c>
      <c r="BM1960" s="191" t="s">
        <v>3177</v>
      </c>
    </row>
    <row r="1961" s="13" customFormat="1">
      <c r="A1961" s="13"/>
      <c r="B1961" s="198"/>
      <c r="C1961" s="13"/>
      <c r="D1961" s="199" t="s">
        <v>419</v>
      </c>
      <c r="E1961" s="13"/>
      <c r="F1961" s="201" t="s">
        <v>3178</v>
      </c>
      <c r="G1961" s="13"/>
      <c r="H1961" s="202">
        <v>436.34800000000001</v>
      </c>
      <c r="I1961" s="203"/>
      <c r="J1961" s="13"/>
      <c r="K1961" s="13"/>
      <c r="L1961" s="198"/>
      <c r="M1961" s="204"/>
      <c r="N1961" s="205"/>
      <c r="O1961" s="205"/>
      <c r="P1961" s="205"/>
      <c r="Q1961" s="205"/>
      <c r="R1961" s="205"/>
      <c r="S1961" s="205"/>
      <c r="T1961" s="206"/>
      <c r="U1961" s="13"/>
      <c r="V1961" s="13"/>
      <c r="W1961" s="13"/>
      <c r="X1961" s="13"/>
      <c r="Y1961" s="13"/>
      <c r="Z1961" s="13"/>
      <c r="AA1961" s="13"/>
      <c r="AB1961" s="13"/>
      <c r="AC1961" s="13"/>
      <c r="AD1961" s="13"/>
      <c r="AE1961" s="13"/>
      <c r="AT1961" s="200" t="s">
        <v>419</v>
      </c>
      <c r="AU1961" s="200" t="s">
        <v>80</v>
      </c>
      <c r="AV1961" s="13" t="s">
        <v>80</v>
      </c>
      <c r="AW1961" s="13" t="s">
        <v>4</v>
      </c>
      <c r="AX1961" s="13" t="s">
        <v>76</v>
      </c>
      <c r="AY1961" s="200" t="s">
        <v>408</v>
      </c>
    </row>
    <row r="1962" s="2" customFormat="1" ht="55.5" customHeight="1">
      <c r="A1962" s="41"/>
      <c r="B1962" s="179"/>
      <c r="C1962" s="180" t="s">
        <v>3179</v>
      </c>
      <c r="D1962" s="180" t="s">
        <v>411</v>
      </c>
      <c r="E1962" s="181" t="s">
        <v>3180</v>
      </c>
      <c r="F1962" s="182" t="s">
        <v>3181</v>
      </c>
      <c r="G1962" s="183" t="s">
        <v>117</v>
      </c>
      <c r="H1962" s="184">
        <v>326.399</v>
      </c>
      <c r="I1962" s="185"/>
      <c r="J1962" s="186">
        <f>ROUND(I1962*H1962,2)</f>
        <v>0</v>
      </c>
      <c r="K1962" s="182" t="s">
        <v>414</v>
      </c>
      <c r="L1962" s="42"/>
      <c r="M1962" s="187" t="s">
        <v>3</v>
      </c>
      <c r="N1962" s="188" t="s">
        <v>43</v>
      </c>
      <c r="O1962" s="75"/>
      <c r="P1962" s="189">
        <f>O1962*H1962</f>
        <v>0</v>
      </c>
      <c r="Q1962" s="189">
        <v>0</v>
      </c>
      <c r="R1962" s="189">
        <f>Q1962*H1962</f>
        <v>0</v>
      </c>
      <c r="S1962" s="189">
        <v>3.0000000000000001E-05</v>
      </c>
      <c r="T1962" s="190">
        <f>S1962*H1962</f>
        <v>0.0097919700000000005</v>
      </c>
      <c r="U1962" s="41"/>
      <c r="V1962" s="41"/>
      <c r="W1962" s="41"/>
      <c r="X1962" s="41"/>
      <c r="Y1962" s="41"/>
      <c r="Z1962" s="41"/>
      <c r="AA1962" s="41"/>
      <c r="AB1962" s="41"/>
      <c r="AC1962" s="41"/>
      <c r="AD1962" s="41"/>
      <c r="AE1962" s="41"/>
      <c r="AR1962" s="191" t="s">
        <v>98</v>
      </c>
      <c r="AT1962" s="191" t="s">
        <v>411</v>
      </c>
      <c r="AU1962" s="191" t="s">
        <v>80</v>
      </c>
      <c r="AY1962" s="22" t="s">
        <v>408</v>
      </c>
      <c r="BE1962" s="192">
        <f>IF(N1962="základní",J1962,0)</f>
        <v>0</v>
      </c>
      <c r="BF1962" s="192">
        <f>IF(N1962="snížená",J1962,0)</f>
        <v>0</v>
      </c>
      <c r="BG1962" s="192">
        <f>IF(N1962="zákl. přenesená",J1962,0)</f>
        <v>0</v>
      </c>
      <c r="BH1962" s="192">
        <f>IF(N1962="sníž. přenesená",J1962,0)</f>
        <v>0</v>
      </c>
      <c r="BI1962" s="192">
        <f>IF(N1962="nulová",J1962,0)</f>
        <v>0</v>
      </c>
      <c r="BJ1962" s="22" t="s">
        <v>76</v>
      </c>
      <c r="BK1962" s="192">
        <f>ROUND(I1962*H1962,2)</f>
        <v>0</v>
      </c>
      <c r="BL1962" s="22" t="s">
        <v>98</v>
      </c>
      <c r="BM1962" s="191" t="s">
        <v>3182</v>
      </c>
    </row>
    <row r="1963" s="2" customFormat="1">
      <c r="A1963" s="41"/>
      <c r="B1963" s="42"/>
      <c r="C1963" s="41"/>
      <c r="D1963" s="193" t="s">
        <v>417</v>
      </c>
      <c r="E1963" s="41"/>
      <c r="F1963" s="194" t="s">
        <v>3183</v>
      </c>
      <c r="G1963" s="41"/>
      <c r="H1963" s="41"/>
      <c r="I1963" s="195"/>
      <c r="J1963" s="41"/>
      <c r="K1963" s="41"/>
      <c r="L1963" s="42"/>
      <c r="M1963" s="196"/>
      <c r="N1963" s="197"/>
      <c r="O1963" s="75"/>
      <c r="P1963" s="75"/>
      <c r="Q1963" s="75"/>
      <c r="R1963" s="75"/>
      <c r="S1963" s="75"/>
      <c r="T1963" s="76"/>
      <c r="U1963" s="41"/>
      <c r="V1963" s="41"/>
      <c r="W1963" s="41"/>
      <c r="X1963" s="41"/>
      <c r="Y1963" s="41"/>
      <c r="Z1963" s="41"/>
      <c r="AA1963" s="41"/>
      <c r="AB1963" s="41"/>
      <c r="AC1963" s="41"/>
      <c r="AD1963" s="41"/>
      <c r="AE1963" s="41"/>
      <c r="AT1963" s="22" t="s">
        <v>417</v>
      </c>
      <c r="AU1963" s="22" t="s">
        <v>80</v>
      </c>
    </row>
    <row r="1964" s="14" customFormat="1">
      <c r="A1964" s="14"/>
      <c r="B1964" s="208"/>
      <c r="C1964" s="14"/>
      <c r="D1964" s="199" t="s">
        <v>419</v>
      </c>
      <c r="E1964" s="209" t="s">
        <v>3</v>
      </c>
      <c r="F1964" s="210" t="s">
        <v>3184</v>
      </c>
      <c r="G1964" s="14"/>
      <c r="H1964" s="209" t="s">
        <v>3</v>
      </c>
      <c r="I1964" s="211"/>
      <c r="J1964" s="14"/>
      <c r="K1964" s="14"/>
      <c r="L1964" s="208"/>
      <c r="M1964" s="212"/>
      <c r="N1964" s="213"/>
      <c r="O1964" s="213"/>
      <c r="P1964" s="213"/>
      <c r="Q1964" s="213"/>
      <c r="R1964" s="213"/>
      <c r="S1964" s="213"/>
      <c r="T1964" s="214"/>
      <c r="U1964" s="14"/>
      <c r="V1964" s="14"/>
      <c r="W1964" s="14"/>
      <c r="X1964" s="14"/>
      <c r="Y1964" s="14"/>
      <c r="Z1964" s="14"/>
      <c r="AA1964" s="14"/>
      <c r="AB1964" s="14"/>
      <c r="AC1964" s="14"/>
      <c r="AD1964" s="14"/>
      <c r="AE1964" s="14"/>
      <c r="AT1964" s="209" t="s">
        <v>419</v>
      </c>
      <c r="AU1964" s="209" t="s">
        <v>80</v>
      </c>
      <c r="AV1964" s="14" t="s">
        <v>76</v>
      </c>
      <c r="AW1964" s="14" t="s">
        <v>33</v>
      </c>
      <c r="AX1964" s="14" t="s">
        <v>72</v>
      </c>
      <c r="AY1964" s="209" t="s">
        <v>408</v>
      </c>
    </row>
    <row r="1965" s="13" customFormat="1">
      <c r="A1965" s="13"/>
      <c r="B1965" s="198"/>
      <c r="C1965" s="13"/>
      <c r="D1965" s="199" t="s">
        <v>419</v>
      </c>
      <c r="E1965" s="200" t="s">
        <v>3</v>
      </c>
      <c r="F1965" s="201" t="s">
        <v>3185</v>
      </c>
      <c r="G1965" s="13"/>
      <c r="H1965" s="202">
        <v>158.672</v>
      </c>
      <c r="I1965" s="203"/>
      <c r="J1965" s="13"/>
      <c r="K1965" s="13"/>
      <c r="L1965" s="198"/>
      <c r="M1965" s="204"/>
      <c r="N1965" s="205"/>
      <c r="O1965" s="205"/>
      <c r="P1965" s="205"/>
      <c r="Q1965" s="205"/>
      <c r="R1965" s="205"/>
      <c r="S1965" s="205"/>
      <c r="T1965" s="206"/>
      <c r="U1965" s="13"/>
      <c r="V1965" s="13"/>
      <c r="W1965" s="13"/>
      <c r="X1965" s="13"/>
      <c r="Y1965" s="13"/>
      <c r="Z1965" s="13"/>
      <c r="AA1965" s="13"/>
      <c r="AB1965" s="13"/>
      <c r="AC1965" s="13"/>
      <c r="AD1965" s="13"/>
      <c r="AE1965" s="13"/>
      <c r="AT1965" s="200" t="s">
        <v>419</v>
      </c>
      <c r="AU1965" s="200" t="s">
        <v>80</v>
      </c>
      <c r="AV1965" s="13" t="s">
        <v>80</v>
      </c>
      <c r="AW1965" s="13" t="s">
        <v>33</v>
      </c>
      <c r="AX1965" s="13" t="s">
        <v>72</v>
      </c>
      <c r="AY1965" s="200" t="s">
        <v>408</v>
      </c>
    </row>
    <row r="1966" s="14" customFormat="1">
      <c r="A1966" s="14"/>
      <c r="B1966" s="208"/>
      <c r="C1966" s="14"/>
      <c r="D1966" s="199" t="s">
        <v>419</v>
      </c>
      <c r="E1966" s="209" t="s">
        <v>3</v>
      </c>
      <c r="F1966" s="210" t="s">
        <v>3186</v>
      </c>
      <c r="G1966" s="14"/>
      <c r="H1966" s="209" t="s">
        <v>3</v>
      </c>
      <c r="I1966" s="211"/>
      <c r="J1966" s="14"/>
      <c r="K1966" s="14"/>
      <c r="L1966" s="208"/>
      <c r="M1966" s="212"/>
      <c r="N1966" s="213"/>
      <c r="O1966" s="213"/>
      <c r="P1966" s="213"/>
      <c r="Q1966" s="213"/>
      <c r="R1966" s="213"/>
      <c r="S1966" s="213"/>
      <c r="T1966" s="214"/>
      <c r="U1966" s="14"/>
      <c r="V1966" s="14"/>
      <c r="W1966" s="14"/>
      <c r="X1966" s="14"/>
      <c r="Y1966" s="14"/>
      <c r="Z1966" s="14"/>
      <c r="AA1966" s="14"/>
      <c r="AB1966" s="14"/>
      <c r="AC1966" s="14"/>
      <c r="AD1966" s="14"/>
      <c r="AE1966" s="14"/>
      <c r="AT1966" s="209" t="s">
        <v>419</v>
      </c>
      <c r="AU1966" s="209" t="s">
        <v>80</v>
      </c>
      <c r="AV1966" s="14" t="s">
        <v>76</v>
      </c>
      <c r="AW1966" s="14" t="s">
        <v>33</v>
      </c>
      <c r="AX1966" s="14" t="s">
        <v>72</v>
      </c>
      <c r="AY1966" s="209" t="s">
        <v>408</v>
      </c>
    </row>
    <row r="1967" s="13" customFormat="1">
      <c r="A1967" s="13"/>
      <c r="B1967" s="198"/>
      <c r="C1967" s="13"/>
      <c r="D1967" s="199" t="s">
        <v>419</v>
      </c>
      <c r="E1967" s="200" t="s">
        <v>3</v>
      </c>
      <c r="F1967" s="201" t="s">
        <v>3187</v>
      </c>
      <c r="G1967" s="13"/>
      <c r="H1967" s="202">
        <v>167.727</v>
      </c>
      <c r="I1967" s="203"/>
      <c r="J1967" s="13"/>
      <c r="K1967" s="13"/>
      <c r="L1967" s="198"/>
      <c r="M1967" s="204"/>
      <c r="N1967" s="205"/>
      <c r="O1967" s="205"/>
      <c r="P1967" s="205"/>
      <c r="Q1967" s="205"/>
      <c r="R1967" s="205"/>
      <c r="S1967" s="205"/>
      <c r="T1967" s="206"/>
      <c r="U1967" s="13"/>
      <c r="V1967" s="13"/>
      <c r="W1967" s="13"/>
      <c r="X1967" s="13"/>
      <c r="Y1967" s="13"/>
      <c r="Z1967" s="13"/>
      <c r="AA1967" s="13"/>
      <c r="AB1967" s="13"/>
      <c r="AC1967" s="13"/>
      <c r="AD1967" s="13"/>
      <c r="AE1967" s="13"/>
      <c r="AT1967" s="200" t="s">
        <v>419</v>
      </c>
      <c r="AU1967" s="200" t="s">
        <v>80</v>
      </c>
      <c r="AV1967" s="13" t="s">
        <v>80</v>
      </c>
      <c r="AW1967" s="13" t="s">
        <v>33</v>
      </c>
      <c r="AX1967" s="13" t="s">
        <v>72</v>
      </c>
      <c r="AY1967" s="200" t="s">
        <v>408</v>
      </c>
    </row>
    <row r="1968" s="15" customFormat="1">
      <c r="A1968" s="15"/>
      <c r="B1968" s="215"/>
      <c r="C1968" s="15"/>
      <c r="D1968" s="199" t="s">
        <v>419</v>
      </c>
      <c r="E1968" s="216" t="s">
        <v>3</v>
      </c>
      <c r="F1968" s="217" t="s">
        <v>451</v>
      </c>
      <c r="G1968" s="15"/>
      <c r="H1968" s="218">
        <v>326.399</v>
      </c>
      <c r="I1968" s="219"/>
      <c r="J1968" s="15"/>
      <c r="K1968" s="15"/>
      <c r="L1968" s="215"/>
      <c r="M1968" s="220"/>
      <c r="N1968" s="221"/>
      <c r="O1968" s="221"/>
      <c r="P1968" s="221"/>
      <c r="Q1968" s="221"/>
      <c r="R1968" s="221"/>
      <c r="S1968" s="221"/>
      <c r="T1968" s="222"/>
      <c r="U1968" s="15"/>
      <c r="V1968" s="15"/>
      <c r="W1968" s="15"/>
      <c r="X1968" s="15"/>
      <c r="Y1968" s="15"/>
      <c r="Z1968" s="15"/>
      <c r="AA1968" s="15"/>
      <c r="AB1968" s="15"/>
      <c r="AC1968" s="15"/>
      <c r="AD1968" s="15"/>
      <c r="AE1968" s="15"/>
      <c r="AT1968" s="216" t="s">
        <v>419</v>
      </c>
      <c r="AU1968" s="216" t="s">
        <v>80</v>
      </c>
      <c r="AV1968" s="15" t="s">
        <v>415</v>
      </c>
      <c r="AW1968" s="15" t="s">
        <v>33</v>
      </c>
      <c r="AX1968" s="15" t="s">
        <v>76</v>
      </c>
      <c r="AY1968" s="216" t="s">
        <v>408</v>
      </c>
    </row>
    <row r="1969" s="2" customFormat="1" ht="16.5" customHeight="1">
      <c r="A1969" s="41"/>
      <c r="B1969" s="179"/>
      <c r="C1969" s="223" t="s">
        <v>3188</v>
      </c>
      <c r="D1969" s="223" t="s">
        <v>513</v>
      </c>
      <c r="E1969" s="224" t="s">
        <v>3175</v>
      </c>
      <c r="F1969" s="225" t="s">
        <v>3176</v>
      </c>
      <c r="G1969" s="226" t="s">
        <v>117</v>
      </c>
      <c r="H1969" s="227">
        <v>359.03899999999999</v>
      </c>
      <c r="I1969" s="228"/>
      <c r="J1969" s="229">
        <f>ROUND(I1969*H1969,2)</f>
        <v>0</v>
      </c>
      <c r="K1969" s="225" t="s">
        <v>414</v>
      </c>
      <c r="L1969" s="230"/>
      <c r="M1969" s="231" t="s">
        <v>3</v>
      </c>
      <c r="N1969" s="232" t="s">
        <v>43</v>
      </c>
      <c r="O1969" s="75"/>
      <c r="P1969" s="189">
        <f>O1969*H1969</f>
        <v>0</v>
      </c>
      <c r="Q1969" s="189">
        <v>0.00020000000000000001</v>
      </c>
      <c r="R1969" s="189">
        <f>Q1969*H1969</f>
        <v>0.071807800000000005</v>
      </c>
      <c r="S1969" s="189">
        <v>0</v>
      </c>
      <c r="T1969" s="190">
        <f>S1969*H1969</f>
        <v>0</v>
      </c>
      <c r="U1969" s="41"/>
      <c r="V1969" s="41"/>
      <c r="W1969" s="41"/>
      <c r="X1969" s="41"/>
      <c r="Y1969" s="41"/>
      <c r="Z1969" s="41"/>
      <c r="AA1969" s="41"/>
      <c r="AB1969" s="41"/>
      <c r="AC1969" s="41"/>
      <c r="AD1969" s="41"/>
      <c r="AE1969" s="41"/>
      <c r="AR1969" s="191" t="s">
        <v>616</v>
      </c>
      <c r="AT1969" s="191" t="s">
        <v>513</v>
      </c>
      <c r="AU1969" s="191" t="s">
        <v>80</v>
      </c>
      <c r="AY1969" s="22" t="s">
        <v>408</v>
      </c>
      <c r="BE1969" s="192">
        <f>IF(N1969="základní",J1969,0)</f>
        <v>0</v>
      </c>
      <c r="BF1969" s="192">
        <f>IF(N1969="snížená",J1969,0)</f>
        <v>0</v>
      </c>
      <c r="BG1969" s="192">
        <f>IF(N1969="zákl. přenesená",J1969,0)</f>
        <v>0</v>
      </c>
      <c r="BH1969" s="192">
        <f>IF(N1969="sníž. přenesená",J1969,0)</f>
        <v>0</v>
      </c>
      <c r="BI1969" s="192">
        <f>IF(N1969="nulová",J1969,0)</f>
        <v>0</v>
      </c>
      <c r="BJ1969" s="22" t="s">
        <v>76</v>
      </c>
      <c r="BK1969" s="192">
        <f>ROUND(I1969*H1969,2)</f>
        <v>0</v>
      </c>
      <c r="BL1969" s="22" t="s">
        <v>98</v>
      </c>
      <c r="BM1969" s="191" t="s">
        <v>3189</v>
      </c>
    </row>
    <row r="1970" s="13" customFormat="1">
      <c r="A1970" s="13"/>
      <c r="B1970" s="198"/>
      <c r="C1970" s="13"/>
      <c r="D1970" s="199" t="s">
        <v>419</v>
      </c>
      <c r="E1970" s="13"/>
      <c r="F1970" s="201" t="s">
        <v>3190</v>
      </c>
      <c r="G1970" s="13"/>
      <c r="H1970" s="202">
        <v>359.03899999999999</v>
      </c>
      <c r="I1970" s="203"/>
      <c r="J1970" s="13"/>
      <c r="K1970" s="13"/>
      <c r="L1970" s="198"/>
      <c r="M1970" s="204"/>
      <c r="N1970" s="205"/>
      <c r="O1970" s="205"/>
      <c r="P1970" s="205"/>
      <c r="Q1970" s="205"/>
      <c r="R1970" s="205"/>
      <c r="S1970" s="205"/>
      <c r="T1970" s="206"/>
      <c r="U1970" s="13"/>
      <c r="V1970" s="13"/>
      <c r="W1970" s="13"/>
      <c r="X1970" s="13"/>
      <c r="Y1970" s="13"/>
      <c r="Z1970" s="13"/>
      <c r="AA1970" s="13"/>
      <c r="AB1970" s="13"/>
      <c r="AC1970" s="13"/>
      <c r="AD1970" s="13"/>
      <c r="AE1970" s="13"/>
      <c r="AT1970" s="200" t="s">
        <v>419</v>
      </c>
      <c r="AU1970" s="200" t="s">
        <v>80</v>
      </c>
      <c r="AV1970" s="13" t="s">
        <v>80</v>
      </c>
      <c r="AW1970" s="13" t="s">
        <v>4</v>
      </c>
      <c r="AX1970" s="13" t="s">
        <v>76</v>
      </c>
      <c r="AY1970" s="200" t="s">
        <v>408</v>
      </c>
    </row>
    <row r="1971" s="12" customFormat="1" ht="22.8" customHeight="1">
      <c r="A1971" s="12"/>
      <c r="B1971" s="166"/>
      <c r="C1971" s="12"/>
      <c r="D1971" s="167" t="s">
        <v>71</v>
      </c>
      <c r="E1971" s="177" t="s">
        <v>3191</v>
      </c>
      <c r="F1971" s="177" t="s">
        <v>3192</v>
      </c>
      <c r="G1971" s="12"/>
      <c r="H1971" s="12"/>
      <c r="I1971" s="169"/>
      <c r="J1971" s="178">
        <f>BK1971</f>
        <v>0</v>
      </c>
      <c r="K1971" s="12"/>
      <c r="L1971" s="166"/>
      <c r="M1971" s="171"/>
      <c r="N1971" s="172"/>
      <c r="O1971" s="172"/>
      <c r="P1971" s="173">
        <f>SUM(P1972:P2039)</f>
        <v>0</v>
      </c>
      <c r="Q1971" s="172"/>
      <c r="R1971" s="173">
        <f>SUM(R1972:R2039)</f>
        <v>0.060330000000000009</v>
      </c>
      <c r="S1971" s="172"/>
      <c r="T1971" s="174">
        <f>SUM(T1972:T2039)</f>
        <v>0</v>
      </c>
      <c r="U1971" s="12"/>
      <c r="V1971" s="12"/>
      <c r="W1971" s="12"/>
      <c r="X1971" s="12"/>
      <c r="Y1971" s="12"/>
      <c r="Z1971" s="12"/>
      <c r="AA1971" s="12"/>
      <c r="AB1971" s="12"/>
      <c r="AC1971" s="12"/>
      <c r="AD1971" s="12"/>
      <c r="AE1971" s="12"/>
      <c r="AR1971" s="167" t="s">
        <v>80</v>
      </c>
      <c r="AT1971" s="175" t="s">
        <v>71</v>
      </c>
      <c r="AU1971" s="175" t="s">
        <v>76</v>
      </c>
      <c r="AY1971" s="167" t="s">
        <v>408</v>
      </c>
      <c r="BK1971" s="176">
        <f>SUM(BK1972:BK2039)</f>
        <v>0</v>
      </c>
    </row>
    <row r="1972" s="2" customFormat="1" ht="37.8" customHeight="1">
      <c r="A1972" s="41"/>
      <c r="B1972" s="179"/>
      <c r="C1972" s="180" t="s">
        <v>3193</v>
      </c>
      <c r="D1972" s="180" t="s">
        <v>411</v>
      </c>
      <c r="E1972" s="181" t="s">
        <v>3194</v>
      </c>
      <c r="F1972" s="182" t="s">
        <v>3195</v>
      </c>
      <c r="G1972" s="183" t="s">
        <v>561</v>
      </c>
      <c r="H1972" s="184">
        <v>3</v>
      </c>
      <c r="I1972" s="185"/>
      <c r="J1972" s="186">
        <f>ROUND(I1972*H1972,2)</f>
        <v>0</v>
      </c>
      <c r="K1972" s="182" t="s">
        <v>414</v>
      </c>
      <c r="L1972" s="42"/>
      <c r="M1972" s="187" t="s">
        <v>3</v>
      </c>
      <c r="N1972" s="188" t="s">
        <v>43</v>
      </c>
      <c r="O1972" s="75"/>
      <c r="P1972" s="189">
        <f>O1972*H1972</f>
        <v>0</v>
      </c>
      <c r="Q1972" s="189">
        <v>0</v>
      </c>
      <c r="R1972" s="189">
        <f>Q1972*H1972</f>
        <v>0</v>
      </c>
      <c r="S1972" s="189">
        <v>0</v>
      </c>
      <c r="T1972" s="190">
        <f>S1972*H1972</f>
        <v>0</v>
      </c>
      <c r="U1972" s="41"/>
      <c r="V1972" s="41"/>
      <c r="W1972" s="41"/>
      <c r="X1972" s="41"/>
      <c r="Y1972" s="41"/>
      <c r="Z1972" s="41"/>
      <c r="AA1972" s="41"/>
      <c r="AB1972" s="41"/>
      <c r="AC1972" s="41"/>
      <c r="AD1972" s="41"/>
      <c r="AE1972" s="41"/>
      <c r="AR1972" s="191" t="s">
        <v>98</v>
      </c>
      <c r="AT1972" s="191" t="s">
        <v>411</v>
      </c>
      <c r="AU1972" s="191" t="s">
        <v>80</v>
      </c>
      <c r="AY1972" s="22" t="s">
        <v>408</v>
      </c>
      <c r="BE1972" s="192">
        <f>IF(N1972="základní",J1972,0)</f>
        <v>0</v>
      </c>
      <c r="BF1972" s="192">
        <f>IF(N1972="snížená",J1972,0)</f>
        <v>0</v>
      </c>
      <c r="BG1972" s="192">
        <f>IF(N1972="zákl. přenesená",J1972,0)</f>
        <v>0</v>
      </c>
      <c r="BH1972" s="192">
        <f>IF(N1972="sníž. přenesená",J1972,0)</f>
        <v>0</v>
      </c>
      <c r="BI1972" s="192">
        <f>IF(N1972="nulová",J1972,0)</f>
        <v>0</v>
      </c>
      <c r="BJ1972" s="22" t="s">
        <v>76</v>
      </c>
      <c r="BK1972" s="192">
        <f>ROUND(I1972*H1972,2)</f>
        <v>0</v>
      </c>
      <c r="BL1972" s="22" t="s">
        <v>98</v>
      </c>
      <c r="BM1972" s="191" t="s">
        <v>3196</v>
      </c>
    </row>
    <row r="1973" s="2" customFormat="1">
      <c r="A1973" s="41"/>
      <c r="B1973" s="42"/>
      <c r="C1973" s="41"/>
      <c r="D1973" s="193" t="s">
        <v>417</v>
      </c>
      <c r="E1973" s="41"/>
      <c r="F1973" s="194" t="s">
        <v>3197</v>
      </c>
      <c r="G1973" s="41"/>
      <c r="H1973" s="41"/>
      <c r="I1973" s="195"/>
      <c r="J1973" s="41"/>
      <c r="K1973" s="41"/>
      <c r="L1973" s="42"/>
      <c r="M1973" s="196"/>
      <c r="N1973" s="197"/>
      <c r="O1973" s="75"/>
      <c r="P1973" s="75"/>
      <c r="Q1973" s="75"/>
      <c r="R1973" s="75"/>
      <c r="S1973" s="75"/>
      <c r="T1973" s="76"/>
      <c r="U1973" s="41"/>
      <c r="V1973" s="41"/>
      <c r="W1973" s="41"/>
      <c r="X1973" s="41"/>
      <c r="Y1973" s="41"/>
      <c r="Z1973" s="41"/>
      <c r="AA1973" s="41"/>
      <c r="AB1973" s="41"/>
      <c r="AC1973" s="41"/>
      <c r="AD1973" s="41"/>
      <c r="AE1973" s="41"/>
      <c r="AT1973" s="22" t="s">
        <v>417</v>
      </c>
      <c r="AU1973" s="22" t="s">
        <v>80</v>
      </c>
    </row>
    <row r="1974" s="14" customFormat="1">
      <c r="A1974" s="14"/>
      <c r="B1974" s="208"/>
      <c r="C1974" s="14"/>
      <c r="D1974" s="199" t="s">
        <v>419</v>
      </c>
      <c r="E1974" s="209" t="s">
        <v>3</v>
      </c>
      <c r="F1974" s="210" t="s">
        <v>3198</v>
      </c>
      <c r="G1974" s="14"/>
      <c r="H1974" s="209" t="s">
        <v>3</v>
      </c>
      <c r="I1974" s="211"/>
      <c r="J1974" s="14"/>
      <c r="K1974" s="14"/>
      <c r="L1974" s="208"/>
      <c r="M1974" s="212"/>
      <c r="N1974" s="213"/>
      <c r="O1974" s="213"/>
      <c r="P1974" s="213"/>
      <c r="Q1974" s="213"/>
      <c r="R1974" s="213"/>
      <c r="S1974" s="213"/>
      <c r="T1974" s="214"/>
      <c r="U1974" s="14"/>
      <c r="V1974" s="14"/>
      <c r="W1974" s="14"/>
      <c r="X1974" s="14"/>
      <c r="Y1974" s="14"/>
      <c r="Z1974" s="14"/>
      <c r="AA1974" s="14"/>
      <c r="AB1974" s="14"/>
      <c r="AC1974" s="14"/>
      <c r="AD1974" s="14"/>
      <c r="AE1974" s="14"/>
      <c r="AT1974" s="209" t="s">
        <v>419</v>
      </c>
      <c r="AU1974" s="209" t="s">
        <v>80</v>
      </c>
      <c r="AV1974" s="14" t="s">
        <v>76</v>
      </c>
      <c r="AW1974" s="14" t="s">
        <v>33</v>
      </c>
      <c r="AX1974" s="14" t="s">
        <v>72</v>
      </c>
      <c r="AY1974" s="209" t="s">
        <v>408</v>
      </c>
    </row>
    <row r="1975" s="13" customFormat="1">
      <c r="A1975" s="13"/>
      <c r="B1975" s="198"/>
      <c r="C1975" s="13"/>
      <c r="D1975" s="199" t="s">
        <v>419</v>
      </c>
      <c r="E1975" s="200" t="s">
        <v>3</v>
      </c>
      <c r="F1975" s="201" t="s">
        <v>76</v>
      </c>
      <c r="G1975" s="13"/>
      <c r="H1975" s="202">
        <v>1</v>
      </c>
      <c r="I1975" s="203"/>
      <c r="J1975" s="13"/>
      <c r="K1975" s="13"/>
      <c r="L1975" s="198"/>
      <c r="M1975" s="204"/>
      <c r="N1975" s="205"/>
      <c r="O1975" s="205"/>
      <c r="P1975" s="205"/>
      <c r="Q1975" s="205"/>
      <c r="R1975" s="205"/>
      <c r="S1975" s="205"/>
      <c r="T1975" s="206"/>
      <c r="U1975" s="13"/>
      <c r="V1975" s="13"/>
      <c r="W1975" s="13"/>
      <c r="X1975" s="13"/>
      <c r="Y1975" s="13"/>
      <c r="Z1975" s="13"/>
      <c r="AA1975" s="13"/>
      <c r="AB1975" s="13"/>
      <c r="AC1975" s="13"/>
      <c r="AD1975" s="13"/>
      <c r="AE1975" s="13"/>
      <c r="AT1975" s="200" t="s">
        <v>419</v>
      </c>
      <c r="AU1975" s="200" t="s">
        <v>80</v>
      </c>
      <c r="AV1975" s="13" t="s">
        <v>80</v>
      </c>
      <c r="AW1975" s="13" t="s">
        <v>33</v>
      </c>
      <c r="AX1975" s="13" t="s">
        <v>72</v>
      </c>
      <c r="AY1975" s="200" t="s">
        <v>408</v>
      </c>
    </row>
    <row r="1976" s="14" customFormat="1">
      <c r="A1976" s="14"/>
      <c r="B1976" s="208"/>
      <c r="C1976" s="14"/>
      <c r="D1976" s="199" t="s">
        <v>419</v>
      </c>
      <c r="E1976" s="209" t="s">
        <v>3</v>
      </c>
      <c r="F1976" s="210" t="s">
        <v>3199</v>
      </c>
      <c r="G1976" s="14"/>
      <c r="H1976" s="209" t="s">
        <v>3</v>
      </c>
      <c r="I1976" s="211"/>
      <c r="J1976" s="14"/>
      <c r="K1976" s="14"/>
      <c r="L1976" s="208"/>
      <c r="M1976" s="212"/>
      <c r="N1976" s="213"/>
      <c r="O1976" s="213"/>
      <c r="P1976" s="213"/>
      <c r="Q1976" s="213"/>
      <c r="R1976" s="213"/>
      <c r="S1976" s="213"/>
      <c r="T1976" s="214"/>
      <c r="U1976" s="14"/>
      <c r="V1976" s="14"/>
      <c r="W1976" s="14"/>
      <c r="X1976" s="14"/>
      <c r="Y1976" s="14"/>
      <c r="Z1976" s="14"/>
      <c r="AA1976" s="14"/>
      <c r="AB1976" s="14"/>
      <c r="AC1976" s="14"/>
      <c r="AD1976" s="14"/>
      <c r="AE1976" s="14"/>
      <c r="AT1976" s="209" t="s">
        <v>419</v>
      </c>
      <c r="AU1976" s="209" t="s">
        <v>80</v>
      </c>
      <c r="AV1976" s="14" t="s">
        <v>76</v>
      </c>
      <c r="AW1976" s="14" t="s">
        <v>33</v>
      </c>
      <c r="AX1976" s="14" t="s">
        <v>72</v>
      </c>
      <c r="AY1976" s="209" t="s">
        <v>408</v>
      </c>
    </row>
    <row r="1977" s="13" customFormat="1">
      <c r="A1977" s="13"/>
      <c r="B1977" s="198"/>
      <c r="C1977" s="13"/>
      <c r="D1977" s="199" t="s">
        <v>419</v>
      </c>
      <c r="E1977" s="200" t="s">
        <v>3</v>
      </c>
      <c r="F1977" s="201" t="s">
        <v>80</v>
      </c>
      <c r="G1977" s="13"/>
      <c r="H1977" s="202">
        <v>2</v>
      </c>
      <c r="I1977" s="203"/>
      <c r="J1977" s="13"/>
      <c r="K1977" s="13"/>
      <c r="L1977" s="198"/>
      <c r="M1977" s="204"/>
      <c r="N1977" s="205"/>
      <c r="O1977" s="205"/>
      <c r="P1977" s="205"/>
      <c r="Q1977" s="205"/>
      <c r="R1977" s="205"/>
      <c r="S1977" s="205"/>
      <c r="T1977" s="206"/>
      <c r="U1977" s="13"/>
      <c r="V1977" s="13"/>
      <c r="W1977" s="13"/>
      <c r="X1977" s="13"/>
      <c r="Y1977" s="13"/>
      <c r="Z1977" s="13"/>
      <c r="AA1977" s="13"/>
      <c r="AB1977" s="13"/>
      <c r="AC1977" s="13"/>
      <c r="AD1977" s="13"/>
      <c r="AE1977" s="13"/>
      <c r="AT1977" s="200" t="s">
        <v>419</v>
      </c>
      <c r="AU1977" s="200" t="s">
        <v>80</v>
      </c>
      <c r="AV1977" s="13" t="s">
        <v>80</v>
      </c>
      <c r="AW1977" s="13" t="s">
        <v>33</v>
      </c>
      <c r="AX1977" s="13" t="s">
        <v>72</v>
      </c>
      <c r="AY1977" s="200" t="s">
        <v>408</v>
      </c>
    </row>
    <row r="1978" s="15" customFormat="1">
      <c r="A1978" s="15"/>
      <c r="B1978" s="215"/>
      <c r="C1978" s="15"/>
      <c r="D1978" s="199" t="s">
        <v>419</v>
      </c>
      <c r="E1978" s="216" t="s">
        <v>3</v>
      </c>
      <c r="F1978" s="217" t="s">
        <v>451</v>
      </c>
      <c r="G1978" s="15"/>
      <c r="H1978" s="218">
        <v>3</v>
      </c>
      <c r="I1978" s="219"/>
      <c r="J1978" s="15"/>
      <c r="K1978" s="15"/>
      <c r="L1978" s="215"/>
      <c r="M1978" s="220"/>
      <c r="N1978" s="221"/>
      <c r="O1978" s="221"/>
      <c r="P1978" s="221"/>
      <c r="Q1978" s="221"/>
      <c r="R1978" s="221"/>
      <c r="S1978" s="221"/>
      <c r="T1978" s="222"/>
      <c r="U1978" s="15"/>
      <c r="V1978" s="15"/>
      <c r="W1978" s="15"/>
      <c r="X1978" s="15"/>
      <c r="Y1978" s="15"/>
      <c r="Z1978" s="15"/>
      <c r="AA1978" s="15"/>
      <c r="AB1978" s="15"/>
      <c r="AC1978" s="15"/>
      <c r="AD1978" s="15"/>
      <c r="AE1978" s="15"/>
      <c r="AT1978" s="216" t="s">
        <v>419</v>
      </c>
      <c r="AU1978" s="216" t="s">
        <v>80</v>
      </c>
      <c r="AV1978" s="15" t="s">
        <v>415</v>
      </c>
      <c r="AW1978" s="15" t="s">
        <v>33</v>
      </c>
      <c r="AX1978" s="15" t="s">
        <v>76</v>
      </c>
      <c r="AY1978" s="216" t="s">
        <v>408</v>
      </c>
    </row>
    <row r="1979" s="2" customFormat="1" ht="24.15" customHeight="1">
      <c r="A1979" s="41"/>
      <c r="B1979" s="179"/>
      <c r="C1979" s="223" t="s">
        <v>3200</v>
      </c>
      <c r="D1979" s="223" t="s">
        <v>513</v>
      </c>
      <c r="E1979" s="224" t="s">
        <v>3201</v>
      </c>
      <c r="F1979" s="225" t="s">
        <v>3202</v>
      </c>
      <c r="G1979" s="226" t="s">
        <v>117</v>
      </c>
      <c r="H1979" s="227">
        <v>5.75</v>
      </c>
      <c r="I1979" s="228"/>
      <c r="J1979" s="229">
        <f>ROUND(I1979*H1979,2)</f>
        <v>0</v>
      </c>
      <c r="K1979" s="225" t="s">
        <v>414</v>
      </c>
      <c r="L1979" s="230"/>
      <c r="M1979" s="231" t="s">
        <v>3</v>
      </c>
      <c r="N1979" s="232" t="s">
        <v>43</v>
      </c>
      <c r="O1979" s="75"/>
      <c r="P1979" s="189">
        <f>O1979*H1979</f>
        <v>0</v>
      </c>
      <c r="Q1979" s="189">
        <v>0.001</v>
      </c>
      <c r="R1979" s="189">
        <f>Q1979*H1979</f>
        <v>0.0057499999999999999</v>
      </c>
      <c r="S1979" s="189">
        <v>0</v>
      </c>
      <c r="T1979" s="190">
        <f>S1979*H1979</f>
        <v>0</v>
      </c>
      <c r="U1979" s="41"/>
      <c r="V1979" s="41"/>
      <c r="W1979" s="41"/>
      <c r="X1979" s="41"/>
      <c r="Y1979" s="41"/>
      <c r="Z1979" s="41"/>
      <c r="AA1979" s="41"/>
      <c r="AB1979" s="41"/>
      <c r="AC1979" s="41"/>
      <c r="AD1979" s="41"/>
      <c r="AE1979" s="41"/>
      <c r="AR1979" s="191" t="s">
        <v>616</v>
      </c>
      <c r="AT1979" s="191" t="s">
        <v>513</v>
      </c>
      <c r="AU1979" s="191" t="s">
        <v>80</v>
      </c>
      <c r="AY1979" s="22" t="s">
        <v>408</v>
      </c>
      <c r="BE1979" s="192">
        <f>IF(N1979="základní",J1979,0)</f>
        <v>0</v>
      </c>
      <c r="BF1979" s="192">
        <f>IF(N1979="snížená",J1979,0)</f>
        <v>0</v>
      </c>
      <c r="BG1979" s="192">
        <f>IF(N1979="zákl. přenesená",J1979,0)</f>
        <v>0</v>
      </c>
      <c r="BH1979" s="192">
        <f>IF(N1979="sníž. přenesená",J1979,0)</f>
        <v>0</v>
      </c>
      <c r="BI1979" s="192">
        <f>IF(N1979="nulová",J1979,0)</f>
        <v>0</v>
      </c>
      <c r="BJ1979" s="22" t="s">
        <v>76</v>
      </c>
      <c r="BK1979" s="192">
        <f>ROUND(I1979*H1979,2)</f>
        <v>0</v>
      </c>
      <c r="BL1979" s="22" t="s">
        <v>98</v>
      </c>
      <c r="BM1979" s="191" t="s">
        <v>3203</v>
      </c>
    </row>
    <row r="1980" s="14" customFormat="1">
      <c r="A1980" s="14"/>
      <c r="B1980" s="208"/>
      <c r="C1980" s="14"/>
      <c r="D1980" s="199" t="s">
        <v>419</v>
      </c>
      <c r="E1980" s="209" t="s">
        <v>3</v>
      </c>
      <c r="F1980" s="210" t="s">
        <v>3198</v>
      </c>
      <c r="G1980" s="14"/>
      <c r="H1980" s="209" t="s">
        <v>3</v>
      </c>
      <c r="I1980" s="211"/>
      <c r="J1980" s="14"/>
      <c r="K1980" s="14"/>
      <c r="L1980" s="208"/>
      <c r="M1980" s="212"/>
      <c r="N1980" s="213"/>
      <c r="O1980" s="213"/>
      <c r="P1980" s="213"/>
      <c r="Q1980" s="213"/>
      <c r="R1980" s="213"/>
      <c r="S1980" s="213"/>
      <c r="T1980" s="214"/>
      <c r="U1980" s="14"/>
      <c r="V1980" s="14"/>
      <c r="W1980" s="14"/>
      <c r="X1980" s="14"/>
      <c r="Y1980" s="14"/>
      <c r="Z1980" s="14"/>
      <c r="AA1980" s="14"/>
      <c r="AB1980" s="14"/>
      <c r="AC1980" s="14"/>
      <c r="AD1980" s="14"/>
      <c r="AE1980" s="14"/>
      <c r="AT1980" s="209" t="s">
        <v>419</v>
      </c>
      <c r="AU1980" s="209" t="s">
        <v>80</v>
      </c>
      <c r="AV1980" s="14" t="s">
        <v>76</v>
      </c>
      <c r="AW1980" s="14" t="s">
        <v>33</v>
      </c>
      <c r="AX1980" s="14" t="s">
        <v>72</v>
      </c>
      <c r="AY1980" s="209" t="s">
        <v>408</v>
      </c>
    </row>
    <row r="1981" s="13" customFormat="1">
      <c r="A1981" s="13"/>
      <c r="B1981" s="198"/>
      <c r="C1981" s="13"/>
      <c r="D1981" s="199" t="s">
        <v>419</v>
      </c>
      <c r="E1981" s="200" t="s">
        <v>3</v>
      </c>
      <c r="F1981" s="201" t="s">
        <v>3204</v>
      </c>
      <c r="G1981" s="13"/>
      <c r="H1981" s="202">
        <v>2.25</v>
      </c>
      <c r="I1981" s="203"/>
      <c r="J1981" s="13"/>
      <c r="K1981" s="13"/>
      <c r="L1981" s="198"/>
      <c r="M1981" s="204"/>
      <c r="N1981" s="205"/>
      <c r="O1981" s="205"/>
      <c r="P1981" s="205"/>
      <c r="Q1981" s="205"/>
      <c r="R1981" s="205"/>
      <c r="S1981" s="205"/>
      <c r="T1981" s="206"/>
      <c r="U1981" s="13"/>
      <c r="V1981" s="13"/>
      <c r="W1981" s="13"/>
      <c r="X1981" s="13"/>
      <c r="Y1981" s="13"/>
      <c r="Z1981" s="13"/>
      <c r="AA1981" s="13"/>
      <c r="AB1981" s="13"/>
      <c r="AC1981" s="13"/>
      <c r="AD1981" s="13"/>
      <c r="AE1981" s="13"/>
      <c r="AT1981" s="200" t="s">
        <v>419</v>
      </c>
      <c r="AU1981" s="200" t="s">
        <v>80</v>
      </c>
      <c r="AV1981" s="13" t="s">
        <v>80</v>
      </c>
      <c r="AW1981" s="13" t="s">
        <v>33</v>
      </c>
      <c r="AX1981" s="13" t="s">
        <v>72</v>
      </c>
      <c r="AY1981" s="200" t="s">
        <v>408</v>
      </c>
    </row>
    <row r="1982" s="14" customFormat="1">
      <c r="A1982" s="14"/>
      <c r="B1982" s="208"/>
      <c r="C1982" s="14"/>
      <c r="D1982" s="199" t="s">
        <v>419</v>
      </c>
      <c r="E1982" s="209" t="s">
        <v>3</v>
      </c>
      <c r="F1982" s="210" t="s">
        <v>3199</v>
      </c>
      <c r="G1982" s="14"/>
      <c r="H1982" s="209" t="s">
        <v>3</v>
      </c>
      <c r="I1982" s="211"/>
      <c r="J1982" s="14"/>
      <c r="K1982" s="14"/>
      <c r="L1982" s="208"/>
      <c r="M1982" s="212"/>
      <c r="N1982" s="213"/>
      <c r="O1982" s="213"/>
      <c r="P1982" s="213"/>
      <c r="Q1982" s="213"/>
      <c r="R1982" s="213"/>
      <c r="S1982" s="213"/>
      <c r="T1982" s="214"/>
      <c r="U1982" s="14"/>
      <c r="V1982" s="14"/>
      <c r="W1982" s="14"/>
      <c r="X1982" s="14"/>
      <c r="Y1982" s="14"/>
      <c r="Z1982" s="14"/>
      <c r="AA1982" s="14"/>
      <c r="AB1982" s="14"/>
      <c r="AC1982" s="14"/>
      <c r="AD1982" s="14"/>
      <c r="AE1982" s="14"/>
      <c r="AT1982" s="209" t="s">
        <v>419</v>
      </c>
      <c r="AU1982" s="209" t="s">
        <v>80</v>
      </c>
      <c r="AV1982" s="14" t="s">
        <v>76</v>
      </c>
      <c r="AW1982" s="14" t="s">
        <v>33</v>
      </c>
      <c r="AX1982" s="14" t="s">
        <v>72</v>
      </c>
      <c r="AY1982" s="209" t="s">
        <v>408</v>
      </c>
    </row>
    <row r="1983" s="13" customFormat="1">
      <c r="A1983" s="13"/>
      <c r="B1983" s="198"/>
      <c r="C1983" s="13"/>
      <c r="D1983" s="199" t="s">
        <v>419</v>
      </c>
      <c r="E1983" s="200" t="s">
        <v>3</v>
      </c>
      <c r="F1983" s="201" t="s">
        <v>3205</v>
      </c>
      <c r="G1983" s="13"/>
      <c r="H1983" s="202">
        <v>3.5</v>
      </c>
      <c r="I1983" s="203"/>
      <c r="J1983" s="13"/>
      <c r="K1983" s="13"/>
      <c r="L1983" s="198"/>
      <c r="M1983" s="204"/>
      <c r="N1983" s="205"/>
      <c r="O1983" s="205"/>
      <c r="P1983" s="205"/>
      <c r="Q1983" s="205"/>
      <c r="R1983" s="205"/>
      <c r="S1983" s="205"/>
      <c r="T1983" s="206"/>
      <c r="U1983" s="13"/>
      <c r="V1983" s="13"/>
      <c r="W1983" s="13"/>
      <c r="X1983" s="13"/>
      <c r="Y1983" s="13"/>
      <c r="Z1983" s="13"/>
      <c r="AA1983" s="13"/>
      <c r="AB1983" s="13"/>
      <c r="AC1983" s="13"/>
      <c r="AD1983" s="13"/>
      <c r="AE1983" s="13"/>
      <c r="AT1983" s="200" t="s">
        <v>419</v>
      </c>
      <c r="AU1983" s="200" t="s">
        <v>80</v>
      </c>
      <c r="AV1983" s="13" t="s">
        <v>80</v>
      </c>
      <c r="AW1983" s="13" t="s">
        <v>33</v>
      </c>
      <c r="AX1983" s="13" t="s">
        <v>72</v>
      </c>
      <c r="AY1983" s="200" t="s">
        <v>408</v>
      </c>
    </row>
    <row r="1984" s="15" customFormat="1">
      <c r="A1984" s="15"/>
      <c r="B1984" s="215"/>
      <c r="C1984" s="15"/>
      <c r="D1984" s="199" t="s">
        <v>419</v>
      </c>
      <c r="E1984" s="216" t="s">
        <v>3</v>
      </c>
      <c r="F1984" s="217" t="s">
        <v>451</v>
      </c>
      <c r="G1984" s="15"/>
      <c r="H1984" s="218">
        <v>5.75</v>
      </c>
      <c r="I1984" s="219"/>
      <c r="J1984" s="15"/>
      <c r="K1984" s="15"/>
      <c r="L1984" s="215"/>
      <c r="M1984" s="220"/>
      <c r="N1984" s="221"/>
      <c r="O1984" s="221"/>
      <c r="P1984" s="221"/>
      <c r="Q1984" s="221"/>
      <c r="R1984" s="221"/>
      <c r="S1984" s="221"/>
      <c r="T1984" s="222"/>
      <c r="U1984" s="15"/>
      <c r="V1984" s="15"/>
      <c r="W1984" s="15"/>
      <c r="X1984" s="15"/>
      <c r="Y1984" s="15"/>
      <c r="Z1984" s="15"/>
      <c r="AA1984" s="15"/>
      <c r="AB1984" s="15"/>
      <c r="AC1984" s="15"/>
      <c r="AD1984" s="15"/>
      <c r="AE1984" s="15"/>
      <c r="AT1984" s="216" t="s">
        <v>419</v>
      </c>
      <c r="AU1984" s="216" t="s">
        <v>80</v>
      </c>
      <c r="AV1984" s="15" t="s">
        <v>415</v>
      </c>
      <c r="AW1984" s="15" t="s">
        <v>33</v>
      </c>
      <c r="AX1984" s="15" t="s">
        <v>76</v>
      </c>
      <c r="AY1984" s="216" t="s">
        <v>408</v>
      </c>
    </row>
    <row r="1985" s="2" customFormat="1" ht="44.25" customHeight="1">
      <c r="A1985" s="41"/>
      <c r="B1985" s="179"/>
      <c r="C1985" s="180" t="s">
        <v>3206</v>
      </c>
      <c r="D1985" s="180" t="s">
        <v>411</v>
      </c>
      <c r="E1985" s="181" t="s">
        <v>3207</v>
      </c>
      <c r="F1985" s="182" t="s">
        <v>3208</v>
      </c>
      <c r="G1985" s="183" t="s">
        <v>561</v>
      </c>
      <c r="H1985" s="184">
        <v>3</v>
      </c>
      <c r="I1985" s="185"/>
      <c r="J1985" s="186">
        <f>ROUND(I1985*H1985,2)</f>
        <v>0</v>
      </c>
      <c r="K1985" s="182" t="s">
        <v>414</v>
      </c>
      <c r="L1985" s="42"/>
      <c r="M1985" s="187" t="s">
        <v>3</v>
      </c>
      <c r="N1985" s="188" t="s">
        <v>43</v>
      </c>
      <c r="O1985" s="75"/>
      <c r="P1985" s="189">
        <f>O1985*H1985</f>
        <v>0</v>
      </c>
      <c r="Q1985" s="189">
        <v>0</v>
      </c>
      <c r="R1985" s="189">
        <f>Q1985*H1985</f>
        <v>0</v>
      </c>
      <c r="S1985" s="189">
        <v>0</v>
      </c>
      <c r="T1985" s="190">
        <f>S1985*H1985</f>
        <v>0</v>
      </c>
      <c r="U1985" s="41"/>
      <c r="V1985" s="41"/>
      <c r="W1985" s="41"/>
      <c r="X1985" s="41"/>
      <c r="Y1985" s="41"/>
      <c r="Z1985" s="41"/>
      <c r="AA1985" s="41"/>
      <c r="AB1985" s="41"/>
      <c r="AC1985" s="41"/>
      <c r="AD1985" s="41"/>
      <c r="AE1985" s="41"/>
      <c r="AR1985" s="191" t="s">
        <v>98</v>
      </c>
      <c r="AT1985" s="191" t="s">
        <v>411</v>
      </c>
      <c r="AU1985" s="191" t="s">
        <v>80</v>
      </c>
      <c r="AY1985" s="22" t="s">
        <v>408</v>
      </c>
      <c r="BE1985" s="192">
        <f>IF(N1985="základní",J1985,0)</f>
        <v>0</v>
      </c>
      <c r="BF1985" s="192">
        <f>IF(N1985="snížená",J1985,0)</f>
        <v>0</v>
      </c>
      <c r="BG1985" s="192">
        <f>IF(N1985="zákl. přenesená",J1985,0)</f>
        <v>0</v>
      </c>
      <c r="BH1985" s="192">
        <f>IF(N1985="sníž. přenesená",J1985,0)</f>
        <v>0</v>
      </c>
      <c r="BI1985" s="192">
        <f>IF(N1985="nulová",J1985,0)</f>
        <v>0</v>
      </c>
      <c r="BJ1985" s="22" t="s">
        <v>76</v>
      </c>
      <c r="BK1985" s="192">
        <f>ROUND(I1985*H1985,2)</f>
        <v>0</v>
      </c>
      <c r="BL1985" s="22" t="s">
        <v>98</v>
      </c>
      <c r="BM1985" s="191" t="s">
        <v>3209</v>
      </c>
    </row>
    <row r="1986" s="2" customFormat="1">
      <c r="A1986" s="41"/>
      <c r="B1986" s="42"/>
      <c r="C1986" s="41"/>
      <c r="D1986" s="193" t="s">
        <v>417</v>
      </c>
      <c r="E1986" s="41"/>
      <c r="F1986" s="194" t="s">
        <v>3210</v>
      </c>
      <c r="G1986" s="41"/>
      <c r="H1986" s="41"/>
      <c r="I1986" s="195"/>
      <c r="J1986" s="41"/>
      <c r="K1986" s="41"/>
      <c r="L1986" s="42"/>
      <c r="M1986" s="196"/>
      <c r="N1986" s="197"/>
      <c r="O1986" s="75"/>
      <c r="P1986" s="75"/>
      <c r="Q1986" s="75"/>
      <c r="R1986" s="75"/>
      <c r="S1986" s="75"/>
      <c r="T1986" s="76"/>
      <c r="U1986" s="41"/>
      <c r="V1986" s="41"/>
      <c r="W1986" s="41"/>
      <c r="X1986" s="41"/>
      <c r="Y1986" s="41"/>
      <c r="Z1986" s="41"/>
      <c r="AA1986" s="41"/>
      <c r="AB1986" s="41"/>
      <c r="AC1986" s="41"/>
      <c r="AD1986" s="41"/>
      <c r="AE1986" s="41"/>
      <c r="AT1986" s="22" t="s">
        <v>417</v>
      </c>
      <c r="AU1986" s="22" t="s">
        <v>80</v>
      </c>
    </row>
    <row r="1987" s="14" customFormat="1">
      <c r="A1987" s="14"/>
      <c r="B1987" s="208"/>
      <c r="C1987" s="14"/>
      <c r="D1987" s="199" t="s">
        <v>419</v>
      </c>
      <c r="E1987" s="209" t="s">
        <v>3</v>
      </c>
      <c r="F1987" s="210" t="s">
        <v>3211</v>
      </c>
      <c r="G1987" s="14"/>
      <c r="H1987" s="209" t="s">
        <v>3</v>
      </c>
      <c r="I1987" s="211"/>
      <c r="J1987" s="14"/>
      <c r="K1987" s="14"/>
      <c r="L1987" s="208"/>
      <c r="M1987" s="212"/>
      <c r="N1987" s="213"/>
      <c r="O1987" s="213"/>
      <c r="P1987" s="213"/>
      <c r="Q1987" s="213"/>
      <c r="R1987" s="213"/>
      <c r="S1987" s="213"/>
      <c r="T1987" s="214"/>
      <c r="U1987" s="14"/>
      <c r="V1987" s="14"/>
      <c r="W1987" s="14"/>
      <c r="X1987" s="14"/>
      <c r="Y1987" s="14"/>
      <c r="Z1987" s="14"/>
      <c r="AA1987" s="14"/>
      <c r="AB1987" s="14"/>
      <c r="AC1987" s="14"/>
      <c r="AD1987" s="14"/>
      <c r="AE1987" s="14"/>
      <c r="AT1987" s="209" t="s">
        <v>419</v>
      </c>
      <c r="AU1987" s="209" t="s">
        <v>80</v>
      </c>
      <c r="AV1987" s="14" t="s">
        <v>76</v>
      </c>
      <c r="AW1987" s="14" t="s">
        <v>33</v>
      </c>
      <c r="AX1987" s="14" t="s">
        <v>72</v>
      </c>
      <c r="AY1987" s="209" t="s">
        <v>408</v>
      </c>
    </row>
    <row r="1988" s="13" customFormat="1">
      <c r="A1988" s="13"/>
      <c r="B1988" s="198"/>
      <c r="C1988" s="13"/>
      <c r="D1988" s="199" t="s">
        <v>419</v>
      </c>
      <c r="E1988" s="200" t="s">
        <v>3</v>
      </c>
      <c r="F1988" s="201" t="s">
        <v>80</v>
      </c>
      <c r="G1988" s="13"/>
      <c r="H1988" s="202">
        <v>2</v>
      </c>
      <c r="I1988" s="203"/>
      <c r="J1988" s="13"/>
      <c r="K1988" s="13"/>
      <c r="L1988" s="198"/>
      <c r="M1988" s="204"/>
      <c r="N1988" s="205"/>
      <c r="O1988" s="205"/>
      <c r="P1988" s="205"/>
      <c r="Q1988" s="205"/>
      <c r="R1988" s="205"/>
      <c r="S1988" s="205"/>
      <c r="T1988" s="206"/>
      <c r="U1988" s="13"/>
      <c r="V1988" s="13"/>
      <c r="W1988" s="13"/>
      <c r="X1988" s="13"/>
      <c r="Y1988" s="13"/>
      <c r="Z1988" s="13"/>
      <c r="AA1988" s="13"/>
      <c r="AB1988" s="13"/>
      <c r="AC1988" s="13"/>
      <c r="AD1988" s="13"/>
      <c r="AE1988" s="13"/>
      <c r="AT1988" s="200" t="s">
        <v>419</v>
      </c>
      <c r="AU1988" s="200" t="s">
        <v>80</v>
      </c>
      <c r="AV1988" s="13" t="s">
        <v>80</v>
      </c>
      <c r="AW1988" s="13" t="s">
        <v>33</v>
      </c>
      <c r="AX1988" s="13" t="s">
        <v>72</v>
      </c>
      <c r="AY1988" s="200" t="s">
        <v>408</v>
      </c>
    </row>
    <row r="1989" s="14" customFormat="1">
      <c r="A1989" s="14"/>
      <c r="B1989" s="208"/>
      <c r="C1989" s="14"/>
      <c r="D1989" s="199" t="s">
        <v>419</v>
      </c>
      <c r="E1989" s="209" t="s">
        <v>3</v>
      </c>
      <c r="F1989" s="210" t="s">
        <v>3212</v>
      </c>
      <c r="G1989" s="14"/>
      <c r="H1989" s="209" t="s">
        <v>3</v>
      </c>
      <c r="I1989" s="211"/>
      <c r="J1989" s="14"/>
      <c r="K1989" s="14"/>
      <c r="L1989" s="208"/>
      <c r="M1989" s="212"/>
      <c r="N1989" s="213"/>
      <c r="O1989" s="213"/>
      <c r="P1989" s="213"/>
      <c r="Q1989" s="213"/>
      <c r="R1989" s="213"/>
      <c r="S1989" s="213"/>
      <c r="T1989" s="214"/>
      <c r="U1989" s="14"/>
      <c r="V1989" s="14"/>
      <c r="W1989" s="14"/>
      <c r="X1989" s="14"/>
      <c r="Y1989" s="14"/>
      <c r="Z1989" s="14"/>
      <c r="AA1989" s="14"/>
      <c r="AB1989" s="14"/>
      <c r="AC1989" s="14"/>
      <c r="AD1989" s="14"/>
      <c r="AE1989" s="14"/>
      <c r="AT1989" s="209" t="s">
        <v>419</v>
      </c>
      <c r="AU1989" s="209" t="s">
        <v>80</v>
      </c>
      <c r="AV1989" s="14" t="s">
        <v>76</v>
      </c>
      <c r="AW1989" s="14" t="s">
        <v>33</v>
      </c>
      <c r="AX1989" s="14" t="s">
        <v>72</v>
      </c>
      <c r="AY1989" s="209" t="s">
        <v>408</v>
      </c>
    </row>
    <row r="1990" s="13" customFormat="1">
      <c r="A1990" s="13"/>
      <c r="B1990" s="198"/>
      <c r="C1990" s="13"/>
      <c r="D1990" s="199" t="s">
        <v>419</v>
      </c>
      <c r="E1990" s="200" t="s">
        <v>3</v>
      </c>
      <c r="F1990" s="201" t="s">
        <v>76</v>
      </c>
      <c r="G1990" s="13"/>
      <c r="H1990" s="202">
        <v>1</v>
      </c>
      <c r="I1990" s="203"/>
      <c r="J1990" s="13"/>
      <c r="K1990" s="13"/>
      <c r="L1990" s="198"/>
      <c r="M1990" s="204"/>
      <c r="N1990" s="205"/>
      <c r="O1990" s="205"/>
      <c r="P1990" s="205"/>
      <c r="Q1990" s="205"/>
      <c r="R1990" s="205"/>
      <c r="S1990" s="205"/>
      <c r="T1990" s="206"/>
      <c r="U1990" s="13"/>
      <c r="V1990" s="13"/>
      <c r="W1990" s="13"/>
      <c r="X1990" s="13"/>
      <c r="Y1990" s="13"/>
      <c r="Z1990" s="13"/>
      <c r="AA1990" s="13"/>
      <c r="AB1990" s="13"/>
      <c r="AC1990" s="13"/>
      <c r="AD1990" s="13"/>
      <c r="AE1990" s="13"/>
      <c r="AT1990" s="200" t="s">
        <v>419</v>
      </c>
      <c r="AU1990" s="200" t="s">
        <v>80</v>
      </c>
      <c r="AV1990" s="13" t="s">
        <v>80</v>
      </c>
      <c r="AW1990" s="13" t="s">
        <v>33</v>
      </c>
      <c r="AX1990" s="13" t="s">
        <v>72</v>
      </c>
      <c r="AY1990" s="200" t="s">
        <v>408</v>
      </c>
    </row>
    <row r="1991" s="15" customFormat="1">
      <c r="A1991" s="15"/>
      <c r="B1991" s="215"/>
      <c r="C1991" s="15"/>
      <c r="D1991" s="199" t="s">
        <v>419</v>
      </c>
      <c r="E1991" s="216" t="s">
        <v>3</v>
      </c>
      <c r="F1991" s="217" t="s">
        <v>451</v>
      </c>
      <c r="G1991" s="15"/>
      <c r="H1991" s="218">
        <v>3</v>
      </c>
      <c r="I1991" s="219"/>
      <c r="J1991" s="15"/>
      <c r="K1991" s="15"/>
      <c r="L1991" s="215"/>
      <c r="M1991" s="220"/>
      <c r="N1991" s="221"/>
      <c r="O1991" s="221"/>
      <c r="P1991" s="221"/>
      <c r="Q1991" s="221"/>
      <c r="R1991" s="221"/>
      <c r="S1991" s="221"/>
      <c r="T1991" s="222"/>
      <c r="U1991" s="15"/>
      <c r="V1991" s="15"/>
      <c r="W1991" s="15"/>
      <c r="X1991" s="15"/>
      <c r="Y1991" s="15"/>
      <c r="Z1991" s="15"/>
      <c r="AA1991" s="15"/>
      <c r="AB1991" s="15"/>
      <c r="AC1991" s="15"/>
      <c r="AD1991" s="15"/>
      <c r="AE1991" s="15"/>
      <c r="AT1991" s="216" t="s">
        <v>419</v>
      </c>
      <c r="AU1991" s="216" t="s">
        <v>80</v>
      </c>
      <c r="AV1991" s="15" t="s">
        <v>415</v>
      </c>
      <c r="AW1991" s="15" t="s">
        <v>33</v>
      </c>
      <c r="AX1991" s="15" t="s">
        <v>76</v>
      </c>
      <c r="AY1991" s="216" t="s">
        <v>408</v>
      </c>
    </row>
    <row r="1992" s="2" customFormat="1" ht="24.15" customHeight="1">
      <c r="A1992" s="41"/>
      <c r="B1992" s="179"/>
      <c r="C1992" s="223" t="s">
        <v>3213</v>
      </c>
      <c r="D1992" s="223" t="s">
        <v>513</v>
      </c>
      <c r="E1992" s="224" t="s">
        <v>3214</v>
      </c>
      <c r="F1992" s="225" t="s">
        <v>3215</v>
      </c>
      <c r="G1992" s="226" t="s">
        <v>117</v>
      </c>
      <c r="H1992" s="227">
        <v>13.9</v>
      </c>
      <c r="I1992" s="228"/>
      <c r="J1992" s="229">
        <f>ROUND(I1992*H1992,2)</f>
        <v>0</v>
      </c>
      <c r="K1992" s="225" t="s">
        <v>414</v>
      </c>
      <c r="L1992" s="230"/>
      <c r="M1992" s="231" t="s">
        <v>3</v>
      </c>
      <c r="N1992" s="232" t="s">
        <v>43</v>
      </c>
      <c r="O1992" s="75"/>
      <c r="P1992" s="189">
        <f>O1992*H1992</f>
        <v>0</v>
      </c>
      <c r="Q1992" s="189">
        <v>0.001</v>
      </c>
      <c r="R1992" s="189">
        <f>Q1992*H1992</f>
        <v>0.013900000000000001</v>
      </c>
      <c r="S1992" s="189">
        <v>0</v>
      </c>
      <c r="T1992" s="190">
        <f>S1992*H1992</f>
        <v>0</v>
      </c>
      <c r="U1992" s="41"/>
      <c r="V1992" s="41"/>
      <c r="W1992" s="41"/>
      <c r="X1992" s="41"/>
      <c r="Y1992" s="41"/>
      <c r="Z1992" s="41"/>
      <c r="AA1992" s="41"/>
      <c r="AB1992" s="41"/>
      <c r="AC1992" s="41"/>
      <c r="AD1992" s="41"/>
      <c r="AE1992" s="41"/>
      <c r="AR1992" s="191" t="s">
        <v>616</v>
      </c>
      <c r="AT1992" s="191" t="s">
        <v>513</v>
      </c>
      <c r="AU1992" s="191" t="s">
        <v>80</v>
      </c>
      <c r="AY1992" s="22" t="s">
        <v>408</v>
      </c>
      <c r="BE1992" s="192">
        <f>IF(N1992="základní",J1992,0)</f>
        <v>0</v>
      </c>
      <c r="BF1992" s="192">
        <f>IF(N1992="snížená",J1992,0)</f>
        <v>0</v>
      </c>
      <c r="BG1992" s="192">
        <f>IF(N1992="zákl. přenesená",J1992,0)</f>
        <v>0</v>
      </c>
      <c r="BH1992" s="192">
        <f>IF(N1992="sníž. přenesená",J1992,0)</f>
        <v>0</v>
      </c>
      <c r="BI1992" s="192">
        <f>IF(N1992="nulová",J1992,0)</f>
        <v>0</v>
      </c>
      <c r="BJ1992" s="22" t="s">
        <v>76</v>
      </c>
      <c r="BK1992" s="192">
        <f>ROUND(I1992*H1992,2)</f>
        <v>0</v>
      </c>
      <c r="BL1992" s="22" t="s">
        <v>98</v>
      </c>
      <c r="BM1992" s="191" t="s">
        <v>3216</v>
      </c>
    </row>
    <row r="1993" s="14" customFormat="1">
      <c r="A1993" s="14"/>
      <c r="B1993" s="208"/>
      <c r="C1993" s="14"/>
      <c r="D1993" s="199" t="s">
        <v>419</v>
      </c>
      <c r="E1993" s="209" t="s">
        <v>3</v>
      </c>
      <c r="F1993" s="210" t="s">
        <v>3211</v>
      </c>
      <c r="G1993" s="14"/>
      <c r="H1993" s="209" t="s">
        <v>3</v>
      </c>
      <c r="I1993" s="211"/>
      <c r="J1993" s="14"/>
      <c r="K1993" s="14"/>
      <c r="L1993" s="208"/>
      <c r="M1993" s="212"/>
      <c r="N1993" s="213"/>
      <c r="O1993" s="213"/>
      <c r="P1993" s="213"/>
      <c r="Q1993" s="213"/>
      <c r="R1993" s="213"/>
      <c r="S1993" s="213"/>
      <c r="T1993" s="214"/>
      <c r="U1993" s="14"/>
      <c r="V1993" s="14"/>
      <c r="W1993" s="14"/>
      <c r="X1993" s="14"/>
      <c r="Y1993" s="14"/>
      <c r="Z1993" s="14"/>
      <c r="AA1993" s="14"/>
      <c r="AB1993" s="14"/>
      <c r="AC1993" s="14"/>
      <c r="AD1993" s="14"/>
      <c r="AE1993" s="14"/>
      <c r="AT1993" s="209" t="s">
        <v>419</v>
      </c>
      <c r="AU1993" s="209" t="s">
        <v>80</v>
      </c>
      <c r="AV1993" s="14" t="s">
        <v>76</v>
      </c>
      <c r="AW1993" s="14" t="s">
        <v>33</v>
      </c>
      <c r="AX1993" s="14" t="s">
        <v>72</v>
      </c>
      <c r="AY1993" s="209" t="s">
        <v>408</v>
      </c>
    </row>
    <row r="1994" s="13" customFormat="1">
      <c r="A1994" s="13"/>
      <c r="B1994" s="198"/>
      <c r="C1994" s="13"/>
      <c r="D1994" s="199" t="s">
        <v>419</v>
      </c>
      <c r="E1994" s="200" t="s">
        <v>3</v>
      </c>
      <c r="F1994" s="201" t="s">
        <v>3217</v>
      </c>
      <c r="G1994" s="13"/>
      <c r="H1994" s="202">
        <v>10.4</v>
      </c>
      <c r="I1994" s="203"/>
      <c r="J1994" s="13"/>
      <c r="K1994" s="13"/>
      <c r="L1994" s="198"/>
      <c r="M1994" s="204"/>
      <c r="N1994" s="205"/>
      <c r="O1994" s="205"/>
      <c r="P1994" s="205"/>
      <c r="Q1994" s="205"/>
      <c r="R1994" s="205"/>
      <c r="S1994" s="205"/>
      <c r="T1994" s="206"/>
      <c r="U1994" s="13"/>
      <c r="V1994" s="13"/>
      <c r="W1994" s="13"/>
      <c r="X1994" s="13"/>
      <c r="Y1994" s="13"/>
      <c r="Z1994" s="13"/>
      <c r="AA1994" s="13"/>
      <c r="AB1994" s="13"/>
      <c r="AC1994" s="13"/>
      <c r="AD1994" s="13"/>
      <c r="AE1994" s="13"/>
      <c r="AT1994" s="200" t="s">
        <v>419</v>
      </c>
      <c r="AU1994" s="200" t="s">
        <v>80</v>
      </c>
      <c r="AV1994" s="13" t="s">
        <v>80</v>
      </c>
      <c r="AW1994" s="13" t="s">
        <v>33</v>
      </c>
      <c r="AX1994" s="13" t="s">
        <v>72</v>
      </c>
      <c r="AY1994" s="200" t="s">
        <v>408</v>
      </c>
    </row>
    <row r="1995" s="14" customFormat="1">
      <c r="A1995" s="14"/>
      <c r="B1995" s="208"/>
      <c r="C1995" s="14"/>
      <c r="D1995" s="199" t="s">
        <v>419</v>
      </c>
      <c r="E1995" s="209" t="s">
        <v>3</v>
      </c>
      <c r="F1995" s="210" t="s">
        <v>3212</v>
      </c>
      <c r="G1995" s="14"/>
      <c r="H1995" s="209" t="s">
        <v>3</v>
      </c>
      <c r="I1995" s="211"/>
      <c r="J1995" s="14"/>
      <c r="K1995" s="14"/>
      <c r="L1995" s="208"/>
      <c r="M1995" s="212"/>
      <c r="N1995" s="213"/>
      <c r="O1995" s="213"/>
      <c r="P1995" s="213"/>
      <c r="Q1995" s="213"/>
      <c r="R1995" s="213"/>
      <c r="S1995" s="213"/>
      <c r="T1995" s="214"/>
      <c r="U1995" s="14"/>
      <c r="V1995" s="14"/>
      <c r="W1995" s="14"/>
      <c r="X1995" s="14"/>
      <c r="Y1995" s="14"/>
      <c r="Z1995" s="14"/>
      <c r="AA1995" s="14"/>
      <c r="AB1995" s="14"/>
      <c r="AC1995" s="14"/>
      <c r="AD1995" s="14"/>
      <c r="AE1995" s="14"/>
      <c r="AT1995" s="209" t="s">
        <v>419</v>
      </c>
      <c r="AU1995" s="209" t="s">
        <v>80</v>
      </c>
      <c r="AV1995" s="14" t="s">
        <v>76</v>
      </c>
      <c r="AW1995" s="14" t="s">
        <v>33</v>
      </c>
      <c r="AX1995" s="14" t="s">
        <v>72</v>
      </c>
      <c r="AY1995" s="209" t="s">
        <v>408</v>
      </c>
    </row>
    <row r="1996" s="13" customFormat="1">
      <c r="A1996" s="13"/>
      <c r="B1996" s="198"/>
      <c r="C1996" s="13"/>
      <c r="D1996" s="199" t="s">
        <v>419</v>
      </c>
      <c r="E1996" s="200" t="s">
        <v>3</v>
      </c>
      <c r="F1996" s="201" t="s">
        <v>3218</v>
      </c>
      <c r="G1996" s="13"/>
      <c r="H1996" s="202">
        <v>3.5</v>
      </c>
      <c r="I1996" s="203"/>
      <c r="J1996" s="13"/>
      <c r="K1996" s="13"/>
      <c r="L1996" s="198"/>
      <c r="M1996" s="204"/>
      <c r="N1996" s="205"/>
      <c r="O1996" s="205"/>
      <c r="P1996" s="205"/>
      <c r="Q1996" s="205"/>
      <c r="R1996" s="205"/>
      <c r="S1996" s="205"/>
      <c r="T1996" s="206"/>
      <c r="U1996" s="13"/>
      <c r="V1996" s="13"/>
      <c r="W1996" s="13"/>
      <c r="X1996" s="13"/>
      <c r="Y1996" s="13"/>
      <c r="Z1996" s="13"/>
      <c r="AA1996" s="13"/>
      <c r="AB1996" s="13"/>
      <c r="AC1996" s="13"/>
      <c r="AD1996" s="13"/>
      <c r="AE1996" s="13"/>
      <c r="AT1996" s="200" t="s">
        <v>419</v>
      </c>
      <c r="AU1996" s="200" t="s">
        <v>80</v>
      </c>
      <c r="AV1996" s="13" t="s">
        <v>80</v>
      </c>
      <c r="AW1996" s="13" t="s">
        <v>33</v>
      </c>
      <c r="AX1996" s="13" t="s">
        <v>72</v>
      </c>
      <c r="AY1996" s="200" t="s">
        <v>408</v>
      </c>
    </row>
    <row r="1997" s="15" customFormat="1">
      <c r="A1997" s="15"/>
      <c r="B1997" s="215"/>
      <c r="C1997" s="15"/>
      <c r="D1997" s="199" t="s">
        <v>419</v>
      </c>
      <c r="E1997" s="216" t="s">
        <v>3</v>
      </c>
      <c r="F1997" s="217" t="s">
        <v>451</v>
      </c>
      <c r="G1997" s="15"/>
      <c r="H1997" s="218">
        <v>13.9</v>
      </c>
      <c r="I1997" s="219"/>
      <c r="J1997" s="15"/>
      <c r="K1997" s="15"/>
      <c r="L1997" s="215"/>
      <c r="M1997" s="220"/>
      <c r="N1997" s="221"/>
      <c r="O1997" s="221"/>
      <c r="P1997" s="221"/>
      <c r="Q1997" s="221"/>
      <c r="R1997" s="221"/>
      <c r="S1997" s="221"/>
      <c r="T1997" s="222"/>
      <c r="U1997" s="15"/>
      <c r="V1997" s="15"/>
      <c r="W1997" s="15"/>
      <c r="X1997" s="15"/>
      <c r="Y1997" s="15"/>
      <c r="Z1997" s="15"/>
      <c r="AA1997" s="15"/>
      <c r="AB1997" s="15"/>
      <c r="AC1997" s="15"/>
      <c r="AD1997" s="15"/>
      <c r="AE1997" s="15"/>
      <c r="AT1997" s="216" t="s">
        <v>419</v>
      </c>
      <c r="AU1997" s="216" t="s">
        <v>80</v>
      </c>
      <c r="AV1997" s="15" t="s">
        <v>415</v>
      </c>
      <c r="AW1997" s="15" t="s">
        <v>33</v>
      </c>
      <c r="AX1997" s="15" t="s">
        <v>76</v>
      </c>
      <c r="AY1997" s="216" t="s">
        <v>408</v>
      </c>
    </row>
    <row r="1998" s="2" customFormat="1" ht="37.8" customHeight="1">
      <c r="A1998" s="41"/>
      <c r="B1998" s="179"/>
      <c r="C1998" s="180" t="s">
        <v>3219</v>
      </c>
      <c r="D1998" s="180" t="s">
        <v>411</v>
      </c>
      <c r="E1998" s="181" t="s">
        <v>3220</v>
      </c>
      <c r="F1998" s="182" t="s">
        <v>3221</v>
      </c>
      <c r="G1998" s="183" t="s">
        <v>561</v>
      </c>
      <c r="H1998" s="184">
        <v>2</v>
      </c>
      <c r="I1998" s="185"/>
      <c r="J1998" s="186">
        <f>ROUND(I1998*H1998,2)</f>
        <v>0</v>
      </c>
      <c r="K1998" s="182" t="s">
        <v>414</v>
      </c>
      <c r="L1998" s="42"/>
      <c r="M1998" s="187" t="s">
        <v>3</v>
      </c>
      <c r="N1998" s="188" t="s">
        <v>43</v>
      </c>
      <c r="O1998" s="75"/>
      <c r="P1998" s="189">
        <f>O1998*H1998</f>
        <v>0</v>
      </c>
      <c r="Q1998" s="189">
        <v>0</v>
      </c>
      <c r="R1998" s="189">
        <f>Q1998*H1998</f>
        <v>0</v>
      </c>
      <c r="S1998" s="189">
        <v>0</v>
      </c>
      <c r="T1998" s="190">
        <f>S1998*H1998</f>
        <v>0</v>
      </c>
      <c r="U1998" s="41"/>
      <c r="V1998" s="41"/>
      <c r="W1998" s="41"/>
      <c r="X1998" s="41"/>
      <c r="Y1998" s="41"/>
      <c r="Z1998" s="41"/>
      <c r="AA1998" s="41"/>
      <c r="AB1998" s="41"/>
      <c r="AC1998" s="41"/>
      <c r="AD1998" s="41"/>
      <c r="AE1998" s="41"/>
      <c r="AR1998" s="191" t="s">
        <v>98</v>
      </c>
      <c r="AT1998" s="191" t="s">
        <v>411</v>
      </c>
      <c r="AU1998" s="191" t="s">
        <v>80</v>
      </c>
      <c r="AY1998" s="22" t="s">
        <v>408</v>
      </c>
      <c r="BE1998" s="192">
        <f>IF(N1998="základní",J1998,0)</f>
        <v>0</v>
      </c>
      <c r="BF1998" s="192">
        <f>IF(N1998="snížená",J1998,0)</f>
        <v>0</v>
      </c>
      <c r="BG1998" s="192">
        <f>IF(N1998="zákl. přenesená",J1998,0)</f>
        <v>0</v>
      </c>
      <c r="BH1998" s="192">
        <f>IF(N1998="sníž. přenesená",J1998,0)</f>
        <v>0</v>
      </c>
      <c r="BI1998" s="192">
        <f>IF(N1998="nulová",J1998,0)</f>
        <v>0</v>
      </c>
      <c r="BJ1998" s="22" t="s">
        <v>76</v>
      </c>
      <c r="BK1998" s="192">
        <f>ROUND(I1998*H1998,2)</f>
        <v>0</v>
      </c>
      <c r="BL1998" s="22" t="s">
        <v>98</v>
      </c>
      <c r="BM1998" s="191" t="s">
        <v>3222</v>
      </c>
    </row>
    <row r="1999" s="2" customFormat="1">
      <c r="A1999" s="41"/>
      <c r="B1999" s="42"/>
      <c r="C1999" s="41"/>
      <c r="D1999" s="193" t="s">
        <v>417</v>
      </c>
      <c r="E1999" s="41"/>
      <c r="F1999" s="194" t="s">
        <v>3223</v>
      </c>
      <c r="G1999" s="41"/>
      <c r="H1999" s="41"/>
      <c r="I1999" s="195"/>
      <c r="J1999" s="41"/>
      <c r="K1999" s="41"/>
      <c r="L1999" s="42"/>
      <c r="M1999" s="196"/>
      <c r="N1999" s="197"/>
      <c r="O1999" s="75"/>
      <c r="P1999" s="75"/>
      <c r="Q1999" s="75"/>
      <c r="R1999" s="75"/>
      <c r="S1999" s="75"/>
      <c r="T1999" s="76"/>
      <c r="U1999" s="41"/>
      <c r="V1999" s="41"/>
      <c r="W1999" s="41"/>
      <c r="X1999" s="41"/>
      <c r="Y1999" s="41"/>
      <c r="Z1999" s="41"/>
      <c r="AA1999" s="41"/>
      <c r="AB1999" s="41"/>
      <c r="AC1999" s="41"/>
      <c r="AD1999" s="41"/>
      <c r="AE1999" s="41"/>
      <c r="AT1999" s="22" t="s">
        <v>417</v>
      </c>
      <c r="AU1999" s="22" t="s">
        <v>80</v>
      </c>
    </row>
    <row r="2000" s="14" customFormat="1">
      <c r="A2000" s="14"/>
      <c r="B2000" s="208"/>
      <c r="C2000" s="14"/>
      <c r="D2000" s="199" t="s">
        <v>419</v>
      </c>
      <c r="E2000" s="209" t="s">
        <v>3</v>
      </c>
      <c r="F2000" s="210" t="s">
        <v>3224</v>
      </c>
      <c r="G2000" s="14"/>
      <c r="H2000" s="209" t="s">
        <v>3</v>
      </c>
      <c r="I2000" s="211"/>
      <c r="J2000" s="14"/>
      <c r="K2000" s="14"/>
      <c r="L2000" s="208"/>
      <c r="M2000" s="212"/>
      <c r="N2000" s="213"/>
      <c r="O2000" s="213"/>
      <c r="P2000" s="213"/>
      <c r="Q2000" s="213"/>
      <c r="R2000" s="213"/>
      <c r="S2000" s="213"/>
      <c r="T2000" s="214"/>
      <c r="U2000" s="14"/>
      <c r="V2000" s="14"/>
      <c r="W2000" s="14"/>
      <c r="X2000" s="14"/>
      <c r="Y2000" s="14"/>
      <c r="Z2000" s="14"/>
      <c r="AA2000" s="14"/>
      <c r="AB2000" s="14"/>
      <c r="AC2000" s="14"/>
      <c r="AD2000" s="14"/>
      <c r="AE2000" s="14"/>
      <c r="AT2000" s="209" t="s">
        <v>419</v>
      </c>
      <c r="AU2000" s="209" t="s">
        <v>80</v>
      </c>
      <c r="AV2000" s="14" t="s">
        <v>76</v>
      </c>
      <c r="AW2000" s="14" t="s">
        <v>33</v>
      </c>
      <c r="AX2000" s="14" t="s">
        <v>72</v>
      </c>
      <c r="AY2000" s="209" t="s">
        <v>408</v>
      </c>
    </row>
    <row r="2001" s="13" customFormat="1">
      <c r="A2001" s="13"/>
      <c r="B2001" s="198"/>
      <c r="C2001" s="13"/>
      <c r="D2001" s="199" t="s">
        <v>419</v>
      </c>
      <c r="E2001" s="200" t="s">
        <v>3</v>
      </c>
      <c r="F2001" s="201" t="s">
        <v>76</v>
      </c>
      <c r="G2001" s="13"/>
      <c r="H2001" s="202">
        <v>1</v>
      </c>
      <c r="I2001" s="203"/>
      <c r="J2001" s="13"/>
      <c r="K2001" s="13"/>
      <c r="L2001" s="198"/>
      <c r="M2001" s="204"/>
      <c r="N2001" s="205"/>
      <c r="O2001" s="205"/>
      <c r="P2001" s="205"/>
      <c r="Q2001" s="205"/>
      <c r="R2001" s="205"/>
      <c r="S2001" s="205"/>
      <c r="T2001" s="206"/>
      <c r="U2001" s="13"/>
      <c r="V2001" s="13"/>
      <c r="W2001" s="13"/>
      <c r="X2001" s="13"/>
      <c r="Y2001" s="13"/>
      <c r="Z2001" s="13"/>
      <c r="AA2001" s="13"/>
      <c r="AB2001" s="13"/>
      <c r="AC2001" s="13"/>
      <c r="AD2001" s="13"/>
      <c r="AE2001" s="13"/>
      <c r="AT2001" s="200" t="s">
        <v>419</v>
      </c>
      <c r="AU2001" s="200" t="s">
        <v>80</v>
      </c>
      <c r="AV2001" s="13" t="s">
        <v>80</v>
      </c>
      <c r="AW2001" s="13" t="s">
        <v>33</v>
      </c>
      <c r="AX2001" s="13" t="s">
        <v>72</v>
      </c>
      <c r="AY2001" s="200" t="s">
        <v>408</v>
      </c>
    </row>
    <row r="2002" s="14" customFormat="1">
      <c r="A2002" s="14"/>
      <c r="B2002" s="208"/>
      <c r="C2002" s="14"/>
      <c r="D2002" s="199" t="s">
        <v>419</v>
      </c>
      <c r="E2002" s="209" t="s">
        <v>3</v>
      </c>
      <c r="F2002" s="210" t="s">
        <v>3225</v>
      </c>
      <c r="G2002" s="14"/>
      <c r="H2002" s="209" t="s">
        <v>3</v>
      </c>
      <c r="I2002" s="211"/>
      <c r="J2002" s="14"/>
      <c r="K2002" s="14"/>
      <c r="L2002" s="208"/>
      <c r="M2002" s="212"/>
      <c r="N2002" s="213"/>
      <c r="O2002" s="213"/>
      <c r="P2002" s="213"/>
      <c r="Q2002" s="213"/>
      <c r="R2002" s="213"/>
      <c r="S2002" s="213"/>
      <c r="T2002" s="214"/>
      <c r="U2002" s="14"/>
      <c r="V2002" s="14"/>
      <c r="W2002" s="14"/>
      <c r="X2002" s="14"/>
      <c r="Y2002" s="14"/>
      <c r="Z2002" s="14"/>
      <c r="AA2002" s="14"/>
      <c r="AB2002" s="14"/>
      <c r="AC2002" s="14"/>
      <c r="AD2002" s="14"/>
      <c r="AE2002" s="14"/>
      <c r="AT2002" s="209" t="s">
        <v>419</v>
      </c>
      <c r="AU2002" s="209" t="s">
        <v>80</v>
      </c>
      <c r="AV2002" s="14" t="s">
        <v>76</v>
      </c>
      <c r="AW2002" s="14" t="s">
        <v>33</v>
      </c>
      <c r="AX2002" s="14" t="s">
        <v>72</v>
      </c>
      <c r="AY2002" s="209" t="s">
        <v>408</v>
      </c>
    </row>
    <row r="2003" s="13" customFormat="1">
      <c r="A2003" s="13"/>
      <c r="B2003" s="198"/>
      <c r="C2003" s="13"/>
      <c r="D2003" s="199" t="s">
        <v>419</v>
      </c>
      <c r="E2003" s="200" t="s">
        <v>3</v>
      </c>
      <c r="F2003" s="201" t="s">
        <v>76</v>
      </c>
      <c r="G2003" s="13"/>
      <c r="H2003" s="202">
        <v>1</v>
      </c>
      <c r="I2003" s="203"/>
      <c r="J2003" s="13"/>
      <c r="K2003" s="13"/>
      <c r="L2003" s="198"/>
      <c r="M2003" s="204"/>
      <c r="N2003" s="205"/>
      <c r="O2003" s="205"/>
      <c r="P2003" s="205"/>
      <c r="Q2003" s="205"/>
      <c r="R2003" s="205"/>
      <c r="S2003" s="205"/>
      <c r="T2003" s="206"/>
      <c r="U2003" s="13"/>
      <c r="V2003" s="13"/>
      <c r="W2003" s="13"/>
      <c r="X2003" s="13"/>
      <c r="Y2003" s="13"/>
      <c r="Z2003" s="13"/>
      <c r="AA2003" s="13"/>
      <c r="AB2003" s="13"/>
      <c r="AC2003" s="13"/>
      <c r="AD2003" s="13"/>
      <c r="AE2003" s="13"/>
      <c r="AT2003" s="200" t="s">
        <v>419</v>
      </c>
      <c r="AU2003" s="200" t="s">
        <v>80</v>
      </c>
      <c r="AV2003" s="13" t="s">
        <v>80</v>
      </c>
      <c r="AW2003" s="13" t="s">
        <v>33</v>
      </c>
      <c r="AX2003" s="13" t="s">
        <v>72</v>
      </c>
      <c r="AY2003" s="200" t="s">
        <v>408</v>
      </c>
    </row>
    <row r="2004" s="15" customFormat="1">
      <c r="A2004" s="15"/>
      <c r="B2004" s="215"/>
      <c r="C2004" s="15"/>
      <c r="D2004" s="199" t="s">
        <v>419</v>
      </c>
      <c r="E2004" s="216" t="s">
        <v>3</v>
      </c>
      <c r="F2004" s="217" t="s">
        <v>451</v>
      </c>
      <c r="G2004" s="15"/>
      <c r="H2004" s="218">
        <v>2</v>
      </c>
      <c r="I2004" s="219"/>
      <c r="J2004" s="15"/>
      <c r="K2004" s="15"/>
      <c r="L2004" s="215"/>
      <c r="M2004" s="220"/>
      <c r="N2004" s="221"/>
      <c r="O2004" s="221"/>
      <c r="P2004" s="221"/>
      <c r="Q2004" s="221"/>
      <c r="R2004" s="221"/>
      <c r="S2004" s="221"/>
      <c r="T2004" s="222"/>
      <c r="U2004" s="15"/>
      <c r="V2004" s="15"/>
      <c r="W2004" s="15"/>
      <c r="X2004" s="15"/>
      <c r="Y2004" s="15"/>
      <c r="Z2004" s="15"/>
      <c r="AA2004" s="15"/>
      <c r="AB2004" s="15"/>
      <c r="AC2004" s="15"/>
      <c r="AD2004" s="15"/>
      <c r="AE2004" s="15"/>
      <c r="AT2004" s="216" t="s">
        <v>419</v>
      </c>
      <c r="AU2004" s="216" t="s">
        <v>80</v>
      </c>
      <c r="AV2004" s="15" t="s">
        <v>415</v>
      </c>
      <c r="AW2004" s="15" t="s">
        <v>33</v>
      </c>
      <c r="AX2004" s="15" t="s">
        <v>76</v>
      </c>
      <c r="AY2004" s="216" t="s">
        <v>408</v>
      </c>
    </row>
    <row r="2005" s="2" customFormat="1" ht="24.15" customHeight="1">
      <c r="A2005" s="41"/>
      <c r="B2005" s="179"/>
      <c r="C2005" s="223" t="s">
        <v>3226</v>
      </c>
      <c r="D2005" s="223" t="s">
        <v>513</v>
      </c>
      <c r="E2005" s="224" t="s">
        <v>3227</v>
      </c>
      <c r="F2005" s="225" t="s">
        <v>3228</v>
      </c>
      <c r="G2005" s="226" t="s">
        <v>117</v>
      </c>
      <c r="H2005" s="227">
        <v>22.949999999999999</v>
      </c>
      <c r="I2005" s="228"/>
      <c r="J2005" s="229">
        <f>ROUND(I2005*H2005,2)</f>
        <v>0</v>
      </c>
      <c r="K2005" s="225" t="s">
        <v>414</v>
      </c>
      <c r="L2005" s="230"/>
      <c r="M2005" s="231" t="s">
        <v>3</v>
      </c>
      <c r="N2005" s="232" t="s">
        <v>43</v>
      </c>
      <c r="O2005" s="75"/>
      <c r="P2005" s="189">
        <f>O2005*H2005</f>
        <v>0</v>
      </c>
      <c r="Q2005" s="189">
        <v>0.001</v>
      </c>
      <c r="R2005" s="189">
        <f>Q2005*H2005</f>
        <v>0.022949999999999998</v>
      </c>
      <c r="S2005" s="189">
        <v>0</v>
      </c>
      <c r="T2005" s="190">
        <f>S2005*H2005</f>
        <v>0</v>
      </c>
      <c r="U2005" s="41"/>
      <c r="V2005" s="41"/>
      <c r="W2005" s="41"/>
      <c r="X2005" s="41"/>
      <c r="Y2005" s="41"/>
      <c r="Z2005" s="41"/>
      <c r="AA2005" s="41"/>
      <c r="AB2005" s="41"/>
      <c r="AC2005" s="41"/>
      <c r="AD2005" s="41"/>
      <c r="AE2005" s="41"/>
      <c r="AR2005" s="191" t="s">
        <v>616</v>
      </c>
      <c r="AT2005" s="191" t="s">
        <v>513</v>
      </c>
      <c r="AU2005" s="191" t="s">
        <v>80</v>
      </c>
      <c r="AY2005" s="22" t="s">
        <v>408</v>
      </c>
      <c r="BE2005" s="192">
        <f>IF(N2005="základní",J2005,0)</f>
        <v>0</v>
      </c>
      <c r="BF2005" s="192">
        <f>IF(N2005="snížená",J2005,0)</f>
        <v>0</v>
      </c>
      <c r="BG2005" s="192">
        <f>IF(N2005="zákl. přenesená",J2005,0)</f>
        <v>0</v>
      </c>
      <c r="BH2005" s="192">
        <f>IF(N2005="sníž. přenesená",J2005,0)</f>
        <v>0</v>
      </c>
      <c r="BI2005" s="192">
        <f>IF(N2005="nulová",J2005,0)</f>
        <v>0</v>
      </c>
      <c r="BJ2005" s="22" t="s">
        <v>76</v>
      </c>
      <c r="BK2005" s="192">
        <f>ROUND(I2005*H2005,2)</f>
        <v>0</v>
      </c>
      <c r="BL2005" s="22" t="s">
        <v>98</v>
      </c>
      <c r="BM2005" s="191" t="s">
        <v>3229</v>
      </c>
    </row>
    <row r="2006" s="14" customFormat="1">
      <c r="A2006" s="14"/>
      <c r="B2006" s="208"/>
      <c r="C2006" s="14"/>
      <c r="D2006" s="199" t="s">
        <v>419</v>
      </c>
      <c r="E2006" s="209" t="s">
        <v>3</v>
      </c>
      <c r="F2006" s="210" t="s">
        <v>3224</v>
      </c>
      <c r="G2006" s="14"/>
      <c r="H2006" s="209" t="s">
        <v>3</v>
      </c>
      <c r="I2006" s="211"/>
      <c r="J2006" s="14"/>
      <c r="K2006" s="14"/>
      <c r="L2006" s="208"/>
      <c r="M2006" s="212"/>
      <c r="N2006" s="213"/>
      <c r="O2006" s="213"/>
      <c r="P2006" s="213"/>
      <c r="Q2006" s="213"/>
      <c r="R2006" s="213"/>
      <c r="S2006" s="213"/>
      <c r="T2006" s="214"/>
      <c r="U2006" s="14"/>
      <c r="V2006" s="14"/>
      <c r="W2006" s="14"/>
      <c r="X2006" s="14"/>
      <c r="Y2006" s="14"/>
      <c r="Z2006" s="14"/>
      <c r="AA2006" s="14"/>
      <c r="AB2006" s="14"/>
      <c r="AC2006" s="14"/>
      <c r="AD2006" s="14"/>
      <c r="AE2006" s="14"/>
      <c r="AT2006" s="209" t="s">
        <v>419</v>
      </c>
      <c r="AU2006" s="209" t="s">
        <v>80</v>
      </c>
      <c r="AV2006" s="14" t="s">
        <v>76</v>
      </c>
      <c r="AW2006" s="14" t="s">
        <v>33</v>
      </c>
      <c r="AX2006" s="14" t="s">
        <v>72</v>
      </c>
      <c r="AY2006" s="209" t="s">
        <v>408</v>
      </c>
    </row>
    <row r="2007" s="13" customFormat="1">
      <c r="A2007" s="13"/>
      <c r="B2007" s="198"/>
      <c r="C2007" s="13"/>
      <c r="D2007" s="199" t="s">
        <v>419</v>
      </c>
      <c r="E2007" s="200" t="s">
        <v>3</v>
      </c>
      <c r="F2007" s="201" t="s">
        <v>3230</v>
      </c>
      <c r="G2007" s="13"/>
      <c r="H2007" s="202">
        <v>11.25</v>
      </c>
      <c r="I2007" s="203"/>
      <c r="J2007" s="13"/>
      <c r="K2007" s="13"/>
      <c r="L2007" s="198"/>
      <c r="M2007" s="204"/>
      <c r="N2007" s="205"/>
      <c r="O2007" s="205"/>
      <c r="P2007" s="205"/>
      <c r="Q2007" s="205"/>
      <c r="R2007" s="205"/>
      <c r="S2007" s="205"/>
      <c r="T2007" s="206"/>
      <c r="U2007" s="13"/>
      <c r="V2007" s="13"/>
      <c r="W2007" s="13"/>
      <c r="X2007" s="13"/>
      <c r="Y2007" s="13"/>
      <c r="Z2007" s="13"/>
      <c r="AA2007" s="13"/>
      <c r="AB2007" s="13"/>
      <c r="AC2007" s="13"/>
      <c r="AD2007" s="13"/>
      <c r="AE2007" s="13"/>
      <c r="AT2007" s="200" t="s">
        <v>419</v>
      </c>
      <c r="AU2007" s="200" t="s">
        <v>80</v>
      </c>
      <c r="AV2007" s="13" t="s">
        <v>80</v>
      </c>
      <c r="AW2007" s="13" t="s">
        <v>33</v>
      </c>
      <c r="AX2007" s="13" t="s">
        <v>72</v>
      </c>
      <c r="AY2007" s="200" t="s">
        <v>408</v>
      </c>
    </row>
    <row r="2008" s="14" customFormat="1">
      <c r="A2008" s="14"/>
      <c r="B2008" s="208"/>
      <c r="C2008" s="14"/>
      <c r="D2008" s="199" t="s">
        <v>419</v>
      </c>
      <c r="E2008" s="209" t="s">
        <v>3</v>
      </c>
      <c r="F2008" s="210" t="s">
        <v>3225</v>
      </c>
      <c r="G2008" s="14"/>
      <c r="H2008" s="209" t="s">
        <v>3</v>
      </c>
      <c r="I2008" s="211"/>
      <c r="J2008" s="14"/>
      <c r="K2008" s="14"/>
      <c r="L2008" s="208"/>
      <c r="M2008" s="212"/>
      <c r="N2008" s="213"/>
      <c r="O2008" s="213"/>
      <c r="P2008" s="213"/>
      <c r="Q2008" s="213"/>
      <c r="R2008" s="213"/>
      <c r="S2008" s="213"/>
      <c r="T2008" s="214"/>
      <c r="U2008" s="14"/>
      <c r="V2008" s="14"/>
      <c r="W2008" s="14"/>
      <c r="X2008" s="14"/>
      <c r="Y2008" s="14"/>
      <c r="Z2008" s="14"/>
      <c r="AA2008" s="14"/>
      <c r="AB2008" s="14"/>
      <c r="AC2008" s="14"/>
      <c r="AD2008" s="14"/>
      <c r="AE2008" s="14"/>
      <c r="AT2008" s="209" t="s">
        <v>419</v>
      </c>
      <c r="AU2008" s="209" t="s">
        <v>80</v>
      </c>
      <c r="AV2008" s="14" t="s">
        <v>76</v>
      </c>
      <c r="AW2008" s="14" t="s">
        <v>33</v>
      </c>
      <c r="AX2008" s="14" t="s">
        <v>72</v>
      </c>
      <c r="AY2008" s="209" t="s">
        <v>408</v>
      </c>
    </row>
    <row r="2009" s="13" customFormat="1">
      <c r="A2009" s="13"/>
      <c r="B2009" s="198"/>
      <c r="C2009" s="13"/>
      <c r="D2009" s="199" t="s">
        <v>419</v>
      </c>
      <c r="E2009" s="200" t="s">
        <v>3</v>
      </c>
      <c r="F2009" s="201" t="s">
        <v>3231</v>
      </c>
      <c r="G2009" s="13"/>
      <c r="H2009" s="202">
        <v>11.699999999999999</v>
      </c>
      <c r="I2009" s="203"/>
      <c r="J2009" s="13"/>
      <c r="K2009" s="13"/>
      <c r="L2009" s="198"/>
      <c r="M2009" s="204"/>
      <c r="N2009" s="205"/>
      <c r="O2009" s="205"/>
      <c r="P2009" s="205"/>
      <c r="Q2009" s="205"/>
      <c r="R2009" s="205"/>
      <c r="S2009" s="205"/>
      <c r="T2009" s="206"/>
      <c r="U2009" s="13"/>
      <c r="V2009" s="13"/>
      <c r="W2009" s="13"/>
      <c r="X2009" s="13"/>
      <c r="Y2009" s="13"/>
      <c r="Z2009" s="13"/>
      <c r="AA2009" s="13"/>
      <c r="AB2009" s="13"/>
      <c r="AC2009" s="13"/>
      <c r="AD2009" s="13"/>
      <c r="AE2009" s="13"/>
      <c r="AT2009" s="200" t="s">
        <v>419</v>
      </c>
      <c r="AU2009" s="200" t="s">
        <v>80</v>
      </c>
      <c r="AV2009" s="13" t="s">
        <v>80</v>
      </c>
      <c r="AW2009" s="13" t="s">
        <v>33</v>
      </c>
      <c r="AX2009" s="13" t="s">
        <v>72</v>
      </c>
      <c r="AY2009" s="200" t="s">
        <v>408</v>
      </c>
    </row>
    <row r="2010" s="15" customFormat="1">
      <c r="A2010" s="15"/>
      <c r="B2010" s="215"/>
      <c r="C2010" s="15"/>
      <c r="D2010" s="199" t="s">
        <v>419</v>
      </c>
      <c r="E2010" s="216" t="s">
        <v>3</v>
      </c>
      <c r="F2010" s="217" t="s">
        <v>451</v>
      </c>
      <c r="G2010" s="15"/>
      <c r="H2010" s="218">
        <v>22.949999999999999</v>
      </c>
      <c r="I2010" s="219"/>
      <c r="J2010" s="15"/>
      <c r="K2010" s="15"/>
      <c r="L2010" s="215"/>
      <c r="M2010" s="220"/>
      <c r="N2010" s="221"/>
      <c r="O2010" s="221"/>
      <c r="P2010" s="221"/>
      <c r="Q2010" s="221"/>
      <c r="R2010" s="221"/>
      <c r="S2010" s="221"/>
      <c r="T2010" s="222"/>
      <c r="U2010" s="15"/>
      <c r="V2010" s="15"/>
      <c r="W2010" s="15"/>
      <c r="X2010" s="15"/>
      <c r="Y2010" s="15"/>
      <c r="Z2010" s="15"/>
      <c r="AA2010" s="15"/>
      <c r="AB2010" s="15"/>
      <c r="AC2010" s="15"/>
      <c r="AD2010" s="15"/>
      <c r="AE2010" s="15"/>
      <c r="AT2010" s="216" t="s">
        <v>419</v>
      </c>
      <c r="AU2010" s="216" t="s">
        <v>80</v>
      </c>
      <c r="AV2010" s="15" t="s">
        <v>415</v>
      </c>
      <c r="AW2010" s="15" t="s">
        <v>33</v>
      </c>
      <c r="AX2010" s="15" t="s">
        <v>76</v>
      </c>
      <c r="AY2010" s="216" t="s">
        <v>408</v>
      </c>
    </row>
    <row r="2011" s="2" customFormat="1" ht="33" customHeight="1">
      <c r="A2011" s="41"/>
      <c r="B2011" s="179"/>
      <c r="C2011" s="180" t="s">
        <v>3232</v>
      </c>
      <c r="D2011" s="180" t="s">
        <v>411</v>
      </c>
      <c r="E2011" s="181" t="s">
        <v>3233</v>
      </c>
      <c r="F2011" s="182" t="s">
        <v>3234</v>
      </c>
      <c r="G2011" s="183" t="s">
        <v>561</v>
      </c>
      <c r="H2011" s="184">
        <v>3</v>
      </c>
      <c r="I2011" s="185"/>
      <c r="J2011" s="186">
        <f>ROUND(I2011*H2011,2)</f>
        <v>0</v>
      </c>
      <c r="K2011" s="182" t="s">
        <v>414</v>
      </c>
      <c r="L2011" s="42"/>
      <c r="M2011" s="187" t="s">
        <v>3</v>
      </c>
      <c r="N2011" s="188" t="s">
        <v>43</v>
      </c>
      <c r="O2011" s="75"/>
      <c r="P2011" s="189">
        <f>O2011*H2011</f>
        <v>0</v>
      </c>
      <c r="Q2011" s="189">
        <v>0</v>
      </c>
      <c r="R2011" s="189">
        <f>Q2011*H2011</f>
        <v>0</v>
      </c>
      <c r="S2011" s="189">
        <v>0</v>
      </c>
      <c r="T2011" s="190">
        <f>S2011*H2011</f>
        <v>0</v>
      </c>
      <c r="U2011" s="41"/>
      <c r="V2011" s="41"/>
      <c r="W2011" s="41"/>
      <c r="X2011" s="41"/>
      <c r="Y2011" s="41"/>
      <c r="Z2011" s="41"/>
      <c r="AA2011" s="41"/>
      <c r="AB2011" s="41"/>
      <c r="AC2011" s="41"/>
      <c r="AD2011" s="41"/>
      <c r="AE2011" s="41"/>
      <c r="AR2011" s="191" t="s">
        <v>98</v>
      </c>
      <c r="AT2011" s="191" t="s">
        <v>411</v>
      </c>
      <c r="AU2011" s="191" t="s">
        <v>80</v>
      </c>
      <c r="AY2011" s="22" t="s">
        <v>408</v>
      </c>
      <c r="BE2011" s="192">
        <f>IF(N2011="základní",J2011,0)</f>
        <v>0</v>
      </c>
      <c r="BF2011" s="192">
        <f>IF(N2011="snížená",J2011,0)</f>
        <v>0</v>
      </c>
      <c r="BG2011" s="192">
        <f>IF(N2011="zákl. přenesená",J2011,0)</f>
        <v>0</v>
      </c>
      <c r="BH2011" s="192">
        <f>IF(N2011="sníž. přenesená",J2011,0)</f>
        <v>0</v>
      </c>
      <c r="BI2011" s="192">
        <f>IF(N2011="nulová",J2011,0)</f>
        <v>0</v>
      </c>
      <c r="BJ2011" s="22" t="s">
        <v>76</v>
      </c>
      <c r="BK2011" s="192">
        <f>ROUND(I2011*H2011,2)</f>
        <v>0</v>
      </c>
      <c r="BL2011" s="22" t="s">
        <v>98</v>
      </c>
      <c r="BM2011" s="191" t="s">
        <v>3235</v>
      </c>
    </row>
    <row r="2012" s="2" customFormat="1">
      <c r="A2012" s="41"/>
      <c r="B2012" s="42"/>
      <c r="C2012" s="41"/>
      <c r="D2012" s="193" t="s">
        <v>417</v>
      </c>
      <c r="E2012" s="41"/>
      <c r="F2012" s="194" t="s">
        <v>3236</v>
      </c>
      <c r="G2012" s="41"/>
      <c r="H2012" s="41"/>
      <c r="I2012" s="195"/>
      <c r="J2012" s="41"/>
      <c r="K2012" s="41"/>
      <c r="L2012" s="42"/>
      <c r="M2012" s="196"/>
      <c r="N2012" s="197"/>
      <c r="O2012" s="75"/>
      <c r="P2012" s="75"/>
      <c r="Q2012" s="75"/>
      <c r="R2012" s="75"/>
      <c r="S2012" s="75"/>
      <c r="T2012" s="76"/>
      <c r="U2012" s="41"/>
      <c r="V2012" s="41"/>
      <c r="W2012" s="41"/>
      <c r="X2012" s="41"/>
      <c r="Y2012" s="41"/>
      <c r="Z2012" s="41"/>
      <c r="AA2012" s="41"/>
      <c r="AB2012" s="41"/>
      <c r="AC2012" s="41"/>
      <c r="AD2012" s="41"/>
      <c r="AE2012" s="41"/>
      <c r="AT2012" s="22" t="s">
        <v>417</v>
      </c>
      <c r="AU2012" s="22" t="s">
        <v>80</v>
      </c>
    </row>
    <row r="2013" s="14" customFormat="1">
      <c r="A2013" s="14"/>
      <c r="B2013" s="208"/>
      <c r="C2013" s="14"/>
      <c r="D2013" s="199" t="s">
        <v>419</v>
      </c>
      <c r="E2013" s="209" t="s">
        <v>3</v>
      </c>
      <c r="F2013" s="210" t="s">
        <v>3237</v>
      </c>
      <c r="G2013" s="14"/>
      <c r="H2013" s="209" t="s">
        <v>3</v>
      </c>
      <c r="I2013" s="211"/>
      <c r="J2013" s="14"/>
      <c r="K2013" s="14"/>
      <c r="L2013" s="208"/>
      <c r="M2013" s="212"/>
      <c r="N2013" s="213"/>
      <c r="O2013" s="213"/>
      <c r="P2013" s="213"/>
      <c r="Q2013" s="213"/>
      <c r="R2013" s="213"/>
      <c r="S2013" s="213"/>
      <c r="T2013" s="214"/>
      <c r="U2013" s="14"/>
      <c r="V2013" s="14"/>
      <c r="W2013" s="14"/>
      <c r="X2013" s="14"/>
      <c r="Y2013" s="14"/>
      <c r="Z2013" s="14"/>
      <c r="AA2013" s="14"/>
      <c r="AB2013" s="14"/>
      <c r="AC2013" s="14"/>
      <c r="AD2013" s="14"/>
      <c r="AE2013" s="14"/>
      <c r="AT2013" s="209" t="s">
        <v>419</v>
      </c>
      <c r="AU2013" s="209" t="s">
        <v>80</v>
      </c>
      <c r="AV2013" s="14" t="s">
        <v>76</v>
      </c>
      <c r="AW2013" s="14" t="s">
        <v>33</v>
      </c>
      <c r="AX2013" s="14" t="s">
        <v>72</v>
      </c>
      <c r="AY2013" s="209" t="s">
        <v>408</v>
      </c>
    </row>
    <row r="2014" s="13" customFormat="1">
      <c r="A2014" s="13"/>
      <c r="B2014" s="198"/>
      <c r="C2014" s="13"/>
      <c r="D2014" s="199" t="s">
        <v>419</v>
      </c>
      <c r="E2014" s="200" t="s">
        <v>3</v>
      </c>
      <c r="F2014" s="201" t="s">
        <v>114</v>
      </c>
      <c r="G2014" s="13"/>
      <c r="H2014" s="202">
        <v>3</v>
      </c>
      <c r="I2014" s="203"/>
      <c r="J2014" s="13"/>
      <c r="K2014" s="13"/>
      <c r="L2014" s="198"/>
      <c r="M2014" s="204"/>
      <c r="N2014" s="205"/>
      <c r="O2014" s="205"/>
      <c r="P2014" s="205"/>
      <c r="Q2014" s="205"/>
      <c r="R2014" s="205"/>
      <c r="S2014" s="205"/>
      <c r="T2014" s="206"/>
      <c r="U2014" s="13"/>
      <c r="V2014" s="13"/>
      <c r="W2014" s="13"/>
      <c r="X2014" s="13"/>
      <c r="Y2014" s="13"/>
      <c r="Z2014" s="13"/>
      <c r="AA2014" s="13"/>
      <c r="AB2014" s="13"/>
      <c r="AC2014" s="13"/>
      <c r="AD2014" s="13"/>
      <c r="AE2014" s="13"/>
      <c r="AT2014" s="200" t="s">
        <v>419</v>
      </c>
      <c r="AU2014" s="200" t="s">
        <v>80</v>
      </c>
      <c r="AV2014" s="13" t="s">
        <v>80</v>
      </c>
      <c r="AW2014" s="13" t="s">
        <v>33</v>
      </c>
      <c r="AX2014" s="13" t="s">
        <v>76</v>
      </c>
      <c r="AY2014" s="200" t="s">
        <v>408</v>
      </c>
    </row>
    <row r="2015" s="2" customFormat="1" ht="33" customHeight="1">
      <c r="A2015" s="41"/>
      <c r="B2015" s="179"/>
      <c r="C2015" s="223" t="s">
        <v>3238</v>
      </c>
      <c r="D2015" s="223" t="s">
        <v>513</v>
      </c>
      <c r="E2015" s="224" t="s">
        <v>3239</v>
      </c>
      <c r="F2015" s="225" t="s">
        <v>3240</v>
      </c>
      <c r="G2015" s="226" t="s">
        <v>561</v>
      </c>
      <c r="H2015" s="227">
        <v>3</v>
      </c>
      <c r="I2015" s="228"/>
      <c r="J2015" s="229">
        <f>ROUND(I2015*H2015,2)</f>
        <v>0</v>
      </c>
      <c r="K2015" s="225" t="s">
        <v>414</v>
      </c>
      <c r="L2015" s="230"/>
      <c r="M2015" s="231" t="s">
        <v>3</v>
      </c>
      <c r="N2015" s="232" t="s">
        <v>43</v>
      </c>
      <c r="O2015" s="75"/>
      <c r="P2015" s="189">
        <f>O2015*H2015</f>
        <v>0</v>
      </c>
      <c r="Q2015" s="189">
        <v>0.001</v>
      </c>
      <c r="R2015" s="189">
        <f>Q2015*H2015</f>
        <v>0.0030000000000000001</v>
      </c>
      <c r="S2015" s="189">
        <v>0</v>
      </c>
      <c r="T2015" s="190">
        <f>S2015*H2015</f>
        <v>0</v>
      </c>
      <c r="U2015" s="41"/>
      <c r="V2015" s="41"/>
      <c r="W2015" s="41"/>
      <c r="X2015" s="41"/>
      <c r="Y2015" s="41"/>
      <c r="Z2015" s="41"/>
      <c r="AA2015" s="41"/>
      <c r="AB2015" s="41"/>
      <c r="AC2015" s="41"/>
      <c r="AD2015" s="41"/>
      <c r="AE2015" s="41"/>
      <c r="AR2015" s="191" t="s">
        <v>616</v>
      </c>
      <c r="AT2015" s="191" t="s">
        <v>513</v>
      </c>
      <c r="AU2015" s="191" t="s">
        <v>80</v>
      </c>
      <c r="AY2015" s="22" t="s">
        <v>408</v>
      </c>
      <c r="BE2015" s="192">
        <f>IF(N2015="základní",J2015,0)</f>
        <v>0</v>
      </c>
      <c r="BF2015" s="192">
        <f>IF(N2015="snížená",J2015,0)</f>
        <v>0</v>
      </c>
      <c r="BG2015" s="192">
        <f>IF(N2015="zákl. přenesená",J2015,0)</f>
        <v>0</v>
      </c>
      <c r="BH2015" s="192">
        <f>IF(N2015="sníž. přenesená",J2015,0)</f>
        <v>0</v>
      </c>
      <c r="BI2015" s="192">
        <f>IF(N2015="nulová",J2015,0)</f>
        <v>0</v>
      </c>
      <c r="BJ2015" s="22" t="s">
        <v>76</v>
      </c>
      <c r="BK2015" s="192">
        <f>ROUND(I2015*H2015,2)</f>
        <v>0</v>
      </c>
      <c r="BL2015" s="22" t="s">
        <v>98</v>
      </c>
      <c r="BM2015" s="191" t="s">
        <v>3241</v>
      </c>
    </row>
    <row r="2016" s="2" customFormat="1" ht="37.8" customHeight="1">
      <c r="A2016" s="41"/>
      <c r="B2016" s="179"/>
      <c r="C2016" s="180" t="s">
        <v>3242</v>
      </c>
      <c r="D2016" s="180" t="s">
        <v>411</v>
      </c>
      <c r="E2016" s="181" t="s">
        <v>3243</v>
      </c>
      <c r="F2016" s="182" t="s">
        <v>3244</v>
      </c>
      <c r="G2016" s="183" t="s">
        <v>561</v>
      </c>
      <c r="H2016" s="184">
        <v>3</v>
      </c>
      <c r="I2016" s="185"/>
      <c r="J2016" s="186">
        <f>ROUND(I2016*H2016,2)</f>
        <v>0</v>
      </c>
      <c r="K2016" s="182" t="s">
        <v>414</v>
      </c>
      <c r="L2016" s="42"/>
      <c r="M2016" s="187" t="s">
        <v>3</v>
      </c>
      <c r="N2016" s="188" t="s">
        <v>43</v>
      </c>
      <c r="O2016" s="75"/>
      <c r="P2016" s="189">
        <f>O2016*H2016</f>
        <v>0</v>
      </c>
      <c r="Q2016" s="189">
        <v>0</v>
      </c>
      <c r="R2016" s="189">
        <f>Q2016*H2016</f>
        <v>0</v>
      </c>
      <c r="S2016" s="189">
        <v>0</v>
      </c>
      <c r="T2016" s="190">
        <f>S2016*H2016</f>
        <v>0</v>
      </c>
      <c r="U2016" s="41"/>
      <c r="V2016" s="41"/>
      <c r="W2016" s="41"/>
      <c r="X2016" s="41"/>
      <c r="Y2016" s="41"/>
      <c r="Z2016" s="41"/>
      <c r="AA2016" s="41"/>
      <c r="AB2016" s="41"/>
      <c r="AC2016" s="41"/>
      <c r="AD2016" s="41"/>
      <c r="AE2016" s="41"/>
      <c r="AR2016" s="191" t="s">
        <v>98</v>
      </c>
      <c r="AT2016" s="191" t="s">
        <v>411</v>
      </c>
      <c r="AU2016" s="191" t="s">
        <v>80</v>
      </c>
      <c r="AY2016" s="22" t="s">
        <v>408</v>
      </c>
      <c r="BE2016" s="192">
        <f>IF(N2016="základní",J2016,0)</f>
        <v>0</v>
      </c>
      <c r="BF2016" s="192">
        <f>IF(N2016="snížená",J2016,0)</f>
        <v>0</v>
      </c>
      <c r="BG2016" s="192">
        <f>IF(N2016="zákl. přenesená",J2016,0)</f>
        <v>0</v>
      </c>
      <c r="BH2016" s="192">
        <f>IF(N2016="sníž. přenesená",J2016,0)</f>
        <v>0</v>
      </c>
      <c r="BI2016" s="192">
        <f>IF(N2016="nulová",J2016,0)</f>
        <v>0</v>
      </c>
      <c r="BJ2016" s="22" t="s">
        <v>76</v>
      </c>
      <c r="BK2016" s="192">
        <f>ROUND(I2016*H2016,2)</f>
        <v>0</v>
      </c>
      <c r="BL2016" s="22" t="s">
        <v>98</v>
      </c>
      <c r="BM2016" s="191" t="s">
        <v>3245</v>
      </c>
    </row>
    <row r="2017" s="2" customFormat="1">
      <c r="A2017" s="41"/>
      <c r="B2017" s="42"/>
      <c r="C2017" s="41"/>
      <c r="D2017" s="193" t="s">
        <v>417</v>
      </c>
      <c r="E2017" s="41"/>
      <c r="F2017" s="194" t="s">
        <v>3246</v>
      </c>
      <c r="G2017" s="41"/>
      <c r="H2017" s="41"/>
      <c r="I2017" s="195"/>
      <c r="J2017" s="41"/>
      <c r="K2017" s="41"/>
      <c r="L2017" s="42"/>
      <c r="M2017" s="196"/>
      <c r="N2017" s="197"/>
      <c r="O2017" s="75"/>
      <c r="P2017" s="75"/>
      <c r="Q2017" s="75"/>
      <c r="R2017" s="75"/>
      <c r="S2017" s="75"/>
      <c r="T2017" s="76"/>
      <c r="U2017" s="41"/>
      <c r="V2017" s="41"/>
      <c r="W2017" s="41"/>
      <c r="X2017" s="41"/>
      <c r="Y2017" s="41"/>
      <c r="Z2017" s="41"/>
      <c r="AA2017" s="41"/>
      <c r="AB2017" s="41"/>
      <c r="AC2017" s="41"/>
      <c r="AD2017" s="41"/>
      <c r="AE2017" s="41"/>
      <c r="AT2017" s="22" t="s">
        <v>417</v>
      </c>
      <c r="AU2017" s="22" t="s">
        <v>80</v>
      </c>
    </row>
    <row r="2018" s="14" customFormat="1">
      <c r="A2018" s="14"/>
      <c r="B2018" s="208"/>
      <c r="C2018" s="14"/>
      <c r="D2018" s="199" t="s">
        <v>419</v>
      </c>
      <c r="E2018" s="209" t="s">
        <v>3</v>
      </c>
      <c r="F2018" s="210" t="s">
        <v>3211</v>
      </c>
      <c r="G2018" s="14"/>
      <c r="H2018" s="209" t="s">
        <v>3</v>
      </c>
      <c r="I2018" s="211"/>
      <c r="J2018" s="14"/>
      <c r="K2018" s="14"/>
      <c r="L2018" s="208"/>
      <c r="M2018" s="212"/>
      <c r="N2018" s="213"/>
      <c r="O2018" s="213"/>
      <c r="P2018" s="213"/>
      <c r="Q2018" s="213"/>
      <c r="R2018" s="213"/>
      <c r="S2018" s="213"/>
      <c r="T2018" s="214"/>
      <c r="U2018" s="14"/>
      <c r="V2018" s="14"/>
      <c r="W2018" s="14"/>
      <c r="X2018" s="14"/>
      <c r="Y2018" s="14"/>
      <c r="Z2018" s="14"/>
      <c r="AA2018" s="14"/>
      <c r="AB2018" s="14"/>
      <c r="AC2018" s="14"/>
      <c r="AD2018" s="14"/>
      <c r="AE2018" s="14"/>
      <c r="AT2018" s="209" t="s">
        <v>419</v>
      </c>
      <c r="AU2018" s="209" t="s">
        <v>80</v>
      </c>
      <c r="AV2018" s="14" t="s">
        <v>76</v>
      </c>
      <c r="AW2018" s="14" t="s">
        <v>33</v>
      </c>
      <c r="AX2018" s="14" t="s">
        <v>72</v>
      </c>
      <c r="AY2018" s="209" t="s">
        <v>408</v>
      </c>
    </row>
    <row r="2019" s="13" customFormat="1">
      <c r="A2019" s="13"/>
      <c r="B2019" s="198"/>
      <c r="C2019" s="13"/>
      <c r="D2019" s="199" t="s">
        <v>419</v>
      </c>
      <c r="E2019" s="200" t="s">
        <v>3</v>
      </c>
      <c r="F2019" s="201" t="s">
        <v>80</v>
      </c>
      <c r="G2019" s="13"/>
      <c r="H2019" s="202">
        <v>2</v>
      </c>
      <c r="I2019" s="203"/>
      <c r="J2019" s="13"/>
      <c r="K2019" s="13"/>
      <c r="L2019" s="198"/>
      <c r="M2019" s="204"/>
      <c r="N2019" s="205"/>
      <c r="O2019" s="205"/>
      <c r="P2019" s="205"/>
      <c r="Q2019" s="205"/>
      <c r="R2019" s="205"/>
      <c r="S2019" s="205"/>
      <c r="T2019" s="206"/>
      <c r="U2019" s="13"/>
      <c r="V2019" s="13"/>
      <c r="W2019" s="13"/>
      <c r="X2019" s="13"/>
      <c r="Y2019" s="13"/>
      <c r="Z2019" s="13"/>
      <c r="AA2019" s="13"/>
      <c r="AB2019" s="13"/>
      <c r="AC2019" s="13"/>
      <c r="AD2019" s="13"/>
      <c r="AE2019" s="13"/>
      <c r="AT2019" s="200" t="s">
        <v>419</v>
      </c>
      <c r="AU2019" s="200" t="s">
        <v>80</v>
      </c>
      <c r="AV2019" s="13" t="s">
        <v>80</v>
      </c>
      <c r="AW2019" s="13" t="s">
        <v>33</v>
      </c>
      <c r="AX2019" s="13" t="s">
        <v>72</v>
      </c>
      <c r="AY2019" s="200" t="s">
        <v>408</v>
      </c>
    </row>
    <row r="2020" s="14" customFormat="1">
      <c r="A2020" s="14"/>
      <c r="B2020" s="208"/>
      <c r="C2020" s="14"/>
      <c r="D2020" s="199" t="s">
        <v>419</v>
      </c>
      <c r="E2020" s="209" t="s">
        <v>3</v>
      </c>
      <c r="F2020" s="210" t="s">
        <v>3199</v>
      </c>
      <c r="G2020" s="14"/>
      <c r="H2020" s="209" t="s">
        <v>3</v>
      </c>
      <c r="I2020" s="211"/>
      <c r="J2020" s="14"/>
      <c r="K2020" s="14"/>
      <c r="L2020" s="208"/>
      <c r="M2020" s="212"/>
      <c r="N2020" s="213"/>
      <c r="O2020" s="213"/>
      <c r="P2020" s="213"/>
      <c r="Q2020" s="213"/>
      <c r="R2020" s="213"/>
      <c r="S2020" s="213"/>
      <c r="T2020" s="214"/>
      <c r="U2020" s="14"/>
      <c r="V2020" s="14"/>
      <c r="W2020" s="14"/>
      <c r="X2020" s="14"/>
      <c r="Y2020" s="14"/>
      <c r="Z2020" s="14"/>
      <c r="AA2020" s="14"/>
      <c r="AB2020" s="14"/>
      <c r="AC2020" s="14"/>
      <c r="AD2020" s="14"/>
      <c r="AE2020" s="14"/>
      <c r="AT2020" s="209" t="s">
        <v>419</v>
      </c>
      <c r="AU2020" s="209" t="s">
        <v>80</v>
      </c>
      <c r="AV2020" s="14" t="s">
        <v>76</v>
      </c>
      <c r="AW2020" s="14" t="s">
        <v>33</v>
      </c>
      <c r="AX2020" s="14" t="s">
        <v>72</v>
      </c>
      <c r="AY2020" s="209" t="s">
        <v>408</v>
      </c>
    </row>
    <row r="2021" s="13" customFormat="1">
      <c r="A2021" s="13"/>
      <c r="B2021" s="198"/>
      <c r="C2021" s="13"/>
      <c r="D2021" s="199" t="s">
        <v>419</v>
      </c>
      <c r="E2021" s="200" t="s">
        <v>3</v>
      </c>
      <c r="F2021" s="201" t="s">
        <v>76</v>
      </c>
      <c r="G2021" s="13"/>
      <c r="H2021" s="202">
        <v>1</v>
      </c>
      <c r="I2021" s="203"/>
      <c r="J2021" s="13"/>
      <c r="K2021" s="13"/>
      <c r="L2021" s="198"/>
      <c r="M2021" s="204"/>
      <c r="N2021" s="205"/>
      <c r="O2021" s="205"/>
      <c r="P2021" s="205"/>
      <c r="Q2021" s="205"/>
      <c r="R2021" s="205"/>
      <c r="S2021" s="205"/>
      <c r="T2021" s="206"/>
      <c r="U2021" s="13"/>
      <c r="V2021" s="13"/>
      <c r="W2021" s="13"/>
      <c r="X2021" s="13"/>
      <c r="Y2021" s="13"/>
      <c r="Z2021" s="13"/>
      <c r="AA2021" s="13"/>
      <c r="AB2021" s="13"/>
      <c r="AC2021" s="13"/>
      <c r="AD2021" s="13"/>
      <c r="AE2021" s="13"/>
      <c r="AT2021" s="200" t="s">
        <v>419</v>
      </c>
      <c r="AU2021" s="200" t="s">
        <v>80</v>
      </c>
      <c r="AV2021" s="13" t="s">
        <v>80</v>
      </c>
      <c r="AW2021" s="13" t="s">
        <v>33</v>
      </c>
      <c r="AX2021" s="13" t="s">
        <v>72</v>
      </c>
      <c r="AY2021" s="200" t="s">
        <v>408</v>
      </c>
    </row>
    <row r="2022" s="15" customFormat="1">
      <c r="A2022" s="15"/>
      <c r="B2022" s="215"/>
      <c r="C2022" s="15"/>
      <c r="D2022" s="199" t="s">
        <v>419</v>
      </c>
      <c r="E2022" s="216" t="s">
        <v>3</v>
      </c>
      <c r="F2022" s="217" t="s">
        <v>451</v>
      </c>
      <c r="G2022" s="15"/>
      <c r="H2022" s="218">
        <v>3</v>
      </c>
      <c r="I2022" s="219"/>
      <c r="J2022" s="15"/>
      <c r="K2022" s="15"/>
      <c r="L2022" s="215"/>
      <c r="M2022" s="220"/>
      <c r="N2022" s="221"/>
      <c r="O2022" s="221"/>
      <c r="P2022" s="221"/>
      <c r="Q2022" s="221"/>
      <c r="R2022" s="221"/>
      <c r="S2022" s="221"/>
      <c r="T2022" s="222"/>
      <c r="U2022" s="15"/>
      <c r="V2022" s="15"/>
      <c r="W2022" s="15"/>
      <c r="X2022" s="15"/>
      <c r="Y2022" s="15"/>
      <c r="Z2022" s="15"/>
      <c r="AA2022" s="15"/>
      <c r="AB2022" s="15"/>
      <c r="AC2022" s="15"/>
      <c r="AD2022" s="15"/>
      <c r="AE2022" s="15"/>
      <c r="AT2022" s="216" t="s">
        <v>419</v>
      </c>
      <c r="AU2022" s="216" t="s">
        <v>80</v>
      </c>
      <c r="AV2022" s="15" t="s">
        <v>415</v>
      </c>
      <c r="AW2022" s="15" t="s">
        <v>33</v>
      </c>
      <c r="AX2022" s="15" t="s">
        <v>76</v>
      </c>
      <c r="AY2022" s="216" t="s">
        <v>408</v>
      </c>
    </row>
    <row r="2023" s="2" customFormat="1" ht="33" customHeight="1">
      <c r="A2023" s="41"/>
      <c r="B2023" s="179"/>
      <c r="C2023" s="223" t="s">
        <v>3247</v>
      </c>
      <c r="D2023" s="223" t="s">
        <v>513</v>
      </c>
      <c r="E2023" s="224" t="s">
        <v>3248</v>
      </c>
      <c r="F2023" s="225" t="s">
        <v>3249</v>
      </c>
      <c r="G2023" s="226" t="s">
        <v>561</v>
      </c>
      <c r="H2023" s="227">
        <v>3</v>
      </c>
      <c r="I2023" s="228"/>
      <c r="J2023" s="229">
        <f>ROUND(I2023*H2023,2)</f>
        <v>0</v>
      </c>
      <c r="K2023" s="225" t="s">
        <v>414</v>
      </c>
      <c r="L2023" s="230"/>
      <c r="M2023" s="231" t="s">
        <v>3</v>
      </c>
      <c r="N2023" s="232" t="s">
        <v>43</v>
      </c>
      <c r="O2023" s="75"/>
      <c r="P2023" s="189">
        <f>O2023*H2023</f>
        <v>0</v>
      </c>
      <c r="Q2023" s="189">
        <v>0.001</v>
      </c>
      <c r="R2023" s="189">
        <f>Q2023*H2023</f>
        <v>0.0030000000000000001</v>
      </c>
      <c r="S2023" s="189">
        <v>0</v>
      </c>
      <c r="T2023" s="190">
        <f>S2023*H2023</f>
        <v>0</v>
      </c>
      <c r="U2023" s="41"/>
      <c r="V2023" s="41"/>
      <c r="W2023" s="41"/>
      <c r="X2023" s="41"/>
      <c r="Y2023" s="41"/>
      <c r="Z2023" s="41"/>
      <c r="AA2023" s="41"/>
      <c r="AB2023" s="41"/>
      <c r="AC2023" s="41"/>
      <c r="AD2023" s="41"/>
      <c r="AE2023" s="41"/>
      <c r="AR2023" s="191" t="s">
        <v>616</v>
      </c>
      <c r="AT2023" s="191" t="s">
        <v>513</v>
      </c>
      <c r="AU2023" s="191" t="s">
        <v>80</v>
      </c>
      <c r="AY2023" s="22" t="s">
        <v>408</v>
      </c>
      <c r="BE2023" s="192">
        <f>IF(N2023="základní",J2023,0)</f>
        <v>0</v>
      </c>
      <c r="BF2023" s="192">
        <f>IF(N2023="snížená",J2023,0)</f>
        <v>0</v>
      </c>
      <c r="BG2023" s="192">
        <f>IF(N2023="zákl. přenesená",J2023,0)</f>
        <v>0</v>
      </c>
      <c r="BH2023" s="192">
        <f>IF(N2023="sníž. přenesená",J2023,0)</f>
        <v>0</v>
      </c>
      <c r="BI2023" s="192">
        <f>IF(N2023="nulová",J2023,0)</f>
        <v>0</v>
      </c>
      <c r="BJ2023" s="22" t="s">
        <v>76</v>
      </c>
      <c r="BK2023" s="192">
        <f>ROUND(I2023*H2023,2)</f>
        <v>0</v>
      </c>
      <c r="BL2023" s="22" t="s">
        <v>98</v>
      </c>
      <c r="BM2023" s="191" t="s">
        <v>3250</v>
      </c>
    </row>
    <row r="2024" s="2" customFormat="1" ht="33" customHeight="1">
      <c r="A2024" s="41"/>
      <c r="B2024" s="179"/>
      <c r="C2024" s="180" t="s">
        <v>3251</v>
      </c>
      <c r="D2024" s="180" t="s">
        <v>411</v>
      </c>
      <c r="E2024" s="181" t="s">
        <v>3252</v>
      </c>
      <c r="F2024" s="182" t="s">
        <v>3253</v>
      </c>
      <c r="G2024" s="183" t="s">
        <v>561</v>
      </c>
      <c r="H2024" s="184">
        <v>2</v>
      </c>
      <c r="I2024" s="185"/>
      <c r="J2024" s="186">
        <f>ROUND(I2024*H2024,2)</f>
        <v>0</v>
      </c>
      <c r="K2024" s="182" t="s">
        <v>414</v>
      </c>
      <c r="L2024" s="42"/>
      <c r="M2024" s="187" t="s">
        <v>3</v>
      </c>
      <c r="N2024" s="188" t="s">
        <v>43</v>
      </c>
      <c r="O2024" s="75"/>
      <c r="P2024" s="189">
        <f>O2024*H2024</f>
        <v>0</v>
      </c>
      <c r="Q2024" s="189">
        <v>0</v>
      </c>
      <c r="R2024" s="189">
        <f>Q2024*H2024</f>
        <v>0</v>
      </c>
      <c r="S2024" s="189">
        <v>0</v>
      </c>
      <c r="T2024" s="190">
        <f>S2024*H2024</f>
        <v>0</v>
      </c>
      <c r="U2024" s="41"/>
      <c r="V2024" s="41"/>
      <c r="W2024" s="41"/>
      <c r="X2024" s="41"/>
      <c r="Y2024" s="41"/>
      <c r="Z2024" s="41"/>
      <c r="AA2024" s="41"/>
      <c r="AB2024" s="41"/>
      <c r="AC2024" s="41"/>
      <c r="AD2024" s="41"/>
      <c r="AE2024" s="41"/>
      <c r="AR2024" s="191" t="s">
        <v>98</v>
      </c>
      <c r="AT2024" s="191" t="s">
        <v>411</v>
      </c>
      <c r="AU2024" s="191" t="s">
        <v>80</v>
      </c>
      <c r="AY2024" s="22" t="s">
        <v>408</v>
      </c>
      <c r="BE2024" s="192">
        <f>IF(N2024="základní",J2024,0)</f>
        <v>0</v>
      </c>
      <c r="BF2024" s="192">
        <f>IF(N2024="snížená",J2024,0)</f>
        <v>0</v>
      </c>
      <c r="BG2024" s="192">
        <f>IF(N2024="zákl. přenesená",J2024,0)</f>
        <v>0</v>
      </c>
      <c r="BH2024" s="192">
        <f>IF(N2024="sníž. přenesená",J2024,0)</f>
        <v>0</v>
      </c>
      <c r="BI2024" s="192">
        <f>IF(N2024="nulová",J2024,0)</f>
        <v>0</v>
      </c>
      <c r="BJ2024" s="22" t="s">
        <v>76</v>
      </c>
      <c r="BK2024" s="192">
        <f>ROUND(I2024*H2024,2)</f>
        <v>0</v>
      </c>
      <c r="BL2024" s="22" t="s">
        <v>98</v>
      </c>
      <c r="BM2024" s="191" t="s">
        <v>3254</v>
      </c>
    </row>
    <row r="2025" s="2" customFormat="1">
      <c r="A2025" s="41"/>
      <c r="B2025" s="42"/>
      <c r="C2025" s="41"/>
      <c r="D2025" s="193" t="s">
        <v>417</v>
      </c>
      <c r="E2025" s="41"/>
      <c r="F2025" s="194" t="s">
        <v>3255</v>
      </c>
      <c r="G2025" s="41"/>
      <c r="H2025" s="41"/>
      <c r="I2025" s="195"/>
      <c r="J2025" s="41"/>
      <c r="K2025" s="41"/>
      <c r="L2025" s="42"/>
      <c r="M2025" s="196"/>
      <c r="N2025" s="197"/>
      <c r="O2025" s="75"/>
      <c r="P2025" s="75"/>
      <c r="Q2025" s="75"/>
      <c r="R2025" s="75"/>
      <c r="S2025" s="75"/>
      <c r="T2025" s="76"/>
      <c r="U2025" s="41"/>
      <c r="V2025" s="41"/>
      <c r="W2025" s="41"/>
      <c r="X2025" s="41"/>
      <c r="Y2025" s="41"/>
      <c r="Z2025" s="41"/>
      <c r="AA2025" s="41"/>
      <c r="AB2025" s="41"/>
      <c r="AC2025" s="41"/>
      <c r="AD2025" s="41"/>
      <c r="AE2025" s="41"/>
      <c r="AT2025" s="22" t="s">
        <v>417</v>
      </c>
      <c r="AU2025" s="22" t="s">
        <v>80</v>
      </c>
    </row>
    <row r="2026" s="14" customFormat="1">
      <c r="A2026" s="14"/>
      <c r="B2026" s="208"/>
      <c r="C2026" s="14"/>
      <c r="D2026" s="199" t="s">
        <v>419</v>
      </c>
      <c r="E2026" s="209" t="s">
        <v>3</v>
      </c>
      <c r="F2026" s="210" t="s">
        <v>3256</v>
      </c>
      <c r="G2026" s="14"/>
      <c r="H2026" s="209" t="s">
        <v>3</v>
      </c>
      <c r="I2026" s="211"/>
      <c r="J2026" s="14"/>
      <c r="K2026" s="14"/>
      <c r="L2026" s="208"/>
      <c r="M2026" s="212"/>
      <c r="N2026" s="213"/>
      <c r="O2026" s="213"/>
      <c r="P2026" s="213"/>
      <c r="Q2026" s="213"/>
      <c r="R2026" s="213"/>
      <c r="S2026" s="213"/>
      <c r="T2026" s="214"/>
      <c r="U2026" s="14"/>
      <c r="V2026" s="14"/>
      <c r="W2026" s="14"/>
      <c r="X2026" s="14"/>
      <c r="Y2026" s="14"/>
      <c r="Z2026" s="14"/>
      <c r="AA2026" s="14"/>
      <c r="AB2026" s="14"/>
      <c r="AC2026" s="14"/>
      <c r="AD2026" s="14"/>
      <c r="AE2026" s="14"/>
      <c r="AT2026" s="209" t="s">
        <v>419</v>
      </c>
      <c r="AU2026" s="209" t="s">
        <v>80</v>
      </c>
      <c r="AV2026" s="14" t="s">
        <v>76</v>
      </c>
      <c r="AW2026" s="14" t="s">
        <v>33</v>
      </c>
      <c r="AX2026" s="14" t="s">
        <v>72</v>
      </c>
      <c r="AY2026" s="209" t="s">
        <v>408</v>
      </c>
    </row>
    <row r="2027" s="13" customFormat="1">
      <c r="A2027" s="13"/>
      <c r="B2027" s="198"/>
      <c r="C2027" s="13"/>
      <c r="D2027" s="199" t="s">
        <v>419</v>
      </c>
      <c r="E2027" s="200" t="s">
        <v>3</v>
      </c>
      <c r="F2027" s="201" t="s">
        <v>80</v>
      </c>
      <c r="G2027" s="13"/>
      <c r="H2027" s="202">
        <v>2</v>
      </c>
      <c r="I2027" s="203"/>
      <c r="J2027" s="13"/>
      <c r="K2027" s="13"/>
      <c r="L2027" s="198"/>
      <c r="M2027" s="204"/>
      <c r="N2027" s="205"/>
      <c r="O2027" s="205"/>
      <c r="P2027" s="205"/>
      <c r="Q2027" s="205"/>
      <c r="R2027" s="205"/>
      <c r="S2027" s="205"/>
      <c r="T2027" s="206"/>
      <c r="U2027" s="13"/>
      <c r="V2027" s="13"/>
      <c r="W2027" s="13"/>
      <c r="X2027" s="13"/>
      <c r="Y2027" s="13"/>
      <c r="Z2027" s="13"/>
      <c r="AA2027" s="13"/>
      <c r="AB2027" s="13"/>
      <c r="AC2027" s="13"/>
      <c r="AD2027" s="13"/>
      <c r="AE2027" s="13"/>
      <c r="AT2027" s="200" t="s">
        <v>419</v>
      </c>
      <c r="AU2027" s="200" t="s">
        <v>80</v>
      </c>
      <c r="AV2027" s="13" t="s">
        <v>80</v>
      </c>
      <c r="AW2027" s="13" t="s">
        <v>33</v>
      </c>
      <c r="AX2027" s="13" t="s">
        <v>76</v>
      </c>
      <c r="AY2027" s="200" t="s">
        <v>408</v>
      </c>
    </row>
    <row r="2028" s="2" customFormat="1" ht="33" customHeight="1">
      <c r="A2028" s="41"/>
      <c r="B2028" s="179"/>
      <c r="C2028" s="223" t="s">
        <v>3257</v>
      </c>
      <c r="D2028" s="223" t="s">
        <v>513</v>
      </c>
      <c r="E2028" s="224" t="s">
        <v>3258</v>
      </c>
      <c r="F2028" s="225" t="s">
        <v>3259</v>
      </c>
      <c r="G2028" s="226" t="s">
        <v>561</v>
      </c>
      <c r="H2028" s="227">
        <v>2</v>
      </c>
      <c r="I2028" s="228"/>
      <c r="J2028" s="229">
        <f>ROUND(I2028*H2028,2)</f>
        <v>0</v>
      </c>
      <c r="K2028" s="225" t="s">
        <v>414</v>
      </c>
      <c r="L2028" s="230"/>
      <c r="M2028" s="231" t="s">
        <v>3</v>
      </c>
      <c r="N2028" s="232" t="s">
        <v>43</v>
      </c>
      <c r="O2028" s="75"/>
      <c r="P2028" s="189">
        <f>O2028*H2028</f>
        <v>0</v>
      </c>
      <c r="Q2028" s="189">
        <v>0.001</v>
      </c>
      <c r="R2028" s="189">
        <f>Q2028*H2028</f>
        <v>0.002</v>
      </c>
      <c r="S2028" s="189">
        <v>0</v>
      </c>
      <c r="T2028" s="190">
        <f>S2028*H2028</f>
        <v>0</v>
      </c>
      <c r="U2028" s="41"/>
      <c r="V2028" s="41"/>
      <c r="W2028" s="41"/>
      <c r="X2028" s="41"/>
      <c r="Y2028" s="41"/>
      <c r="Z2028" s="41"/>
      <c r="AA2028" s="41"/>
      <c r="AB2028" s="41"/>
      <c r="AC2028" s="41"/>
      <c r="AD2028" s="41"/>
      <c r="AE2028" s="41"/>
      <c r="AR2028" s="191" t="s">
        <v>616</v>
      </c>
      <c r="AT2028" s="191" t="s">
        <v>513</v>
      </c>
      <c r="AU2028" s="191" t="s">
        <v>80</v>
      </c>
      <c r="AY2028" s="22" t="s">
        <v>408</v>
      </c>
      <c r="BE2028" s="192">
        <f>IF(N2028="základní",J2028,0)</f>
        <v>0</v>
      </c>
      <c r="BF2028" s="192">
        <f>IF(N2028="snížená",J2028,0)</f>
        <v>0</v>
      </c>
      <c r="BG2028" s="192">
        <f>IF(N2028="zákl. přenesená",J2028,0)</f>
        <v>0</v>
      </c>
      <c r="BH2028" s="192">
        <f>IF(N2028="sníž. přenesená",J2028,0)</f>
        <v>0</v>
      </c>
      <c r="BI2028" s="192">
        <f>IF(N2028="nulová",J2028,0)</f>
        <v>0</v>
      </c>
      <c r="BJ2028" s="22" t="s">
        <v>76</v>
      </c>
      <c r="BK2028" s="192">
        <f>ROUND(I2028*H2028,2)</f>
        <v>0</v>
      </c>
      <c r="BL2028" s="22" t="s">
        <v>98</v>
      </c>
      <c r="BM2028" s="191" t="s">
        <v>3260</v>
      </c>
    </row>
    <row r="2029" s="2" customFormat="1" ht="37.8" customHeight="1">
      <c r="A2029" s="41"/>
      <c r="B2029" s="179"/>
      <c r="C2029" s="180" t="s">
        <v>3261</v>
      </c>
      <c r="D2029" s="180" t="s">
        <v>411</v>
      </c>
      <c r="E2029" s="181" t="s">
        <v>3262</v>
      </c>
      <c r="F2029" s="182" t="s">
        <v>3263</v>
      </c>
      <c r="G2029" s="183" t="s">
        <v>561</v>
      </c>
      <c r="H2029" s="184">
        <v>14</v>
      </c>
      <c r="I2029" s="185"/>
      <c r="J2029" s="186">
        <f>ROUND(I2029*H2029,2)</f>
        <v>0</v>
      </c>
      <c r="K2029" s="182" t="s">
        <v>414</v>
      </c>
      <c r="L2029" s="42"/>
      <c r="M2029" s="187" t="s">
        <v>3</v>
      </c>
      <c r="N2029" s="188" t="s">
        <v>43</v>
      </c>
      <c r="O2029" s="75"/>
      <c r="P2029" s="189">
        <f>O2029*H2029</f>
        <v>0</v>
      </c>
      <c r="Q2029" s="189">
        <v>0</v>
      </c>
      <c r="R2029" s="189">
        <f>Q2029*H2029</f>
        <v>0</v>
      </c>
      <c r="S2029" s="189">
        <v>0</v>
      </c>
      <c r="T2029" s="190">
        <f>S2029*H2029</f>
        <v>0</v>
      </c>
      <c r="U2029" s="41"/>
      <c r="V2029" s="41"/>
      <c r="W2029" s="41"/>
      <c r="X2029" s="41"/>
      <c r="Y2029" s="41"/>
      <c r="Z2029" s="41"/>
      <c r="AA2029" s="41"/>
      <c r="AB2029" s="41"/>
      <c r="AC2029" s="41"/>
      <c r="AD2029" s="41"/>
      <c r="AE2029" s="41"/>
      <c r="AR2029" s="191" t="s">
        <v>98</v>
      </c>
      <c r="AT2029" s="191" t="s">
        <v>411</v>
      </c>
      <c r="AU2029" s="191" t="s">
        <v>80</v>
      </c>
      <c r="AY2029" s="22" t="s">
        <v>408</v>
      </c>
      <c r="BE2029" s="192">
        <f>IF(N2029="základní",J2029,0)</f>
        <v>0</v>
      </c>
      <c r="BF2029" s="192">
        <f>IF(N2029="snížená",J2029,0)</f>
        <v>0</v>
      </c>
      <c r="BG2029" s="192">
        <f>IF(N2029="zákl. přenesená",J2029,0)</f>
        <v>0</v>
      </c>
      <c r="BH2029" s="192">
        <f>IF(N2029="sníž. přenesená",J2029,0)</f>
        <v>0</v>
      </c>
      <c r="BI2029" s="192">
        <f>IF(N2029="nulová",J2029,0)</f>
        <v>0</v>
      </c>
      <c r="BJ2029" s="22" t="s">
        <v>76</v>
      </c>
      <c r="BK2029" s="192">
        <f>ROUND(I2029*H2029,2)</f>
        <v>0</v>
      </c>
      <c r="BL2029" s="22" t="s">
        <v>98</v>
      </c>
      <c r="BM2029" s="191" t="s">
        <v>3264</v>
      </c>
    </row>
    <row r="2030" s="2" customFormat="1">
      <c r="A2030" s="41"/>
      <c r="B2030" s="42"/>
      <c r="C2030" s="41"/>
      <c r="D2030" s="193" t="s">
        <v>417</v>
      </c>
      <c r="E2030" s="41"/>
      <c r="F2030" s="194" t="s">
        <v>3265</v>
      </c>
      <c r="G2030" s="41"/>
      <c r="H2030" s="41"/>
      <c r="I2030" s="195"/>
      <c r="J2030" s="41"/>
      <c r="K2030" s="41"/>
      <c r="L2030" s="42"/>
      <c r="M2030" s="196"/>
      <c r="N2030" s="197"/>
      <c r="O2030" s="75"/>
      <c r="P2030" s="75"/>
      <c r="Q2030" s="75"/>
      <c r="R2030" s="75"/>
      <c r="S2030" s="75"/>
      <c r="T2030" s="76"/>
      <c r="U2030" s="41"/>
      <c r="V2030" s="41"/>
      <c r="W2030" s="41"/>
      <c r="X2030" s="41"/>
      <c r="Y2030" s="41"/>
      <c r="Z2030" s="41"/>
      <c r="AA2030" s="41"/>
      <c r="AB2030" s="41"/>
      <c r="AC2030" s="41"/>
      <c r="AD2030" s="41"/>
      <c r="AE2030" s="41"/>
      <c r="AT2030" s="22" t="s">
        <v>417</v>
      </c>
      <c r="AU2030" s="22" t="s">
        <v>80</v>
      </c>
    </row>
    <row r="2031" s="13" customFormat="1">
      <c r="A2031" s="13"/>
      <c r="B2031" s="198"/>
      <c r="C2031" s="13"/>
      <c r="D2031" s="199" t="s">
        <v>419</v>
      </c>
      <c r="E2031" s="200" t="s">
        <v>3</v>
      </c>
      <c r="F2031" s="201" t="s">
        <v>80</v>
      </c>
      <c r="G2031" s="13"/>
      <c r="H2031" s="202">
        <v>2</v>
      </c>
      <c r="I2031" s="203"/>
      <c r="J2031" s="13"/>
      <c r="K2031" s="13"/>
      <c r="L2031" s="198"/>
      <c r="M2031" s="204"/>
      <c r="N2031" s="205"/>
      <c r="O2031" s="205"/>
      <c r="P2031" s="205"/>
      <c r="Q2031" s="205"/>
      <c r="R2031" s="205"/>
      <c r="S2031" s="205"/>
      <c r="T2031" s="206"/>
      <c r="U2031" s="13"/>
      <c r="V2031" s="13"/>
      <c r="W2031" s="13"/>
      <c r="X2031" s="13"/>
      <c r="Y2031" s="13"/>
      <c r="Z2031" s="13"/>
      <c r="AA2031" s="13"/>
      <c r="AB2031" s="13"/>
      <c r="AC2031" s="13"/>
      <c r="AD2031" s="13"/>
      <c r="AE2031" s="13"/>
      <c r="AT2031" s="200" t="s">
        <v>419</v>
      </c>
      <c r="AU2031" s="200" t="s">
        <v>80</v>
      </c>
      <c r="AV2031" s="13" t="s">
        <v>80</v>
      </c>
      <c r="AW2031" s="13" t="s">
        <v>33</v>
      </c>
      <c r="AX2031" s="13" t="s">
        <v>72</v>
      </c>
      <c r="AY2031" s="200" t="s">
        <v>408</v>
      </c>
    </row>
    <row r="2032" s="13" customFormat="1">
      <c r="A2032" s="13"/>
      <c r="B2032" s="198"/>
      <c r="C2032" s="13"/>
      <c r="D2032" s="199" t="s">
        <v>419</v>
      </c>
      <c r="E2032" s="200" t="s">
        <v>3</v>
      </c>
      <c r="F2032" s="201" t="s">
        <v>3266</v>
      </c>
      <c r="G2032" s="13"/>
      <c r="H2032" s="202">
        <v>12</v>
      </c>
      <c r="I2032" s="203"/>
      <c r="J2032" s="13"/>
      <c r="K2032" s="13"/>
      <c r="L2032" s="198"/>
      <c r="M2032" s="204"/>
      <c r="N2032" s="205"/>
      <c r="O2032" s="205"/>
      <c r="P2032" s="205"/>
      <c r="Q2032" s="205"/>
      <c r="R2032" s="205"/>
      <c r="S2032" s="205"/>
      <c r="T2032" s="206"/>
      <c r="U2032" s="13"/>
      <c r="V2032" s="13"/>
      <c r="W2032" s="13"/>
      <c r="X2032" s="13"/>
      <c r="Y2032" s="13"/>
      <c r="Z2032" s="13"/>
      <c r="AA2032" s="13"/>
      <c r="AB2032" s="13"/>
      <c r="AC2032" s="13"/>
      <c r="AD2032" s="13"/>
      <c r="AE2032" s="13"/>
      <c r="AT2032" s="200" t="s">
        <v>419</v>
      </c>
      <c r="AU2032" s="200" t="s">
        <v>80</v>
      </c>
      <c r="AV2032" s="13" t="s">
        <v>80</v>
      </c>
      <c r="AW2032" s="13" t="s">
        <v>33</v>
      </c>
      <c r="AX2032" s="13" t="s">
        <v>72</v>
      </c>
      <c r="AY2032" s="200" t="s">
        <v>408</v>
      </c>
    </row>
    <row r="2033" s="15" customFormat="1">
      <c r="A2033" s="15"/>
      <c r="B2033" s="215"/>
      <c r="C2033" s="15"/>
      <c r="D2033" s="199" t="s">
        <v>419</v>
      </c>
      <c r="E2033" s="216" t="s">
        <v>3</v>
      </c>
      <c r="F2033" s="217" t="s">
        <v>451</v>
      </c>
      <c r="G2033" s="15"/>
      <c r="H2033" s="218">
        <v>14</v>
      </c>
      <c r="I2033" s="219"/>
      <c r="J2033" s="15"/>
      <c r="K2033" s="15"/>
      <c r="L2033" s="215"/>
      <c r="M2033" s="220"/>
      <c r="N2033" s="221"/>
      <c r="O2033" s="221"/>
      <c r="P2033" s="221"/>
      <c r="Q2033" s="221"/>
      <c r="R2033" s="221"/>
      <c r="S2033" s="221"/>
      <c r="T2033" s="222"/>
      <c r="U2033" s="15"/>
      <c r="V2033" s="15"/>
      <c r="W2033" s="15"/>
      <c r="X2033" s="15"/>
      <c r="Y2033" s="15"/>
      <c r="Z2033" s="15"/>
      <c r="AA2033" s="15"/>
      <c r="AB2033" s="15"/>
      <c r="AC2033" s="15"/>
      <c r="AD2033" s="15"/>
      <c r="AE2033" s="15"/>
      <c r="AT2033" s="216" t="s">
        <v>419</v>
      </c>
      <c r="AU2033" s="216" t="s">
        <v>80</v>
      </c>
      <c r="AV2033" s="15" t="s">
        <v>415</v>
      </c>
      <c r="AW2033" s="15" t="s">
        <v>33</v>
      </c>
      <c r="AX2033" s="15" t="s">
        <v>76</v>
      </c>
      <c r="AY2033" s="216" t="s">
        <v>408</v>
      </c>
    </row>
    <row r="2034" s="2" customFormat="1" ht="24.15" customHeight="1">
      <c r="A2034" s="41"/>
      <c r="B2034" s="179"/>
      <c r="C2034" s="223" t="s">
        <v>3267</v>
      </c>
      <c r="D2034" s="223" t="s">
        <v>513</v>
      </c>
      <c r="E2034" s="224" t="s">
        <v>3268</v>
      </c>
      <c r="F2034" s="225" t="s">
        <v>3269</v>
      </c>
      <c r="G2034" s="226" t="s">
        <v>117</v>
      </c>
      <c r="H2034" s="227">
        <v>5.5599999999999996</v>
      </c>
      <c r="I2034" s="228"/>
      <c r="J2034" s="229">
        <f>ROUND(I2034*H2034,2)</f>
        <v>0</v>
      </c>
      <c r="K2034" s="225" t="s">
        <v>414</v>
      </c>
      <c r="L2034" s="230"/>
      <c r="M2034" s="231" t="s">
        <v>3</v>
      </c>
      <c r="N2034" s="232" t="s">
        <v>43</v>
      </c>
      <c r="O2034" s="75"/>
      <c r="P2034" s="189">
        <f>O2034*H2034</f>
        <v>0</v>
      </c>
      <c r="Q2034" s="189">
        <v>0.001</v>
      </c>
      <c r="R2034" s="189">
        <f>Q2034*H2034</f>
        <v>0.0055599999999999998</v>
      </c>
      <c r="S2034" s="189">
        <v>0</v>
      </c>
      <c r="T2034" s="190">
        <f>S2034*H2034</f>
        <v>0</v>
      </c>
      <c r="U2034" s="41"/>
      <c r="V2034" s="41"/>
      <c r="W2034" s="41"/>
      <c r="X2034" s="41"/>
      <c r="Y2034" s="41"/>
      <c r="Z2034" s="41"/>
      <c r="AA2034" s="41"/>
      <c r="AB2034" s="41"/>
      <c r="AC2034" s="41"/>
      <c r="AD2034" s="41"/>
      <c r="AE2034" s="41"/>
      <c r="AR2034" s="191" t="s">
        <v>616</v>
      </c>
      <c r="AT2034" s="191" t="s">
        <v>513</v>
      </c>
      <c r="AU2034" s="191" t="s">
        <v>80</v>
      </c>
      <c r="AY2034" s="22" t="s">
        <v>408</v>
      </c>
      <c r="BE2034" s="192">
        <f>IF(N2034="základní",J2034,0)</f>
        <v>0</v>
      </c>
      <c r="BF2034" s="192">
        <f>IF(N2034="snížená",J2034,0)</f>
        <v>0</v>
      </c>
      <c r="BG2034" s="192">
        <f>IF(N2034="zákl. přenesená",J2034,0)</f>
        <v>0</v>
      </c>
      <c r="BH2034" s="192">
        <f>IF(N2034="sníž. přenesená",J2034,0)</f>
        <v>0</v>
      </c>
      <c r="BI2034" s="192">
        <f>IF(N2034="nulová",J2034,0)</f>
        <v>0</v>
      </c>
      <c r="BJ2034" s="22" t="s">
        <v>76</v>
      </c>
      <c r="BK2034" s="192">
        <f>ROUND(I2034*H2034,2)</f>
        <v>0</v>
      </c>
      <c r="BL2034" s="22" t="s">
        <v>98</v>
      </c>
      <c r="BM2034" s="191" t="s">
        <v>3270</v>
      </c>
    </row>
    <row r="2035" s="13" customFormat="1">
      <c r="A2035" s="13"/>
      <c r="B2035" s="198"/>
      <c r="C2035" s="13"/>
      <c r="D2035" s="199" t="s">
        <v>419</v>
      </c>
      <c r="E2035" s="200" t="s">
        <v>3</v>
      </c>
      <c r="F2035" s="201" t="s">
        <v>3271</v>
      </c>
      <c r="G2035" s="13"/>
      <c r="H2035" s="202">
        <v>5.5599999999999996</v>
      </c>
      <c r="I2035" s="203"/>
      <c r="J2035" s="13"/>
      <c r="K2035" s="13"/>
      <c r="L2035" s="198"/>
      <c r="M2035" s="204"/>
      <c r="N2035" s="205"/>
      <c r="O2035" s="205"/>
      <c r="P2035" s="205"/>
      <c r="Q2035" s="205"/>
      <c r="R2035" s="205"/>
      <c r="S2035" s="205"/>
      <c r="T2035" s="206"/>
      <c r="U2035" s="13"/>
      <c r="V2035" s="13"/>
      <c r="W2035" s="13"/>
      <c r="X2035" s="13"/>
      <c r="Y2035" s="13"/>
      <c r="Z2035" s="13"/>
      <c r="AA2035" s="13"/>
      <c r="AB2035" s="13"/>
      <c r="AC2035" s="13"/>
      <c r="AD2035" s="13"/>
      <c r="AE2035" s="13"/>
      <c r="AT2035" s="200" t="s">
        <v>419</v>
      </c>
      <c r="AU2035" s="200" t="s">
        <v>80</v>
      </c>
      <c r="AV2035" s="13" t="s">
        <v>80</v>
      </c>
      <c r="AW2035" s="13" t="s">
        <v>33</v>
      </c>
      <c r="AX2035" s="13" t="s">
        <v>76</v>
      </c>
      <c r="AY2035" s="200" t="s">
        <v>408</v>
      </c>
    </row>
    <row r="2036" s="2" customFormat="1" ht="24.15" customHeight="1">
      <c r="A2036" s="41"/>
      <c r="B2036" s="179"/>
      <c r="C2036" s="223" t="s">
        <v>3272</v>
      </c>
      <c r="D2036" s="223" t="s">
        <v>513</v>
      </c>
      <c r="E2036" s="224" t="s">
        <v>3273</v>
      </c>
      <c r="F2036" s="225" t="s">
        <v>3274</v>
      </c>
      <c r="G2036" s="226" t="s">
        <v>650</v>
      </c>
      <c r="H2036" s="227">
        <v>27.800000000000001</v>
      </c>
      <c r="I2036" s="228"/>
      <c r="J2036" s="229">
        <f>ROUND(I2036*H2036,2)</f>
        <v>0</v>
      </c>
      <c r="K2036" s="225" t="s">
        <v>414</v>
      </c>
      <c r="L2036" s="230"/>
      <c r="M2036" s="231" t="s">
        <v>3</v>
      </c>
      <c r="N2036" s="232" t="s">
        <v>43</v>
      </c>
      <c r="O2036" s="75"/>
      <c r="P2036" s="189">
        <f>O2036*H2036</f>
        <v>0</v>
      </c>
      <c r="Q2036" s="189">
        <v>0.00014999999999999999</v>
      </c>
      <c r="R2036" s="189">
        <f>Q2036*H2036</f>
        <v>0.0041700000000000001</v>
      </c>
      <c r="S2036" s="189">
        <v>0</v>
      </c>
      <c r="T2036" s="190">
        <f>S2036*H2036</f>
        <v>0</v>
      </c>
      <c r="U2036" s="41"/>
      <c r="V2036" s="41"/>
      <c r="W2036" s="41"/>
      <c r="X2036" s="41"/>
      <c r="Y2036" s="41"/>
      <c r="Z2036" s="41"/>
      <c r="AA2036" s="41"/>
      <c r="AB2036" s="41"/>
      <c r="AC2036" s="41"/>
      <c r="AD2036" s="41"/>
      <c r="AE2036" s="41"/>
      <c r="AR2036" s="191" t="s">
        <v>616</v>
      </c>
      <c r="AT2036" s="191" t="s">
        <v>513</v>
      </c>
      <c r="AU2036" s="191" t="s">
        <v>80</v>
      </c>
      <c r="AY2036" s="22" t="s">
        <v>408</v>
      </c>
      <c r="BE2036" s="192">
        <f>IF(N2036="základní",J2036,0)</f>
        <v>0</v>
      </c>
      <c r="BF2036" s="192">
        <f>IF(N2036="snížená",J2036,0)</f>
        <v>0</v>
      </c>
      <c r="BG2036" s="192">
        <f>IF(N2036="zákl. přenesená",J2036,0)</f>
        <v>0</v>
      </c>
      <c r="BH2036" s="192">
        <f>IF(N2036="sníž. přenesená",J2036,0)</f>
        <v>0</v>
      </c>
      <c r="BI2036" s="192">
        <f>IF(N2036="nulová",J2036,0)</f>
        <v>0</v>
      </c>
      <c r="BJ2036" s="22" t="s">
        <v>76</v>
      </c>
      <c r="BK2036" s="192">
        <f>ROUND(I2036*H2036,2)</f>
        <v>0</v>
      </c>
      <c r="BL2036" s="22" t="s">
        <v>98</v>
      </c>
      <c r="BM2036" s="191" t="s">
        <v>3275</v>
      </c>
    </row>
    <row r="2037" s="13" customFormat="1">
      <c r="A2037" s="13"/>
      <c r="B2037" s="198"/>
      <c r="C2037" s="13"/>
      <c r="D2037" s="199" t="s">
        <v>419</v>
      </c>
      <c r="E2037" s="200" t="s">
        <v>3</v>
      </c>
      <c r="F2037" s="201" t="s">
        <v>3276</v>
      </c>
      <c r="G2037" s="13"/>
      <c r="H2037" s="202">
        <v>27.800000000000001</v>
      </c>
      <c r="I2037" s="203"/>
      <c r="J2037" s="13"/>
      <c r="K2037" s="13"/>
      <c r="L2037" s="198"/>
      <c r="M2037" s="204"/>
      <c r="N2037" s="205"/>
      <c r="O2037" s="205"/>
      <c r="P2037" s="205"/>
      <c r="Q2037" s="205"/>
      <c r="R2037" s="205"/>
      <c r="S2037" s="205"/>
      <c r="T2037" s="206"/>
      <c r="U2037" s="13"/>
      <c r="V2037" s="13"/>
      <c r="W2037" s="13"/>
      <c r="X2037" s="13"/>
      <c r="Y2037" s="13"/>
      <c r="Z2037" s="13"/>
      <c r="AA2037" s="13"/>
      <c r="AB2037" s="13"/>
      <c r="AC2037" s="13"/>
      <c r="AD2037" s="13"/>
      <c r="AE2037" s="13"/>
      <c r="AT2037" s="200" t="s">
        <v>419</v>
      </c>
      <c r="AU2037" s="200" t="s">
        <v>80</v>
      </c>
      <c r="AV2037" s="13" t="s">
        <v>80</v>
      </c>
      <c r="AW2037" s="13" t="s">
        <v>33</v>
      </c>
      <c r="AX2037" s="13" t="s">
        <v>76</v>
      </c>
      <c r="AY2037" s="200" t="s">
        <v>408</v>
      </c>
    </row>
    <row r="2038" s="2" customFormat="1" ht="49.05" customHeight="1">
      <c r="A2038" s="41"/>
      <c r="B2038" s="179"/>
      <c r="C2038" s="180" t="s">
        <v>3277</v>
      </c>
      <c r="D2038" s="180" t="s">
        <v>411</v>
      </c>
      <c r="E2038" s="181" t="s">
        <v>3278</v>
      </c>
      <c r="F2038" s="182" t="s">
        <v>3279</v>
      </c>
      <c r="G2038" s="183" t="s">
        <v>501</v>
      </c>
      <c r="H2038" s="184">
        <v>0.059999999999999998</v>
      </c>
      <c r="I2038" s="185"/>
      <c r="J2038" s="186">
        <f>ROUND(I2038*H2038,2)</f>
        <v>0</v>
      </c>
      <c r="K2038" s="182" t="s">
        <v>414</v>
      </c>
      <c r="L2038" s="42"/>
      <c r="M2038" s="187" t="s">
        <v>3</v>
      </c>
      <c r="N2038" s="188" t="s">
        <v>43</v>
      </c>
      <c r="O2038" s="75"/>
      <c r="P2038" s="189">
        <f>O2038*H2038</f>
        <v>0</v>
      </c>
      <c r="Q2038" s="189">
        <v>0</v>
      </c>
      <c r="R2038" s="189">
        <f>Q2038*H2038</f>
        <v>0</v>
      </c>
      <c r="S2038" s="189">
        <v>0</v>
      </c>
      <c r="T2038" s="190">
        <f>S2038*H2038</f>
        <v>0</v>
      </c>
      <c r="U2038" s="41"/>
      <c r="V2038" s="41"/>
      <c r="W2038" s="41"/>
      <c r="X2038" s="41"/>
      <c r="Y2038" s="41"/>
      <c r="Z2038" s="41"/>
      <c r="AA2038" s="41"/>
      <c r="AB2038" s="41"/>
      <c r="AC2038" s="41"/>
      <c r="AD2038" s="41"/>
      <c r="AE2038" s="41"/>
      <c r="AR2038" s="191" t="s">
        <v>98</v>
      </c>
      <c r="AT2038" s="191" t="s">
        <v>411</v>
      </c>
      <c r="AU2038" s="191" t="s">
        <v>80</v>
      </c>
      <c r="AY2038" s="22" t="s">
        <v>408</v>
      </c>
      <c r="BE2038" s="192">
        <f>IF(N2038="základní",J2038,0)</f>
        <v>0</v>
      </c>
      <c r="BF2038" s="192">
        <f>IF(N2038="snížená",J2038,0)</f>
        <v>0</v>
      </c>
      <c r="BG2038" s="192">
        <f>IF(N2038="zákl. přenesená",J2038,0)</f>
        <v>0</v>
      </c>
      <c r="BH2038" s="192">
        <f>IF(N2038="sníž. přenesená",J2038,0)</f>
        <v>0</v>
      </c>
      <c r="BI2038" s="192">
        <f>IF(N2038="nulová",J2038,0)</f>
        <v>0</v>
      </c>
      <c r="BJ2038" s="22" t="s">
        <v>76</v>
      </c>
      <c r="BK2038" s="192">
        <f>ROUND(I2038*H2038,2)</f>
        <v>0</v>
      </c>
      <c r="BL2038" s="22" t="s">
        <v>98</v>
      </c>
      <c r="BM2038" s="191" t="s">
        <v>3280</v>
      </c>
    </row>
    <row r="2039" s="2" customFormat="1">
      <c r="A2039" s="41"/>
      <c r="B2039" s="42"/>
      <c r="C2039" s="41"/>
      <c r="D2039" s="193" t="s">
        <v>417</v>
      </c>
      <c r="E2039" s="41"/>
      <c r="F2039" s="194" t="s">
        <v>3281</v>
      </c>
      <c r="G2039" s="41"/>
      <c r="H2039" s="41"/>
      <c r="I2039" s="195"/>
      <c r="J2039" s="41"/>
      <c r="K2039" s="41"/>
      <c r="L2039" s="42"/>
      <c r="M2039" s="251"/>
      <c r="N2039" s="252"/>
      <c r="O2039" s="253"/>
      <c r="P2039" s="253"/>
      <c r="Q2039" s="253"/>
      <c r="R2039" s="253"/>
      <c r="S2039" s="253"/>
      <c r="T2039" s="254"/>
      <c r="U2039" s="41"/>
      <c r="V2039" s="41"/>
      <c r="W2039" s="41"/>
      <c r="X2039" s="41"/>
      <c r="Y2039" s="41"/>
      <c r="Z2039" s="41"/>
      <c r="AA2039" s="41"/>
      <c r="AB2039" s="41"/>
      <c r="AC2039" s="41"/>
      <c r="AD2039" s="41"/>
      <c r="AE2039" s="41"/>
      <c r="AT2039" s="22" t="s">
        <v>417</v>
      </c>
      <c r="AU2039" s="22" t="s">
        <v>80</v>
      </c>
    </row>
    <row r="2040" s="2" customFormat="1" ht="6.96" customHeight="1">
      <c r="A2040" s="41"/>
      <c r="B2040" s="58"/>
      <c r="C2040" s="59"/>
      <c r="D2040" s="59"/>
      <c r="E2040" s="59"/>
      <c r="F2040" s="59"/>
      <c r="G2040" s="59"/>
      <c r="H2040" s="59"/>
      <c r="I2040" s="59"/>
      <c r="J2040" s="59"/>
      <c r="K2040" s="59"/>
      <c r="L2040" s="42"/>
      <c r="M2040" s="41"/>
      <c r="O2040" s="41"/>
      <c r="P2040" s="41"/>
      <c r="Q2040" s="41"/>
      <c r="R2040" s="41"/>
      <c r="S2040" s="41"/>
      <c r="T2040" s="41"/>
      <c r="U2040" s="41"/>
      <c r="V2040" s="41"/>
      <c r="W2040" s="41"/>
      <c r="X2040" s="41"/>
      <c r="Y2040" s="41"/>
      <c r="Z2040" s="41"/>
      <c r="AA2040" s="41"/>
      <c r="AB2040" s="41"/>
      <c r="AC2040" s="41"/>
      <c r="AD2040" s="41"/>
      <c r="AE2040" s="41"/>
    </row>
  </sheetData>
  <autoFilter ref="C159:K2039"/>
  <mergeCells count="9">
    <mergeCell ref="E7:H7"/>
    <mergeCell ref="E9:H9"/>
    <mergeCell ref="E18:H18"/>
    <mergeCell ref="E27:H27"/>
    <mergeCell ref="E48:H48"/>
    <mergeCell ref="E50:H50"/>
    <mergeCell ref="E150:H150"/>
    <mergeCell ref="E152:H152"/>
    <mergeCell ref="L2:V2"/>
  </mergeCells>
  <hyperlinks>
    <hyperlink ref="F165" r:id="rId1" display="https://podminky.urs.cz/item/CS_URS_2024_02/121151103"/>
    <hyperlink ref="F168" r:id="rId2" display="https://podminky.urs.cz/item/CS_URS_2024_02/181351003"/>
    <hyperlink ref="F170" r:id="rId3" display="https://podminky.urs.cz/item/CS_URS_2024_02/162251102"/>
    <hyperlink ref="F174" r:id="rId4" display="https://podminky.urs.cz/item/CS_URS_2024_02/167151111"/>
    <hyperlink ref="F177" r:id="rId5" display="https://podminky.urs.cz/item/CS_URS_2024_02/131251105"/>
    <hyperlink ref="F189" r:id="rId6" display="https://podminky.urs.cz/item/CS_URS_2024_02/132212131"/>
    <hyperlink ref="F193" r:id="rId7" display="https://podminky.urs.cz/item/CS_URS_2024_02/132251101"/>
    <hyperlink ref="F203" r:id="rId8" display="https://podminky.urs.cz/item/CS_URS_2024_02/132251251"/>
    <hyperlink ref="F207" r:id="rId9" display="https://podminky.urs.cz/item/CS_URS_2024_02/174111101"/>
    <hyperlink ref="F216" r:id="rId10" display="https://podminky.urs.cz/item/CS_URS_2024_02/162251102"/>
    <hyperlink ref="F218" r:id="rId11" display="https://podminky.urs.cz/item/CS_URS_2024_02/167151111"/>
    <hyperlink ref="F221" r:id="rId12" display="https://podminky.urs.cz/item/CS_URS_2024_02/162751117"/>
    <hyperlink ref="F228" r:id="rId13" display="https://podminky.urs.cz/item/CS_URS_2024_02/162751119"/>
    <hyperlink ref="F231" r:id="rId14" display="https://podminky.urs.cz/item/CS_URS_2024_02/997013873"/>
    <hyperlink ref="F236" r:id="rId15" display="https://podminky.urs.cz/item/CS_URS_2024_02/213141111"/>
    <hyperlink ref="F243" r:id="rId16" display="https://podminky.urs.cz/item/CS_URS_2024_02/274351121"/>
    <hyperlink ref="F249" r:id="rId17" display="https://podminky.urs.cz/item/CS_URS_2024_02/274351122"/>
    <hyperlink ref="F251" r:id="rId18" display="https://podminky.urs.cz/item/CS_URS_2024_02/274313711"/>
    <hyperlink ref="F263" r:id="rId19" display="https://podminky.urs.cz/item/CS_URS_2024_02/279113144"/>
    <hyperlink ref="F268" r:id="rId20" display="https://podminky.urs.cz/item/CS_URS_2024_02/279113145"/>
    <hyperlink ref="F272" r:id="rId21" display="https://podminky.urs.cz/item/CS_URS_2024_02/279361821"/>
    <hyperlink ref="F278" r:id="rId22" display="https://podminky.urs.cz/item/CS_URS_2024_02/953961113"/>
    <hyperlink ref="F283" r:id="rId23" display="https://podminky.urs.cz/item/CS_URS_2024_02/273321511"/>
    <hyperlink ref="F287" r:id="rId24" display="https://podminky.urs.cz/item/CS_URS_2024_02/273351121"/>
    <hyperlink ref="F291" r:id="rId25" display="https://podminky.urs.cz/item/CS_URS_2024_02/273351122"/>
    <hyperlink ref="F293" r:id="rId26" display="https://podminky.urs.cz/item/CS_URS_2024_02/273361821"/>
    <hyperlink ref="F298" r:id="rId27" display="https://podminky.urs.cz/item/CS_URS_2024_02/631311126"/>
    <hyperlink ref="F302" r:id="rId28" display="https://podminky.urs.cz/item/CS_URS_2024_02/631319022"/>
    <hyperlink ref="F304" r:id="rId29" display="https://podminky.urs.cz/item/CS_URS_2024_02/631319173"/>
    <hyperlink ref="F306" r:id="rId30" display="https://podminky.urs.cz/item/CS_URS_2024_02/631311135"/>
    <hyperlink ref="F311" r:id="rId31" display="https://podminky.urs.cz/item/CS_URS_2024_02/631319013"/>
    <hyperlink ref="F313" r:id="rId32" display="https://podminky.urs.cz/item/CS_URS_2024_02/631319175"/>
    <hyperlink ref="F315" r:id="rId33" display="https://podminky.urs.cz/item/CS_URS_2024_02/631351101"/>
    <hyperlink ref="F322" r:id="rId34" display="https://podminky.urs.cz/item/CS_URS_2024_02/631351102"/>
    <hyperlink ref="F324" r:id="rId35" display="https://podminky.urs.cz/item/CS_URS_2024_02/631362021.2"/>
    <hyperlink ref="F333" r:id="rId36" display="https://podminky.urs.cz/item/CS_URS_2024_02/741410021"/>
    <hyperlink ref="F343" r:id="rId37" display="https://podminky.urs.cz/item/CS_URS_2024_02/175111101"/>
    <hyperlink ref="F349" r:id="rId38" display="https://podminky.urs.cz/item/CS_URS_2024_02/211971121"/>
    <hyperlink ref="F354" r:id="rId39" display="https://podminky.urs.cz/item/CS_URS_2024_02/212312111"/>
    <hyperlink ref="F357" r:id="rId40" display="https://podminky.urs.cz/item/CS_URS_2024_02/212755214"/>
    <hyperlink ref="F360" r:id="rId41" display="https://podminky.urs.cz/item/CS_URS_2024_02/894812155"/>
    <hyperlink ref="F362" r:id="rId42" display="https://podminky.urs.cz/item/CS_URS_2024_02/895270001"/>
    <hyperlink ref="F364" r:id="rId43" display="https://podminky.urs.cz/item/CS_URS_2024_02/895270021"/>
    <hyperlink ref="F366" r:id="rId44" display="https://podminky.urs.cz/item/CS_URS_2024_02/895270031"/>
    <hyperlink ref="F368" r:id="rId45" display="https://podminky.urs.cz/item/CS_URS_2024_02/895270067"/>
    <hyperlink ref="F371" r:id="rId46" display="https://podminky.urs.cz/item/CS_URS_2024_02/175111101"/>
    <hyperlink ref="F376" r:id="rId47" display="https://podminky.urs.cz/item/CS_URS_2024_02/218111112"/>
    <hyperlink ref="F381" r:id="rId48" display="https://podminky.urs.cz/item/CS_URS_2024_02/218111121"/>
    <hyperlink ref="F384" r:id="rId49" display="https://podminky.urs.cz/item/CS_URS_2024_02/218121111"/>
    <hyperlink ref="F388" r:id="rId50" display="https://podminky.urs.cz/item/CS_URS_2024_02/311235151"/>
    <hyperlink ref="F401" r:id="rId51" display="https://podminky.urs.cz/item/CS_URS_2024_02/311236141"/>
    <hyperlink ref="F419" r:id="rId52" display="https://podminky.urs.cz/item/CS_URS_2024_02/311238937"/>
    <hyperlink ref="F444" r:id="rId53" display="https://podminky.urs.cz/item/CS_URS_2024_02/311113144"/>
    <hyperlink ref="F450" r:id="rId54" display="https://podminky.urs.cz/item/CS_URS_2024_02/311361821"/>
    <hyperlink ref="F455" r:id="rId55" display="https://podminky.urs.cz/item/CS_URS_2024_02/317168051"/>
    <hyperlink ref="F459" r:id="rId56" display="https://podminky.urs.cz/item/CS_URS_2024_02/317168052"/>
    <hyperlink ref="F468" r:id="rId57" display="https://podminky.urs.cz/item/CS_URS_2024_02/317168053"/>
    <hyperlink ref="F471" r:id="rId58" display="https://podminky.urs.cz/item/CS_URS_2024_02/317168054"/>
    <hyperlink ref="F474" r:id="rId59" display="https://podminky.urs.cz/item/CS_URS_2024_02/317168057"/>
    <hyperlink ref="F479" r:id="rId60" display="https://podminky.urs.cz/item/CS_URS_2024_02/317168055"/>
    <hyperlink ref="F484" r:id="rId61" display="https://podminky.urs.cz/item/CS_URS_2024_02/317168056"/>
    <hyperlink ref="F488" r:id="rId62" display="https://podminky.urs.cz/item/CS_URS_2024_02/317998132"/>
    <hyperlink ref="F491" r:id="rId63" display="https://podminky.urs.cz/item/CS_URS_2024_02/317941121"/>
    <hyperlink ref="F495" r:id="rId64" display="https://podminky.urs.cz/item/CS_URS_2024_02/346244381"/>
    <hyperlink ref="F499" r:id="rId65" display="https://podminky.urs.cz/item/CS_URS_2024_02/317168012"/>
    <hyperlink ref="F502" r:id="rId66" display="https://podminky.urs.cz/item/CS_URS_2024_02/317168028"/>
    <hyperlink ref="F505" r:id="rId67" display="https://podminky.urs.cz/item/CS_URS_2024_02/342244201"/>
    <hyperlink ref="F523" r:id="rId68" display="https://podminky.urs.cz/item/CS_URS_2024_02/342244211"/>
    <hyperlink ref="F540" r:id="rId69" display="https://podminky.urs.cz/item/CS_URS_2024_02/342272225"/>
    <hyperlink ref="F543" r:id="rId70" display="https://podminky.urs.cz/item/CS_URS_2024_02/342244221"/>
    <hyperlink ref="F558" r:id="rId71" display="https://podminky.urs.cz/item/CS_URS_2024_02/342291112"/>
    <hyperlink ref="F589" r:id="rId72" display="https://podminky.urs.cz/item/CS_URS_2024_02/342291121"/>
    <hyperlink ref="F601" r:id="rId73" display="https://podminky.urs.cz/item/CS_URS_2024_02/346272256"/>
    <hyperlink ref="F611" r:id="rId74" display="https://podminky.urs.cz/item/CS_URS_2024_02/713131151"/>
    <hyperlink ref="F626" r:id="rId75" display="https://podminky.urs.cz/item/CS_URS_2024_02/413941135"/>
    <hyperlink ref="F634" r:id="rId76" display="https://podminky.urs.cz/item/CS_URS_2024_02/417321515"/>
    <hyperlink ref="F643" r:id="rId77" display="https://podminky.urs.cz/item/CS_URS_2024_02/417351115"/>
    <hyperlink ref="F653" r:id="rId78" display="https://podminky.urs.cz/item/CS_URS_2024_02/417351116"/>
    <hyperlink ref="F655" r:id="rId79" display="https://podminky.urs.cz/item/CS_URS_2024_02/417361821"/>
    <hyperlink ref="F660" r:id="rId80" display="https://podminky.urs.cz/item/CS_URS_2024_02/953331112"/>
    <hyperlink ref="F667" r:id="rId81" display="https://podminky.urs.cz/item/CS_URS_2024_02/417321515"/>
    <hyperlink ref="F670" r:id="rId82" display="https://podminky.urs.cz/item/CS_URS_2024_02/417351115"/>
    <hyperlink ref="F673" r:id="rId83" display="https://podminky.urs.cz/item/CS_URS_2024_02/417351116"/>
    <hyperlink ref="F675" r:id="rId84" display="https://podminky.urs.cz/item/CS_URS_2024_02/417361821"/>
    <hyperlink ref="F680" r:id="rId85" display="https://podminky.urs.cz/item/CS_URS_2024_02/953331112"/>
    <hyperlink ref="F686" r:id="rId86" display="https://podminky.urs.cz/item/CS_URS_2024_02/411133903"/>
    <hyperlink ref="F697" r:id="rId87" display="https://podminky.urs.cz/item/CS_URS_2024_02/389381001"/>
    <hyperlink ref="F705" r:id="rId88" display="https://podminky.urs.cz/item/CS_URS_2024_02/411351011"/>
    <hyperlink ref="F712" r:id="rId89" display="https://podminky.urs.cz/item/CS_URS_2024_02/411351012"/>
    <hyperlink ref="F714" r:id="rId90" display="https://podminky.urs.cz/item/CS_URS_2024_02/417361821"/>
    <hyperlink ref="F719" r:id="rId91" display="https://podminky.urs.cz/item/CS_URS_2024_02/953312112"/>
    <hyperlink ref="F724" r:id="rId92" display="https://podminky.urs.cz/item/CS_URS_2024_02/411321414"/>
    <hyperlink ref="F734" r:id="rId93" display="https://podminky.urs.cz/item/CS_URS_2024_02/411361821.1"/>
    <hyperlink ref="F738" r:id="rId94" display="https://podminky.urs.cz/item/CS_URS_2024_02/411351011"/>
    <hyperlink ref="F752" r:id="rId95" display="https://podminky.urs.cz/item/CS_URS_2024_02/411351012"/>
    <hyperlink ref="F754" r:id="rId96" display="https://podminky.urs.cz/item/CS_URS_2024_02/411354313"/>
    <hyperlink ref="F764" r:id="rId97" display="https://podminky.urs.cz/item/CS_URS_2024_02/411354314"/>
    <hyperlink ref="F767" r:id="rId98" display="https://podminky.urs.cz/item/CS_URS_2024_02/953511111"/>
    <hyperlink ref="F773" r:id="rId99" display="https://podminky.urs.cz/item/CS_URS_2024_02/413351111"/>
    <hyperlink ref="F783" r:id="rId100" display="https://podminky.urs.cz/item/CS_URS_2024_02/413351112"/>
    <hyperlink ref="F785" r:id="rId101" display="https://podminky.urs.cz/item/CS_URS_2024_02/413352111"/>
    <hyperlink ref="F795" r:id="rId102" display="https://podminky.urs.cz/item/CS_URS_2024_02/413352112"/>
    <hyperlink ref="F797" r:id="rId103" display="https://podminky.urs.cz/item/CS_URS_2024_02/413321414"/>
    <hyperlink ref="F806" r:id="rId104" display="https://podminky.urs.cz/item/CS_URS_2024_02/413361821"/>
    <hyperlink ref="F811" r:id="rId105" display="https://podminky.urs.cz/item/CS_URS_2024_02/431124111"/>
    <hyperlink ref="F813" r:id="rId106" display="https://podminky.urs.cz/item/CS_URS_2024_02/435124311"/>
    <hyperlink ref="F820" r:id="rId107" display="https://podminky.urs.cz/item/CS_URS_2024_02/953611141"/>
    <hyperlink ref="F822" r:id="rId108" display="https://podminky.urs.cz/item/CS_URS_2024_02/953611211"/>
    <hyperlink ref="F825" r:id="rId109" display="https://podminky.urs.cz/item/CS_URS_2024_02/953611151"/>
    <hyperlink ref="F829" r:id="rId110" display="https://podminky.urs.cz/item/CS_URS_2024_02/629991012"/>
    <hyperlink ref="F834" r:id="rId111" display="https://podminky.urs.cz/item/CS_URS_2024_02/622143004"/>
    <hyperlink ref="F841" r:id="rId112" display="https://podminky.urs.cz/item/CS_URS_2024_02/622143005"/>
    <hyperlink ref="F854" r:id="rId113" display="https://podminky.urs.cz/item/CS_URS_2024_02/612142001"/>
    <hyperlink ref="F860" r:id="rId114" display="https://podminky.urs.cz/item/CS_URS_2024_02/632450121"/>
    <hyperlink ref="F864" r:id="rId115" display="https://podminky.urs.cz/item/CS_URS_2024_02/612331321"/>
    <hyperlink ref="F868" r:id="rId116" display="https://podminky.urs.cz/item/CS_URS_2024_02/611341325"/>
    <hyperlink ref="F871" r:id="rId117" display="https://podminky.urs.cz/item/CS_URS_2024_02/612341321"/>
    <hyperlink ref="F878" r:id="rId118" display="https://podminky.urs.cz/item/CS_URS_2024_02/629991012"/>
    <hyperlink ref="F883" r:id="rId119" display="https://podminky.urs.cz/item/CS_URS_2024_02/629991011"/>
    <hyperlink ref="F887" r:id="rId120" display="https://podminky.urs.cz/item/CS_URS_2024_02/622143004"/>
    <hyperlink ref="F894" r:id="rId121" display="https://podminky.urs.cz/item/CS_URS_2024_02/622252002"/>
    <hyperlink ref="F910" r:id="rId122" display="https://podminky.urs.cz/item/CS_URS_2024_02/621211001"/>
    <hyperlink ref="F915" r:id="rId123" display="https://podminky.urs.cz/item/CS_URS_2024_02/622211041"/>
    <hyperlink ref="F920" r:id="rId124" display="https://podminky.urs.cz/item/CS_URS_2024_02/622251101"/>
    <hyperlink ref="F923" r:id="rId125" display="https://podminky.urs.cz/item/CS_URS_2024_02/622251221"/>
    <hyperlink ref="F928" r:id="rId126" display="https://podminky.urs.cz/item/CS_URS_2024_02/622251209"/>
    <hyperlink ref="F937" r:id="rId127" display="https://podminky.urs.cz/item/CS_URS_2024_02/622212001"/>
    <hyperlink ref="F945" r:id="rId128" display="https://podminky.urs.cz/item/CS_URS_2024_02/622212001"/>
    <hyperlink ref="F949" r:id="rId129" display="https://podminky.urs.cz/item/CS_URS_2024_02/622212001"/>
    <hyperlink ref="F954" r:id="rId130" display="https://podminky.urs.cz/item/CS_URS_2024_02/622251211"/>
    <hyperlink ref="F959" r:id="rId131" display="https://podminky.urs.cz/item/CS_URS_2024_02/621142001"/>
    <hyperlink ref="F962" r:id="rId132" display="https://podminky.urs.cz/item/CS_URS_2024_02/622142001"/>
    <hyperlink ref="F968" r:id="rId133" display="https://podminky.urs.cz/item/CS_URS_2024_02/713131145"/>
    <hyperlink ref="F992" r:id="rId134" display="https://podminky.urs.cz/item/CS_URS_2024_02/621151001"/>
    <hyperlink ref="F995" r:id="rId135" display="https://podminky.urs.cz/item/CS_URS_2024_02/621531012"/>
    <hyperlink ref="F997" r:id="rId136" display="https://podminky.urs.cz/item/CS_URS_2024_02/622151001"/>
    <hyperlink ref="F1000" r:id="rId137" display="https://podminky.urs.cz/item/CS_URS_2024_02/622531012"/>
    <hyperlink ref="F1003" r:id="rId138" display="https://podminky.urs.cz/item/CS_URS_2024_02/632481213"/>
    <hyperlink ref="F1010" r:id="rId139" display="https://podminky.urs.cz/item/CS_URS_2024_02/634112113"/>
    <hyperlink ref="F1016" r:id="rId140" display="https://podminky.urs.cz/item/CS_URS_2024_02/634113113"/>
    <hyperlink ref="F1023" r:id="rId141" display="https://podminky.urs.cz/item/CS_URS_2024_02/631351111"/>
    <hyperlink ref="F1027" r:id="rId142" display="https://podminky.urs.cz/item/CS_URS_2024_02/631351112"/>
    <hyperlink ref="F1029" r:id="rId143" display="https://podminky.urs.cz/item/CS_URS_2024_02/635111311"/>
    <hyperlink ref="F1033" r:id="rId144" display="https://podminky.urs.cz/item/CS_URS_2024_02/631311115"/>
    <hyperlink ref="F1039" r:id="rId145" display="https://podminky.urs.cz/item/CS_URS_2024_02/631319011"/>
    <hyperlink ref="F1041" r:id="rId146" display="https://podminky.urs.cz/item/CS_URS_2024_02/631319204"/>
    <hyperlink ref="F1045" r:id="rId147" display="https://podminky.urs.cz/item/CS_URS_2024_02/637121113"/>
    <hyperlink ref="F1048" r:id="rId148" display="https://podminky.urs.cz/item/CS_URS_2024_02/637311131"/>
    <hyperlink ref="F1053" r:id="rId149" display="https://podminky.urs.cz/item/CS_URS_2024_02/632481215"/>
    <hyperlink ref="F1056" r:id="rId150" display="https://podminky.urs.cz/item/CS_URS_2024_02/632451101"/>
    <hyperlink ref="F1062" r:id="rId151" display="https://podminky.urs.cz/item/CS_URS_2024_02/771121011"/>
    <hyperlink ref="F1065" r:id="rId152" display="https://podminky.urs.cz/item/CS_URS_2024_02/642942111"/>
    <hyperlink ref="F1100" r:id="rId153" display="https://podminky.urs.cz/item/CS_URS_2024_02/642942221"/>
    <hyperlink ref="F1106" r:id="rId154" display="https://podminky.urs.cz/item/CS_URS_2024_02/642946111"/>
    <hyperlink ref="F1110" r:id="rId155" display="https://podminky.urs.cz/item/CS_URS_2024_02/783314101.1"/>
    <hyperlink ref="F1121" r:id="rId156" display="https://podminky.urs.cz/item/CS_URS_2024_02/783317101.1"/>
    <hyperlink ref="F1124" r:id="rId157" display="https://podminky.urs.cz/item/CS_URS_2024_02/751614121R"/>
    <hyperlink ref="F1127" r:id="rId158" display="https://podminky.urs.cz/item/CS_URS_2024_02/953943211"/>
    <hyperlink ref="F1130" r:id="rId159" display="https://podminky.urs.cz/item/CS_URS_2024_02/952901111"/>
    <hyperlink ref="F1138" r:id="rId160" display="https://podminky.urs.cz/item/CS_URS_2024_02/941111111"/>
    <hyperlink ref="F1142" r:id="rId161" display="https://podminky.urs.cz/item/CS_URS_2024_02/941111211"/>
    <hyperlink ref="F1147" r:id="rId162" display="https://podminky.urs.cz/item/CS_URS_2024_02/941111811"/>
    <hyperlink ref="F1150" r:id="rId163" display="https://podminky.urs.cz/item/CS_URS_2024_02/949101111"/>
    <hyperlink ref="F1153" r:id="rId164" display="https://podminky.urs.cz/item/CS_URS_2024_02/944511111"/>
    <hyperlink ref="F1156" r:id="rId165" display="https://podminky.urs.cz/item/CS_URS_2024_02/944511211"/>
    <hyperlink ref="F1160" r:id="rId166" display="https://podminky.urs.cz/item/CS_URS_2024_02/944511811"/>
    <hyperlink ref="F1163" r:id="rId167" display="https://podminky.urs.cz/item/CS_URS_2024_02/993111111"/>
    <hyperlink ref="F1166" r:id="rId168" display="https://podminky.urs.cz/item/CS_URS_2024_02/993111119"/>
    <hyperlink ref="F1170" r:id="rId169" display="https://podminky.urs.cz/item/CS_URS_2024_02/998011002"/>
    <hyperlink ref="F1174" r:id="rId170" display="https://podminky.urs.cz/item/CS_URS_2024_02/711161212"/>
    <hyperlink ref="F1177" r:id="rId171" display="https://podminky.urs.cz/item/CS_URS_2024_02/998711102"/>
    <hyperlink ref="F1180" r:id="rId172" display="https://podminky.urs.cz/item/CS_URS_2024_02/711111001"/>
    <hyperlink ref="F1183" r:id="rId173" display="https://podminky.urs.cz/item/CS_URS_2024_02/711112001"/>
    <hyperlink ref="F1188" r:id="rId174" display="https://podminky.urs.cz/item/CS_URS_2024_02/711141559"/>
    <hyperlink ref="F1192" r:id="rId175" display="https://podminky.urs.cz/item/CS_URS_2024_02/711142559"/>
    <hyperlink ref="F1202" r:id="rId176" display="https://podminky.urs.cz/item/CS_URS_2024_02/711747067"/>
    <hyperlink ref="F1205" r:id="rId177" display="https://podminky.urs.cz/item/CS_URS_2024_02/711745567"/>
    <hyperlink ref="F1210" r:id="rId178" display="https://podminky.urs.cz/item/CS_URS_2024_02/712331111"/>
    <hyperlink ref="F1216" r:id="rId179" display="https://podminky.urs.cz/item/CS_URS_2024_02/998712102"/>
    <hyperlink ref="F1219" r:id="rId180" display="https://podminky.urs.cz/item/CS_URS_2024_02/713141336"/>
    <hyperlink ref="F1225" r:id="rId181" display="https://podminky.urs.cz/item/CS_URS_2024_02/998713102"/>
    <hyperlink ref="F1228" r:id="rId182" display="https://podminky.urs.cz/item/CS_URS_2024_02/713121111"/>
    <hyperlink ref="F1255" r:id="rId183" display="https://podminky.urs.cz/item/CS_URS_2024_02/713121111"/>
    <hyperlink ref="F1273" r:id="rId184" display="https://podminky.urs.cz/item/CS_URS_2024_02/713211181"/>
    <hyperlink ref="F1280" r:id="rId185" display="https://podminky.urs.cz/item/CS_URS_2024_02/713111121"/>
    <hyperlink ref="F1305" r:id="rId186" display="https://podminky.urs.cz/item/CS_URS_2024_02/762361311"/>
    <hyperlink ref="F1309" r:id="rId187" display="https://podminky.urs.cz/item/CS_URS_2024_02/998762102"/>
    <hyperlink ref="F1312" r:id="rId188" display="https://podminky.urs.cz/item/CS_URS_2024_02/762082120"/>
    <hyperlink ref="F1315" r:id="rId189" display="https://podminky.urs.cz/item/CS_URS_2024_02/762082220"/>
    <hyperlink ref="F1318" r:id="rId190" display="https://podminky.urs.cz/item/CS_URS_2024_02/762085112"/>
    <hyperlink ref="F1329" r:id="rId191" display="https://podminky.urs.cz/item/CS_URS_2024_02/762332131"/>
    <hyperlink ref="F1332" r:id="rId192" display="https://podminky.urs.cz/item/CS_URS_2024_02/762332132"/>
    <hyperlink ref="F1347" r:id="rId193" display="https://podminky.urs.cz/item/CS_URS_2024_02/762395000"/>
    <hyperlink ref="F1350" r:id="rId194" display="https://podminky.urs.cz/item/CS_URS_2024_02/762083111"/>
    <hyperlink ref="F1352" r:id="rId195" display="https://podminky.urs.cz/item/CS_URS_2024_02/953961113"/>
    <hyperlink ref="F1355" r:id="rId196" display="https://podminky.urs.cz/item/CS_URS_2024_02/762081150"/>
    <hyperlink ref="F1359" r:id="rId197" display="https://podminky.urs.cz/item/CS_URS_2024_02/762341275"/>
    <hyperlink ref="F1366" r:id="rId198" display="https://podminky.urs.cz/item/CS_URS_2024_02/762342511"/>
    <hyperlink ref="F1375" r:id="rId199" display="https://podminky.urs.cz/item/CS_URS_2024_02/762395000"/>
    <hyperlink ref="F1380" r:id="rId200" display="https://podminky.urs.cz/item/CS_URS_2024_02/762431023"/>
    <hyperlink ref="F1384" r:id="rId201" display="https://podminky.urs.cz/item/CS_URS_2024_02/762429001"/>
    <hyperlink ref="F1391" r:id="rId202" display="https://podminky.urs.cz/item/CS_URS_2024_02/762495000"/>
    <hyperlink ref="F1394" r:id="rId203" display="https://podminky.urs.cz/item/CS_URS_2024_02/762421024"/>
    <hyperlink ref="F1398" r:id="rId204" display="https://podminky.urs.cz/item/CS_URS_2024_02/763164716"/>
    <hyperlink ref="F1402" r:id="rId205" display="https://podminky.urs.cz/item/CS_URS_2024_02/763411115"/>
    <hyperlink ref="F1407" r:id="rId206" display="https://podminky.urs.cz/item/CS_URS_2024_02/763411125"/>
    <hyperlink ref="F1409" r:id="rId207" display="https://podminky.urs.cz/item/CS_URS_2024_02/763411215"/>
    <hyperlink ref="F1411" r:id="rId208" display="https://podminky.urs.cz/item/CS_URS_2024_02/998763302"/>
    <hyperlink ref="F1414" r:id="rId209" display="https://podminky.urs.cz/item/CS_URS_2024_02/763161510"/>
    <hyperlink ref="F1419" r:id="rId210" display="https://podminky.urs.cz/item/CS_URS_2024_02/763161529"/>
    <hyperlink ref="F1422" r:id="rId211" display="https://podminky.urs.cz/item/CS_URS_2024_02/763131411"/>
    <hyperlink ref="F1426" r:id="rId212" display="https://podminky.urs.cz/item/CS_URS_2024_02/763131451"/>
    <hyperlink ref="F1429" r:id="rId213" display="https://podminky.urs.cz/item/CS_URS_2024_02/763131411"/>
    <hyperlink ref="F1434" r:id="rId214" display="https://podminky.urs.cz/item/CS_URS_2024_02/763131714"/>
    <hyperlink ref="F1436" r:id="rId215" display="https://podminky.urs.cz/item/CS_URS_2024_02/763131721"/>
    <hyperlink ref="F1439" r:id="rId216" display="https://podminky.urs.cz/item/CS_URS_2024_02/763131761"/>
    <hyperlink ref="F1446" r:id="rId217" display="https://podminky.urs.cz/item/CS_URS_2024_02/763182411"/>
    <hyperlink ref="F1449" r:id="rId218" display="https://podminky.urs.cz/item/CS_URS_2024_02/763131752"/>
    <hyperlink ref="F1461" r:id="rId219" display="https://podminky.urs.cz/item/CS_URS_2024_02/763131751"/>
    <hyperlink ref="F1472" r:id="rId220" display="https://podminky.urs.cz/item/CS_URS_2024_02/998764102"/>
    <hyperlink ref="F1475" r:id="rId221" display="https://podminky.urs.cz/item/CS_URS_2024_02/764111671"/>
    <hyperlink ref="F1479" r:id="rId222" display="https://podminky.urs.cz/item/CS_URS_2024_02/764111643"/>
    <hyperlink ref="F1482" r:id="rId223" display="https://podminky.urs.cz/item/CS_URS_2024_02/764211616"/>
    <hyperlink ref="F1485" r:id="rId224" display="https://podminky.urs.cz/item/CS_URS_2024_02/764212634"/>
    <hyperlink ref="F1489" r:id="rId225" display="https://podminky.urs.cz/item/CS_URS_2024_02/764002414"/>
    <hyperlink ref="F1494" r:id="rId226" display="https://podminky.urs.cz/item/CS_URS_2024_02/764315403"/>
    <hyperlink ref="F1498" r:id="rId227" display="https://podminky.urs.cz/item/CS_URS_2024_02/764216644"/>
    <hyperlink ref="F1505" r:id="rId228" display="https://podminky.urs.cz/item/CS_URS_2024_02/764216665"/>
    <hyperlink ref="F1508" r:id="rId229" display="https://podminky.urs.cz/item/CS_URS_2024_02/764511602"/>
    <hyperlink ref="F1511" r:id="rId230" display="https://podminky.urs.cz/item/CS_URS_2024_02/764511642"/>
    <hyperlink ref="F1513" r:id="rId231" display="https://podminky.urs.cz/item/CS_URS_2024_02/764518622"/>
    <hyperlink ref="F1517" r:id="rId232" display="https://podminky.urs.cz/item/CS_URS_2024_02/998765102"/>
    <hyperlink ref="F1520" r:id="rId233" display="https://podminky.urs.cz/item/CS_URS_2024_02/764212662"/>
    <hyperlink ref="F1523" r:id="rId234" display="https://podminky.urs.cz/item/CS_URS_2024_02/765191023"/>
    <hyperlink ref="F1527" r:id="rId235" display="https://podminky.urs.cz/item/CS_URS_2024_02/765191051"/>
    <hyperlink ref="F1530" r:id="rId236" display="https://podminky.urs.cz/item/CS_URS_2024_02/765191071"/>
    <hyperlink ref="F1543" r:id="rId237" display="https://podminky.urs.cz/item/CS_URS_2024_02/998766102"/>
    <hyperlink ref="F1546" r:id="rId238" display="https://podminky.urs.cz/item/CS_URS_2024_02/766660021"/>
    <hyperlink ref="F1551" r:id="rId239" display="https://podminky.urs.cz/item/CS_URS_2024_02/766660031"/>
    <hyperlink ref="F1555" r:id="rId240" display="https://podminky.urs.cz/item/CS_URS_2024_02/766660022"/>
    <hyperlink ref="F1559" r:id="rId241" display="https://podminky.urs.cz/item/CS_URS_2024_02/766660001"/>
    <hyperlink ref="F1571" r:id="rId242" display="https://podminky.urs.cz/item/CS_URS_2024_02/766660002"/>
    <hyperlink ref="F1579" r:id="rId243" display="https://podminky.urs.cz/item/CS_URS_2024_02/766660012"/>
    <hyperlink ref="F1583" r:id="rId244" display="https://podminky.urs.cz/item/CS_URS_2024_02/766660311"/>
    <hyperlink ref="F1588" r:id="rId245" display="https://podminky.urs.cz/item/CS_URS_2024_02/766660717"/>
    <hyperlink ref="F1591" r:id="rId246" display="https://podminky.urs.cz/item/CS_URS_2024_02/766660726"/>
    <hyperlink ref="F1596" r:id="rId247" display="https://podminky.urs.cz/item/CS_URS_2024_02/766660728"/>
    <hyperlink ref="F1599" r:id="rId248" display="https://podminky.urs.cz/item/CS_URS_2024_02/766660729"/>
    <hyperlink ref="F1604" r:id="rId249" display="https://podminky.urs.cz/item/CS_URS_2024_02/766660734"/>
    <hyperlink ref="F1607" r:id="rId250" display="https://podminky.urs.cz/item/CS_URS_2024_02/766682111"/>
    <hyperlink ref="F1611" r:id="rId251" display="https://podminky.urs.cz/item/CS_URS_2024_02/766695212"/>
    <hyperlink ref="F1614" r:id="rId252" display="https://podminky.urs.cz/item/CS_URS_2024_02/766695232"/>
    <hyperlink ref="F1620" r:id="rId253" display="https://podminky.urs.cz/item/CS_URS_2024_02/766671005"/>
    <hyperlink ref="F1631" r:id="rId254" display="https://podminky.urs.cz/item/CS_URS_2024_02/767223222"/>
    <hyperlink ref="F1636" r:id="rId255" display="https://podminky.urs.cz/item/CS_URS_2024_02/767165111"/>
    <hyperlink ref="F1644" r:id="rId256" display="https://podminky.urs.cz/item/CS_URS_2024_02/767531121"/>
    <hyperlink ref="F1649" r:id="rId257" display="https://podminky.urs.cz/item/CS_URS_2024_02/767531215"/>
    <hyperlink ref="F1654" r:id="rId258" display="https://podminky.urs.cz/item/CS_URS_2024_02/998767102"/>
    <hyperlink ref="F1657" r:id="rId259" display="https://podminky.urs.cz/item/CS_URS_2024_02/767620322"/>
    <hyperlink ref="F1661" r:id="rId260" display="https://podminky.urs.cz/item/CS_URS_2024_02/767620353"/>
    <hyperlink ref="F1667" r:id="rId261" display="https://podminky.urs.cz/item/CS_URS_2024_02/767620355"/>
    <hyperlink ref="F1672" r:id="rId262" display="https://podminky.urs.cz/item/CS_URS_2024_02/767620354"/>
    <hyperlink ref="F1678" r:id="rId263" display="https://podminky.urs.cz/item/CS_URS_2024_02/767627306"/>
    <hyperlink ref="F1683" r:id="rId264" display="https://podminky.urs.cz/item/CS_URS_2024_02/767627307"/>
    <hyperlink ref="F1685" r:id="rId265" display="https://podminky.urs.cz/item/CS_URS_2024_02/767640113"/>
    <hyperlink ref="F1691" r:id="rId266" display="https://podminky.urs.cz/item/CS_URS_2024_02/767627306"/>
    <hyperlink ref="F1697" r:id="rId267" display="https://podminky.urs.cz/item/CS_URS_2024_02/767627307"/>
    <hyperlink ref="F1699" r:id="rId268" display="https://podminky.urs.cz/item/CS_URS_2024_02/767640221"/>
    <hyperlink ref="F1705" r:id="rId269" display="https://podminky.urs.cz/item/CS_URS_2024_02/767620325"/>
    <hyperlink ref="F1712" r:id="rId270" display="https://podminky.urs.cz/item/CS_URS_2024_02/767640222"/>
    <hyperlink ref="F1734" r:id="rId271" display="https://podminky.urs.cz/item/CS_URS_2024_02/783314101"/>
    <hyperlink ref="F1741" r:id="rId272" display="https://podminky.urs.cz/item/CS_URS_2024_02/771111011"/>
    <hyperlink ref="F1747" r:id="rId273" display="https://podminky.urs.cz/item/CS_URS_2024_02/771121011"/>
    <hyperlink ref="F1749" r:id="rId274" display="https://podminky.urs.cz/item/CS_URS_2024_02/771574412"/>
    <hyperlink ref="F1753" r:id="rId275" display="https://podminky.urs.cz/item/CS_URS_2024_02/771161021"/>
    <hyperlink ref="F1761" r:id="rId276" display="https://podminky.urs.cz/item/CS_URS_2024_02/771474111"/>
    <hyperlink ref="F1775" r:id="rId277" display="https://podminky.urs.cz/item/CS_URS_2024_02/771591115"/>
    <hyperlink ref="F1777" r:id="rId278" display="https://podminky.urs.cz/item/CS_URS_2024_02/771591117"/>
    <hyperlink ref="F1779" r:id="rId279" display="https://podminky.urs.cz/item/CS_URS_2024_02/771591184"/>
    <hyperlink ref="F1783" r:id="rId280" display="https://podminky.urs.cz/item/CS_URS_2024_02/998771102"/>
    <hyperlink ref="F1786" r:id="rId281" display="https://podminky.urs.cz/item/CS_URS_2024_02/771591207"/>
    <hyperlink ref="F1810" r:id="rId282" display="https://podminky.urs.cz/item/CS_URS_2024_02/771591237"/>
    <hyperlink ref="F1820" r:id="rId283" display="https://podminky.urs.cz/item/CS_URS_2024_02/771111012"/>
    <hyperlink ref="F1823" r:id="rId284" display="https://podminky.urs.cz/item/CS_URS_2024_02/771121015"/>
    <hyperlink ref="F1827" r:id="rId285" display="https://podminky.urs.cz/item/CS_URS_2024_02/771161022"/>
    <hyperlink ref="F1832" r:id="rId286" display="https://podminky.urs.cz/item/CS_URS_2024_02/771274113"/>
    <hyperlink ref="F1840" r:id="rId287" display="https://podminky.urs.cz/item/CS_URS_2024_02/771274121"/>
    <hyperlink ref="F1843" r:id="rId288" display="https://podminky.urs.cz/item/CS_URS_2024_02/771474131"/>
    <hyperlink ref="F1848" r:id="rId289" display="https://podminky.urs.cz/item/CS_URS_2024_02/771591115"/>
    <hyperlink ref="F1850" r:id="rId290" display="https://podminky.urs.cz/item/CS_URS_2024_02/771591117"/>
    <hyperlink ref="F1853" r:id="rId291" display="https://podminky.urs.cz/item/CS_URS_2024_02/776111112"/>
    <hyperlink ref="F1856" r:id="rId292" display="https://podminky.urs.cz/item/CS_URS_2024_02/776111311"/>
    <hyperlink ref="F1858" r:id="rId293" display="https://podminky.urs.cz/item/CS_URS_2024_02/776121112"/>
    <hyperlink ref="F1860" r:id="rId294" display="https://podminky.urs.cz/item/CS_URS_2024_02/776231111"/>
    <hyperlink ref="F1868" r:id="rId295" display="https://podminky.urs.cz/item/CS_URS_2024_02/775413401"/>
    <hyperlink ref="F1873" r:id="rId296" display="https://podminky.urs.cz/item/CS_URS_2024_02/998776102"/>
    <hyperlink ref="F1876" r:id="rId297" display="https://podminky.urs.cz/item/CS_URS_2024_02/781121011"/>
    <hyperlink ref="F1879" r:id="rId298" display="https://podminky.urs.cz/item/CS_URS_2024_02/781474164"/>
    <hyperlink ref="F1883" r:id="rId299" display="https://podminky.urs.cz/item/CS_URS_2024_02/781161021"/>
    <hyperlink ref="F1891" r:id="rId300" display="https://podminky.urs.cz/item/CS_URS_2024_02/781495115"/>
    <hyperlink ref="F1898" r:id="rId301" display="https://podminky.urs.cz/item/CS_URS_2024_02/781495142"/>
    <hyperlink ref="F1903" r:id="rId302" display="https://podminky.urs.cz/item/CS_URS_2024_02/781495143"/>
    <hyperlink ref="F1906" r:id="rId303" display="https://podminky.urs.cz/item/CS_URS_2024_02/781571111"/>
    <hyperlink ref="F1914" r:id="rId304" display="https://podminky.urs.cz/item/CS_URS_2024_02/998781102"/>
    <hyperlink ref="F1917" r:id="rId305" display="https://podminky.urs.cz/item/CS_URS_2024_02/781131207"/>
    <hyperlink ref="F1925" r:id="rId306" display="https://podminky.urs.cz/item/CS_URS_2024_02/782132211"/>
    <hyperlink ref="F1932" r:id="rId307" display="https://podminky.urs.cz/item/CS_URS_2024_02/782191111"/>
    <hyperlink ref="F1935" r:id="rId308" display="https://podminky.urs.cz/item/CS_URS_2024_02/998782102"/>
    <hyperlink ref="F1938" r:id="rId309" display="https://podminky.urs.cz/item/CS_URS_2024_02/784111001"/>
    <hyperlink ref="F1943" r:id="rId310" display="https://podminky.urs.cz/item/CS_URS_2024_02/784181101"/>
    <hyperlink ref="F1945" r:id="rId311" display="https://podminky.urs.cz/item/CS_URS_2024_02/784211101"/>
    <hyperlink ref="F1947" r:id="rId312" display="https://podminky.urs.cz/item/CS_URS_2024_02/784161001"/>
    <hyperlink ref="F1953" r:id="rId313" display="https://podminky.urs.cz/item/CS_URS_2024_02/784171001"/>
    <hyperlink ref="F1958" r:id="rId314" display="https://podminky.urs.cz/item/CS_URS_2024_02/784171101"/>
    <hyperlink ref="F1963" r:id="rId315" display="https://podminky.urs.cz/item/CS_URS_2024_02/784171121"/>
    <hyperlink ref="F1973" r:id="rId316" display="https://podminky.urs.cz/item/CS_URS_2024_02/786623021"/>
    <hyperlink ref="F1986" r:id="rId317" display="https://podminky.urs.cz/item/CS_URS_2024_02/786623023"/>
    <hyperlink ref="F1999" r:id="rId318" display="https://podminky.urs.cz/item/CS_URS_2024_02/786623027"/>
    <hyperlink ref="F2012" r:id="rId319" display="https://podminky.urs.cz/item/CS_URS_2024_02/786623039"/>
    <hyperlink ref="F2017" r:id="rId320" display="https://podminky.urs.cz/item/CS_URS_2024_02/786623041"/>
    <hyperlink ref="F2025" r:id="rId321" display="https://podminky.urs.cz/item/CS_URS_2024_02/786623045"/>
    <hyperlink ref="F2030" r:id="rId322" display="https://podminky.urs.cz/item/CS_URS_2024_02/786623051"/>
    <hyperlink ref="F2039" r:id="rId323" display="https://podminky.urs.cz/item/CS_URS_2024_02/9987861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24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86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3282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3283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3284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3285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3285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ROUND(J88,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ROUND((SUM(BE88:BE141)),  2)</f>
        <v>0</v>
      </c>
      <c r="G35" s="41"/>
      <c r="H35" s="41"/>
      <c r="I35" s="136">
        <v>0.20999999999999999</v>
      </c>
      <c r="J35" s="135">
        <f>ROUND(((SUM(BE88:BE141))*I35),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ROUND((SUM(BF88:BF141)),  2)</f>
        <v>0</v>
      </c>
      <c r="G36" s="41"/>
      <c r="H36" s="41"/>
      <c r="I36" s="136">
        <v>0.12</v>
      </c>
      <c r="J36" s="135">
        <f>ROUND(((SUM(BF88:BF141))*I36),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ROUND((SUM(BG88:BG141)),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ROUND((SUM(BH88:BH141)),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ROUND((SUM(BI88:BI141)),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3282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11 - PLYNOVÁ ZAŘÍZENÍ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J88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358</v>
      </c>
      <c r="E64" s="148"/>
      <c r="F64" s="148"/>
      <c r="G64" s="148"/>
      <c r="H64" s="148"/>
      <c r="I64" s="148"/>
      <c r="J64" s="149">
        <f>J89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3286</v>
      </c>
      <c r="E65" s="153"/>
      <c r="F65" s="153"/>
      <c r="G65" s="153"/>
      <c r="H65" s="153"/>
      <c r="I65" s="153"/>
      <c r="J65" s="154">
        <f>J90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3287</v>
      </c>
      <c r="E66" s="153"/>
      <c r="F66" s="153"/>
      <c r="G66" s="153"/>
      <c r="H66" s="153"/>
      <c r="I66" s="153"/>
      <c r="J66" s="154">
        <f>J135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1"/>
      <c r="D67" s="41"/>
      <c r="E67" s="41"/>
      <c r="F67" s="41"/>
      <c r="G67" s="41"/>
      <c r="H67" s="41"/>
      <c r="I67" s="41"/>
      <c r="J67" s="41"/>
      <c r="K67" s="41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393</v>
      </c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17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1"/>
      <c r="D76" s="41"/>
      <c r="E76" s="127" t="str">
        <f>E7</f>
        <v>Obecní dům Rudíkov - smlouva č. 1 - SO01, 10, 12</v>
      </c>
      <c r="F76" s="35"/>
      <c r="G76" s="35"/>
      <c r="H76" s="35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1" customFormat="1" ht="12" customHeight="1">
      <c r="B77" s="25"/>
      <c r="C77" s="35" t="s">
        <v>132</v>
      </c>
      <c r="L77" s="25"/>
    </row>
    <row r="78" s="2" customFormat="1" ht="16.5" customHeight="1">
      <c r="A78" s="41"/>
      <c r="B78" s="42"/>
      <c r="C78" s="41"/>
      <c r="D78" s="41"/>
      <c r="E78" s="127" t="s">
        <v>136</v>
      </c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3282</v>
      </c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1"/>
      <c r="D80" s="41"/>
      <c r="E80" s="65" t="str">
        <f>E11</f>
        <v>11 - PLYNOVÁ ZAŘÍZENÍ</v>
      </c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21</v>
      </c>
      <c r="D82" s="41"/>
      <c r="E82" s="41"/>
      <c r="F82" s="30" t="str">
        <f>F14</f>
        <v>RUDÍKOV, P.Č. 2250/4, 2261, ST. 63, 2208/9</v>
      </c>
      <c r="G82" s="41"/>
      <c r="H82" s="41"/>
      <c r="I82" s="35" t="s">
        <v>23</v>
      </c>
      <c r="J82" s="67" t="str">
        <f>IF(J14="","",J14)</f>
        <v>10. 1. 2024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25</v>
      </c>
      <c r="D84" s="41"/>
      <c r="E84" s="41"/>
      <c r="F84" s="30" t="str">
        <f>E17</f>
        <v xml:space="preserve"> </v>
      </c>
      <c r="G84" s="41"/>
      <c r="H84" s="41"/>
      <c r="I84" s="35" t="s">
        <v>31</v>
      </c>
      <c r="J84" s="39" t="str">
        <f>E23</f>
        <v>Ondřej Zikán</v>
      </c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29</v>
      </c>
      <c r="D85" s="41"/>
      <c r="E85" s="41"/>
      <c r="F85" s="30" t="str">
        <f>IF(E20="","",E20)</f>
        <v>Vyplň údaj</v>
      </c>
      <c r="G85" s="41"/>
      <c r="H85" s="41"/>
      <c r="I85" s="35" t="s">
        <v>34</v>
      </c>
      <c r="J85" s="39" t="str">
        <f>E26</f>
        <v>Ondřej Zikán</v>
      </c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0.32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1" customFormat="1" ht="29.28" customHeight="1">
      <c r="A87" s="156"/>
      <c r="B87" s="157"/>
      <c r="C87" s="158" t="s">
        <v>394</v>
      </c>
      <c r="D87" s="159" t="s">
        <v>57</v>
      </c>
      <c r="E87" s="159" t="s">
        <v>53</v>
      </c>
      <c r="F87" s="159" t="s">
        <v>54</v>
      </c>
      <c r="G87" s="159" t="s">
        <v>395</v>
      </c>
      <c r="H87" s="159" t="s">
        <v>396</v>
      </c>
      <c r="I87" s="159" t="s">
        <v>397</v>
      </c>
      <c r="J87" s="159" t="s">
        <v>281</v>
      </c>
      <c r="K87" s="160" t="s">
        <v>398</v>
      </c>
      <c r="L87" s="161"/>
      <c r="M87" s="83" t="s">
        <v>3</v>
      </c>
      <c r="N87" s="84" t="s">
        <v>42</v>
      </c>
      <c r="O87" s="84" t="s">
        <v>399</v>
      </c>
      <c r="P87" s="84" t="s">
        <v>400</v>
      </c>
      <c r="Q87" s="84" t="s">
        <v>401</v>
      </c>
      <c r="R87" s="84" t="s">
        <v>402</v>
      </c>
      <c r="S87" s="84" t="s">
        <v>403</v>
      </c>
      <c r="T87" s="85" t="s">
        <v>404</v>
      </c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</row>
    <row r="88" s="2" customFormat="1" ht="22.8" customHeight="1">
      <c r="A88" s="41"/>
      <c r="B88" s="42"/>
      <c r="C88" s="90" t="s">
        <v>405</v>
      </c>
      <c r="D88" s="41"/>
      <c r="E88" s="41"/>
      <c r="F88" s="41"/>
      <c r="G88" s="41"/>
      <c r="H88" s="41"/>
      <c r="I88" s="41"/>
      <c r="J88" s="162">
        <f>BK88</f>
        <v>0</v>
      </c>
      <c r="K88" s="41"/>
      <c r="L88" s="42"/>
      <c r="M88" s="86"/>
      <c r="N88" s="71"/>
      <c r="O88" s="87"/>
      <c r="P88" s="163">
        <f>P89</f>
        <v>0</v>
      </c>
      <c r="Q88" s="87"/>
      <c r="R88" s="163">
        <f>R89</f>
        <v>0.054869999999999988</v>
      </c>
      <c r="S88" s="87"/>
      <c r="T88" s="164">
        <f>T89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2" t="s">
        <v>71</v>
      </c>
      <c r="AU88" s="22" t="s">
        <v>287</v>
      </c>
      <c r="BK88" s="165">
        <f>BK89</f>
        <v>0</v>
      </c>
    </row>
    <row r="89" s="12" customFormat="1" ht="25.92" customHeight="1">
      <c r="A89" s="12"/>
      <c r="B89" s="166"/>
      <c r="C89" s="12"/>
      <c r="D89" s="167" t="s">
        <v>71</v>
      </c>
      <c r="E89" s="168" t="s">
        <v>1801</v>
      </c>
      <c r="F89" s="168" t="s">
        <v>1802</v>
      </c>
      <c r="G89" s="12"/>
      <c r="H89" s="12"/>
      <c r="I89" s="169"/>
      <c r="J89" s="170">
        <f>BK89</f>
        <v>0</v>
      </c>
      <c r="K89" s="12"/>
      <c r="L89" s="166"/>
      <c r="M89" s="171"/>
      <c r="N89" s="172"/>
      <c r="O89" s="172"/>
      <c r="P89" s="173">
        <f>P90+P135</f>
        <v>0</v>
      </c>
      <c r="Q89" s="172"/>
      <c r="R89" s="173">
        <f>R90+R135</f>
        <v>0.054869999999999988</v>
      </c>
      <c r="S89" s="172"/>
      <c r="T89" s="174">
        <f>T90+T135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167" t="s">
        <v>80</v>
      </c>
      <c r="AT89" s="175" t="s">
        <v>71</v>
      </c>
      <c r="AU89" s="175" t="s">
        <v>72</v>
      </c>
      <c r="AY89" s="167" t="s">
        <v>408</v>
      </c>
      <c r="BK89" s="176">
        <f>BK90+BK135</f>
        <v>0</v>
      </c>
    </row>
    <row r="90" s="12" customFormat="1" ht="22.8" customHeight="1">
      <c r="A90" s="12"/>
      <c r="B90" s="166"/>
      <c r="C90" s="12"/>
      <c r="D90" s="167" t="s">
        <v>71</v>
      </c>
      <c r="E90" s="177" t="s">
        <v>3288</v>
      </c>
      <c r="F90" s="177" t="s">
        <v>3289</v>
      </c>
      <c r="G90" s="12"/>
      <c r="H90" s="12"/>
      <c r="I90" s="169"/>
      <c r="J90" s="178">
        <f>BK90</f>
        <v>0</v>
      </c>
      <c r="K90" s="12"/>
      <c r="L90" s="166"/>
      <c r="M90" s="171"/>
      <c r="N90" s="172"/>
      <c r="O90" s="172"/>
      <c r="P90" s="173">
        <f>SUM(P91:P134)</f>
        <v>0</v>
      </c>
      <c r="Q90" s="172"/>
      <c r="R90" s="173">
        <f>SUM(R91:R134)</f>
        <v>0.054469999999999991</v>
      </c>
      <c r="S90" s="172"/>
      <c r="T90" s="174">
        <f>SUM(T91:T134)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67" t="s">
        <v>80</v>
      </c>
      <c r="AT90" s="175" t="s">
        <v>71</v>
      </c>
      <c r="AU90" s="175" t="s">
        <v>76</v>
      </c>
      <c r="AY90" s="167" t="s">
        <v>408</v>
      </c>
      <c r="BK90" s="176">
        <f>SUM(BK91:BK134)</f>
        <v>0</v>
      </c>
    </row>
    <row r="91" s="2" customFormat="1" ht="33" customHeight="1">
      <c r="A91" s="41"/>
      <c r="B91" s="179"/>
      <c r="C91" s="180" t="s">
        <v>76</v>
      </c>
      <c r="D91" s="180" t="s">
        <v>411</v>
      </c>
      <c r="E91" s="181" t="s">
        <v>3290</v>
      </c>
      <c r="F91" s="182" t="s">
        <v>3291</v>
      </c>
      <c r="G91" s="183" t="s">
        <v>650</v>
      </c>
      <c r="H91" s="184">
        <v>1</v>
      </c>
      <c r="I91" s="185"/>
      <c r="J91" s="186">
        <f>ROUND(I91*H91,2)</f>
        <v>0</v>
      </c>
      <c r="K91" s="182" t="s">
        <v>414</v>
      </c>
      <c r="L91" s="42"/>
      <c r="M91" s="187" t="s">
        <v>3</v>
      </c>
      <c r="N91" s="188" t="s">
        <v>43</v>
      </c>
      <c r="O91" s="75"/>
      <c r="P91" s="189">
        <f>O91*H91</f>
        <v>0</v>
      </c>
      <c r="Q91" s="189">
        <v>0.00147</v>
      </c>
      <c r="R91" s="189">
        <f>Q91*H91</f>
        <v>0.00147</v>
      </c>
      <c r="S91" s="189">
        <v>0</v>
      </c>
      <c r="T91" s="190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191" t="s">
        <v>98</v>
      </c>
      <c r="AT91" s="191" t="s">
        <v>411</v>
      </c>
      <c r="AU91" s="191" t="s">
        <v>80</v>
      </c>
      <c r="AY91" s="22" t="s">
        <v>408</v>
      </c>
      <c r="BE91" s="192">
        <f>IF(N91="základní",J91,0)</f>
        <v>0</v>
      </c>
      <c r="BF91" s="192">
        <f>IF(N91="snížená",J91,0)</f>
        <v>0</v>
      </c>
      <c r="BG91" s="192">
        <f>IF(N91="zákl. přenesená",J91,0)</f>
        <v>0</v>
      </c>
      <c r="BH91" s="192">
        <f>IF(N91="sníž. přenesená",J91,0)</f>
        <v>0</v>
      </c>
      <c r="BI91" s="192">
        <f>IF(N91="nulová",J91,0)</f>
        <v>0</v>
      </c>
      <c r="BJ91" s="22" t="s">
        <v>76</v>
      </c>
      <c r="BK91" s="192">
        <f>ROUND(I91*H91,2)</f>
        <v>0</v>
      </c>
      <c r="BL91" s="22" t="s">
        <v>98</v>
      </c>
      <c r="BM91" s="191" t="s">
        <v>3292</v>
      </c>
    </row>
    <row r="92" s="2" customFormat="1">
      <c r="A92" s="41"/>
      <c r="B92" s="42"/>
      <c r="C92" s="41"/>
      <c r="D92" s="193" t="s">
        <v>417</v>
      </c>
      <c r="E92" s="41"/>
      <c r="F92" s="194" t="s">
        <v>3293</v>
      </c>
      <c r="G92" s="41"/>
      <c r="H92" s="41"/>
      <c r="I92" s="195"/>
      <c r="J92" s="41"/>
      <c r="K92" s="41"/>
      <c r="L92" s="42"/>
      <c r="M92" s="196"/>
      <c r="N92" s="197"/>
      <c r="O92" s="75"/>
      <c r="P92" s="75"/>
      <c r="Q92" s="75"/>
      <c r="R92" s="75"/>
      <c r="S92" s="75"/>
      <c r="T92" s="76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2" t="s">
        <v>417</v>
      </c>
      <c r="AU92" s="22" t="s">
        <v>80</v>
      </c>
    </row>
    <row r="93" s="13" customFormat="1">
      <c r="A93" s="13"/>
      <c r="B93" s="198"/>
      <c r="C93" s="13"/>
      <c r="D93" s="199" t="s">
        <v>419</v>
      </c>
      <c r="E93" s="200" t="s">
        <v>3</v>
      </c>
      <c r="F93" s="201" t="s">
        <v>3294</v>
      </c>
      <c r="G93" s="13"/>
      <c r="H93" s="202">
        <v>1</v>
      </c>
      <c r="I93" s="203"/>
      <c r="J93" s="13"/>
      <c r="K93" s="13"/>
      <c r="L93" s="198"/>
      <c r="M93" s="204"/>
      <c r="N93" s="205"/>
      <c r="O93" s="205"/>
      <c r="P93" s="205"/>
      <c r="Q93" s="205"/>
      <c r="R93" s="205"/>
      <c r="S93" s="205"/>
      <c r="T93" s="206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00" t="s">
        <v>419</v>
      </c>
      <c r="AU93" s="200" t="s">
        <v>80</v>
      </c>
      <c r="AV93" s="13" t="s">
        <v>80</v>
      </c>
      <c r="AW93" s="13" t="s">
        <v>33</v>
      </c>
      <c r="AX93" s="13" t="s">
        <v>76</v>
      </c>
      <c r="AY93" s="200" t="s">
        <v>408</v>
      </c>
    </row>
    <row r="94" s="2" customFormat="1" ht="33" customHeight="1">
      <c r="A94" s="41"/>
      <c r="B94" s="179"/>
      <c r="C94" s="180" t="s">
        <v>80</v>
      </c>
      <c r="D94" s="180" t="s">
        <v>411</v>
      </c>
      <c r="E94" s="181" t="s">
        <v>3295</v>
      </c>
      <c r="F94" s="182" t="s">
        <v>3296</v>
      </c>
      <c r="G94" s="183" t="s">
        <v>650</v>
      </c>
      <c r="H94" s="184">
        <v>1</v>
      </c>
      <c r="I94" s="185"/>
      <c r="J94" s="186">
        <f>ROUND(I94*H94,2)</f>
        <v>0</v>
      </c>
      <c r="K94" s="182" t="s">
        <v>414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0.0018500000000000001</v>
      </c>
      <c r="R94" s="189">
        <f>Q94*H94</f>
        <v>0.0018500000000000001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98</v>
      </c>
      <c r="AT94" s="191" t="s">
        <v>411</v>
      </c>
      <c r="AU94" s="191" t="s">
        <v>80</v>
      </c>
      <c r="AY94" s="22" t="s">
        <v>408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76</v>
      </c>
      <c r="BK94" s="192">
        <f>ROUND(I94*H94,2)</f>
        <v>0</v>
      </c>
      <c r="BL94" s="22" t="s">
        <v>98</v>
      </c>
      <c r="BM94" s="191" t="s">
        <v>3297</v>
      </c>
    </row>
    <row r="95" s="2" customFormat="1">
      <c r="A95" s="41"/>
      <c r="B95" s="42"/>
      <c r="C95" s="41"/>
      <c r="D95" s="193" t="s">
        <v>417</v>
      </c>
      <c r="E95" s="41"/>
      <c r="F95" s="194" t="s">
        <v>3298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417</v>
      </c>
      <c r="AU95" s="22" t="s">
        <v>80</v>
      </c>
    </row>
    <row r="96" s="13" customFormat="1">
      <c r="A96" s="13"/>
      <c r="B96" s="198"/>
      <c r="C96" s="13"/>
      <c r="D96" s="199" t="s">
        <v>419</v>
      </c>
      <c r="E96" s="200" t="s">
        <v>3</v>
      </c>
      <c r="F96" s="201" t="s">
        <v>3294</v>
      </c>
      <c r="G96" s="13"/>
      <c r="H96" s="202">
        <v>1</v>
      </c>
      <c r="I96" s="203"/>
      <c r="J96" s="13"/>
      <c r="K96" s="13"/>
      <c r="L96" s="198"/>
      <c r="M96" s="204"/>
      <c r="N96" s="205"/>
      <c r="O96" s="205"/>
      <c r="P96" s="205"/>
      <c r="Q96" s="205"/>
      <c r="R96" s="205"/>
      <c r="S96" s="205"/>
      <c r="T96" s="206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00" t="s">
        <v>419</v>
      </c>
      <c r="AU96" s="200" t="s">
        <v>80</v>
      </c>
      <c r="AV96" s="13" t="s">
        <v>80</v>
      </c>
      <c r="AW96" s="13" t="s">
        <v>33</v>
      </c>
      <c r="AX96" s="13" t="s">
        <v>76</v>
      </c>
      <c r="AY96" s="200" t="s">
        <v>408</v>
      </c>
    </row>
    <row r="97" s="2" customFormat="1" ht="33" customHeight="1">
      <c r="A97" s="41"/>
      <c r="B97" s="179"/>
      <c r="C97" s="180" t="s">
        <v>114</v>
      </c>
      <c r="D97" s="180" t="s">
        <v>411</v>
      </c>
      <c r="E97" s="181" t="s">
        <v>3299</v>
      </c>
      <c r="F97" s="182" t="s">
        <v>3300</v>
      </c>
      <c r="G97" s="183" t="s">
        <v>650</v>
      </c>
      <c r="H97" s="184">
        <v>6</v>
      </c>
      <c r="I97" s="185"/>
      <c r="J97" s="186">
        <f>ROUND(I97*H97,2)</f>
        <v>0</v>
      </c>
      <c r="K97" s="182" t="s">
        <v>414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0.0027000000000000001</v>
      </c>
      <c r="R97" s="189">
        <f>Q97*H97</f>
        <v>0.016199999999999999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98</v>
      </c>
      <c r="AT97" s="191" t="s">
        <v>411</v>
      </c>
      <c r="AU97" s="191" t="s">
        <v>80</v>
      </c>
      <c r="AY97" s="22" t="s">
        <v>408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76</v>
      </c>
      <c r="BK97" s="192">
        <f>ROUND(I97*H97,2)</f>
        <v>0</v>
      </c>
      <c r="BL97" s="22" t="s">
        <v>98</v>
      </c>
      <c r="BM97" s="191" t="s">
        <v>3301</v>
      </c>
    </row>
    <row r="98" s="2" customFormat="1">
      <c r="A98" s="41"/>
      <c r="B98" s="42"/>
      <c r="C98" s="41"/>
      <c r="D98" s="193" t="s">
        <v>417</v>
      </c>
      <c r="E98" s="41"/>
      <c r="F98" s="194" t="s">
        <v>3302</v>
      </c>
      <c r="G98" s="41"/>
      <c r="H98" s="41"/>
      <c r="I98" s="195"/>
      <c r="J98" s="41"/>
      <c r="K98" s="41"/>
      <c r="L98" s="42"/>
      <c r="M98" s="196"/>
      <c r="N98" s="197"/>
      <c r="O98" s="75"/>
      <c r="P98" s="75"/>
      <c r="Q98" s="75"/>
      <c r="R98" s="75"/>
      <c r="S98" s="75"/>
      <c r="T98" s="76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2" t="s">
        <v>417</v>
      </c>
      <c r="AU98" s="22" t="s">
        <v>80</v>
      </c>
    </row>
    <row r="99" s="13" customFormat="1">
      <c r="A99" s="13"/>
      <c r="B99" s="198"/>
      <c r="C99" s="13"/>
      <c r="D99" s="199" t="s">
        <v>419</v>
      </c>
      <c r="E99" s="200" t="s">
        <v>3</v>
      </c>
      <c r="F99" s="201" t="s">
        <v>3303</v>
      </c>
      <c r="G99" s="13"/>
      <c r="H99" s="202">
        <v>6</v>
      </c>
      <c r="I99" s="203"/>
      <c r="J99" s="13"/>
      <c r="K99" s="13"/>
      <c r="L99" s="198"/>
      <c r="M99" s="204"/>
      <c r="N99" s="205"/>
      <c r="O99" s="205"/>
      <c r="P99" s="205"/>
      <c r="Q99" s="205"/>
      <c r="R99" s="205"/>
      <c r="S99" s="205"/>
      <c r="T99" s="206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00" t="s">
        <v>419</v>
      </c>
      <c r="AU99" s="200" t="s">
        <v>80</v>
      </c>
      <c r="AV99" s="13" t="s">
        <v>80</v>
      </c>
      <c r="AW99" s="13" t="s">
        <v>33</v>
      </c>
      <c r="AX99" s="13" t="s">
        <v>76</v>
      </c>
      <c r="AY99" s="200" t="s">
        <v>408</v>
      </c>
    </row>
    <row r="100" s="2" customFormat="1" ht="24.15" customHeight="1">
      <c r="A100" s="41"/>
      <c r="B100" s="179"/>
      <c r="C100" s="180" t="s">
        <v>415</v>
      </c>
      <c r="D100" s="180" t="s">
        <v>411</v>
      </c>
      <c r="E100" s="181" t="s">
        <v>3304</v>
      </c>
      <c r="F100" s="182" t="s">
        <v>3305</v>
      </c>
      <c r="G100" s="183" t="s">
        <v>650</v>
      </c>
      <c r="H100" s="184">
        <v>1</v>
      </c>
      <c r="I100" s="185"/>
      <c r="J100" s="186">
        <f>ROUND(I100*H100,2)</f>
        <v>0</v>
      </c>
      <c r="K100" s="182" t="s">
        <v>414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0.0037799999999999999</v>
      </c>
      <c r="R100" s="189">
        <f>Q100*H100</f>
        <v>0.0037799999999999999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98</v>
      </c>
      <c r="AT100" s="191" t="s">
        <v>411</v>
      </c>
      <c r="AU100" s="191" t="s">
        <v>80</v>
      </c>
      <c r="AY100" s="22" t="s">
        <v>408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76</v>
      </c>
      <c r="BK100" s="192">
        <f>ROUND(I100*H100,2)</f>
        <v>0</v>
      </c>
      <c r="BL100" s="22" t="s">
        <v>98</v>
      </c>
      <c r="BM100" s="191" t="s">
        <v>3306</v>
      </c>
    </row>
    <row r="101" s="2" customFormat="1">
      <c r="A101" s="41"/>
      <c r="B101" s="42"/>
      <c r="C101" s="41"/>
      <c r="D101" s="193" t="s">
        <v>417</v>
      </c>
      <c r="E101" s="41"/>
      <c r="F101" s="194" t="s">
        <v>3307</v>
      </c>
      <c r="G101" s="41"/>
      <c r="H101" s="41"/>
      <c r="I101" s="195"/>
      <c r="J101" s="41"/>
      <c r="K101" s="41"/>
      <c r="L101" s="42"/>
      <c r="M101" s="196"/>
      <c r="N101" s="197"/>
      <c r="O101" s="75"/>
      <c r="P101" s="75"/>
      <c r="Q101" s="75"/>
      <c r="R101" s="75"/>
      <c r="S101" s="75"/>
      <c r="T101" s="76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2" t="s">
        <v>417</v>
      </c>
      <c r="AU101" s="22" t="s">
        <v>80</v>
      </c>
    </row>
    <row r="102" s="2" customFormat="1" ht="24.15" customHeight="1">
      <c r="A102" s="41"/>
      <c r="B102" s="179"/>
      <c r="C102" s="223" t="s">
        <v>437</v>
      </c>
      <c r="D102" s="223" t="s">
        <v>513</v>
      </c>
      <c r="E102" s="224" t="s">
        <v>3308</v>
      </c>
      <c r="F102" s="225" t="s">
        <v>3309</v>
      </c>
      <c r="G102" s="226" t="s">
        <v>561</v>
      </c>
      <c r="H102" s="227">
        <v>1</v>
      </c>
      <c r="I102" s="228"/>
      <c r="J102" s="229">
        <f>ROUND(I102*H102,2)</f>
        <v>0</v>
      </c>
      <c r="K102" s="225" t="s">
        <v>3310</v>
      </c>
      <c r="L102" s="230"/>
      <c r="M102" s="231" t="s">
        <v>3</v>
      </c>
      <c r="N102" s="232" t="s">
        <v>43</v>
      </c>
      <c r="O102" s="75"/>
      <c r="P102" s="189">
        <f>O102*H102</f>
        <v>0</v>
      </c>
      <c r="Q102" s="189">
        <v>0.01</v>
      </c>
      <c r="R102" s="189">
        <f>Q102*H102</f>
        <v>0.01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616</v>
      </c>
      <c r="AT102" s="191" t="s">
        <v>513</v>
      </c>
      <c r="AU102" s="191" t="s">
        <v>80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98</v>
      </c>
      <c r="BM102" s="191" t="s">
        <v>3311</v>
      </c>
    </row>
    <row r="103" s="2" customFormat="1" ht="24.15" customHeight="1">
      <c r="A103" s="41"/>
      <c r="B103" s="179"/>
      <c r="C103" s="223" t="s">
        <v>452</v>
      </c>
      <c r="D103" s="223" t="s">
        <v>513</v>
      </c>
      <c r="E103" s="224" t="s">
        <v>3312</v>
      </c>
      <c r="F103" s="225" t="s">
        <v>3313</v>
      </c>
      <c r="G103" s="226" t="s">
        <v>561</v>
      </c>
      <c r="H103" s="227">
        <v>1</v>
      </c>
      <c r="I103" s="228"/>
      <c r="J103" s="229">
        <f>ROUND(I103*H103,2)</f>
        <v>0</v>
      </c>
      <c r="K103" s="225" t="s">
        <v>3310</v>
      </c>
      <c r="L103" s="230"/>
      <c r="M103" s="231" t="s">
        <v>3</v>
      </c>
      <c r="N103" s="232" t="s">
        <v>43</v>
      </c>
      <c r="O103" s="75"/>
      <c r="P103" s="189">
        <f>O103*H103</f>
        <v>0</v>
      </c>
      <c r="Q103" s="189">
        <v>0.01</v>
      </c>
      <c r="R103" s="189">
        <f>Q103*H103</f>
        <v>0.01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616</v>
      </c>
      <c r="AT103" s="191" t="s">
        <v>513</v>
      </c>
      <c r="AU103" s="191" t="s">
        <v>80</v>
      </c>
      <c r="AY103" s="22" t="s">
        <v>408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76</v>
      </c>
      <c r="BK103" s="192">
        <f>ROUND(I103*H103,2)</f>
        <v>0</v>
      </c>
      <c r="BL103" s="22" t="s">
        <v>98</v>
      </c>
      <c r="BM103" s="191" t="s">
        <v>3314</v>
      </c>
    </row>
    <row r="104" s="2" customFormat="1" ht="24.15" customHeight="1">
      <c r="A104" s="41"/>
      <c r="B104" s="179"/>
      <c r="C104" s="180" t="s">
        <v>458</v>
      </c>
      <c r="D104" s="180" t="s">
        <v>411</v>
      </c>
      <c r="E104" s="181" t="s">
        <v>3315</v>
      </c>
      <c r="F104" s="182" t="s">
        <v>3316</v>
      </c>
      <c r="G104" s="183" t="s">
        <v>561</v>
      </c>
      <c r="H104" s="184">
        <v>1</v>
      </c>
      <c r="I104" s="185"/>
      <c r="J104" s="186">
        <f>ROUND(I104*H104,2)</f>
        <v>0</v>
      </c>
      <c r="K104" s="182" t="s">
        <v>414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0.0033800000000000002</v>
      </c>
      <c r="R104" s="189">
        <f>Q104*H104</f>
        <v>0.0033800000000000002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98</v>
      </c>
      <c r="AT104" s="191" t="s">
        <v>411</v>
      </c>
      <c r="AU104" s="191" t="s">
        <v>80</v>
      </c>
      <c r="AY104" s="22" t="s">
        <v>408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76</v>
      </c>
      <c r="BK104" s="192">
        <f>ROUND(I104*H104,2)</f>
        <v>0</v>
      </c>
      <c r="BL104" s="22" t="s">
        <v>98</v>
      </c>
      <c r="BM104" s="191" t="s">
        <v>3317</v>
      </c>
    </row>
    <row r="105" s="2" customFormat="1">
      <c r="A105" s="41"/>
      <c r="B105" s="42"/>
      <c r="C105" s="41"/>
      <c r="D105" s="193" t="s">
        <v>417</v>
      </c>
      <c r="E105" s="41"/>
      <c r="F105" s="194" t="s">
        <v>3318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417</v>
      </c>
      <c r="AU105" s="22" t="s">
        <v>80</v>
      </c>
    </row>
    <row r="106" s="2" customFormat="1" ht="16.5" customHeight="1">
      <c r="A106" s="41"/>
      <c r="B106" s="179"/>
      <c r="C106" s="180" t="s">
        <v>470</v>
      </c>
      <c r="D106" s="180" t="s">
        <v>411</v>
      </c>
      <c r="E106" s="181" t="s">
        <v>3319</v>
      </c>
      <c r="F106" s="182" t="s">
        <v>3320</v>
      </c>
      <c r="G106" s="183" t="s">
        <v>561</v>
      </c>
      <c r="H106" s="184">
        <v>1</v>
      </c>
      <c r="I106" s="185"/>
      <c r="J106" s="186">
        <f>ROUND(I106*H106,2)</f>
        <v>0</v>
      </c>
      <c r="K106" s="182" t="s">
        <v>414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0.00022000000000000001</v>
      </c>
      <c r="R106" s="189">
        <f>Q106*H106</f>
        <v>0.00022000000000000001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98</v>
      </c>
      <c r="AT106" s="191" t="s">
        <v>411</v>
      </c>
      <c r="AU106" s="191" t="s">
        <v>80</v>
      </c>
      <c r="AY106" s="22" t="s">
        <v>408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76</v>
      </c>
      <c r="BK106" s="192">
        <f>ROUND(I106*H106,2)</f>
        <v>0</v>
      </c>
      <c r="BL106" s="22" t="s">
        <v>98</v>
      </c>
      <c r="BM106" s="191" t="s">
        <v>3321</v>
      </c>
    </row>
    <row r="107" s="2" customFormat="1">
      <c r="A107" s="41"/>
      <c r="B107" s="42"/>
      <c r="C107" s="41"/>
      <c r="D107" s="193" t="s">
        <v>417</v>
      </c>
      <c r="E107" s="41"/>
      <c r="F107" s="194" t="s">
        <v>3322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417</v>
      </c>
      <c r="AU107" s="22" t="s">
        <v>80</v>
      </c>
    </row>
    <row r="108" s="2" customFormat="1" ht="24.15" customHeight="1">
      <c r="A108" s="41"/>
      <c r="B108" s="179"/>
      <c r="C108" s="180" t="s">
        <v>107</v>
      </c>
      <c r="D108" s="180" t="s">
        <v>411</v>
      </c>
      <c r="E108" s="181" t="s">
        <v>3323</v>
      </c>
      <c r="F108" s="182" t="s">
        <v>3324</v>
      </c>
      <c r="G108" s="183" t="s">
        <v>650</v>
      </c>
      <c r="H108" s="184">
        <v>8</v>
      </c>
      <c r="I108" s="185"/>
      <c r="J108" s="186">
        <f>ROUND(I108*H108,2)</f>
        <v>0</v>
      </c>
      <c r="K108" s="182" t="s">
        <v>414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98</v>
      </c>
      <c r="AT108" s="191" t="s">
        <v>411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98</v>
      </c>
      <c r="BM108" s="191" t="s">
        <v>3325</v>
      </c>
    </row>
    <row r="109" s="2" customFormat="1">
      <c r="A109" s="41"/>
      <c r="B109" s="42"/>
      <c r="C109" s="41"/>
      <c r="D109" s="193" t="s">
        <v>417</v>
      </c>
      <c r="E109" s="41"/>
      <c r="F109" s="194" t="s">
        <v>3326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417</v>
      </c>
      <c r="AU109" s="22" t="s">
        <v>80</v>
      </c>
    </row>
    <row r="110" s="13" customFormat="1">
      <c r="A110" s="13"/>
      <c r="B110" s="198"/>
      <c r="C110" s="13"/>
      <c r="D110" s="199" t="s">
        <v>419</v>
      </c>
      <c r="E110" s="200" t="s">
        <v>3</v>
      </c>
      <c r="F110" s="201" t="s">
        <v>3327</v>
      </c>
      <c r="G110" s="13"/>
      <c r="H110" s="202">
        <v>8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419</v>
      </c>
      <c r="AU110" s="200" t="s">
        <v>80</v>
      </c>
      <c r="AV110" s="13" t="s">
        <v>80</v>
      </c>
      <c r="AW110" s="13" t="s">
        <v>33</v>
      </c>
      <c r="AX110" s="13" t="s">
        <v>76</v>
      </c>
      <c r="AY110" s="200" t="s">
        <v>408</v>
      </c>
    </row>
    <row r="111" s="2" customFormat="1" ht="24.15" customHeight="1">
      <c r="A111" s="41"/>
      <c r="B111" s="179"/>
      <c r="C111" s="180" t="s">
        <v>482</v>
      </c>
      <c r="D111" s="180" t="s">
        <v>411</v>
      </c>
      <c r="E111" s="181" t="s">
        <v>3328</v>
      </c>
      <c r="F111" s="182" t="s">
        <v>3329</v>
      </c>
      <c r="G111" s="183" t="s">
        <v>561</v>
      </c>
      <c r="H111" s="184">
        <v>1</v>
      </c>
      <c r="I111" s="185"/>
      <c r="J111" s="186">
        <f>ROUND(I111*H111,2)</f>
        <v>0</v>
      </c>
      <c r="K111" s="182" t="s">
        <v>414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0.00018000000000000001</v>
      </c>
      <c r="R111" s="189">
        <f>Q111*H111</f>
        <v>0.00018000000000000001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98</v>
      </c>
      <c r="AT111" s="191" t="s">
        <v>411</v>
      </c>
      <c r="AU111" s="191" t="s">
        <v>80</v>
      </c>
      <c r="AY111" s="22" t="s">
        <v>408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76</v>
      </c>
      <c r="BK111" s="192">
        <f>ROUND(I111*H111,2)</f>
        <v>0</v>
      </c>
      <c r="BL111" s="22" t="s">
        <v>98</v>
      </c>
      <c r="BM111" s="191" t="s">
        <v>3330</v>
      </c>
    </row>
    <row r="112" s="2" customFormat="1">
      <c r="A112" s="41"/>
      <c r="B112" s="42"/>
      <c r="C112" s="41"/>
      <c r="D112" s="193" t="s">
        <v>417</v>
      </c>
      <c r="E112" s="41"/>
      <c r="F112" s="194" t="s">
        <v>3331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417</v>
      </c>
      <c r="AU112" s="22" t="s">
        <v>80</v>
      </c>
    </row>
    <row r="113" s="13" customFormat="1">
      <c r="A113" s="13"/>
      <c r="B113" s="198"/>
      <c r="C113" s="13"/>
      <c r="D113" s="199" t="s">
        <v>419</v>
      </c>
      <c r="E113" s="200" t="s">
        <v>3</v>
      </c>
      <c r="F113" s="201" t="s">
        <v>3332</v>
      </c>
      <c r="G113" s="13"/>
      <c r="H113" s="202">
        <v>1</v>
      </c>
      <c r="I113" s="203"/>
      <c r="J113" s="13"/>
      <c r="K113" s="13"/>
      <c r="L113" s="198"/>
      <c r="M113" s="204"/>
      <c r="N113" s="205"/>
      <c r="O113" s="205"/>
      <c r="P113" s="205"/>
      <c r="Q113" s="205"/>
      <c r="R113" s="205"/>
      <c r="S113" s="205"/>
      <c r="T113" s="20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00" t="s">
        <v>419</v>
      </c>
      <c r="AU113" s="200" t="s">
        <v>80</v>
      </c>
      <c r="AV113" s="13" t="s">
        <v>80</v>
      </c>
      <c r="AW113" s="13" t="s">
        <v>33</v>
      </c>
      <c r="AX113" s="13" t="s">
        <v>76</v>
      </c>
      <c r="AY113" s="200" t="s">
        <v>408</v>
      </c>
    </row>
    <row r="114" s="2" customFormat="1" ht="33" customHeight="1">
      <c r="A114" s="41"/>
      <c r="B114" s="179"/>
      <c r="C114" s="180" t="s">
        <v>84</v>
      </c>
      <c r="D114" s="180" t="s">
        <v>411</v>
      </c>
      <c r="E114" s="181" t="s">
        <v>3333</v>
      </c>
      <c r="F114" s="182" t="s">
        <v>3334</v>
      </c>
      <c r="G114" s="183" t="s">
        <v>561</v>
      </c>
      <c r="H114" s="184">
        <v>1</v>
      </c>
      <c r="I114" s="185"/>
      <c r="J114" s="186">
        <f>ROUND(I114*H114,2)</f>
        <v>0</v>
      </c>
      <c r="K114" s="182" t="s">
        <v>414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0.00093000000000000005</v>
      </c>
      <c r="R114" s="189">
        <f>Q114*H114</f>
        <v>0.00093000000000000005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98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98</v>
      </c>
      <c r="BM114" s="191" t="s">
        <v>3335</v>
      </c>
    </row>
    <row r="115" s="2" customFormat="1">
      <c r="A115" s="41"/>
      <c r="B115" s="42"/>
      <c r="C115" s="41"/>
      <c r="D115" s="193" t="s">
        <v>417</v>
      </c>
      <c r="E115" s="41"/>
      <c r="F115" s="194" t="s">
        <v>3336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417</v>
      </c>
      <c r="AU115" s="22" t="s">
        <v>80</v>
      </c>
    </row>
    <row r="116" s="13" customFormat="1">
      <c r="A116" s="13"/>
      <c r="B116" s="198"/>
      <c r="C116" s="13"/>
      <c r="D116" s="199" t="s">
        <v>419</v>
      </c>
      <c r="E116" s="200" t="s">
        <v>3</v>
      </c>
      <c r="F116" s="201" t="s">
        <v>3332</v>
      </c>
      <c r="G116" s="13"/>
      <c r="H116" s="202">
        <v>1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419</v>
      </c>
      <c r="AU116" s="200" t="s">
        <v>80</v>
      </c>
      <c r="AV116" s="13" t="s">
        <v>80</v>
      </c>
      <c r="AW116" s="13" t="s">
        <v>33</v>
      </c>
      <c r="AX116" s="13" t="s">
        <v>76</v>
      </c>
      <c r="AY116" s="200" t="s">
        <v>408</v>
      </c>
    </row>
    <row r="117" s="2" customFormat="1" ht="33" customHeight="1">
      <c r="A117" s="41"/>
      <c r="B117" s="179"/>
      <c r="C117" s="180" t="s">
        <v>9</v>
      </c>
      <c r="D117" s="180" t="s">
        <v>411</v>
      </c>
      <c r="E117" s="181" t="s">
        <v>3337</v>
      </c>
      <c r="F117" s="182" t="s">
        <v>3338</v>
      </c>
      <c r="G117" s="183" t="s">
        <v>561</v>
      </c>
      <c r="H117" s="184">
        <v>1</v>
      </c>
      <c r="I117" s="185"/>
      <c r="J117" s="186">
        <f>ROUND(I117*H117,2)</f>
        <v>0</v>
      </c>
      <c r="K117" s="182" t="s">
        <v>414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0.00024000000000000001</v>
      </c>
      <c r="R117" s="189">
        <f>Q117*H117</f>
        <v>0.00024000000000000001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98</v>
      </c>
      <c r="AT117" s="191" t="s">
        <v>411</v>
      </c>
      <c r="AU117" s="191" t="s">
        <v>80</v>
      </c>
      <c r="AY117" s="22" t="s">
        <v>408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76</v>
      </c>
      <c r="BK117" s="192">
        <f>ROUND(I117*H117,2)</f>
        <v>0</v>
      </c>
      <c r="BL117" s="22" t="s">
        <v>98</v>
      </c>
      <c r="BM117" s="191" t="s">
        <v>3339</v>
      </c>
    </row>
    <row r="118" s="2" customFormat="1">
      <c r="A118" s="41"/>
      <c r="B118" s="42"/>
      <c r="C118" s="41"/>
      <c r="D118" s="193" t="s">
        <v>417</v>
      </c>
      <c r="E118" s="41"/>
      <c r="F118" s="194" t="s">
        <v>3340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417</v>
      </c>
      <c r="AU118" s="22" t="s">
        <v>80</v>
      </c>
    </row>
    <row r="119" s="13" customFormat="1">
      <c r="A119" s="13"/>
      <c r="B119" s="198"/>
      <c r="C119" s="13"/>
      <c r="D119" s="199" t="s">
        <v>419</v>
      </c>
      <c r="E119" s="200" t="s">
        <v>3</v>
      </c>
      <c r="F119" s="201" t="s">
        <v>3332</v>
      </c>
      <c r="G119" s="13"/>
      <c r="H119" s="202">
        <v>1</v>
      </c>
      <c r="I119" s="203"/>
      <c r="J119" s="13"/>
      <c r="K119" s="13"/>
      <c r="L119" s="198"/>
      <c r="M119" s="204"/>
      <c r="N119" s="205"/>
      <c r="O119" s="205"/>
      <c r="P119" s="205"/>
      <c r="Q119" s="205"/>
      <c r="R119" s="205"/>
      <c r="S119" s="205"/>
      <c r="T119" s="20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00" t="s">
        <v>419</v>
      </c>
      <c r="AU119" s="200" t="s">
        <v>80</v>
      </c>
      <c r="AV119" s="13" t="s">
        <v>80</v>
      </c>
      <c r="AW119" s="13" t="s">
        <v>33</v>
      </c>
      <c r="AX119" s="13" t="s">
        <v>76</v>
      </c>
      <c r="AY119" s="200" t="s">
        <v>408</v>
      </c>
    </row>
    <row r="120" s="2" customFormat="1" ht="33" customHeight="1">
      <c r="A120" s="41"/>
      <c r="B120" s="179"/>
      <c r="C120" s="180" t="s">
        <v>89</v>
      </c>
      <c r="D120" s="180" t="s">
        <v>411</v>
      </c>
      <c r="E120" s="181" t="s">
        <v>3341</v>
      </c>
      <c r="F120" s="182" t="s">
        <v>3342</v>
      </c>
      <c r="G120" s="183" t="s">
        <v>561</v>
      </c>
      <c r="H120" s="184">
        <v>1</v>
      </c>
      <c r="I120" s="185"/>
      <c r="J120" s="186">
        <f>ROUND(I120*H120,2)</f>
        <v>0</v>
      </c>
      <c r="K120" s="182" t="s">
        <v>414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0.00060999999999999997</v>
      </c>
      <c r="R120" s="189">
        <f>Q120*H120</f>
        <v>0.00060999999999999997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98</v>
      </c>
      <c r="AT120" s="191" t="s">
        <v>411</v>
      </c>
      <c r="AU120" s="191" t="s">
        <v>80</v>
      </c>
      <c r="AY120" s="22" t="s">
        <v>408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76</v>
      </c>
      <c r="BK120" s="192">
        <f>ROUND(I120*H120,2)</f>
        <v>0</v>
      </c>
      <c r="BL120" s="22" t="s">
        <v>98</v>
      </c>
      <c r="BM120" s="191" t="s">
        <v>3343</v>
      </c>
    </row>
    <row r="121" s="2" customFormat="1">
      <c r="A121" s="41"/>
      <c r="B121" s="42"/>
      <c r="C121" s="41"/>
      <c r="D121" s="193" t="s">
        <v>417</v>
      </c>
      <c r="E121" s="41"/>
      <c r="F121" s="194" t="s">
        <v>3344</v>
      </c>
      <c r="G121" s="41"/>
      <c r="H121" s="41"/>
      <c r="I121" s="195"/>
      <c r="J121" s="41"/>
      <c r="K121" s="41"/>
      <c r="L121" s="42"/>
      <c r="M121" s="196"/>
      <c r="N121" s="197"/>
      <c r="O121" s="75"/>
      <c r="P121" s="75"/>
      <c r="Q121" s="75"/>
      <c r="R121" s="75"/>
      <c r="S121" s="75"/>
      <c r="T121" s="76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2" t="s">
        <v>417</v>
      </c>
      <c r="AU121" s="22" t="s">
        <v>80</v>
      </c>
    </row>
    <row r="122" s="13" customFormat="1">
      <c r="A122" s="13"/>
      <c r="B122" s="198"/>
      <c r="C122" s="13"/>
      <c r="D122" s="199" t="s">
        <v>419</v>
      </c>
      <c r="E122" s="200" t="s">
        <v>3</v>
      </c>
      <c r="F122" s="201" t="s">
        <v>3332</v>
      </c>
      <c r="G122" s="13"/>
      <c r="H122" s="202">
        <v>1</v>
      </c>
      <c r="I122" s="203"/>
      <c r="J122" s="13"/>
      <c r="K122" s="13"/>
      <c r="L122" s="198"/>
      <c r="M122" s="204"/>
      <c r="N122" s="205"/>
      <c r="O122" s="205"/>
      <c r="P122" s="205"/>
      <c r="Q122" s="205"/>
      <c r="R122" s="205"/>
      <c r="S122" s="205"/>
      <c r="T122" s="206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00" t="s">
        <v>419</v>
      </c>
      <c r="AU122" s="200" t="s">
        <v>80</v>
      </c>
      <c r="AV122" s="13" t="s">
        <v>80</v>
      </c>
      <c r="AW122" s="13" t="s">
        <v>33</v>
      </c>
      <c r="AX122" s="13" t="s">
        <v>76</v>
      </c>
      <c r="AY122" s="200" t="s">
        <v>408</v>
      </c>
    </row>
    <row r="123" s="2" customFormat="1" ht="37.8" customHeight="1">
      <c r="A123" s="41"/>
      <c r="B123" s="179"/>
      <c r="C123" s="180" t="s">
        <v>92</v>
      </c>
      <c r="D123" s="180" t="s">
        <v>411</v>
      </c>
      <c r="E123" s="181" t="s">
        <v>3345</v>
      </c>
      <c r="F123" s="182" t="s">
        <v>3346</v>
      </c>
      <c r="G123" s="183" t="s">
        <v>561</v>
      </c>
      <c r="H123" s="184">
        <v>1</v>
      </c>
      <c r="I123" s="185"/>
      <c r="J123" s="186">
        <f>ROUND(I123*H123,2)</f>
        <v>0</v>
      </c>
      <c r="K123" s="182" t="s">
        <v>414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0.0032799999999999999</v>
      </c>
      <c r="R123" s="189">
        <f>Q123*H123</f>
        <v>0.0032799999999999999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98</v>
      </c>
      <c r="AT123" s="191" t="s">
        <v>411</v>
      </c>
      <c r="AU123" s="191" t="s">
        <v>80</v>
      </c>
      <c r="AY123" s="22" t="s">
        <v>408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76</v>
      </c>
      <c r="BK123" s="192">
        <f>ROUND(I123*H123,2)</f>
        <v>0</v>
      </c>
      <c r="BL123" s="22" t="s">
        <v>98</v>
      </c>
      <c r="BM123" s="191" t="s">
        <v>3347</v>
      </c>
    </row>
    <row r="124" s="2" customFormat="1">
      <c r="A124" s="41"/>
      <c r="B124" s="42"/>
      <c r="C124" s="41"/>
      <c r="D124" s="193" t="s">
        <v>417</v>
      </c>
      <c r="E124" s="41"/>
      <c r="F124" s="194" t="s">
        <v>3348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417</v>
      </c>
      <c r="AU124" s="22" t="s">
        <v>80</v>
      </c>
    </row>
    <row r="125" s="13" customFormat="1">
      <c r="A125" s="13"/>
      <c r="B125" s="198"/>
      <c r="C125" s="13"/>
      <c r="D125" s="199" t="s">
        <v>419</v>
      </c>
      <c r="E125" s="200" t="s">
        <v>3</v>
      </c>
      <c r="F125" s="201" t="s">
        <v>3332</v>
      </c>
      <c r="G125" s="13"/>
      <c r="H125" s="202">
        <v>1</v>
      </c>
      <c r="I125" s="203"/>
      <c r="J125" s="13"/>
      <c r="K125" s="13"/>
      <c r="L125" s="198"/>
      <c r="M125" s="204"/>
      <c r="N125" s="205"/>
      <c r="O125" s="205"/>
      <c r="P125" s="205"/>
      <c r="Q125" s="205"/>
      <c r="R125" s="205"/>
      <c r="S125" s="205"/>
      <c r="T125" s="20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00" t="s">
        <v>419</v>
      </c>
      <c r="AU125" s="200" t="s">
        <v>80</v>
      </c>
      <c r="AV125" s="13" t="s">
        <v>80</v>
      </c>
      <c r="AW125" s="13" t="s">
        <v>33</v>
      </c>
      <c r="AX125" s="13" t="s">
        <v>76</v>
      </c>
      <c r="AY125" s="200" t="s">
        <v>408</v>
      </c>
    </row>
    <row r="126" s="2" customFormat="1" ht="37.8" customHeight="1">
      <c r="A126" s="41"/>
      <c r="B126" s="179"/>
      <c r="C126" s="180" t="s">
        <v>95</v>
      </c>
      <c r="D126" s="180" t="s">
        <v>411</v>
      </c>
      <c r="E126" s="181" t="s">
        <v>3349</v>
      </c>
      <c r="F126" s="182" t="s">
        <v>3350</v>
      </c>
      <c r="G126" s="183" t="s">
        <v>561</v>
      </c>
      <c r="H126" s="184">
        <v>1</v>
      </c>
      <c r="I126" s="185"/>
      <c r="J126" s="186">
        <f>ROUND(I126*H126,2)</f>
        <v>0</v>
      </c>
      <c r="K126" s="182" t="s">
        <v>414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0.00017000000000000001</v>
      </c>
      <c r="R126" s="189">
        <f>Q126*H126</f>
        <v>0.00017000000000000001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98</v>
      </c>
      <c r="AT126" s="191" t="s">
        <v>411</v>
      </c>
      <c r="AU126" s="191" t="s">
        <v>80</v>
      </c>
      <c r="AY126" s="22" t="s">
        <v>408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76</v>
      </c>
      <c r="BK126" s="192">
        <f>ROUND(I126*H126,2)</f>
        <v>0</v>
      </c>
      <c r="BL126" s="22" t="s">
        <v>98</v>
      </c>
      <c r="BM126" s="191" t="s">
        <v>3351</v>
      </c>
    </row>
    <row r="127" s="2" customFormat="1">
      <c r="A127" s="41"/>
      <c r="B127" s="42"/>
      <c r="C127" s="41"/>
      <c r="D127" s="193" t="s">
        <v>417</v>
      </c>
      <c r="E127" s="41"/>
      <c r="F127" s="194" t="s">
        <v>3352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417</v>
      </c>
      <c r="AU127" s="22" t="s">
        <v>80</v>
      </c>
    </row>
    <row r="128" s="2" customFormat="1" ht="24.15" customHeight="1">
      <c r="A128" s="41"/>
      <c r="B128" s="179"/>
      <c r="C128" s="223" t="s">
        <v>98</v>
      </c>
      <c r="D128" s="223" t="s">
        <v>513</v>
      </c>
      <c r="E128" s="224" t="s">
        <v>3353</v>
      </c>
      <c r="F128" s="225" t="s">
        <v>3354</v>
      </c>
      <c r="G128" s="226" t="s">
        <v>561</v>
      </c>
      <c r="H128" s="227">
        <v>1</v>
      </c>
      <c r="I128" s="228"/>
      <c r="J128" s="229">
        <f>ROUND(I128*H128,2)</f>
        <v>0</v>
      </c>
      <c r="K128" s="225" t="s">
        <v>414</v>
      </c>
      <c r="L128" s="230"/>
      <c r="M128" s="231" t="s">
        <v>3</v>
      </c>
      <c r="N128" s="232" t="s">
        <v>43</v>
      </c>
      <c r="O128" s="75"/>
      <c r="P128" s="189">
        <f>O128*H128</f>
        <v>0</v>
      </c>
      <c r="Q128" s="189">
        <v>0.0019</v>
      </c>
      <c r="R128" s="189">
        <f>Q128*H128</f>
        <v>0.0019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616</v>
      </c>
      <c r="AT128" s="191" t="s">
        <v>513</v>
      </c>
      <c r="AU128" s="191" t="s">
        <v>80</v>
      </c>
      <c r="AY128" s="22" t="s">
        <v>408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76</v>
      </c>
      <c r="BK128" s="192">
        <f>ROUND(I128*H128,2)</f>
        <v>0</v>
      </c>
      <c r="BL128" s="22" t="s">
        <v>98</v>
      </c>
      <c r="BM128" s="191" t="s">
        <v>3355</v>
      </c>
    </row>
    <row r="129" s="2" customFormat="1" ht="16.5" customHeight="1">
      <c r="A129" s="41"/>
      <c r="B129" s="179"/>
      <c r="C129" s="180" t="s">
        <v>520</v>
      </c>
      <c r="D129" s="180" t="s">
        <v>411</v>
      </c>
      <c r="E129" s="181" t="s">
        <v>3356</v>
      </c>
      <c r="F129" s="182" t="s">
        <v>3357</v>
      </c>
      <c r="G129" s="183" t="s">
        <v>561</v>
      </c>
      <c r="H129" s="184">
        <v>1</v>
      </c>
      <c r="I129" s="185"/>
      <c r="J129" s="186">
        <f>ROUND(I129*H129,2)</f>
        <v>0</v>
      </c>
      <c r="K129" s="182" t="s">
        <v>3310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0.00012999999999999999</v>
      </c>
      <c r="R129" s="189">
        <f>Q129*H129</f>
        <v>0.00012999999999999999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98</v>
      </c>
      <c r="AT129" s="191" t="s">
        <v>411</v>
      </c>
      <c r="AU129" s="191" t="s">
        <v>80</v>
      </c>
      <c r="AY129" s="22" t="s">
        <v>408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76</v>
      </c>
      <c r="BK129" s="192">
        <f>ROUND(I129*H129,2)</f>
        <v>0</v>
      </c>
      <c r="BL129" s="22" t="s">
        <v>98</v>
      </c>
      <c r="BM129" s="191" t="s">
        <v>3358</v>
      </c>
    </row>
    <row r="130" s="2" customFormat="1" ht="16.5" customHeight="1">
      <c r="A130" s="41"/>
      <c r="B130" s="179"/>
      <c r="C130" s="180" t="s">
        <v>528</v>
      </c>
      <c r="D130" s="180" t="s">
        <v>411</v>
      </c>
      <c r="E130" s="181" t="s">
        <v>3359</v>
      </c>
      <c r="F130" s="182" t="s">
        <v>3360</v>
      </c>
      <c r="G130" s="183" t="s">
        <v>561</v>
      </c>
      <c r="H130" s="184">
        <v>1</v>
      </c>
      <c r="I130" s="185"/>
      <c r="J130" s="186">
        <f>ROUND(I130*H130,2)</f>
        <v>0</v>
      </c>
      <c r="K130" s="182" t="s">
        <v>3310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0.00012999999999999999</v>
      </c>
      <c r="R130" s="189">
        <f>Q130*H130</f>
        <v>0.00012999999999999999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98</v>
      </c>
      <c r="AT130" s="191" t="s">
        <v>411</v>
      </c>
      <c r="AU130" s="191" t="s">
        <v>80</v>
      </c>
      <c r="AY130" s="22" t="s">
        <v>408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76</v>
      </c>
      <c r="BK130" s="192">
        <f>ROUND(I130*H130,2)</f>
        <v>0</v>
      </c>
      <c r="BL130" s="22" t="s">
        <v>98</v>
      </c>
      <c r="BM130" s="191" t="s">
        <v>3361</v>
      </c>
    </row>
    <row r="131" s="2" customFormat="1" ht="44.25" customHeight="1">
      <c r="A131" s="41"/>
      <c r="B131" s="179"/>
      <c r="C131" s="180" t="s">
        <v>533</v>
      </c>
      <c r="D131" s="180" t="s">
        <v>411</v>
      </c>
      <c r="E131" s="181" t="s">
        <v>3362</v>
      </c>
      <c r="F131" s="182" t="s">
        <v>3363</v>
      </c>
      <c r="G131" s="183" t="s">
        <v>501</v>
      </c>
      <c r="H131" s="184">
        <v>0.053999999999999999</v>
      </c>
      <c r="I131" s="185"/>
      <c r="J131" s="186">
        <f>ROUND(I131*H131,2)</f>
        <v>0</v>
      </c>
      <c r="K131" s="182" t="s">
        <v>414</v>
      </c>
      <c r="L131" s="42"/>
      <c r="M131" s="187" t="s">
        <v>3</v>
      </c>
      <c r="N131" s="188" t="s">
        <v>43</v>
      </c>
      <c r="O131" s="75"/>
      <c r="P131" s="189">
        <f>O131*H131</f>
        <v>0</v>
      </c>
      <c r="Q131" s="189">
        <v>0</v>
      </c>
      <c r="R131" s="189">
        <f>Q131*H131</f>
        <v>0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98</v>
      </c>
      <c r="AT131" s="191" t="s">
        <v>411</v>
      </c>
      <c r="AU131" s="191" t="s">
        <v>80</v>
      </c>
      <c r="AY131" s="22" t="s">
        <v>408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76</v>
      </c>
      <c r="BK131" s="192">
        <f>ROUND(I131*H131,2)</f>
        <v>0</v>
      </c>
      <c r="BL131" s="22" t="s">
        <v>98</v>
      </c>
      <c r="BM131" s="191" t="s">
        <v>3364</v>
      </c>
    </row>
    <row r="132" s="2" customFormat="1">
      <c r="A132" s="41"/>
      <c r="B132" s="42"/>
      <c r="C132" s="41"/>
      <c r="D132" s="193" t="s">
        <v>417</v>
      </c>
      <c r="E132" s="41"/>
      <c r="F132" s="194" t="s">
        <v>3365</v>
      </c>
      <c r="G132" s="41"/>
      <c r="H132" s="41"/>
      <c r="I132" s="195"/>
      <c r="J132" s="41"/>
      <c r="K132" s="41"/>
      <c r="L132" s="42"/>
      <c r="M132" s="196"/>
      <c r="N132" s="197"/>
      <c r="O132" s="75"/>
      <c r="P132" s="75"/>
      <c r="Q132" s="75"/>
      <c r="R132" s="75"/>
      <c r="S132" s="75"/>
      <c r="T132" s="76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2" t="s">
        <v>417</v>
      </c>
      <c r="AU132" s="22" t="s">
        <v>80</v>
      </c>
    </row>
    <row r="133" s="2" customFormat="1" ht="62.7" customHeight="1">
      <c r="A133" s="41"/>
      <c r="B133" s="179"/>
      <c r="C133" s="180" t="s">
        <v>526</v>
      </c>
      <c r="D133" s="180" t="s">
        <v>411</v>
      </c>
      <c r="E133" s="181" t="s">
        <v>3366</v>
      </c>
      <c r="F133" s="182" t="s">
        <v>3367</v>
      </c>
      <c r="G133" s="183" t="s">
        <v>501</v>
      </c>
      <c r="H133" s="184">
        <v>0.053999999999999999</v>
      </c>
      <c r="I133" s="185"/>
      <c r="J133" s="186">
        <f>ROUND(I133*H133,2)</f>
        <v>0</v>
      </c>
      <c r="K133" s="182" t="s">
        <v>414</v>
      </c>
      <c r="L133" s="42"/>
      <c r="M133" s="187" t="s">
        <v>3</v>
      </c>
      <c r="N133" s="188" t="s">
        <v>43</v>
      </c>
      <c r="O133" s="75"/>
      <c r="P133" s="189">
        <f>O133*H133</f>
        <v>0</v>
      </c>
      <c r="Q133" s="189">
        <v>0</v>
      </c>
      <c r="R133" s="189">
        <f>Q133*H133</f>
        <v>0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98</v>
      </c>
      <c r="AT133" s="191" t="s">
        <v>411</v>
      </c>
      <c r="AU133" s="191" t="s">
        <v>80</v>
      </c>
      <c r="AY133" s="22" t="s">
        <v>408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76</v>
      </c>
      <c r="BK133" s="192">
        <f>ROUND(I133*H133,2)</f>
        <v>0</v>
      </c>
      <c r="BL133" s="22" t="s">
        <v>98</v>
      </c>
      <c r="BM133" s="191" t="s">
        <v>3368</v>
      </c>
    </row>
    <row r="134" s="2" customFormat="1">
      <c r="A134" s="41"/>
      <c r="B134" s="42"/>
      <c r="C134" s="41"/>
      <c r="D134" s="193" t="s">
        <v>417</v>
      </c>
      <c r="E134" s="41"/>
      <c r="F134" s="194" t="s">
        <v>3369</v>
      </c>
      <c r="G134" s="41"/>
      <c r="H134" s="41"/>
      <c r="I134" s="195"/>
      <c r="J134" s="41"/>
      <c r="K134" s="41"/>
      <c r="L134" s="42"/>
      <c r="M134" s="196"/>
      <c r="N134" s="197"/>
      <c r="O134" s="75"/>
      <c r="P134" s="75"/>
      <c r="Q134" s="75"/>
      <c r="R134" s="75"/>
      <c r="S134" s="75"/>
      <c r="T134" s="76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2" t="s">
        <v>417</v>
      </c>
      <c r="AU134" s="22" t="s">
        <v>80</v>
      </c>
    </row>
    <row r="135" s="12" customFormat="1" ht="22.8" customHeight="1">
      <c r="A135" s="12"/>
      <c r="B135" s="166"/>
      <c r="C135" s="12"/>
      <c r="D135" s="167" t="s">
        <v>71</v>
      </c>
      <c r="E135" s="177" t="s">
        <v>3370</v>
      </c>
      <c r="F135" s="177" t="s">
        <v>3371</v>
      </c>
      <c r="G135" s="12"/>
      <c r="H135" s="12"/>
      <c r="I135" s="169"/>
      <c r="J135" s="178">
        <f>BK135</f>
        <v>0</v>
      </c>
      <c r="K135" s="12"/>
      <c r="L135" s="166"/>
      <c r="M135" s="171"/>
      <c r="N135" s="172"/>
      <c r="O135" s="172"/>
      <c r="P135" s="173">
        <f>SUM(P136:P141)</f>
        <v>0</v>
      </c>
      <c r="Q135" s="172"/>
      <c r="R135" s="173">
        <f>SUM(R136:R141)</f>
        <v>0.00040000000000000002</v>
      </c>
      <c r="S135" s="172"/>
      <c r="T135" s="174">
        <f>SUM(T136:T141)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67" t="s">
        <v>80</v>
      </c>
      <c r="AT135" s="175" t="s">
        <v>71</v>
      </c>
      <c r="AU135" s="175" t="s">
        <v>76</v>
      </c>
      <c r="AY135" s="167" t="s">
        <v>408</v>
      </c>
      <c r="BK135" s="176">
        <f>SUM(BK136:BK141)</f>
        <v>0</v>
      </c>
    </row>
    <row r="136" s="2" customFormat="1" ht="37.8" customHeight="1">
      <c r="A136" s="41"/>
      <c r="B136" s="179"/>
      <c r="C136" s="180" t="s">
        <v>8</v>
      </c>
      <c r="D136" s="180" t="s">
        <v>411</v>
      </c>
      <c r="E136" s="181" t="s">
        <v>3372</v>
      </c>
      <c r="F136" s="182" t="s">
        <v>3373</v>
      </c>
      <c r="G136" s="183" t="s">
        <v>650</v>
      </c>
      <c r="H136" s="184">
        <v>8</v>
      </c>
      <c r="I136" s="185"/>
      <c r="J136" s="186">
        <f>ROUND(I136*H136,2)</f>
        <v>0</v>
      </c>
      <c r="K136" s="182" t="s">
        <v>414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2.0000000000000002E-05</v>
      </c>
      <c r="R136" s="189">
        <f>Q136*H136</f>
        <v>0.00016000000000000001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98</v>
      </c>
      <c r="AT136" s="191" t="s">
        <v>411</v>
      </c>
      <c r="AU136" s="191" t="s">
        <v>80</v>
      </c>
      <c r="AY136" s="22" t="s">
        <v>408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76</v>
      </c>
      <c r="BK136" s="192">
        <f>ROUND(I136*H136,2)</f>
        <v>0</v>
      </c>
      <c r="BL136" s="22" t="s">
        <v>98</v>
      </c>
      <c r="BM136" s="191" t="s">
        <v>3374</v>
      </c>
    </row>
    <row r="137" s="2" customFormat="1">
      <c r="A137" s="41"/>
      <c r="B137" s="42"/>
      <c r="C137" s="41"/>
      <c r="D137" s="193" t="s">
        <v>417</v>
      </c>
      <c r="E137" s="41"/>
      <c r="F137" s="194" t="s">
        <v>3375</v>
      </c>
      <c r="G137" s="41"/>
      <c r="H137" s="41"/>
      <c r="I137" s="195"/>
      <c r="J137" s="41"/>
      <c r="K137" s="41"/>
      <c r="L137" s="42"/>
      <c r="M137" s="196"/>
      <c r="N137" s="197"/>
      <c r="O137" s="75"/>
      <c r="P137" s="75"/>
      <c r="Q137" s="75"/>
      <c r="R137" s="75"/>
      <c r="S137" s="75"/>
      <c r="T137" s="76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2" t="s">
        <v>417</v>
      </c>
      <c r="AU137" s="22" t="s">
        <v>80</v>
      </c>
    </row>
    <row r="138" s="13" customFormat="1">
      <c r="A138" s="13"/>
      <c r="B138" s="198"/>
      <c r="C138" s="13"/>
      <c r="D138" s="199" t="s">
        <v>419</v>
      </c>
      <c r="E138" s="200" t="s">
        <v>3</v>
      </c>
      <c r="F138" s="201" t="s">
        <v>3327</v>
      </c>
      <c r="G138" s="13"/>
      <c r="H138" s="202">
        <v>8</v>
      </c>
      <c r="I138" s="203"/>
      <c r="J138" s="13"/>
      <c r="K138" s="13"/>
      <c r="L138" s="198"/>
      <c r="M138" s="204"/>
      <c r="N138" s="205"/>
      <c r="O138" s="205"/>
      <c r="P138" s="205"/>
      <c r="Q138" s="205"/>
      <c r="R138" s="205"/>
      <c r="S138" s="205"/>
      <c r="T138" s="20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00" t="s">
        <v>419</v>
      </c>
      <c r="AU138" s="200" t="s">
        <v>80</v>
      </c>
      <c r="AV138" s="13" t="s">
        <v>80</v>
      </c>
      <c r="AW138" s="13" t="s">
        <v>33</v>
      </c>
      <c r="AX138" s="13" t="s">
        <v>76</v>
      </c>
      <c r="AY138" s="200" t="s">
        <v>408</v>
      </c>
    </row>
    <row r="139" s="2" customFormat="1" ht="33" customHeight="1">
      <c r="A139" s="41"/>
      <c r="B139" s="179"/>
      <c r="C139" s="180" t="s">
        <v>518</v>
      </c>
      <c r="D139" s="180" t="s">
        <v>411</v>
      </c>
      <c r="E139" s="181" t="s">
        <v>3376</v>
      </c>
      <c r="F139" s="182" t="s">
        <v>3377</v>
      </c>
      <c r="G139" s="183" t="s">
        <v>650</v>
      </c>
      <c r="H139" s="184">
        <v>8</v>
      </c>
      <c r="I139" s="185"/>
      <c r="J139" s="186">
        <f>ROUND(I139*H139,2)</f>
        <v>0</v>
      </c>
      <c r="K139" s="182" t="s">
        <v>414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3.0000000000000001E-05</v>
      </c>
      <c r="R139" s="189">
        <f>Q139*H139</f>
        <v>0.00024000000000000001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98</v>
      </c>
      <c r="AT139" s="191" t="s">
        <v>411</v>
      </c>
      <c r="AU139" s="191" t="s">
        <v>80</v>
      </c>
      <c r="AY139" s="22" t="s">
        <v>408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76</v>
      </c>
      <c r="BK139" s="192">
        <f>ROUND(I139*H139,2)</f>
        <v>0</v>
      </c>
      <c r="BL139" s="22" t="s">
        <v>98</v>
      </c>
      <c r="BM139" s="191" t="s">
        <v>3378</v>
      </c>
    </row>
    <row r="140" s="2" customFormat="1">
      <c r="A140" s="41"/>
      <c r="B140" s="42"/>
      <c r="C140" s="41"/>
      <c r="D140" s="193" t="s">
        <v>417</v>
      </c>
      <c r="E140" s="41"/>
      <c r="F140" s="194" t="s">
        <v>3379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417</v>
      </c>
      <c r="AU140" s="22" t="s">
        <v>80</v>
      </c>
    </row>
    <row r="141" s="13" customFormat="1">
      <c r="A141" s="13"/>
      <c r="B141" s="198"/>
      <c r="C141" s="13"/>
      <c r="D141" s="199" t="s">
        <v>419</v>
      </c>
      <c r="E141" s="200" t="s">
        <v>3</v>
      </c>
      <c r="F141" s="201" t="s">
        <v>3327</v>
      </c>
      <c r="G141" s="13"/>
      <c r="H141" s="202">
        <v>8</v>
      </c>
      <c r="I141" s="203"/>
      <c r="J141" s="13"/>
      <c r="K141" s="13"/>
      <c r="L141" s="198"/>
      <c r="M141" s="255"/>
      <c r="N141" s="256"/>
      <c r="O141" s="256"/>
      <c r="P141" s="256"/>
      <c r="Q141" s="256"/>
      <c r="R141" s="256"/>
      <c r="S141" s="256"/>
      <c r="T141" s="257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00" t="s">
        <v>419</v>
      </c>
      <c r="AU141" s="200" t="s">
        <v>80</v>
      </c>
      <c r="AV141" s="13" t="s">
        <v>80</v>
      </c>
      <c r="AW141" s="13" t="s">
        <v>33</v>
      </c>
      <c r="AX141" s="13" t="s">
        <v>76</v>
      </c>
      <c r="AY141" s="200" t="s">
        <v>408</v>
      </c>
    </row>
    <row r="142" s="2" customFormat="1" ht="6.96" customHeight="1">
      <c r="A142" s="41"/>
      <c r="B142" s="58"/>
      <c r="C142" s="59"/>
      <c r="D142" s="59"/>
      <c r="E142" s="59"/>
      <c r="F142" s="59"/>
      <c r="G142" s="59"/>
      <c r="H142" s="59"/>
      <c r="I142" s="59"/>
      <c r="J142" s="59"/>
      <c r="K142" s="59"/>
      <c r="L142" s="42"/>
      <c r="M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</row>
  </sheetData>
  <autoFilter ref="C87:K14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92" r:id="rId1" display="https://podminky.urs.cz/item/CS_URS_2024_02/723111202"/>
    <hyperlink ref="F95" r:id="rId2" display="https://podminky.urs.cz/item/CS_URS_2024_02/723111203"/>
    <hyperlink ref="F98" r:id="rId3" display="https://podminky.urs.cz/item/CS_URS_2024_02/723111204"/>
    <hyperlink ref="F101" r:id="rId4" display="https://podminky.urs.cz/item/CS_URS_2024_02/723150366"/>
    <hyperlink ref="F105" r:id="rId5" display="https://podminky.urs.cz/item/CS_URS_2024_02/723160204"/>
    <hyperlink ref="F107" r:id="rId6" display="https://podminky.urs.cz/item/CS_URS_2024_02/723160334"/>
    <hyperlink ref="F109" r:id="rId7" display="https://podminky.urs.cz/item/CS_URS_2024_02/723190907"/>
    <hyperlink ref="F112" r:id="rId8" display="https://podminky.urs.cz/item/CS_URS_2024_02/723221302"/>
    <hyperlink ref="F115" r:id="rId9" display="https://podminky.urs.cz/item/CS_URS_2024_02/723230104"/>
    <hyperlink ref="F118" r:id="rId10" display="https://podminky.urs.cz/item/CS_URS_2024_02/723231162"/>
    <hyperlink ref="F121" r:id="rId11" display="https://podminky.urs.cz/item/CS_URS_2024_02/723231164"/>
    <hyperlink ref="F124" r:id="rId12" display="https://podminky.urs.cz/item/CS_URS_2024_02/723234311"/>
    <hyperlink ref="F127" r:id="rId13" display="https://podminky.urs.cz/item/CS_URS_2024_02/723261912"/>
    <hyperlink ref="F132" r:id="rId14" display="https://podminky.urs.cz/item/CS_URS_2024_02/998723101"/>
    <hyperlink ref="F134" r:id="rId15" display="https://podminky.urs.cz/item/CS_URS_2024_02/998723192"/>
    <hyperlink ref="F137" r:id="rId16" display="https://podminky.urs.cz/item/CS_URS_2024_02/783614651"/>
    <hyperlink ref="F140" r:id="rId17" display="https://podminky.urs.cz/item/CS_URS_2024_02/7836176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8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88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3282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3380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3284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3285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3285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ROUND(J93,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ROUND((SUM(BE93:BE221)),  2)</f>
        <v>0</v>
      </c>
      <c r="G35" s="41"/>
      <c r="H35" s="41"/>
      <c r="I35" s="136">
        <v>0.20999999999999999</v>
      </c>
      <c r="J35" s="135">
        <f>ROUND(((SUM(BE93:BE221))*I35),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ROUND((SUM(BF93:BF221)),  2)</f>
        <v>0</v>
      </c>
      <c r="G36" s="41"/>
      <c r="H36" s="41"/>
      <c r="I36" s="136">
        <v>0.12</v>
      </c>
      <c r="J36" s="135">
        <f>ROUND(((SUM(BF93:BF221))*I36),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ROUND((SUM(BG93:BG221)),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ROUND((SUM(BH93:BH221)),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ROUND((SUM(BI93:BI221)),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3282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12 - VYTÁPĚNÍ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J93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358</v>
      </c>
      <c r="E64" s="148"/>
      <c r="F64" s="148"/>
      <c r="G64" s="148"/>
      <c r="H64" s="148"/>
      <c r="I64" s="148"/>
      <c r="J64" s="149">
        <f>J94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362</v>
      </c>
      <c r="E65" s="153"/>
      <c r="F65" s="153"/>
      <c r="G65" s="153"/>
      <c r="H65" s="153"/>
      <c r="I65" s="153"/>
      <c r="J65" s="154">
        <f>J95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3381</v>
      </c>
      <c r="E66" s="153"/>
      <c r="F66" s="153"/>
      <c r="G66" s="153"/>
      <c r="H66" s="153"/>
      <c r="I66" s="153"/>
      <c r="J66" s="154">
        <f>J109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3382</v>
      </c>
      <c r="E67" s="153"/>
      <c r="F67" s="153"/>
      <c r="G67" s="153"/>
      <c r="H67" s="153"/>
      <c r="I67" s="153"/>
      <c r="J67" s="154">
        <f>J123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51"/>
      <c r="C68" s="10"/>
      <c r="D68" s="152" t="s">
        <v>3383</v>
      </c>
      <c r="E68" s="153"/>
      <c r="F68" s="153"/>
      <c r="G68" s="153"/>
      <c r="H68" s="153"/>
      <c r="I68" s="153"/>
      <c r="J68" s="154">
        <f>J134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3384</v>
      </c>
      <c r="E69" s="153"/>
      <c r="F69" s="153"/>
      <c r="G69" s="153"/>
      <c r="H69" s="153"/>
      <c r="I69" s="153"/>
      <c r="J69" s="154">
        <f>J162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3385</v>
      </c>
      <c r="E70" s="153"/>
      <c r="F70" s="153"/>
      <c r="G70" s="153"/>
      <c r="H70" s="153"/>
      <c r="I70" s="153"/>
      <c r="J70" s="154">
        <f>J187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3386</v>
      </c>
      <c r="E71" s="153"/>
      <c r="F71" s="153"/>
      <c r="G71" s="153"/>
      <c r="H71" s="153"/>
      <c r="I71" s="153"/>
      <c r="J71" s="154">
        <f>J194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1"/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58"/>
      <c r="C73" s="59"/>
      <c r="D73" s="59"/>
      <c r="E73" s="59"/>
      <c r="F73" s="59"/>
      <c r="G73" s="59"/>
      <c r="H73" s="59"/>
      <c r="I73" s="59"/>
      <c r="J73" s="59"/>
      <c r="K73" s="59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0"/>
      <c r="C77" s="61"/>
      <c r="D77" s="61"/>
      <c r="E77" s="61"/>
      <c r="F77" s="61"/>
      <c r="G77" s="61"/>
      <c r="H77" s="61"/>
      <c r="I77" s="61"/>
      <c r="J77" s="61"/>
      <c r="K77" s="6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393</v>
      </c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17</v>
      </c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1"/>
      <c r="D81" s="41"/>
      <c r="E81" s="127" t="str">
        <f>E7</f>
        <v>Obecní dům Rudíkov - smlouva č. 1 - SO01, 10, 12</v>
      </c>
      <c r="F81" s="35"/>
      <c r="G81" s="35"/>
      <c r="H81" s="35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5"/>
      <c r="C82" s="35" t="s">
        <v>132</v>
      </c>
      <c r="L82" s="25"/>
    </row>
    <row r="83" s="2" customFormat="1" ht="16.5" customHeight="1">
      <c r="A83" s="41"/>
      <c r="B83" s="42"/>
      <c r="C83" s="41"/>
      <c r="D83" s="41"/>
      <c r="E83" s="127" t="s">
        <v>136</v>
      </c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3282</v>
      </c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1"/>
      <c r="D85" s="41"/>
      <c r="E85" s="65" t="str">
        <f>E11</f>
        <v>12 - VYTÁPĚNÍ</v>
      </c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1"/>
      <c r="E87" s="41"/>
      <c r="F87" s="30" t="str">
        <f>F14</f>
        <v>RUDÍKOV, P.Č. 2250/4, 2261, ST. 63, 2208/9</v>
      </c>
      <c r="G87" s="41"/>
      <c r="H87" s="41"/>
      <c r="I87" s="35" t="s">
        <v>23</v>
      </c>
      <c r="J87" s="67" t="str">
        <f>IF(J14="","",J14)</f>
        <v>10. 1. 2024</v>
      </c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1"/>
      <c r="E89" s="41"/>
      <c r="F89" s="30" t="str">
        <f>E17</f>
        <v xml:space="preserve"> </v>
      </c>
      <c r="G89" s="41"/>
      <c r="H89" s="41"/>
      <c r="I89" s="35" t="s">
        <v>31</v>
      </c>
      <c r="J89" s="39" t="str">
        <f>E23</f>
        <v>Ondřej Zikán</v>
      </c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29</v>
      </c>
      <c r="D90" s="41"/>
      <c r="E90" s="41"/>
      <c r="F90" s="30" t="str">
        <f>IF(E20="","",E20)</f>
        <v>Vyplň údaj</v>
      </c>
      <c r="G90" s="41"/>
      <c r="H90" s="41"/>
      <c r="I90" s="35" t="s">
        <v>34</v>
      </c>
      <c r="J90" s="39" t="str">
        <f>E26</f>
        <v>Ondřej Zikán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56"/>
      <c r="B92" s="157"/>
      <c r="C92" s="158" t="s">
        <v>394</v>
      </c>
      <c r="D92" s="159" t="s">
        <v>57</v>
      </c>
      <c r="E92" s="159" t="s">
        <v>53</v>
      </c>
      <c r="F92" s="159" t="s">
        <v>54</v>
      </c>
      <c r="G92" s="159" t="s">
        <v>395</v>
      </c>
      <c r="H92" s="159" t="s">
        <v>396</v>
      </c>
      <c r="I92" s="159" t="s">
        <v>397</v>
      </c>
      <c r="J92" s="159" t="s">
        <v>281</v>
      </c>
      <c r="K92" s="160" t="s">
        <v>398</v>
      </c>
      <c r="L92" s="161"/>
      <c r="M92" s="83" t="s">
        <v>3</v>
      </c>
      <c r="N92" s="84" t="s">
        <v>42</v>
      </c>
      <c r="O92" s="84" t="s">
        <v>399</v>
      </c>
      <c r="P92" s="84" t="s">
        <v>400</v>
      </c>
      <c r="Q92" s="84" t="s">
        <v>401</v>
      </c>
      <c r="R92" s="84" t="s">
        <v>402</v>
      </c>
      <c r="S92" s="84" t="s">
        <v>403</v>
      </c>
      <c r="T92" s="85" t="s">
        <v>404</v>
      </c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</row>
    <row r="93" s="2" customFormat="1" ht="22.8" customHeight="1">
      <c r="A93" s="41"/>
      <c r="B93" s="42"/>
      <c r="C93" s="90" t="s">
        <v>405</v>
      </c>
      <c r="D93" s="41"/>
      <c r="E93" s="41"/>
      <c r="F93" s="41"/>
      <c r="G93" s="41"/>
      <c r="H93" s="41"/>
      <c r="I93" s="41"/>
      <c r="J93" s="162">
        <f>BK93</f>
        <v>0</v>
      </c>
      <c r="K93" s="41"/>
      <c r="L93" s="42"/>
      <c r="M93" s="86"/>
      <c r="N93" s="71"/>
      <c r="O93" s="87"/>
      <c r="P93" s="163">
        <f>P94</f>
        <v>0</v>
      </c>
      <c r="Q93" s="87"/>
      <c r="R93" s="163">
        <f>R94</f>
        <v>1.4894563000000001</v>
      </c>
      <c r="S93" s="87"/>
      <c r="T93" s="164">
        <f>T94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71</v>
      </c>
      <c r="AU93" s="22" t="s">
        <v>287</v>
      </c>
      <c r="BK93" s="165">
        <f>BK94</f>
        <v>0</v>
      </c>
    </row>
    <row r="94" s="12" customFormat="1" ht="25.92" customHeight="1">
      <c r="A94" s="12"/>
      <c r="B94" s="166"/>
      <c r="C94" s="12"/>
      <c r="D94" s="167" t="s">
        <v>71</v>
      </c>
      <c r="E94" s="168" t="s">
        <v>1801</v>
      </c>
      <c r="F94" s="168" t="s">
        <v>1802</v>
      </c>
      <c r="G94" s="12"/>
      <c r="H94" s="12"/>
      <c r="I94" s="169"/>
      <c r="J94" s="170">
        <f>BK94</f>
        <v>0</v>
      </c>
      <c r="K94" s="12"/>
      <c r="L94" s="166"/>
      <c r="M94" s="171"/>
      <c r="N94" s="172"/>
      <c r="O94" s="172"/>
      <c r="P94" s="173">
        <f>P95+P109+P123+P134+P162+P187+P194</f>
        <v>0</v>
      </c>
      <c r="Q94" s="172"/>
      <c r="R94" s="173">
        <f>R95+R109+R123+R134+R162+R187+R194</f>
        <v>1.4894563000000001</v>
      </c>
      <c r="S94" s="172"/>
      <c r="T94" s="174">
        <f>T95+T109+T123+T134+T162+T187+T194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167" t="s">
        <v>80</v>
      </c>
      <c r="AT94" s="175" t="s">
        <v>71</v>
      </c>
      <c r="AU94" s="175" t="s">
        <v>72</v>
      </c>
      <c r="AY94" s="167" t="s">
        <v>408</v>
      </c>
      <c r="BK94" s="176">
        <f>BK95+BK109+BK123+BK134+BK162+BK187+BK194</f>
        <v>0</v>
      </c>
    </row>
    <row r="95" s="12" customFormat="1" ht="22.8" customHeight="1">
      <c r="A95" s="12"/>
      <c r="B95" s="166"/>
      <c r="C95" s="12"/>
      <c r="D95" s="167" t="s">
        <v>71</v>
      </c>
      <c r="E95" s="177" t="s">
        <v>1888</v>
      </c>
      <c r="F95" s="177" t="s">
        <v>1889</v>
      </c>
      <c r="G95" s="12"/>
      <c r="H95" s="12"/>
      <c r="I95" s="169"/>
      <c r="J95" s="178">
        <f>BK95</f>
        <v>0</v>
      </c>
      <c r="K95" s="12"/>
      <c r="L95" s="166"/>
      <c r="M95" s="171"/>
      <c r="N95" s="172"/>
      <c r="O95" s="172"/>
      <c r="P95" s="173">
        <f>SUM(P96:P108)</f>
        <v>0</v>
      </c>
      <c r="Q95" s="172"/>
      <c r="R95" s="173">
        <f>SUM(R96:R108)</f>
        <v>0.070200000000000012</v>
      </c>
      <c r="S95" s="172"/>
      <c r="T95" s="174">
        <f>SUM(T96:T108)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167" t="s">
        <v>80</v>
      </c>
      <c r="AT95" s="175" t="s">
        <v>71</v>
      </c>
      <c r="AU95" s="175" t="s">
        <v>76</v>
      </c>
      <c r="AY95" s="167" t="s">
        <v>408</v>
      </c>
      <c r="BK95" s="176">
        <f>SUM(BK96:BK108)</f>
        <v>0</v>
      </c>
    </row>
    <row r="96" s="2" customFormat="1" ht="24.15" customHeight="1">
      <c r="A96" s="41"/>
      <c r="B96" s="179"/>
      <c r="C96" s="180" t="s">
        <v>76</v>
      </c>
      <c r="D96" s="180" t="s">
        <v>411</v>
      </c>
      <c r="E96" s="181" t="s">
        <v>3387</v>
      </c>
      <c r="F96" s="182" t="s">
        <v>3388</v>
      </c>
      <c r="G96" s="183" t="s">
        <v>650</v>
      </c>
      <c r="H96" s="184">
        <v>42</v>
      </c>
      <c r="I96" s="185"/>
      <c r="J96" s="186">
        <f>ROUND(I96*H96,2)</f>
        <v>0</v>
      </c>
      <c r="K96" s="182" t="s">
        <v>414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0.00022000000000000001</v>
      </c>
      <c r="R96" s="189">
        <f>Q96*H96</f>
        <v>0.0092399999999999999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98</v>
      </c>
      <c r="AT96" s="191" t="s">
        <v>411</v>
      </c>
      <c r="AU96" s="191" t="s">
        <v>80</v>
      </c>
      <c r="AY96" s="22" t="s">
        <v>408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76</v>
      </c>
      <c r="BK96" s="192">
        <f>ROUND(I96*H96,2)</f>
        <v>0</v>
      </c>
      <c r="BL96" s="22" t="s">
        <v>98</v>
      </c>
      <c r="BM96" s="191" t="s">
        <v>3389</v>
      </c>
    </row>
    <row r="97" s="2" customFormat="1">
      <c r="A97" s="41"/>
      <c r="B97" s="42"/>
      <c r="C97" s="41"/>
      <c r="D97" s="193" t="s">
        <v>417</v>
      </c>
      <c r="E97" s="41"/>
      <c r="F97" s="194" t="s">
        <v>3390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417</v>
      </c>
      <c r="AU97" s="22" t="s">
        <v>80</v>
      </c>
    </row>
    <row r="98" s="13" customFormat="1">
      <c r="A98" s="13"/>
      <c r="B98" s="198"/>
      <c r="C98" s="13"/>
      <c r="D98" s="199" t="s">
        <v>419</v>
      </c>
      <c r="E98" s="200" t="s">
        <v>3</v>
      </c>
      <c r="F98" s="201" t="s">
        <v>3391</v>
      </c>
      <c r="G98" s="13"/>
      <c r="H98" s="202">
        <v>42</v>
      </c>
      <c r="I98" s="203"/>
      <c r="J98" s="13"/>
      <c r="K98" s="13"/>
      <c r="L98" s="198"/>
      <c r="M98" s="204"/>
      <c r="N98" s="205"/>
      <c r="O98" s="205"/>
      <c r="P98" s="205"/>
      <c r="Q98" s="205"/>
      <c r="R98" s="205"/>
      <c r="S98" s="205"/>
      <c r="T98" s="206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00" t="s">
        <v>419</v>
      </c>
      <c r="AU98" s="200" t="s">
        <v>80</v>
      </c>
      <c r="AV98" s="13" t="s">
        <v>80</v>
      </c>
      <c r="AW98" s="13" t="s">
        <v>33</v>
      </c>
      <c r="AX98" s="13" t="s">
        <v>76</v>
      </c>
      <c r="AY98" s="200" t="s">
        <v>408</v>
      </c>
    </row>
    <row r="99" s="2" customFormat="1" ht="24.15" customHeight="1">
      <c r="A99" s="41"/>
      <c r="B99" s="179"/>
      <c r="C99" s="223" t="s">
        <v>80</v>
      </c>
      <c r="D99" s="223" t="s">
        <v>513</v>
      </c>
      <c r="E99" s="224" t="s">
        <v>3392</v>
      </c>
      <c r="F99" s="225" t="s">
        <v>3393</v>
      </c>
      <c r="G99" s="226" t="s">
        <v>650</v>
      </c>
      <c r="H99" s="227">
        <v>6</v>
      </c>
      <c r="I99" s="228"/>
      <c r="J99" s="229">
        <f>ROUND(I99*H99,2)</f>
        <v>0</v>
      </c>
      <c r="K99" s="225" t="s">
        <v>414</v>
      </c>
      <c r="L99" s="230"/>
      <c r="M99" s="231" t="s">
        <v>3</v>
      </c>
      <c r="N99" s="232" t="s">
        <v>43</v>
      </c>
      <c r="O99" s="75"/>
      <c r="P99" s="189">
        <f>O99*H99</f>
        <v>0</v>
      </c>
      <c r="Q99" s="189">
        <v>0.00054000000000000001</v>
      </c>
      <c r="R99" s="189">
        <f>Q99*H99</f>
        <v>0.0032399999999999998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616</v>
      </c>
      <c r="AT99" s="191" t="s">
        <v>513</v>
      </c>
      <c r="AU99" s="191" t="s">
        <v>80</v>
      </c>
      <c r="AY99" s="22" t="s">
        <v>408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76</v>
      </c>
      <c r="BK99" s="192">
        <f>ROUND(I99*H99,2)</f>
        <v>0</v>
      </c>
      <c r="BL99" s="22" t="s">
        <v>98</v>
      </c>
      <c r="BM99" s="191" t="s">
        <v>3394</v>
      </c>
    </row>
    <row r="100" s="2" customFormat="1" ht="24.15" customHeight="1">
      <c r="A100" s="41"/>
      <c r="B100" s="179"/>
      <c r="C100" s="223" t="s">
        <v>114</v>
      </c>
      <c r="D100" s="223" t="s">
        <v>513</v>
      </c>
      <c r="E100" s="224" t="s">
        <v>3395</v>
      </c>
      <c r="F100" s="225" t="s">
        <v>3396</v>
      </c>
      <c r="G100" s="226" t="s">
        <v>650</v>
      </c>
      <c r="H100" s="227">
        <v>30</v>
      </c>
      <c r="I100" s="228"/>
      <c r="J100" s="229">
        <f>ROUND(I100*H100,2)</f>
        <v>0</v>
      </c>
      <c r="K100" s="225" t="s">
        <v>414</v>
      </c>
      <c r="L100" s="230"/>
      <c r="M100" s="231" t="s">
        <v>3</v>
      </c>
      <c r="N100" s="232" t="s">
        <v>43</v>
      </c>
      <c r="O100" s="75"/>
      <c r="P100" s="189">
        <f>O100*H100</f>
        <v>0</v>
      </c>
      <c r="Q100" s="189">
        <v>0.00084999999999999995</v>
      </c>
      <c r="R100" s="189">
        <f>Q100*H100</f>
        <v>0.025499999999999998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616</v>
      </c>
      <c r="AT100" s="191" t="s">
        <v>513</v>
      </c>
      <c r="AU100" s="191" t="s">
        <v>80</v>
      </c>
      <c r="AY100" s="22" t="s">
        <v>408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76</v>
      </c>
      <c r="BK100" s="192">
        <f>ROUND(I100*H100,2)</f>
        <v>0</v>
      </c>
      <c r="BL100" s="22" t="s">
        <v>98</v>
      </c>
      <c r="BM100" s="191" t="s">
        <v>3397</v>
      </c>
    </row>
    <row r="101" s="2" customFormat="1" ht="24.15" customHeight="1">
      <c r="A101" s="41"/>
      <c r="B101" s="179"/>
      <c r="C101" s="223" t="s">
        <v>415</v>
      </c>
      <c r="D101" s="223" t="s">
        <v>513</v>
      </c>
      <c r="E101" s="224" t="s">
        <v>3398</v>
      </c>
      <c r="F101" s="225" t="s">
        <v>3399</v>
      </c>
      <c r="G101" s="226" t="s">
        <v>650</v>
      </c>
      <c r="H101" s="227">
        <v>6</v>
      </c>
      <c r="I101" s="228"/>
      <c r="J101" s="229">
        <f>ROUND(I101*H101,2)</f>
        <v>0</v>
      </c>
      <c r="K101" s="225" t="s">
        <v>414</v>
      </c>
      <c r="L101" s="230"/>
      <c r="M101" s="231" t="s">
        <v>3</v>
      </c>
      <c r="N101" s="232" t="s">
        <v>43</v>
      </c>
      <c r="O101" s="75"/>
      <c r="P101" s="189">
        <f>O101*H101</f>
        <v>0</v>
      </c>
      <c r="Q101" s="189">
        <v>0.00092000000000000003</v>
      </c>
      <c r="R101" s="189">
        <f>Q101*H101</f>
        <v>0.0055200000000000006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616</v>
      </c>
      <c r="AT101" s="191" t="s">
        <v>513</v>
      </c>
      <c r="AU101" s="191" t="s">
        <v>80</v>
      </c>
      <c r="AY101" s="22" t="s">
        <v>408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76</v>
      </c>
      <c r="BK101" s="192">
        <f>ROUND(I101*H101,2)</f>
        <v>0</v>
      </c>
      <c r="BL101" s="22" t="s">
        <v>98</v>
      </c>
      <c r="BM101" s="191" t="s">
        <v>3400</v>
      </c>
    </row>
    <row r="102" s="2" customFormat="1" ht="33" customHeight="1">
      <c r="A102" s="41"/>
      <c r="B102" s="179"/>
      <c r="C102" s="180" t="s">
        <v>437</v>
      </c>
      <c r="D102" s="180" t="s">
        <v>411</v>
      </c>
      <c r="E102" s="181" t="s">
        <v>3401</v>
      </c>
      <c r="F102" s="182" t="s">
        <v>3402</v>
      </c>
      <c r="G102" s="183" t="s">
        <v>650</v>
      </c>
      <c r="H102" s="184">
        <v>129</v>
      </c>
      <c r="I102" s="185"/>
      <c r="J102" s="186">
        <f>ROUND(I102*H102,2)</f>
        <v>0</v>
      </c>
      <c r="K102" s="182" t="s">
        <v>414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6.0000000000000002E-05</v>
      </c>
      <c r="R102" s="189">
        <f>Q102*H102</f>
        <v>0.0077400000000000004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98</v>
      </c>
      <c r="AT102" s="191" t="s">
        <v>411</v>
      </c>
      <c r="AU102" s="191" t="s">
        <v>80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98</v>
      </c>
      <c r="BM102" s="191" t="s">
        <v>3403</v>
      </c>
    </row>
    <row r="103" s="2" customFormat="1">
      <c r="A103" s="41"/>
      <c r="B103" s="42"/>
      <c r="C103" s="41"/>
      <c r="D103" s="193" t="s">
        <v>417</v>
      </c>
      <c r="E103" s="41"/>
      <c r="F103" s="194" t="s">
        <v>3404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417</v>
      </c>
      <c r="AU103" s="22" t="s">
        <v>80</v>
      </c>
    </row>
    <row r="104" s="13" customFormat="1">
      <c r="A104" s="13"/>
      <c r="B104" s="198"/>
      <c r="C104" s="13"/>
      <c r="D104" s="199" t="s">
        <v>419</v>
      </c>
      <c r="E104" s="200" t="s">
        <v>3</v>
      </c>
      <c r="F104" s="201" t="s">
        <v>3405</v>
      </c>
      <c r="G104" s="13"/>
      <c r="H104" s="202">
        <v>129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419</v>
      </c>
      <c r="AU104" s="200" t="s">
        <v>80</v>
      </c>
      <c r="AV104" s="13" t="s">
        <v>80</v>
      </c>
      <c r="AW104" s="13" t="s">
        <v>33</v>
      </c>
      <c r="AX104" s="13" t="s">
        <v>76</v>
      </c>
      <c r="AY104" s="200" t="s">
        <v>408</v>
      </c>
    </row>
    <row r="105" s="2" customFormat="1" ht="24.15" customHeight="1">
      <c r="A105" s="41"/>
      <c r="B105" s="179"/>
      <c r="C105" s="223" t="s">
        <v>452</v>
      </c>
      <c r="D105" s="223" t="s">
        <v>513</v>
      </c>
      <c r="E105" s="224" t="s">
        <v>3406</v>
      </c>
      <c r="F105" s="225" t="s">
        <v>3407</v>
      </c>
      <c r="G105" s="226" t="s">
        <v>650</v>
      </c>
      <c r="H105" s="227">
        <v>90</v>
      </c>
      <c r="I105" s="228"/>
      <c r="J105" s="229">
        <f>ROUND(I105*H105,2)</f>
        <v>0</v>
      </c>
      <c r="K105" s="225" t="s">
        <v>414</v>
      </c>
      <c r="L105" s="230"/>
      <c r="M105" s="231" t="s">
        <v>3</v>
      </c>
      <c r="N105" s="232" t="s">
        <v>43</v>
      </c>
      <c r="O105" s="75"/>
      <c r="P105" s="189">
        <f>O105*H105</f>
        <v>0</v>
      </c>
      <c r="Q105" s="189">
        <v>0.00012</v>
      </c>
      <c r="R105" s="189">
        <f>Q105*H105</f>
        <v>0.010800000000000001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616</v>
      </c>
      <c r="AT105" s="191" t="s">
        <v>513</v>
      </c>
      <c r="AU105" s="191" t="s">
        <v>80</v>
      </c>
      <c r="AY105" s="22" t="s">
        <v>408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76</v>
      </c>
      <c r="BK105" s="192">
        <f>ROUND(I105*H105,2)</f>
        <v>0</v>
      </c>
      <c r="BL105" s="22" t="s">
        <v>98</v>
      </c>
      <c r="BM105" s="191" t="s">
        <v>3408</v>
      </c>
    </row>
    <row r="106" s="2" customFormat="1" ht="24.15" customHeight="1">
      <c r="A106" s="41"/>
      <c r="B106" s="179"/>
      <c r="C106" s="223" t="s">
        <v>458</v>
      </c>
      <c r="D106" s="223" t="s">
        <v>513</v>
      </c>
      <c r="E106" s="224" t="s">
        <v>3409</v>
      </c>
      <c r="F106" s="225" t="s">
        <v>3410</v>
      </c>
      <c r="G106" s="226" t="s">
        <v>650</v>
      </c>
      <c r="H106" s="227">
        <v>39</v>
      </c>
      <c r="I106" s="228"/>
      <c r="J106" s="229">
        <f>ROUND(I106*H106,2)</f>
        <v>0</v>
      </c>
      <c r="K106" s="225" t="s">
        <v>414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0.00013999999999999999</v>
      </c>
      <c r="R106" s="189">
        <f>Q106*H106</f>
        <v>0.0054599999999999996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616</v>
      </c>
      <c r="AT106" s="191" t="s">
        <v>513</v>
      </c>
      <c r="AU106" s="191" t="s">
        <v>80</v>
      </c>
      <c r="AY106" s="22" t="s">
        <v>408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76</v>
      </c>
      <c r="BK106" s="192">
        <f>ROUND(I106*H106,2)</f>
        <v>0</v>
      </c>
      <c r="BL106" s="22" t="s">
        <v>98</v>
      </c>
      <c r="BM106" s="191" t="s">
        <v>3411</v>
      </c>
    </row>
    <row r="107" s="2" customFormat="1" ht="16.5" customHeight="1">
      <c r="A107" s="41"/>
      <c r="B107" s="179"/>
      <c r="C107" s="223" t="s">
        <v>470</v>
      </c>
      <c r="D107" s="223" t="s">
        <v>513</v>
      </c>
      <c r="E107" s="224" t="s">
        <v>3412</v>
      </c>
      <c r="F107" s="225" t="s">
        <v>3413</v>
      </c>
      <c r="G107" s="226" t="s">
        <v>561</v>
      </c>
      <c r="H107" s="227">
        <v>150</v>
      </c>
      <c r="I107" s="228"/>
      <c r="J107" s="229">
        <f>ROUND(I107*H107,2)</f>
        <v>0</v>
      </c>
      <c r="K107" s="225" t="s">
        <v>3310</v>
      </c>
      <c r="L107" s="230"/>
      <c r="M107" s="231" t="s">
        <v>3</v>
      </c>
      <c r="N107" s="232" t="s">
        <v>43</v>
      </c>
      <c r="O107" s="75"/>
      <c r="P107" s="189">
        <f>O107*H107</f>
        <v>0</v>
      </c>
      <c r="Q107" s="189">
        <v>1.0000000000000001E-05</v>
      </c>
      <c r="R107" s="189">
        <f>Q107*H107</f>
        <v>0.0015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616</v>
      </c>
      <c r="AT107" s="191" t="s">
        <v>513</v>
      </c>
      <c r="AU107" s="191" t="s">
        <v>80</v>
      </c>
      <c r="AY107" s="22" t="s">
        <v>408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76</v>
      </c>
      <c r="BK107" s="192">
        <f>ROUND(I107*H107,2)</f>
        <v>0</v>
      </c>
      <c r="BL107" s="22" t="s">
        <v>98</v>
      </c>
      <c r="BM107" s="191" t="s">
        <v>3414</v>
      </c>
    </row>
    <row r="108" s="2" customFormat="1" ht="16.5" customHeight="1">
      <c r="A108" s="41"/>
      <c r="B108" s="179"/>
      <c r="C108" s="223" t="s">
        <v>107</v>
      </c>
      <c r="D108" s="223" t="s">
        <v>513</v>
      </c>
      <c r="E108" s="224" t="s">
        <v>3415</v>
      </c>
      <c r="F108" s="225" t="s">
        <v>3416</v>
      </c>
      <c r="G108" s="226" t="s">
        <v>561</v>
      </c>
      <c r="H108" s="227">
        <v>3</v>
      </c>
      <c r="I108" s="228"/>
      <c r="J108" s="229">
        <f>ROUND(I108*H108,2)</f>
        <v>0</v>
      </c>
      <c r="K108" s="225" t="s">
        <v>3310</v>
      </c>
      <c r="L108" s="230"/>
      <c r="M108" s="231" t="s">
        <v>3</v>
      </c>
      <c r="N108" s="232" t="s">
        <v>43</v>
      </c>
      <c r="O108" s="75"/>
      <c r="P108" s="189">
        <f>O108*H108</f>
        <v>0</v>
      </c>
      <c r="Q108" s="189">
        <v>0.00040000000000000002</v>
      </c>
      <c r="R108" s="189">
        <f>Q108*H108</f>
        <v>0.0012000000000000001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616</v>
      </c>
      <c r="AT108" s="191" t="s">
        <v>513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98</v>
      </c>
      <c r="BM108" s="191" t="s">
        <v>3417</v>
      </c>
    </row>
    <row r="109" s="12" customFormat="1" ht="22.8" customHeight="1">
      <c r="A109" s="12"/>
      <c r="B109" s="166"/>
      <c r="C109" s="12"/>
      <c r="D109" s="167" t="s">
        <v>71</v>
      </c>
      <c r="E109" s="177" t="s">
        <v>3418</v>
      </c>
      <c r="F109" s="177" t="s">
        <v>3419</v>
      </c>
      <c r="G109" s="12"/>
      <c r="H109" s="12"/>
      <c r="I109" s="169"/>
      <c r="J109" s="178">
        <f>BK109</f>
        <v>0</v>
      </c>
      <c r="K109" s="12"/>
      <c r="L109" s="166"/>
      <c r="M109" s="171"/>
      <c r="N109" s="172"/>
      <c r="O109" s="172"/>
      <c r="P109" s="173">
        <f>SUM(P110:P122)</f>
        <v>0</v>
      </c>
      <c r="Q109" s="172"/>
      <c r="R109" s="173">
        <f>SUM(R110:R122)</f>
        <v>0.12728</v>
      </c>
      <c r="S109" s="172"/>
      <c r="T109" s="174">
        <f>SUM(T110:T122)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167" t="s">
        <v>80</v>
      </c>
      <c r="AT109" s="175" t="s">
        <v>71</v>
      </c>
      <c r="AU109" s="175" t="s">
        <v>76</v>
      </c>
      <c r="AY109" s="167" t="s">
        <v>408</v>
      </c>
      <c r="BK109" s="176">
        <f>SUM(BK110:BK122)</f>
        <v>0</v>
      </c>
    </row>
    <row r="110" s="2" customFormat="1" ht="37.8" customHeight="1">
      <c r="A110" s="41"/>
      <c r="B110" s="179"/>
      <c r="C110" s="180" t="s">
        <v>482</v>
      </c>
      <c r="D110" s="180" t="s">
        <v>411</v>
      </c>
      <c r="E110" s="181" t="s">
        <v>3420</v>
      </c>
      <c r="F110" s="182" t="s">
        <v>3421</v>
      </c>
      <c r="G110" s="183" t="s">
        <v>561</v>
      </c>
      <c r="H110" s="184">
        <v>1</v>
      </c>
      <c r="I110" s="185"/>
      <c r="J110" s="186">
        <f>ROUND(I110*H110,2)</f>
        <v>0</v>
      </c>
      <c r="K110" s="182" t="s">
        <v>414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0.0025200000000000001</v>
      </c>
      <c r="R110" s="189">
        <f>Q110*H110</f>
        <v>0.0025200000000000001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98</v>
      </c>
      <c r="AT110" s="191" t="s">
        <v>411</v>
      </c>
      <c r="AU110" s="191" t="s">
        <v>80</v>
      </c>
      <c r="AY110" s="22" t="s">
        <v>408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76</v>
      </c>
      <c r="BK110" s="192">
        <f>ROUND(I110*H110,2)</f>
        <v>0</v>
      </c>
      <c r="BL110" s="22" t="s">
        <v>98</v>
      </c>
      <c r="BM110" s="191" t="s">
        <v>3422</v>
      </c>
    </row>
    <row r="111" s="2" customFormat="1">
      <c r="A111" s="41"/>
      <c r="B111" s="42"/>
      <c r="C111" s="41"/>
      <c r="D111" s="193" t="s">
        <v>417</v>
      </c>
      <c r="E111" s="41"/>
      <c r="F111" s="194" t="s">
        <v>3423</v>
      </c>
      <c r="G111" s="41"/>
      <c r="H111" s="41"/>
      <c r="I111" s="195"/>
      <c r="J111" s="41"/>
      <c r="K111" s="41"/>
      <c r="L111" s="42"/>
      <c r="M111" s="196"/>
      <c r="N111" s="197"/>
      <c r="O111" s="75"/>
      <c r="P111" s="75"/>
      <c r="Q111" s="75"/>
      <c r="R111" s="75"/>
      <c r="S111" s="75"/>
      <c r="T111" s="76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2" t="s">
        <v>417</v>
      </c>
      <c r="AU111" s="22" t="s">
        <v>80</v>
      </c>
    </row>
    <row r="112" s="2" customFormat="1" ht="55.5" customHeight="1">
      <c r="A112" s="41"/>
      <c r="B112" s="179"/>
      <c r="C112" s="223" t="s">
        <v>84</v>
      </c>
      <c r="D112" s="223" t="s">
        <v>513</v>
      </c>
      <c r="E112" s="224" t="s">
        <v>3424</v>
      </c>
      <c r="F112" s="225" t="s">
        <v>3425</v>
      </c>
      <c r="G112" s="226" t="s">
        <v>561</v>
      </c>
      <c r="H112" s="227">
        <v>1</v>
      </c>
      <c r="I112" s="228"/>
      <c r="J112" s="229">
        <f>ROUND(I112*H112,2)</f>
        <v>0</v>
      </c>
      <c r="K112" s="225" t="s">
        <v>3310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0.063</v>
      </c>
      <c r="R112" s="189">
        <f>Q112*H112</f>
        <v>0.063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616</v>
      </c>
      <c r="AT112" s="191" t="s">
        <v>513</v>
      </c>
      <c r="AU112" s="191" t="s">
        <v>80</v>
      </c>
      <c r="AY112" s="22" t="s">
        <v>408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76</v>
      </c>
      <c r="BK112" s="192">
        <f>ROUND(I112*H112,2)</f>
        <v>0</v>
      </c>
      <c r="BL112" s="22" t="s">
        <v>98</v>
      </c>
      <c r="BM112" s="191" t="s">
        <v>3426</v>
      </c>
    </row>
    <row r="113" s="2" customFormat="1" ht="55.5" customHeight="1">
      <c r="A113" s="41"/>
      <c r="B113" s="179"/>
      <c r="C113" s="180" t="s">
        <v>9</v>
      </c>
      <c r="D113" s="180" t="s">
        <v>411</v>
      </c>
      <c r="E113" s="181" t="s">
        <v>3427</v>
      </c>
      <c r="F113" s="182" t="s">
        <v>3428</v>
      </c>
      <c r="G113" s="183" t="s">
        <v>561</v>
      </c>
      <c r="H113" s="184">
        <v>1</v>
      </c>
      <c r="I113" s="185"/>
      <c r="J113" s="186">
        <f>ROUND(I113*H113,2)</f>
        <v>0</v>
      </c>
      <c r="K113" s="182" t="s">
        <v>3310</v>
      </c>
      <c r="L113" s="42"/>
      <c r="M113" s="187" t="s">
        <v>3</v>
      </c>
      <c r="N113" s="188" t="s">
        <v>43</v>
      </c>
      <c r="O113" s="75"/>
      <c r="P113" s="189">
        <f>O113*H113</f>
        <v>0</v>
      </c>
      <c r="Q113" s="189">
        <v>0.0015200000000000001</v>
      </c>
      <c r="R113" s="189">
        <f>Q113*H113</f>
        <v>0.0015200000000000001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98</v>
      </c>
      <c r="AT113" s="191" t="s">
        <v>411</v>
      </c>
      <c r="AU113" s="191" t="s">
        <v>80</v>
      </c>
      <c r="AY113" s="22" t="s">
        <v>408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76</v>
      </c>
      <c r="BK113" s="192">
        <f>ROUND(I113*H113,2)</f>
        <v>0</v>
      </c>
      <c r="BL113" s="22" t="s">
        <v>98</v>
      </c>
      <c r="BM113" s="191" t="s">
        <v>3429</v>
      </c>
    </row>
    <row r="114" s="2" customFormat="1" ht="37.8" customHeight="1">
      <c r="A114" s="41"/>
      <c r="B114" s="179"/>
      <c r="C114" s="180" t="s">
        <v>89</v>
      </c>
      <c r="D114" s="180" t="s">
        <v>411</v>
      </c>
      <c r="E114" s="181" t="s">
        <v>3430</v>
      </c>
      <c r="F114" s="182" t="s">
        <v>3431</v>
      </c>
      <c r="G114" s="183" t="s">
        <v>650</v>
      </c>
      <c r="H114" s="184">
        <v>12</v>
      </c>
      <c r="I114" s="185"/>
      <c r="J114" s="186">
        <f>ROUND(I114*H114,2)</f>
        <v>0</v>
      </c>
      <c r="K114" s="182" t="s">
        <v>3310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0.00044000000000000002</v>
      </c>
      <c r="R114" s="189">
        <f>Q114*H114</f>
        <v>0.00528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98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98</v>
      </c>
      <c r="BM114" s="191" t="s">
        <v>3432</v>
      </c>
    </row>
    <row r="115" s="2" customFormat="1" ht="16.5" customHeight="1">
      <c r="A115" s="41"/>
      <c r="B115" s="179"/>
      <c r="C115" s="180" t="s">
        <v>92</v>
      </c>
      <c r="D115" s="180" t="s">
        <v>411</v>
      </c>
      <c r="E115" s="181" t="s">
        <v>3433</v>
      </c>
      <c r="F115" s="182" t="s">
        <v>3434</v>
      </c>
      <c r="G115" s="183" t="s">
        <v>561</v>
      </c>
      <c r="H115" s="184">
        <v>1</v>
      </c>
      <c r="I115" s="185"/>
      <c r="J115" s="186">
        <f>ROUND(I115*H115,2)</f>
        <v>0</v>
      </c>
      <c r="K115" s="182" t="s">
        <v>665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0.00332</v>
      </c>
      <c r="R115" s="189">
        <f>Q115*H115</f>
        <v>0.00332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98</v>
      </c>
      <c r="AT115" s="191" t="s">
        <v>411</v>
      </c>
      <c r="AU115" s="191" t="s">
        <v>80</v>
      </c>
      <c r="AY115" s="22" t="s">
        <v>408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76</v>
      </c>
      <c r="BK115" s="192">
        <f>ROUND(I115*H115,2)</f>
        <v>0</v>
      </c>
      <c r="BL115" s="22" t="s">
        <v>98</v>
      </c>
      <c r="BM115" s="191" t="s">
        <v>3435</v>
      </c>
    </row>
    <row r="116" s="2" customFormat="1" ht="24.15" customHeight="1">
      <c r="A116" s="41"/>
      <c r="B116" s="179"/>
      <c r="C116" s="180" t="s">
        <v>95</v>
      </c>
      <c r="D116" s="180" t="s">
        <v>411</v>
      </c>
      <c r="E116" s="181" t="s">
        <v>3436</v>
      </c>
      <c r="F116" s="182" t="s">
        <v>3437</v>
      </c>
      <c r="G116" s="183" t="s">
        <v>561</v>
      </c>
      <c r="H116" s="184">
        <v>1</v>
      </c>
      <c r="I116" s="185"/>
      <c r="J116" s="186">
        <f>ROUND(I116*H116,2)</f>
        <v>0</v>
      </c>
      <c r="K116" s="182" t="s">
        <v>665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0.00332</v>
      </c>
      <c r="R116" s="189">
        <f>Q116*H116</f>
        <v>0.00332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98</v>
      </c>
      <c r="AT116" s="191" t="s">
        <v>411</v>
      </c>
      <c r="AU116" s="191" t="s">
        <v>80</v>
      </c>
      <c r="AY116" s="22" t="s">
        <v>408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76</v>
      </c>
      <c r="BK116" s="192">
        <f>ROUND(I116*H116,2)</f>
        <v>0</v>
      </c>
      <c r="BL116" s="22" t="s">
        <v>98</v>
      </c>
      <c r="BM116" s="191" t="s">
        <v>3438</v>
      </c>
    </row>
    <row r="117" s="2" customFormat="1" ht="21.75" customHeight="1">
      <c r="A117" s="41"/>
      <c r="B117" s="179"/>
      <c r="C117" s="180" t="s">
        <v>98</v>
      </c>
      <c r="D117" s="180" t="s">
        <v>411</v>
      </c>
      <c r="E117" s="181" t="s">
        <v>3439</v>
      </c>
      <c r="F117" s="182" t="s">
        <v>3440</v>
      </c>
      <c r="G117" s="183" t="s">
        <v>561</v>
      </c>
      <c r="H117" s="184">
        <v>1</v>
      </c>
      <c r="I117" s="185"/>
      <c r="J117" s="186">
        <f>ROUND(I117*H117,2)</f>
        <v>0</v>
      </c>
      <c r="K117" s="182" t="s">
        <v>665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0.00332</v>
      </c>
      <c r="R117" s="189">
        <f>Q117*H117</f>
        <v>0.00332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98</v>
      </c>
      <c r="AT117" s="191" t="s">
        <v>411</v>
      </c>
      <c r="AU117" s="191" t="s">
        <v>80</v>
      </c>
      <c r="AY117" s="22" t="s">
        <v>408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76</v>
      </c>
      <c r="BK117" s="192">
        <f>ROUND(I117*H117,2)</f>
        <v>0</v>
      </c>
      <c r="BL117" s="22" t="s">
        <v>98</v>
      </c>
      <c r="BM117" s="191" t="s">
        <v>3441</v>
      </c>
    </row>
    <row r="118" s="2" customFormat="1" ht="24.15" customHeight="1">
      <c r="A118" s="41"/>
      <c r="B118" s="179"/>
      <c r="C118" s="223" t="s">
        <v>520</v>
      </c>
      <c r="D118" s="223" t="s">
        <v>513</v>
      </c>
      <c r="E118" s="224" t="s">
        <v>3442</v>
      </c>
      <c r="F118" s="225" t="s">
        <v>3443</v>
      </c>
      <c r="G118" s="226" t="s">
        <v>561</v>
      </c>
      <c r="H118" s="227">
        <v>1</v>
      </c>
      <c r="I118" s="228"/>
      <c r="J118" s="229">
        <f>ROUND(I118*H118,2)</f>
        <v>0</v>
      </c>
      <c r="K118" s="225" t="s">
        <v>665</v>
      </c>
      <c r="L118" s="230"/>
      <c r="M118" s="231" t="s">
        <v>3</v>
      </c>
      <c r="N118" s="232" t="s">
        <v>43</v>
      </c>
      <c r="O118" s="75"/>
      <c r="P118" s="189">
        <f>O118*H118</f>
        <v>0</v>
      </c>
      <c r="Q118" s="189">
        <v>0.044999999999999998</v>
      </c>
      <c r="R118" s="189">
        <f>Q118*H118</f>
        <v>0.044999999999999998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616</v>
      </c>
      <c r="AT118" s="191" t="s">
        <v>513</v>
      </c>
      <c r="AU118" s="191" t="s">
        <v>80</v>
      </c>
      <c r="AY118" s="22" t="s">
        <v>408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76</v>
      </c>
      <c r="BK118" s="192">
        <f>ROUND(I118*H118,2)</f>
        <v>0</v>
      </c>
      <c r="BL118" s="22" t="s">
        <v>98</v>
      </c>
      <c r="BM118" s="191" t="s">
        <v>3444</v>
      </c>
    </row>
    <row r="119" s="2" customFormat="1" ht="44.25" customHeight="1">
      <c r="A119" s="41"/>
      <c r="B119" s="179"/>
      <c r="C119" s="180" t="s">
        <v>528</v>
      </c>
      <c r="D119" s="180" t="s">
        <v>411</v>
      </c>
      <c r="E119" s="181" t="s">
        <v>3445</v>
      </c>
      <c r="F119" s="182" t="s">
        <v>3446</v>
      </c>
      <c r="G119" s="183" t="s">
        <v>501</v>
      </c>
      <c r="H119" s="184">
        <v>0.127</v>
      </c>
      <c r="I119" s="185"/>
      <c r="J119" s="186">
        <f>ROUND(I119*H119,2)</f>
        <v>0</v>
      </c>
      <c r="K119" s="182" t="s">
        <v>414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98</v>
      </c>
      <c r="AT119" s="191" t="s">
        <v>411</v>
      </c>
      <c r="AU119" s="191" t="s">
        <v>80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98</v>
      </c>
      <c r="BM119" s="191" t="s">
        <v>3447</v>
      </c>
    </row>
    <row r="120" s="2" customFormat="1">
      <c r="A120" s="41"/>
      <c r="B120" s="42"/>
      <c r="C120" s="41"/>
      <c r="D120" s="193" t="s">
        <v>417</v>
      </c>
      <c r="E120" s="41"/>
      <c r="F120" s="194" t="s">
        <v>3448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417</v>
      </c>
      <c r="AU120" s="22" t="s">
        <v>80</v>
      </c>
    </row>
    <row r="121" s="2" customFormat="1" ht="62.7" customHeight="1">
      <c r="A121" s="41"/>
      <c r="B121" s="179"/>
      <c r="C121" s="180" t="s">
        <v>533</v>
      </c>
      <c r="D121" s="180" t="s">
        <v>411</v>
      </c>
      <c r="E121" s="181" t="s">
        <v>3449</v>
      </c>
      <c r="F121" s="182" t="s">
        <v>3450</v>
      </c>
      <c r="G121" s="183" t="s">
        <v>501</v>
      </c>
      <c r="H121" s="184">
        <v>0.127</v>
      </c>
      <c r="I121" s="185"/>
      <c r="J121" s="186">
        <f>ROUND(I121*H121,2)</f>
        <v>0</v>
      </c>
      <c r="K121" s="182" t="s">
        <v>414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98</v>
      </c>
      <c r="AT121" s="191" t="s">
        <v>411</v>
      </c>
      <c r="AU121" s="191" t="s">
        <v>80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98</v>
      </c>
      <c r="BM121" s="191" t="s">
        <v>3451</v>
      </c>
    </row>
    <row r="122" s="2" customFormat="1">
      <c r="A122" s="41"/>
      <c r="B122" s="42"/>
      <c r="C122" s="41"/>
      <c r="D122" s="193" t="s">
        <v>417</v>
      </c>
      <c r="E122" s="41"/>
      <c r="F122" s="194" t="s">
        <v>3452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417</v>
      </c>
      <c r="AU122" s="22" t="s">
        <v>80</v>
      </c>
    </row>
    <row r="123" s="12" customFormat="1" ht="22.8" customHeight="1">
      <c r="A123" s="12"/>
      <c r="B123" s="166"/>
      <c r="C123" s="12"/>
      <c r="D123" s="167" t="s">
        <v>71</v>
      </c>
      <c r="E123" s="177" t="s">
        <v>3453</v>
      </c>
      <c r="F123" s="177" t="s">
        <v>3454</v>
      </c>
      <c r="G123" s="12"/>
      <c r="H123" s="12"/>
      <c r="I123" s="169"/>
      <c r="J123" s="178">
        <f>BK123</f>
        <v>0</v>
      </c>
      <c r="K123" s="12"/>
      <c r="L123" s="166"/>
      <c r="M123" s="171"/>
      <c r="N123" s="172"/>
      <c r="O123" s="172"/>
      <c r="P123" s="173">
        <f>SUM(P124:P133)</f>
        <v>0</v>
      </c>
      <c r="Q123" s="172"/>
      <c r="R123" s="173">
        <f>SUM(R124:R133)</f>
        <v>0.14850999999999998</v>
      </c>
      <c r="S123" s="172"/>
      <c r="T123" s="174">
        <f>SUM(T124:T133)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67" t="s">
        <v>80</v>
      </c>
      <c r="AT123" s="175" t="s">
        <v>71</v>
      </c>
      <c r="AU123" s="175" t="s">
        <v>76</v>
      </c>
      <c r="AY123" s="167" t="s">
        <v>408</v>
      </c>
      <c r="BK123" s="176">
        <f>SUM(BK124:BK133)</f>
        <v>0</v>
      </c>
    </row>
    <row r="124" s="2" customFormat="1" ht="16.5" customHeight="1">
      <c r="A124" s="41"/>
      <c r="B124" s="179"/>
      <c r="C124" s="180" t="s">
        <v>526</v>
      </c>
      <c r="D124" s="180" t="s">
        <v>411</v>
      </c>
      <c r="E124" s="181" t="s">
        <v>3455</v>
      </c>
      <c r="F124" s="182" t="s">
        <v>3456</v>
      </c>
      <c r="G124" s="183" t="s">
        <v>561</v>
      </c>
      <c r="H124" s="184">
        <v>13</v>
      </c>
      <c r="I124" s="185"/>
      <c r="J124" s="186">
        <f>ROUND(I124*H124,2)</f>
        <v>0</v>
      </c>
      <c r="K124" s="182" t="s">
        <v>414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0.00114</v>
      </c>
      <c r="R124" s="189">
        <f>Q124*H124</f>
        <v>0.01482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98</v>
      </c>
      <c r="AT124" s="191" t="s">
        <v>411</v>
      </c>
      <c r="AU124" s="191" t="s">
        <v>80</v>
      </c>
      <c r="AY124" s="22" t="s">
        <v>408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76</v>
      </c>
      <c r="BK124" s="192">
        <f>ROUND(I124*H124,2)</f>
        <v>0</v>
      </c>
      <c r="BL124" s="22" t="s">
        <v>98</v>
      </c>
      <c r="BM124" s="191" t="s">
        <v>3457</v>
      </c>
    </row>
    <row r="125" s="2" customFormat="1">
      <c r="A125" s="41"/>
      <c r="B125" s="42"/>
      <c r="C125" s="41"/>
      <c r="D125" s="193" t="s">
        <v>417</v>
      </c>
      <c r="E125" s="41"/>
      <c r="F125" s="194" t="s">
        <v>3458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417</v>
      </c>
      <c r="AU125" s="22" t="s">
        <v>80</v>
      </c>
    </row>
    <row r="126" s="2" customFormat="1" ht="49.05" customHeight="1">
      <c r="A126" s="41"/>
      <c r="B126" s="179"/>
      <c r="C126" s="180" t="s">
        <v>8</v>
      </c>
      <c r="D126" s="180" t="s">
        <v>411</v>
      </c>
      <c r="E126" s="181" t="s">
        <v>3459</v>
      </c>
      <c r="F126" s="182" t="s">
        <v>3460</v>
      </c>
      <c r="G126" s="183" t="s">
        <v>561</v>
      </c>
      <c r="H126" s="184">
        <v>1</v>
      </c>
      <c r="I126" s="185"/>
      <c r="J126" s="186">
        <f>ROUND(I126*H126,2)</f>
        <v>0</v>
      </c>
      <c r="K126" s="182" t="s">
        <v>414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0.12567999999999999</v>
      </c>
      <c r="R126" s="189">
        <f>Q126*H126</f>
        <v>0.12567999999999999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98</v>
      </c>
      <c r="AT126" s="191" t="s">
        <v>411</v>
      </c>
      <c r="AU126" s="191" t="s">
        <v>80</v>
      </c>
      <c r="AY126" s="22" t="s">
        <v>408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76</v>
      </c>
      <c r="BK126" s="192">
        <f>ROUND(I126*H126,2)</f>
        <v>0</v>
      </c>
      <c r="BL126" s="22" t="s">
        <v>98</v>
      </c>
      <c r="BM126" s="191" t="s">
        <v>3461</v>
      </c>
    </row>
    <row r="127" s="2" customFormat="1">
      <c r="A127" s="41"/>
      <c r="B127" s="42"/>
      <c r="C127" s="41"/>
      <c r="D127" s="193" t="s">
        <v>417</v>
      </c>
      <c r="E127" s="41"/>
      <c r="F127" s="194" t="s">
        <v>3462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417</v>
      </c>
      <c r="AU127" s="22" t="s">
        <v>80</v>
      </c>
    </row>
    <row r="128" s="2" customFormat="1" ht="37.8" customHeight="1">
      <c r="A128" s="41"/>
      <c r="B128" s="179"/>
      <c r="C128" s="180" t="s">
        <v>518</v>
      </c>
      <c r="D128" s="180" t="s">
        <v>411</v>
      </c>
      <c r="E128" s="181" t="s">
        <v>3463</v>
      </c>
      <c r="F128" s="182" t="s">
        <v>3464</v>
      </c>
      <c r="G128" s="183" t="s">
        <v>561</v>
      </c>
      <c r="H128" s="184">
        <v>1</v>
      </c>
      <c r="I128" s="185"/>
      <c r="J128" s="186">
        <f>ROUND(I128*H128,2)</f>
        <v>0</v>
      </c>
      <c r="K128" s="182" t="s">
        <v>414</v>
      </c>
      <c r="L128" s="42"/>
      <c r="M128" s="187" t="s">
        <v>3</v>
      </c>
      <c r="N128" s="188" t="s">
        <v>43</v>
      </c>
      <c r="O128" s="75"/>
      <c r="P128" s="189">
        <f>O128*H128</f>
        <v>0</v>
      </c>
      <c r="Q128" s="189">
        <v>0.0080099999999999998</v>
      </c>
      <c r="R128" s="189">
        <f>Q128*H128</f>
        <v>0.0080099999999999998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98</v>
      </c>
      <c r="AT128" s="191" t="s">
        <v>411</v>
      </c>
      <c r="AU128" s="191" t="s">
        <v>80</v>
      </c>
      <c r="AY128" s="22" t="s">
        <v>408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76</v>
      </c>
      <c r="BK128" s="192">
        <f>ROUND(I128*H128,2)</f>
        <v>0</v>
      </c>
      <c r="BL128" s="22" t="s">
        <v>98</v>
      </c>
      <c r="BM128" s="191" t="s">
        <v>3465</v>
      </c>
    </row>
    <row r="129" s="2" customFormat="1">
      <c r="A129" s="41"/>
      <c r="B129" s="42"/>
      <c r="C129" s="41"/>
      <c r="D129" s="193" t="s">
        <v>417</v>
      </c>
      <c r="E129" s="41"/>
      <c r="F129" s="194" t="s">
        <v>3466</v>
      </c>
      <c r="G129" s="41"/>
      <c r="H129" s="41"/>
      <c r="I129" s="195"/>
      <c r="J129" s="41"/>
      <c r="K129" s="41"/>
      <c r="L129" s="42"/>
      <c r="M129" s="196"/>
      <c r="N129" s="197"/>
      <c r="O129" s="75"/>
      <c r="P129" s="75"/>
      <c r="Q129" s="75"/>
      <c r="R129" s="75"/>
      <c r="S129" s="75"/>
      <c r="T129" s="76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2" t="s">
        <v>417</v>
      </c>
      <c r="AU129" s="22" t="s">
        <v>80</v>
      </c>
    </row>
    <row r="130" s="2" customFormat="1" ht="49.05" customHeight="1">
      <c r="A130" s="41"/>
      <c r="B130" s="179"/>
      <c r="C130" s="180" t="s">
        <v>558</v>
      </c>
      <c r="D130" s="180" t="s">
        <v>411</v>
      </c>
      <c r="E130" s="181" t="s">
        <v>3467</v>
      </c>
      <c r="F130" s="182" t="s">
        <v>3468</v>
      </c>
      <c r="G130" s="183" t="s">
        <v>501</v>
      </c>
      <c r="H130" s="184">
        <v>0.14899999999999999</v>
      </c>
      <c r="I130" s="185"/>
      <c r="J130" s="186">
        <f>ROUND(I130*H130,2)</f>
        <v>0</v>
      </c>
      <c r="K130" s="182" t="s">
        <v>414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98</v>
      </c>
      <c r="AT130" s="191" t="s">
        <v>411</v>
      </c>
      <c r="AU130" s="191" t="s">
        <v>80</v>
      </c>
      <c r="AY130" s="22" t="s">
        <v>408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76</v>
      </c>
      <c r="BK130" s="192">
        <f>ROUND(I130*H130,2)</f>
        <v>0</v>
      </c>
      <c r="BL130" s="22" t="s">
        <v>98</v>
      </c>
      <c r="BM130" s="191" t="s">
        <v>3469</v>
      </c>
    </row>
    <row r="131" s="2" customFormat="1">
      <c r="A131" s="41"/>
      <c r="B131" s="42"/>
      <c r="C131" s="41"/>
      <c r="D131" s="193" t="s">
        <v>417</v>
      </c>
      <c r="E131" s="41"/>
      <c r="F131" s="194" t="s">
        <v>3470</v>
      </c>
      <c r="G131" s="41"/>
      <c r="H131" s="41"/>
      <c r="I131" s="195"/>
      <c r="J131" s="41"/>
      <c r="K131" s="41"/>
      <c r="L131" s="42"/>
      <c r="M131" s="196"/>
      <c r="N131" s="197"/>
      <c r="O131" s="75"/>
      <c r="P131" s="75"/>
      <c r="Q131" s="75"/>
      <c r="R131" s="75"/>
      <c r="S131" s="75"/>
      <c r="T131" s="76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2" t="s">
        <v>417</v>
      </c>
      <c r="AU131" s="22" t="s">
        <v>80</v>
      </c>
    </row>
    <row r="132" s="2" customFormat="1" ht="62.7" customHeight="1">
      <c r="A132" s="41"/>
      <c r="B132" s="179"/>
      <c r="C132" s="180" t="s">
        <v>567</v>
      </c>
      <c r="D132" s="180" t="s">
        <v>411</v>
      </c>
      <c r="E132" s="181" t="s">
        <v>3471</v>
      </c>
      <c r="F132" s="182" t="s">
        <v>3472</v>
      </c>
      <c r="G132" s="183" t="s">
        <v>501</v>
      </c>
      <c r="H132" s="184">
        <v>0.14899999999999999</v>
      </c>
      <c r="I132" s="185"/>
      <c r="J132" s="186">
        <f>ROUND(I132*H132,2)</f>
        <v>0</v>
      </c>
      <c r="K132" s="182" t="s">
        <v>414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98</v>
      </c>
      <c r="AT132" s="191" t="s">
        <v>411</v>
      </c>
      <c r="AU132" s="191" t="s">
        <v>80</v>
      </c>
      <c r="AY132" s="22" t="s">
        <v>408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76</v>
      </c>
      <c r="BK132" s="192">
        <f>ROUND(I132*H132,2)</f>
        <v>0</v>
      </c>
      <c r="BL132" s="22" t="s">
        <v>98</v>
      </c>
      <c r="BM132" s="191" t="s">
        <v>3473</v>
      </c>
    </row>
    <row r="133" s="2" customFormat="1">
      <c r="A133" s="41"/>
      <c r="B133" s="42"/>
      <c r="C133" s="41"/>
      <c r="D133" s="193" t="s">
        <v>417</v>
      </c>
      <c r="E133" s="41"/>
      <c r="F133" s="194" t="s">
        <v>3474</v>
      </c>
      <c r="G133" s="41"/>
      <c r="H133" s="41"/>
      <c r="I133" s="195"/>
      <c r="J133" s="41"/>
      <c r="K133" s="41"/>
      <c r="L133" s="42"/>
      <c r="M133" s="196"/>
      <c r="N133" s="197"/>
      <c r="O133" s="75"/>
      <c r="P133" s="75"/>
      <c r="Q133" s="75"/>
      <c r="R133" s="75"/>
      <c r="S133" s="75"/>
      <c r="T133" s="76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2" t="s">
        <v>417</v>
      </c>
      <c r="AU133" s="22" t="s">
        <v>80</v>
      </c>
    </row>
    <row r="134" s="12" customFormat="1" ht="22.8" customHeight="1">
      <c r="A134" s="12"/>
      <c r="B134" s="166"/>
      <c r="C134" s="12"/>
      <c r="D134" s="167" t="s">
        <v>71</v>
      </c>
      <c r="E134" s="177" t="s">
        <v>3475</v>
      </c>
      <c r="F134" s="177" t="s">
        <v>3476</v>
      </c>
      <c r="G134" s="12"/>
      <c r="H134" s="12"/>
      <c r="I134" s="169"/>
      <c r="J134" s="178">
        <f>BK134</f>
        <v>0</v>
      </c>
      <c r="K134" s="12"/>
      <c r="L134" s="166"/>
      <c r="M134" s="171"/>
      <c r="N134" s="172"/>
      <c r="O134" s="172"/>
      <c r="P134" s="173">
        <f>SUM(P135:P161)</f>
        <v>0</v>
      </c>
      <c r="Q134" s="172"/>
      <c r="R134" s="173">
        <f>SUM(R135:R161)</f>
        <v>0.23242000000000002</v>
      </c>
      <c r="S134" s="172"/>
      <c r="T134" s="174">
        <f>SUM(T135:T161)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67" t="s">
        <v>80</v>
      </c>
      <c r="AT134" s="175" t="s">
        <v>71</v>
      </c>
      <c r="AU134" s="175" t="s">
        <v>76</v>
      </c>
      <c r="AY134" s="167" t="s">
        <v>408</v>
      </c>
      <c r="BK134" s="176">
        <f>SUM(BK135:BK161)</f>
        <v>0</v>
      </c>
    </row>
    <row r="135" s="2" customFormat="1" ht="24.15" customHeight="1">
      <c r="A135" s="41"/>
      <c r="B135" s="179"/>
      <c r="C135" s="180" t="s">
        <v>574</v>
      </c>
      <c r="D135" s="180" t="s">
        <v>411</v>
      </c>
      <c r="E135" s="181" t="s">
        <v>3477</v>
      </c>
      <c r="F135" s="182" t="s">
        <v>3478</v>
      </c>
      <c r="G135" s="183" t="s">
        <v>650</v>
      </c>
      <c r="H135" s="184">
        <v>6</v>
      </c>
      <c r="I135" s="185"/>
      <c r="J135" s="186">
        <f>ROUND(I135*H135,2)</f>
        <v>0</v>
      </c>
      <c r="K135" s="182" t="s">
        <v>414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0.00072000000000000005</v>
      </c>
      <c r="R135" s="189">
        <f>Q135*H135</f>
        <v>0.0043200000000000001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98</v>
      </c>
      <c r="AT135" s="191" t="s">
        <v>411</v>
      </c>
      <c r="AU135" s="191" t="s">
        <v>80</v>
      </c>
      <c r="AY135" s="22" t="s">
        <v>408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76</v>
      </c>
      <c r="BK135" s="192">
        <f>ROUND(I135*H135,2)</f>
        <v>0</v>
      </c>
      <c r="BL135" s="22" t="s">
        <v>98</v>
      </c>
      <c r="BM135" s="191" t="s">
        <v>3479</v>
      </c>
    </row>
    <row r="136" s="2" customFormat="1">
      <c r="A136" s="41"/>
      <c r="B136" s="42"/>
      <c r="C136" s="41"/>
      <c r="D136" s="193" t="s">
        <v>417</v>
      </c>
      <c r="E136" s="41"/>
      <c r="F136" s="194" t="s">
        <v>3480</v>
      </c>
      <c r="G136" s="41"/>
      <c r="H136" s="41"/>
      <c r="I136" s="195"/>
      <c r="J136" s="41"/>
      <c r="K136" s="41"/>
      <c r="L136" s="42"/>
      <c r="M136" s="196"/>
      <c r="N136" s="197"/>
      <c r="O136" s="75"/>
      <c r="P136" s="75"/>
      <c r="Q136" s="75"/>
      <c r="R136" s="75"/>
      <c r="S136" s="75"/>
      <c r="T136" s="76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2" t="s">
        <v>417</v>
      </c>
      <c r="AU136" s="22" t="s">
        <v>80</v>
      </c>
    </row>
    <row r="137" s="2" customFormat="1" ht="24.15" customHeight="1">
      <c r="A137" s="41"/>
      <c r="B137" s="179"/>
      <c r="C137" s="180" t="s">
        <v>580</v>
      </c>
      <c r="D137" s="180" t="s">
        <v>411</v>
      </c>
      <c r="E137" s="181" t="s">
        <v>3481</v>
      </c>
      <c r="F137" s="182" t="s">
        <v>3482</v>
      </c>
      <c r="G137" s="183" t="s">
        <v>650</v>
      </c>
      <c r="H137" s="184">
        <v>120</v>
      </c>
      <c r="I137" s="185"/>
      <c r="J137" s="186">
        <f>ROUND(I137*H137,2)</f>
        <v>0</v>
      </c>
      <c r="K137" s="182" t="s">
        <v>414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0.0012600000000000001</v>
      </c>
      <c r="R137" s="189">
        <f>Q137*H137</f>
        <v>0.1512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98</v>
      </c>
      <c r="AT137" s="191" t="s">
        <v>411</v>
      </c>
      <c r="AU137" s="191" t="s">
        <v>80</v>
      </c>
      <c r="AY137" s="22" t="s">
        <v>408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76</v>
      </c>
      <c r="BK137" s="192">
        <f>ROUND(I137*H137,2)</f>
        <v>0</v>
      </c>
      <c r="BL137" s="22" t="s">
        <v>98</v>
      </c>
      <c r="BM137" s="191" t="s">
        <v>3483</v>
      </c>
    </row>
    <row r="138" s="2" customFormat="1">
      <c r="A138" s="41"/>
      <c r="B138" s="42"/>
      <c r="C138" s="41"/>
      <c r="D138" s="193" t="s">
        <v>417</v>
      </c>
      <c r="E138" s="41"/>
      <c r="F138" s="194" t="s">
        <v>3484</v>
      </c>
      <c r="G138" s="41"/>
      <c r="H138" s="41"/>
      <c r="I138" s="195"/>
      <c r="J138" s="41"/>
      <c r="K138" s="41"/>
      <c r="L138" s="42"/>
      <c r="M138" s="196"/>
      <c r="N138" s="197"/>
      <c r="O138" s="75"/>
      <c r="P138" s="75"/>
      <c r="Q138" s="75"/>
      <c r="R138" s="75"/>
      <c r="S138" s="75"/>
      <c r="T138" s="76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2" t="s">
        <v>417</v>
      </c>
      <c r="AU138" s="22" t="s">
        <v>80</v>
      </c>
    </row>
    <row r="139" s="2" customFormat="1" ht="24.15" customHeight="1">
      <c r="A139" s="41"/>
      <c r="B139" s="179"/>
      <c r="C139" s="180" t="s">
        <v>585</v>
      </c>
      <c r="D139" s="180" t="s">
        <v>411</v>
      </c>
      <c r="E139" s="181" t="s">
        <v>3485</v>
      </c>
      <c r="F139" s="182" t="s">
        <v>3486</v>
      </c>
      <c r="G139" s="183" t="s">
        <v>650</v>
      </c>
      <c r="H139" s="184">
        <v>45</v>
      </c>
      <c r="I139" s="185"/>
      <c r="J139" s="186">
        <f>ROUND(I139*H139,2)</f>
        <v>0</v>
      </c>
      <c r="K139" s="182" t="s">
        <v>414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0.00158</v>
      </c>
      <c r="R139" s="189">
        <f>Q139*H139</f>
        <v>0.071099999999999997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98</v>
      </c>
      <c r="AT139" s="191" t="s">
        <v>411</v>
      </c>
      <c r="AU139" s="191" t="s">
        <v>80</v>
      </c>
      <c r="AY139" s="22" t="s">
        <v>408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76</v>
      </c>
      <c r="BK139" s="192">
        <f>ROUND(I139*H139,2)</f>
        <v>0</v>
      </c>
      <c r="BL139" s="22" t="s">
        <v>98</v>
      </c>
      <c r="BM139" s="191" t="s">
        <v>3487</v>
      </c>
    </row>
    <row r="140" s="2" customFormat="1">
      <c r="A140" s="41"/>
      <c r="B140" s="42"/>
      <c r="C140" s="41"/>
      <c r="D140" s="193" t="s">
        <v>417</v>
      </c>
      <c r="E140" s="41"/>
      <c r="F140" s="194" t="s">
        <v>3488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417</v>
      </c>
      <c r="AU140" s="22" t="s">
        <v>80</v>
      </c>
    </row>
    <row r="141" s="2" customFormat="1" ht="33" customHeight="1">
      <c r="A141" s="41"/>
      <c r="B141" s="179"/>
      <c r="C141" s="180" t="s">
        <v>593</v>
      </c>
      <c r="D141" s="180" t="s">
        <v>411</v>
      </c>
      <c r="E141" s="181" t="s">
        <v>3489</v>
      </c>
      <c r="F141" s="182" t="s">
        <v>3490</v>
      </c>
      <c r="G141" s="183" t="s">
        <v>650</v>
      </c>
      <c r="H141" s="184">
        <v>6</v>
      </c>
      <c r="I141" s="185"/>
      <c r="J141" s="186">
        <f>ROUND(I141*H141,2)</f>
        <v>0</v>
      </c>
      <c r="K141" s="182" t="s">
        <v>414</v>
      </c>
      <c r="L141" s="42"/>
      <c r="M141" s="187" t="s">
        <v>3</v>
      </c>
      <c r="N141" s="188" t="s">
        <v>43</v>
      </c>
      <c r="O141" s="75"/>
      <c r="P141" s="189">
        <f>O141*H141</f>
        <v>0</v>
      </c>
      <c r="Q141" s="189">
        <v>3.0000000000000001E-05</v>
      </c>
      <c r="R141" s="189">
        <f>Q141*H141</f>
        <v>0.00018000000000000001</v>
      </c>
      <c r="S141" s="189">
        <v>0</v>
      </c>
      <c r="T141" s="190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191" t="s">
        <v>98</v>
      </c>
      <c r="AT141" s="191" t="s">
        <v>411</v>
      </c>
      <c r="AU141" s="191" t="s">
        <v>80</v>
      </c>
      <c r="AY141" s="22" t="s">
        <v>408</v>
      </c>
      <c r="BE141" s="192">
        <f>IF(N141="základní",J141,0)</f>
        <v>0</v>
      </c>
      <c r="BF141" s="192">
        <f>IF(N141="snížená",J141,0)</f>
        <v>0</v>
      </c>
      <c r="BG141" s="192">
        <f>IF(N141="zákl. přenesená",J141,0)</f>
        <v>0</v>
      </c>
      <c r="BH141" s="192">
        <f>IF(N141="sníž. přenesená",J141,0)</f>
        <v>0</v>
      </c>
      <c r="BI141" s="192">
        <f>IF(N141="nulová",J141,0)</f>
        <v>0</v>
      </c>
      <c r="BJ141" s="22" t="s">
        <v>76</v>
      </c>
      <c r="BK141" s="192">
        <f>ROUND(I141*H141,2)</f>
        <v>0</v>
      </c>
      <c r="BL141" s="22" t="s">
        <v>98</v>
      </c>
      <c r="BM141" s="191" t="s">
        <v>3491</v>
      </c>
    </row>
    <row r="142" s="2" customFormat="1">
      <c r="A142" s="41"/>
      <c r="B142" s="42"/>
      <c r="C142" s="41"/>
      <c r="D142" s="193" t="s">
        <v>417</v>
      </c>
      <c r="E142" s="41"/>
      <c r="F142" s="194" t="s">
        <v>3492</v>
      </c>
      <c r="G142" s="41"/>
      <c r="H142" s="41"/>
      <c r="I142" s="195"/>
      <c r="J142" s="41"/>
      <c r="K142" s="41"/>
      <c r="L142" s="42"/>
      <c r="M142" s="196"/>
      <c r="N142" s="197"/>
      <c r="O142" s="75"/>
      <c r="P142" s="75"/>
      <c r="Q142" s="75"/>
      <c r="R142" s="75"/>
      <c r="S142" s="75"/>
      <c r="T142" s="76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2" t="s">
        <v>417</v>
      </c>
      <c r="AU142" s="22" t="s">
        <v>80</v>
      </c>
    </row>
    <row r="143" s="2" customFormat="1" ht="33" customHeight="1">
      <c r="A143" s="41"/>
      <c r="B143" s="179"/>
      <c r="C143" s="180" t="s">
        <v>599</v>
      </c>
      <c r="D143" s="180" t="s">
        <v>411</v>
      </c>
      <c r="E143" s="181" t="s">
        <v>3493</v>
      </c>
      <c r="F143" s="182" t="s">
        <v>3494</v>
      </c>
      <c r="G143" s="183" t="s">
        <v>650</v>
      </c>
      <c r="H143" s="184">
        <v>30</v>
      </c>
      <c r="I143" s="185"/>
      <c r="J143" s="186">
        <f>ROUND(I143*H143,2)</f>
        <v>0</v>
      </c>
      <c r="K143" s="182" t="s">
        <v>414</v>
      </c>
      <c r="L143" s="42"/>
      <c r="M143" s="187" t="s">
        <v>3</v>
      </c>
      <c r="N143" s="188" t="s">
        <v>43</v>
      </c>
      <c r="O143" s="75"/>
      <c r="P143" s="189">
        <f>O143*H143</f>
        <v>0</v>
      </c>
      <c r="Q143" s="189">
        <v>5.0000000000000002E-05</v>
      </c>
      <c r="R143" s="189">
        <f>Q143*H143</f>
        <v>0.0015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98</v>
      </c>
      <c r="AT143" s="191" t="s">
        <v>411</v>
      </c>
      <c r="AU143" s="191" t="s">
        <v>80</v>
      </c>
      <c r="AY143" s="22" t="s">
        <v>408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76</v>
      </c>
      <c r="BK143" s="192">
        <f>ROUND(I143*H143,2)</f>
        <v>0</v>
      </c>
      <c r="BL143" s="22" t="s">
        <v>98</v>
      </c>
      <c r="BM143" s="191" t="s">
        <v>3495</v>
      </c>
    </row>
    <row r="144" s="2" customFormat="1">
      <c r="A144" s="41"/>
      <c r="B144" s="42"/>
      <c r="C144" s="41"/>
      <c r="D144" s="193" t="s">
        <v>417</v>
      </c>
      <c r="E144" s="41"/>
      <c r="F144" s="194" t="s">
        <v>3496</v>
      </c>
      <c r="G144" s="41"/>
      <c r="H144" s="41"/>
      <c r="I144" s="195"/>
      <c r="J144" s="41"/>
      <c r="K144" s="41"/>
      <c r="L144" s="42"/>
      <c r="M144" s="196"/>
      <c r="N144" s="197"/>
      <c r="O144" s="75"/>
      <c r="P144" s="75"/>
      <c r="Q144" s="75"/>
      <c r="R144" s="75"/>
      <c r="S144" s="75"/>
      <c r="T144" s="76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2" t="s">
        <v>417</v>
      </c>
      <c r="AU144" s="22" t="s">
        <v>80</v>
      </c>
    </row>
    <row r="145" s="2" customFormat="1" ht="33" customHeight="1">
      <c r="A145" s="41"/>
      <c r="B145" s="179"/>
      <c r="C145" s="180" t="s">
        <v>604</v>
      </c>
      <c r="D145" s="180" t="s">
        <v>411</v>
      </c>
      <c r="E145" s="181" t="s">
        <v>3497</v>
      </c>
      <c r="F145" s="182" t="s">
        <v>3498</v>
      </c>
      <c r="G145" s="183" t="s">
        <v>650</v>
      </c>
      <c r="H145" s="184">
        <v>6</v>
      </c>
      <c r="I145" s="185"/>
      <c r="J145" s="186">
        <f>ROUND(I145*H145,2)</f>
        <v>0</v>
      </c>
      <c r="K145" s="182" t="s">
        <v>414</v>
      </c>
      <c r="L145" s="42"/>
      <c r="M145" s="187" t="s">
        <v>3</v>
      </c>
      <c r="N145" s="188" t="s">
        <v>43</v>
      </c>
      <c r="O145" s="75"/>
      <c r="P145" s="189">
        <f>O145*H145</f>
        <v>0</v>
      </c>
      <c r="Q145" s="189">
        <v>6.0000000000000002E-05</v>
      </c>
      <c r="R145" s="189">
        <f>Q145*H145</f>
        <v>0.00036000000000000002</v>
      </c>
      <c r="S145" s="189">
        <v>0</v>
      </c>
      <c r="T145" s="190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98</v>
      </c>
      <c r="AT145" s="191" t="s">
        <v>411</v>
      </c>
      <c r="AU145" s="191" t="s">
        <v>80</v>
      </c>
      <c r="AY145" s="22" t="s">
        <v>408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76</v>
      </c>
      <c r="BK145" s="192">
        <f>ROUND(I145*H145,2)</f>
        <v>0</v>
      </c>
      <c r="BL145" s="22" t="s">
        <v>98</v>
      </c>
      <c r="BM145" s="191" t="s">
        <v>3499</v>
      </c>
    </row>
    <row r="146" s="2" customFormat="1">
      <c r="A146" s="41"/>
      <c r="B146" s="42"/>
      <c r="C146" s="41"/>
      <c r="D146" s="193" t="s">
        <v>417</v>
      </c>
      <c r="E146" s="41"/>
      <c r="F146" s="194" t="s">
        <v>3500</v>
      </c>
      <c r="G146" s="41"/>
      <c r="H146" s="41"/>
      <c r="I146" s="195"/>
      <c r="J146" s="41"/>
      <c r="K146" s="41"/>
      <c r="L146" s="42"/>
      <c r="M146" s="196"/>
      <c r="N146" s="197"/>
      <c r="O146" s="75"/>
      <c r="P146" s="75"/>
      <c r="Q146" s="75"/>
      <c r="R146" s="75"/>
      <c r="S146" s="75"/>
      <c r="T146" s="76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2" t="s">
        <v>417</v>
      </c>
      <c r="AU146" s="22" t="s">
        <v>80</v>
      </c>
    </row>
    <row r="147" s="2" customFormat="1" ht="24.15" customHeight="1">
      <c r="A147" s="41"/>
      <c r="B147" s="179"/>
      <c r="C147" s="180" t="s">
        <v>609</v>
      </c>
      <c r="D147" s="180" t="s">
        <v>411</v>
      </c>
      <c r="E147" s="181" t="s">
        <v>3501</v>
      </c>
      <c r="F147" s="182" t="s">
        <v>3502</v>
      </c>
      <c r="G147" s="183" t="s">
        <v>561</v>
      </c>
      <c r="H147" s="184">
        <v>30</v>
      </c>
      <c r="I147" s="185"/>
      <c r="J147" s="186">
        <f>ROUND(I147*H147,2)</f>
        <v>0</v>
      </c>
      <c r="K147" s="182" t="s">
        <v>414</v>
      </c>
      <c r="L147" s="42"/>
      <c r="M147" s="187" t="s">
        <v>3</v>
      </c>
      <c r="N147" s="188" t="s">
        <v>43</v>
      </c>
      <c r="O147" s="75"/>
      <c r="P147" s="189">
        <f>O147*H147</f>
        <v>0</v>
      </c>
      <c r="Q147" s="189">
        <v>1.0000000000000001E-05</v>
      </c>
      <c r="R147" s="189">
        <f>Q147*H147</f>
        <v>0.00030000000000000003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98</v>
      </c>
      <c r="AT147" s="191" t="s">
        <v>411</v>
      </c>
      <c r="AU147" s="191" t="s">
        <v>80</v>
      </c>
      <c r="AY147" s="22" t="s">
        <v>408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76</v>
      </c>
      <c r="BK147" s="192">
        <f>ROUND(I147*H147,2)</f>
        <v>0</v>
      </c>
      <c r="BL147" s="22" t="s">
        <v>98</v>
      </c>
      <c r="BM147" s="191" t="s">
        <v>3503</v>
      </c>
    </row>
    <row r="148" s="2" customFormat="1">
      <c r="A148" s="41"/>
      <c r="B148" s="42"/>
      <c r="C148" s="41"/>
      <c r="D148" s="193" t="s">
        <v>417</v>
      </c>
      <c r="E148" s="41"/>
      <c r="F148" s="194" t="s">
        <v>3504</v>
      </c>
      <c r="G148" s="41"/>
      <c r="H148" s="41"/>
      <c r="I148" s="195"/>
      <c r="J148" s="41"/>
      <c r="K148" s="41"/>
      <c r="L148" s="42"/>
      <c r="M148" s="196"/>
      <c r="N148" s="197"/>
      <c r="O148" s="75"/>
      <c r="P148" s="75"/>
      <c r="Q148" s="75"/>
      <c r="R148" s="75"/>
      <c r="S148" s="75"/>
      <c r="T148" s="76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2" t="s">
        <v>417</v>
      </c>
      <c r="AU148" s="22" t="s">
        <v>80</v>
      </c>
    </row>
    <row r="149" s="2" customFormat="1" ht="24.15" customHeight="1">
      <c r="A149" s="41"/>
      <c r="B149" s="179"/>
      <c r="C149" s="180" t="s">
        <v>616</v>
      </c>
      <c r="D149" s="180" t="s">
        <v>411</v>
      </c>
      <c r="E149" s="181" t="s">
        <v>3505</v>
      </c>
      <c r="F149" s="182" t="s">
        <v>3506</v>
      </c>
      <c r="G149" s="183" t="s">
        <v>561</v>
      </c>
      <c r="H149" s="184">
        <v>22</v>
      </c>
      <c r="I149" s="185"/>
      <c r="J149" s="186">
        <f>ROUND(I149*H149,2)</f>
        <v>0</v>
      </c>
      <c r="K149" s="182" t="s">
        <v>414</v>
      </c>
      <c r="L149" s="42"/>
      <c r="M149" s="187" t="s">
        <v>3</v>
      </c>
      <c r="N149" s="188" t="s">
        <v>43</v>
      </c>
      <c r="O149" s="75"/>
      <c r="P149" s="189">
        <f>O149*H149</f>
        <v>0</v>
      </c>
      <c r="Q149" s="189">
        <v>3.0000000000000001E-05</v>
      </c>
      <c r="R149" s="189">
        <f>Q149*H149</f>
        <v>0.00066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98</v>
      </c>
      <c r="AT149" s="191" t="s">
        <v>411</v>
      </c>
      <c r="AU149" s="191" t="s">
        <v>80</v>
      </c>
      <c r="AY149" s="22" t="s">
        <v>408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76</v>
      </c>
      <c r="BK149" s="192">
        <f>ROUND(I149*H149,2)</f>
        <v>0</v>
      </c>
      <c r="BL149" s="22" t="s">
        <v>98</v>
      </c>
      <c r="BM149" s="191" t="s">
        <v>3507</v>
      </c>
    </row>
    <row r="150" s="2" customFormat="1">
      <c r="A150" s="41"/>
      <c r="B150" s="42"/>
      <c r="C150" s="41"/>
      <c r="D150" s="193" t="s">
        <v>417</v>
      </c>
      <c r="E150" s="41"/>
      <c r="F150" s="194" t="s">
        <v>3508</v>
      </c>
      <c r="G150" s="41"/>
      <c r="H150" s="41"/>
      <c r="I150" s="195"/>
      <c r="J150" s="41"/>
      <c r="K150" s="41"/>
      <c r="L150" s="42"/>
      <c r="M150" s="196"/>
      <c r="N150" s="197"/>
      <c r="O150" s="75"/>
      <c r="P150" s="75"/>
      <c r="Q150" s="75"/>
      <c r="R150" s="75"/>
      <c r="S150" s="75"/>
      <c r="T150" s="76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2" t="s">
        <v>417</v>
      </c>
      <c r="AU150" s="22" t="s">
        <v>80</v>
      </c>
    </row>
    <row r="151" s="2" customFormat="1" ht="24.15" customHeight="1">
      <c r="A151" s="41"/>
      <c r="B151" s="179"/>
      <c r="C151" s="180" t="s">
        <v>621</v>
      </c>
      <c r="D151" s="180" t="s">
        <v>411</v>
      </c>
      <c r="E151" s="181" t="s">
        <v>3509</v>
      </c>
      <c r="F151" s="182" t="s">
        <v>3510</v>
      </c>
      <c r="G151" s="183" t="s">
        <v>561</v>
      </c>
      <c r="H151" s="184">
        <v>56</v>
      </c>
      <c r="I151" s="185"/>
      <c r="J151" s="186">
        <f>ROUND(I151*H151,2)</f>
        <v>0</v>
      </c>
      <c r="K151" s="182" t="s">
        <v>414</v>
      </c>
      <c r="L151" s="42"/>
      <c r="M151" s="187" t="s">
        <v>3</v>
      </c>
      <c r="N151" s="188" t="s">
        <v>43</v>
      </c>
      <c r="O151" s="75"/>
      <c r="P151" s="189">
        <f>O151*H151</f>
        <v>0</v>
      </c>
      <c r="Q151" s="189">
        <v>5.0000000000000002E-05</v>
      </c>
      <c r="R151" s="189">
        <f>Q151*H151</f>
        <v>0.0028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98</v>
      </c>
      <c r="AT151" s="191" t="s">
        <v>411</v>
      </c>
      <c r="AU151" s="191" t="s">
        <v>80</v>
      </c>
      <c r="AY151" s="22" t="s">
        <v>408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76</v>
      </c>
      <c r="BK151" s="192">
        <f>ROUND(I151*H151,2)</f>
        <v>0</v>
      </c>
      <c r="BL151" s="22" t="s">
        <v>98</v>
      </c>
      <c r="BM151" s="191" t="s">
        <v>3511</v>
      </c>
    </row>
    <row r="152" s="2" customFormat="1">
      <c r="A152" s="41"/>
      <c r="B152" s="42"/>
      <c r="C152" s="41"/>
      <c r="D152" s="193" t="s">
        <v>417</v>
      </c>
      <c r="E152" s="41"/>
      <c r="F152" s="194" t="s">
        <v>3512</v>
      </c>
      <c r="G152" s="41"/>
      <c r="H152" s="41"/>
      <c r="I152" s="195"/>
      <c r="J152" s="41"/>
      <c r="K152" s="41"/>
      <c r="L152" s="42"/>
      <c r="M152" s="196"/>
      <c r="N152" s="197"/>
      <c r="O152" s="75"/>
      <c r="P152" s="75"/>
      <c r="Q152" s="75"/>
      <c r="R152" s="75"/>
      <c r="S152" s="75"/>
      <c r="T152" s="76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2" t="s">
        <v>417</v>
      </c>
      <c r="AU152" s="22" t="s">
        <v>80</v>
      </c>
    </row>
    <row r="153" s="2" customFormat="1" ht="16.5" customHeight="1">
      <c r="A153" s="41"/>
      <c r="B153" s="179"/>
      <c r="C153" s="180" t="s">
        <v>626</v>
      </c>
      <c r="D153" s="180" t="s">
        <v>411</v>
      </c>
      <c r="E153" s="181" t="s">
        <v>3513</v>
      </c>
      <c r="F153" s="182" t="s">
        <v>3514</v>
      </c>
      <c r="G153" s="183" t="s">
        <v>650</v>
      </c>
      <c r="H153" s="184">
        <v>171</v>
      </c>
      <c r="I153" s="185"/>
      <c r="J153" s="186">
        <f>ROUND(I153*H153,2)</f>
        <v>0</v>
      </c>
      <c r="K153" s="182" t="s">
        <v>414</v>
      </c>
      <c r="L153" s="42"/>
      <c r="M153" s="187" t="s">
        <v>3</v>
      </c>
      <c r="N153" s="188" t="s">
        <v>43</v>
      </c>
      <c r="O153" s="75"/>
      <c r="P153" s="189">
        <f>O153*H153</f>
        <v>0</v>
      </c>
      <c r="Q153" s="189">
        <v>0</v>
      </c>
      <c r="R153" s="189">
        <f>Q153*H153</f>
        <v>0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98</v>
      </c>
      <c r="AT153" s="191" t="s">
        <v>411</v>
      </c>
      <c r="AU153" s="191" t="s">
        <v>80</v>
      </c>
      <c r="AY153" s="22" t="s">
        <v>408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76</v>
      </c>
      <c r="BK153" s="192">
        <f>ROUND(I153*H153,2)</f>
        <v>0</v>
      </c>
      <c r="BL153" s="22" t="s">
        <v>98</v>
      </c>
      <c r="BM153" s="191" t="s">
        <v>3515</v>
      </c>
    </row>
    <row r="154" s="2" customFormat="1">
      <c r="A154" s="41"/>
      <c r="B154" s="42"/>
      <c r="C154" s="41"/>
      <c r="D154" s="193" t="s">
        <v>417</v>
      </c>
      <c r="E154" s="41"/>
      <c r="F154" s="194" t="s">
        <v>3516</v>
      </c>
      <c r="G154" s="41"/>
      <c r="H154" s="41"/>
      <c r="I154" s="195"/>
      <c r="J154" s="41"/>
      <c r="K154" s="41"/>
      <c r="L154" s="42"/>
      <c r="M154" s="196"/>
      <c r="N154" s="197"/>
      <c r="O154" s="75"/>
      <c r="P154" s="75"/>
      <c r="Q154" s="75"/>
      <c r="R154" s="75"/>
      <c r="S154" s="75"/>
      <c r="T154" s="76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2" t="s">
        <v>417</v>
      </c>
      <c r="AU154" s="22" t="s">
        <v>80</v>
      </c>
    </row>
    <row r="155" s="13" customFormat="1">
      <c r="A155" s="13"/>
      <c r="B155" s="198"/>
      <c r="C155" s="13"/>
      <c r="D155" s="199" t="s">
        <v>419</v>
      </c>
      <c r="E155" s="200" t="s">
        <v>3</v>
      </c>
      <c r="F155" s="201" t="s">
        <v>3517</v>
      </c>
      <c r="G155" s="13"/>
      <c r="H155" s="202">
        <v>171</v>
      </c>
      <c r="I155" s="203"/>
      <c r="J155" s="13"/>
      <c r="K155" s="13"/>
      <c r="L155" s="198"/>
      <c r="M155" s="204"/>
      <c r="N155" s="205"/>
      <c r="O155" s="205"/>
      <c r="P155" s="205"/>
      <c r="Q155" s="205"/>
      <c r="R155" s="205"/>
      <c r="S155" s="205"/>
      <c r="T155" s="20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00" t="s">
        <v>419</v>
      </c>
      <c r="AU155" s="200" t="s">
        <v>80</v>
      </c>
      <c r="AV155" s="13" t="s">
        <v>80</v>
      </c>
      <c r="AW155" s="13" t="s">
        <v>33</v>
      </c>
      <c r="AX155" s="13" t="s">
        <v>76</v>
      </c>
      <c r="AY155" s="200" t="s">
        <v>408</v>
      </c>
    </row>
    <row r="156" s="2" customFormat="1" ht="24.15" customHeight="1">
      <c r="A156" s="41"/>
      <c r="B156" s="179"/>
      <c r="C156" s="180" t="s">
        <v>113</v>
      </c>
      <c r="D156" s="180" t="s">
        <v>411</v>
      </c>
      <c r="E156" s="181" t="s">
        <v>3518</v>
      </c>
      <c r="F156" s="182" t="s">
        <v>3519</v>
      </c>
      <c r="G156" s="183" t="s">
        <v>3520</v>
      </c>
      <c r="H156" s="184">
        <v>16</v>
      </c>
      <c r="I156" s="185"/>
      <c r="J156" s="186">
        <f>ROUND(I156*H156,2)</f>
        <v>0</v>
      </c>
      <c r="K156" s="182" t="s">
        <v>665</v>
      </c>
      <c r="L156" s="42"/>
      <c r="M156" s="187" t="s">
        <v>3</v>
      </c>
      <c r="N156" s="188" t="s">
        <v>43</v>
      </c>
      <c r="O156" s="75"/>
      <c r="P156" s="189">
        <f>O156*H156</f>
        <v>0</v>
      </c>
      <c r="Q156" s="189">
        <v>0</v>
      </c>
      <c r="R156" s="189">
        <f>Q156*H156</f>
        <v>0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98</v>
      </c>
      <c r="AT156" s="191" t="s">
        <v>411</v>
      </c>
      <c r="AU156" s="191" t="s">
        <v>80</v>
      </c>
      <c r="AY156" s="22" t="s">
        <v>408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76</v>
      </c>
      <c r="BK156" s="192">
        <f>ROUND(I156*H156,2)</f>
        <v>0</v>
      </c>
      <c r="BL156" s="22" t="s">
        <v>98</v>
      </c>
      <c r="BM156" s="191" t="s">
        <v>3521</v>
      </c>
    </row>
    <row r="157" s="2" customFormat="1" ht="16.5" customHeight="1">
      <c r="A157" s="41"/>
      <c r="B157" s="179"/>
      <c r="C157" s="180" t="s">
        <v>638</v>
      </c>
      <c r="D157" s="180" t="s">
        <v>411</v>
      </c>
      <c r="E157" s="181" t="s">
        <v>3522</v>
      </c>
      <c r="F157" s="182" t="s">
        <v>3523</v>
      </c>
      <c r="G157" s="183" t="s">
        <v>3520</v>
      </c>
      <c r="H157" s="184">
        <v>24</v>
      </c>
      <c r="I157" s="185"/>
      <c r="J157" s="186">
        <f>ROUND(I157*H157,2)</f>
        <v>0</v>
      </c>
      <c r="K157" s="182" t="s">
        <v>665</v>
      </c>
      <c r="L157" s="42"/>
      <c r="M157" s="187" t="s">
        <v>3</v>
      </c>
      <c r="N157" s="188" t="s">
        <v>43</v>
      </c>
      <c r="O157" s="75"/>
      <c r="P157" s="189">
        <f>O157*H157</f>
        <v>0</v>
      </c>
      <c r="Q157" s="189">
        <v>0</v>
      </c>
      <c r="R157" s="189">
        <f>Q157*H157</f>
        <v>0</v>
      </c>
      <c r="S157" s="189">
        <v>0</v>
      </c>
      <c r="T157" s="190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191" t="s">
        <v>98</v>
      </c>
      <c r="AT157" s="191" t="s">
        <v>411</v>
      </c>
      <c r="AU157" s="191" t="s">
        <v>80</v>
      </c>
      <c r="AY157" s="22" t="s">
        <v>408</v>
      </c>
      <c r="BE157" s="192">
        <f>IF(N157="základní",J157,0)</f>
        <v>0</v>
      </c>
      <c r="BF157" s="192">
        <f>IF(N157="snížená",J157,0)</f>
        <v>0</v>
      </c>
      <c r="BG157" s="192">
        <f>IF(N157="zákl. přenesená",J157,0)</f>
        <v>0</v>
      </c>
      <c r="BH157" s="192">
        <f>IF(N157="sníž. přenesená",J157,0)</f>
        <v>0</v>
      </c>
      <c r="BI157" s="192">
        <f>IF(N157="nulová",J157,0)</f>
        <v>0</v>
      </c>
      <c r="BJ157" s="22" t="s">
        <v>76</v>
      </c>
      <c r="BK157" s="192">
        <f>ROUND(I157*H157,2)</f>
        <v>0</v>
      </c>
      <c r="BL157" s="22" t="s">
        <v>98</v>
      </c>
      <c r="BM157" s="191" t="s">
        <v>3524</v>
      </c>
    </row>
    <row r="158" s="2" customFormat="1" ht="49.05" customHeight="1">
      <c r="A158" s="41"/>
      <c r="B158" s="179"/>
      <c r="C158" s="180" t="s">
        <v>647</v>
      </c>
      <c r="D158" s="180" t="s">
        <v>411</v>
      </c>
      <c r="E158" s="181" t="s">
        <v>3525</v>
      </c>
      <c r="F158" s="182" t="s">
        <v>3526</v>
      </c>
      <c r="G158" s="183" t="s">
        <v>501</v>
      </c>
      <c r="H158" s="184">
        <v>0.23200000000000001</v>
      </c>
      <c r="I158" s="185"/>
      <c r="J158" s="186">
        <f>ROUND(I158*H158,2)</f>
        <v>0</v>
      </c>
      <c r="K158" s="182" t="s">
        <v>414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98</v>
      </c>
      <c r="AT158" s="191" t="s">
        <v>411</v>
      </c>
      <c r="AU158" s="191" t="s">
        <v>80</v>
      </c>
      <c r="AY158" s="22" t="s">
        <v>408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76</v>
      </c>
      <c r="BK158" s="192">
        <f>ROUND(I158*H158,2)</f>
        <v>0</v>
      </c>
      <c r="BL158" s="22" t="s">
        <v>98</v>
      </c>
      <c r="BM158" s="191" t="s">
        <v>3527</v>
      </c>
    </row>
    <row r="159" s="2" customFormat="1">
      <c r="A159" s="41"/>
      <c r="B159" s="42"/>
      <c r="C159" s="41"/>
      <c r="D159" s="193" t="s">
        <v>417</v>
      </c>
      <c r="E159" s="41"/>
      <c r="F159" s="194" t="s">
        <v>3528</v>
      </c>
      <c r="G159" s="41"/>
      <c r="H159" s="41"/>
      <c r="I159" s="195"/>
      <c r="J159" s="41"/>
      <c r="K159" s="41"/>
      <c r="L159" s="42"/>
      <c r="M159" s="196"/>
      <c r="N159" s="197"/>
      <c r="O159" s="75"/>
      <c r="P159" s="75"/>
      <c r="Q159" s="75"/>
      <c r="R159" s="75"/>
      <c r="S159" s="75"/>
      <c r="T159" s="76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2" t="s">
        <v>417</v>
      </c>
      <c r="AU159" s="22" t="s">
        <v>80</v>
      </c>
    </row>
    <row r="160" s="2" customFormat="1" ht="62.7" customHeight="1">
      <c r="A160" s="41"/>
      <c r="B160" s="179"/>
      <c r="C160" s="180" t="s">
        <v>655</v>
      </c>
      <c r="D160" s="180" t="s">
        <v>411</v>
      </c>
      <c r="E160" s="181" t="s">
        <v>3529</v>
      </c>
      <c r="F160" s="182" t="s">
        <v>3530</v>
      </c>
      <c r="G160" s="183" t="s">
        <v>501</v>
      </c>
      <c r="H160" s="184">
        <v>0.23200000000000001</v>
      </c>
      <c r="I160" s="185"/>
      <c r="J160" s="186">
        <f>ROUND(I160*H160,2)</f>
        <v>0</v>
      </c>
      <c r="K160" s="182" t="s">
        <v>414</v>
      </c>
      <c r="L160" s="42"/>
      <c r="M160" s="187" t="s">
        <v>3</v>
      </c>
      <c r="N160" s="188" t="s">
        <v>43</v>
      </c>
      <c r="O160" s="75"/>
      <c r="P160" s="189">
        <f>O160*H160</f>
        <v>0</v>
      </c>
      <c r="Q160" s="189">
        <v>0</v>
      </c>
      <c r="R160" s="189">
        <f>Q160*H160</f>
        <v>0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98</v>
      </c>
      <c r="AT160" s="191" t="s">
        <v>411</v>
      </c>
      <c r="AU160" s="191" t="s">
        <v>80</v>
      </c>
      <c r="AY160" s="22" t="s">
        <v>408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76</v>
      </c>
      <c r="BK160" s="192">
        <f>ROUND(I160*H160,2)</f>
        <v>0</v>
      </c>
      <c r="BL160" s="22" t="s">
        <v>98</v>
      </c>
      <c r="BM160" s="191" t="s">
        <v>3531</v>
      </c>
    </row>
    <row r="161" s="2" customFormat="1">
      <c r="A161" s="41"/>
      <c r="B161" s="42"/>
      <c r="C161" s="41"/>
      <c r="D161" s="193" t="s">
        <v>417</v>
      </c>
      <c r="E161" s="41"/>
      <c r="F161" s="194" t="s">
        <v>3532</v>
      </c>
      <c r="G161" s="41"/>
      <c r="H161" s="41"/>
      <c r="I161" s="195"/>
      <c r="J161" s="41"/>
      <c r="K161" s="41"/>
      <c r="L161" s="42"/>
      <c r="M161" s="196"/>
      <c r="N161" s="197"/>
      <c r="O161" s="75"/>
      <c r="P161" s="75"/>
      <c r="Q161" s="75"/>
      <c r="R161" s="75"/>
      <c r="S161" s="75"/>
      <c r="T161" s="76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2" t="s">
        <v>417</v>
      </c>
      <c r="AU161" s="22" t="s">
        <v>80</v>
      </c>
    </row>
    <row r="162" s="12" customFormat="1" ht="22.8" customHeight="1">
      <c r="A162" s="12"/>
      <c r="B162" s="166"/>
      <c r="C162" s="12"/>
      <c r="D162" s="167" t="s">
        <v>71</v>
      </c>
      <c r="E162" s="177" t="s">
        <v>3533</v>
      </c>
      <c r="F162" s="177" t="s">
        <v>3534</v>
      </c>
      <c r="G162" s="12"/>
      <c r="H162" s="12"/>
      <c r="I162" s="169"/>
      <c r="J162" s="178">
        <f>BK162</f>
        <v>0</v>
      </c>
      <c r="K162" s="12"/>
      <c r="L162" s="166"/>
      <c r="M162" s="171"/>
      <c r="N162" s="172"/>
      <c r="O162" s="172"/>
      <c r="P162" s="173">
        <f>SUM(P163:P186)</f>
        <v>0</v>
      </c>
      <c r="Q162" s="172"/>
      <c r="R162" s="173">
        <f>SUM(R163:R186)</f>
        <v>0.01804</v>
      </c>
      <c r="S162" s="172"/>
      <c r="T162" s="174">
        <f>SUM(T163:T186)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67" t="s">
        <v>80</v>
      </c>
      <c r="AT162" s="175" t="s">
        <v>71</v>
      </c>
      <c r="AU162" s="175" t="s">
        <v>76</v>
      </c>
      <c r="AY162" s="167" t="s">
        <v>408</v>
      </c>
      <c r="BK162" s="176">
        <f>SUM(BK163:BK186)</f>
        <v>0</v>
      </c>
    </row>
    <row r="163" s="2" customFormat="1" ht="24.15" customHeight="1">
      <c r="A163" s="41"/>
      <c r="B163" s="179"/>
      <c r="C163" s="180" t="s">
        <v>661</v>
      </c>
      <c r="D163" s="180" t="s">
        <v>411</v>
      </c>
      <c r="E163" s="181" t="s">
        <v>3535</v>
      </c>
      <c r="F163" s="182" t="s">
        <v>3536</v>
      </c>
      <c r="G163" s="183" t="s">
        <v>561</v>
      </c>
      <c r="H163" s="184">
        <v>12</v>
      </c>
      <c r="I163" s="185"/>
      <c r="J163" s="186">
        <f>ROUND(I163*H163,2)</f>
        <v>0</v>
      </c>
      <c r="K163" s="182" t="s">
        <v>414</v>
      </c>
      <c r="L163" s="42"/>
      <c r="M163" s="187" t="s">
        <v>3</v>
      </c>
      <c r="N163" s="188" t="s">
        <v>43</v>
      </c>
      <c r="O163" s="75"/>
      <c r="P163" s="189">
        <f>O163*H163</f>
        <v>0</v>
      </c>
      <c r="Q163" s="189">
        <v>0.00024000000000000001</v>
      </c>
      <c r="R163" s="189">
        <f>Q163*H163</f>
        <v>0.0028800000000000002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98</v>
      </c>
      <c r="AT163" s="191" t="s">
        <v>411</v>
      </c>
      <c r="AU163" s="191" t="s">
        <v>80</v>
      </c>
      <c r="AY163" s="22" t="s">
        <v>408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76</v>
      </c>
      <c r="BK163" s="192">
        <f>ROUND(I163*H163,2)</f>
        <v>0</v>
      </c>
      <c r="BL163" s="22" t="s">
        <v>98</v>
      </c>
      <c r="BM163" s="191" t="s">
        <v>3537</v>
      </c>
    </row>
    <row r="164" s="2" customFormat="1">
      <c r="A164" s="41"/>
      <c r="B164" s="42"/>
      <c r="C164" s="41"/>
      <c r="D164" s="193" t="s">
        <v>417</v>
      </c>
      <c r="E164" s="41"/>
      <c r="F164" s="194" t="s">
        <v>3538</v>
      </c>
      <c r="G164" s="41"/>
      <c r="H164" s="41"/>
      <c r="I164" s="195"/>
      <c r="J164" s="41"/>
      <c r="K164" s="41"/>
      <c r="L164" s="42"/>
      <c r="M164" s="196"/>
      <c r="N164" s="197"/>
      <c r="O164" s="75"/>
      <c r="P164" s="75"/>
      <c r="Q164" s="75"/>
      <c r="R164" s="75"/>
      <c r="S164" s="75"/>
      <c r="T164" s="76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2" t="s">
        <v>417</v>
      </c>
      <c r="AU164" s="22" t="s">
        <v>80</v>
      </c>
    </row>
    <row r="165" s="13" customFormat="1">
      <c r="A165" s="13"/>
      <c r="B165" s="198"/>
      <c r="C165" s="13"/>
      <c r="D165" s="199" t="s">
        <v>419</v>
      </c>
      <c r="E165" s="200" t="s">
        <v>3</v>
      </c>
      <c r="F165" s="201" t="s">
        <v>3539</v>
      </c>
      <c r="G165" s="13"/>
      <c r="H165" s="202">
        <v>12</v>
      </c>
      <c r="I165" s="203"/>
      <c r="J165" s="13"/>
      <c r="K165" s="13"/>
      <c r="L165" s="198"/>
      <c r="M165" s="204"/>
      <c r="N165" s="205"/>
      <c r="O165" s="205"/>
      <c r="P165" s="205"/>
      <c r="Q165" s="205"/>
      <c r="R165" s="205"/>
      <c r="S165" s="205"/>
      <c r="T165" s="20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00" t="s">
        <v>419</v>
      </c>
      <c r="AU165" s="200" t="s">
        <v>80</v>
      </c>
      <c r="AV165" s="13" t="s">
        <v>80</v>
      </c>
      <c r="AW165" s="13" t="s">
        <v>33</v>
      </c>
      <c r="AX165" s="13" t="s">
        <v>76</v>
      </c>
      <c r="AY165" s="200" t="s">
        <v>408</v>
      </c>
    </row>
    <row r="166" s="2" customFormat="1" ht="21.75" customHeight="1">
      <c r="A166" s="41"/>
      <c r="B166" s="179"/>
      <c r="C166" s="180" t="s">
        <v>196</v>
      </c>
      <c r="D166" s="180" t="s">
        <v>411</v>
      </c>
      <c r="E166" s="181" t="s">
        <v>3540</v>
      </c>
      <c r="F166" s="182" t="s">
        <v>3541</v>
      </c>
      <c r="G166" s="183" t="s">
        <v>561</v>
      </c>
      <c r="H166" s="184">
        <v>2</v>
      </c>
      <c r="I166" s="185"/>
      <c r="J166" s="186">
        <f>ROUND(I166*H166,2)</f>
        <v>0</v>
      </c>
      <c r="K166" s="182" t="s">
        <v>414</v>
      </c>
      <c r="L166" s="42"/>
      <c r="M166" s="187" t="s">
        <v>3</v>
      </c>
      <c r="N166" s="188" t="s">
        <v>43</v>
      </c>
      <c r="O166" s="75"/>
      <c r="P166" s="189">
        <f>O166*H166</f>
        <v>0</v>
      </c>
      <c r="Q166" s="189">
        <v>0.00052999999999999998</v>
      </c>
      <c r="R166" s="189">
        <f>Q166*H166</f>
        <v>0.00106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98</v>
      </c>
      <c r="AT166" s="191" t="s">
        <v>411</v>
      </c>
      <c r="AU166" s="191" t="s">
        <v>80</v>
      </c>
      <c r="AY166" s="22" t="s">
        <v>408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76</v>
      </c>
      <c r="BK166" s="192">
        <f>ROUND(I166*H166,2)</f>
        <v>0</v>
      </c>
      <c r="BL166" s="22" t="s">
        <v>98</v>
      </c>
      <c r="BM166" s="191" t="s">
        <v>3542</v>
      </c>
    </row>
    <row r="167" s="2" customFormat="1">
      <c r="A167" s="41"/>
      <c r="B167" s="42"/>
      <c r="C167" s="41"/>
      <c r="D167" s="193" t="s">
        <v>417</v>
      </c>
      <c r="E167" s="41"/>
      <c r="F167" s="194" t="s">
        <v>3543</v>
      </c>
      <c r="G167" s="41"/>
      <c r="H167" s="41"/>
      <c r="I167" s="195"/>
      <c r="J167" s="41"/>
      <c r="K167" s="41"/>
      <c r="L167" s="42"/>
      <c r="M167" s="196"/>
      <c r="N167" s="197"/>
      <c r="O167" s="75"/>
      <c r="P167" s="75"/>
      <c r="Q167" s="75"/>
      <c r="R167" s="75"/>
      <c r="S167" s="75"/>
      <c r="T167" s="76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2" t="s">
        <v>417</v>
      </c>
      <c r="AU167" s="22" t="s">
        <v>80</v>
      </c>
    </row>
    <row r="168" s="2" customFormat="1" ht="24.15" customHeight="1">
      <c r="A168" s="41"/>
      <c r="B168" s="179"/>
      <c r="C168" s="180" t="s">
        <v>671</v>
      </c>
      <c r="D168" s="180" t="s">
        <v>411</v>
      </c>
      <c r="E168" s="181" t="s">
        <v>3544</v>
      </c>
      <c r="F168" s="182" t="s">
        <v>3545</v>
      </c>
      <c r="G168" s="183" t="s">
        <v>561</v>
      </c>
      <c r="H168" s="184">
        <v>18</v>
      </c>
      <c r="I168" s="185"/>
      <c r="J168" s="186">
        <f>ROUND(I168*H168,2)</f>
        <v>0</v>
      </c>
      <c r="K168" s="182" t="s">
        <v>414</v>
      </c>
      <c r="L168" s="42"/>
      <c r="M168" s="187" t="s">
        <v>3</v>
      </c>
      <c r="N168" s="188" t="s">
        <v>43</v>
      </c>
      <c r="O168" s="75"/>
      <c r="P168" s="189">
        <f>O168*H168</f>
        <v>0</v>
      </c>
      <c r="Q168" s="189">
        <v>0.00022000000000000001</v>
      </c>
      <c r="R168" s="189">
        <f>Q168*H168</f>
        <v>0.00396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98</v>
      </c>
      <c r="AT168" s="191" t="s">
        <v>411</v>
      </c>
      <c r="AU168" s="191" t="s">
        <v>80</v>
      </c>
      <c r="AY168" s="22" t="s">
        <v>408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76</v>
      </c>
      <c r="BK168" s="192">
        <f>ROUND(I168*H168,2)</f>
        <v>0</v>
      </c>
      <c r="BL168" s="22" t="s">
        <v>98</v>
      </c>
      <c r="BM168" s="191" t="s">
        <v>3546</v>
      </c>
    </row>
    <row r="169" s="2" customFormat="1">
      <c r="A169" s="41"/>
      <c r="B169" s="42"/>
      <c r="C169" s="41"/>
      <c r="D169" s="193" t="s">
        <v>417</v>
      </c>
      <c r="E169" s="41"/>
      <c r="F169" s="194" t="s">
        <v>3547</v>
      </c>
      <c r="G169" s="41"/>
      <c r="H169" s="41"/>
      <c r="I169" s="195"/>
      <c r="J169" s="41"/>
      <c r="K169" s="41"/>
      <c r="L169" s="42"/>
      <c r="M169" s="196"/>
      <c r="N169" s="197"/>
      <c r="O169" s="75"/>
      <c r="P169" s="75"/>
      <c r="Q169" s="75"/>
      <c r="R169" s="75"/>
      <c r="S169" s="75"/>
      <c r="T169" s="76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2" t="s">
        <v>417</v>
      </c>
      <c r="AU169" s="22" t="s">
        <v>80</v>
      </c>
    </row>
    <row r="170" s="13" customFormat="1">
      <c r="A170" s="13"/>
      <c r="B170" s="198"/>
      <c r="C170" s="13"/>
      <c r="D170" s="199" t="s">
        <v>419</v>
      </c>
      <c r="E170" s="200" t="s">
        <v>3</v>
      </c>
      <c r="F170" s="201" t="s">
        <v>3548</v>
      </c>
      <c r="G170" s="13"/>
      <c r="H170" s="202">
        <v>18</v>
      </c>
      <c r="I170" s="203"/>
      <c r="J170" s="13"/>
      <c r="K170" s="13"/>
      <c r="L170" s="198"/>
      <c r="M170" s="204"/>
      <c r="N170" s="205"/>
      <c r="O170" s="205"/>
      <c r="P170" s="205"/>
      <c r="Q170" s="205"/>
      <c r="R170" s="205"/>
      <c r="S170" s="205"/>
      <c r="T170" s="20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00" t="s">
        <v>419</v>
      </c>
      <c r="AU170" s="200" t="s">
        <v>80</v>
      </c>
      <c r="AV170" s="13" t="s">
        <v>80</v>
      </c>
      <c r="AW170" s="13" t="s">
        <v>33</v>
      </c>
      <c r="AX170" s="13" t="s">
        <v>76</v>
      </c>
      <c r="AY170" s="200" t="s">
        <v>408</v>
      </c>
    </row>
    <row r="171" s="2" customFormat="1" ht="37.8" customHeight="1">
      <c r="A171" s="41"/>
      <c r="B171" s="179"/>
      <c r="C171" s="180" t="s">
        <v>678</v>
      </c>
      <c r="D171" s="180" t="s">
        <v>411</v>
      </c>
      <c r="E171" s="181" t="s">
        <v>3549</v>
      </c>
      <c r="F171" s="182" t="s">
        <v>3550</v>
      </c>
      <c r="G171" s="183" t="s">
        <v>561</v>
      </c>
      <c r="H171" s="184">
        <v>2</v>
      </c>
      <c r="I171" s="185"/>
      <c r="J171" s="186">
        <f>ROUND(I171*H171,2)</f>
        <v>0</v>
      </c>
      <c r="K171" s="182" t="s">
        <v>414</v>
      </c>
      <c r="L171" s="42"/>
      <c r="M171" s="187" t="s">
        <v>3</v>
      </c>
      <c r="N171" s="188" t="s">
        <v>43</v>
      </c>
      <c r="O171" s="75"/>
      <c r="P171" s="189">
        <f>O171*H171</f>
        <v>0</v>
      </c>
      <c r="Q171" s="189">
        <v>0.00056999999999999998</v>
      </c>
      <c r="R171" s="189">
        <f>Q171*H171</f>
        <v>0.00114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98</v>
      </c>
      <c r="AT171" s="191" t="s">
        <v>411</v>
      </c>
      <c r="AU171" s="191" t="s">
        <v>80</v>
      </c>
      <c r="AY171" s="22" t="s">
        <v>408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76</v>
      </c>
      <c r="BK171" s="192">
        <f>ROUND(I171*H171,2)</f>
        <v>0</v>
      </c>
      <c r="BL171" s="22" t="s">
        <v>98</v>
      </c>
      <c r="BM171" s="191" t="s">
        <v>3551</v>
      </c>
    </row>
    <row r="172" s="2" customFormat="1">
      <c r="A172" s="41"/>
      <c r="B172" s="42"/>
      <c r="C172" s="41"/>
      <c r="D172" s="193" t="s">
        <v>417</v>
      </c>
      <c r="E172" s="41"/>
      <c r="F172" s="194" t="s">
        <v>3552</v>
      </c>
      <c r="G172" s="41"/>
      <c r="H172" s="41"/>
      <c r="I172" s="195"/>
      <c r="J172" s="41"/>
      <c r="K172" s="41"/>
      <c r="L172" s="42"/>
      <c r="M172" s="196"/>
      <c r="N172" s="197"/>
      <c r="O172" s="75"/>
      <c r="P172" s="75"/>
      <c r="Q172" s="75"/>
      <c r="R172" s="75"/>
      <c r="S172" s="75"/>
      <c r="T172" s="76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2" t="s">
        <v>417</v>
      </c>
      <c r="AU172" s="22" t="s">
        <v>80</v>
      </c>
    </row>
    <row r="173" s="2" customFormat="1" ht="21.75" customHeight="1">
      <c r="A173" s="41"/>
      <c r="B173" s="179"/>
      <c r="C173" s="180" t="s">
        <v>683</v>
      </c>
      <c r="D173" s="180" t="s">
        <v>411</v>
      </c>
      <c r="E173" s="181" t="s">
        <v>3553</v>
      </c>
      <c r="F173" s="182" t="s">
        <v>3554</v>
      </c>
      <c r="G173" s="183" t="s">
        <v>561</v>
      </c>
      <c r="H173" s="184">
        <v>18</v>
      </c>
      <c r="I173" s="185"/>
      <c r="J173" s="186">
        <f>ROUND(I173*H173,2)</f>
        <v>0</v>
      </c>
      <c r="K173" s="182" t="s">
        <v>414</v>
      </c>
      <c r="L173" s="42"/>
      <c r="M173" s="187" t="s">
        <v>3</v>
      </c>
      <c r="N173" s="188" t="s">
        <v>43</v>
      </c>
      <c r="O173" s="75"/>
      <c r="P173" s="189">
        <f>O173*H173</f>
        <v>0</v>
      </c>
      <c r="Q173" s="189">
        <v>0.00050000000000000001</v>
      </c>
      <c r="R173" s="189">
        <f>Q173*H173</f>
        <v>0.0090000000000000011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98</v>
      </c>
      <c r="AT173" s="191" t="s">
        <v>411</v>
      </c>
      <c r="AU173" s="191" t="s">
        <v>80</v>
      </c>
      <c r="AY173" s="22" t="s">
        <v>408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76</v>
      </c>
      <c r="BK173" s="192">
        <f>ROUND(I173*H173,2)</f>
        <v>0</v>
      </c>
      <c r="BL173" s="22" t="s">
        <v>98</v>
      </c>
      <c r="BM173" s="191" t="s">
        <v>3555</v>
      </c>
    </row>
    <row r="174" s="2" customFormat="1">
      <c r="A174" s="41"/>
      <c r="B174" s="42"/>
      <c r="C174" s="41"/>
      <c r="D174" s="193" t="s">
        <v>417</v>
      </c>
      <c r="E174" s="41"/>
      <c r="F174" s="194" t="s">
        <v>3556</v>
      </c>
      <c r="G174" s="41"/>
      <c r="H174" s="41"/>
      <c r="I174" s="195"/>
      <c r="J174" s="41"/>
      <c r="K174" s="41"/>
      <c r="L174" s="42"/>
      <c r="M174" s="196"/>
      <c r="N174" s="197"/>
      <c r="O174" s="75"/>
      <c r="P174" s="75"/>
      <c r="Q174" s="75"/>
      <c r="R174" s="75"/>
      <c r="S174" s="75"/>
      <c r="T174" s="76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2" t="s">
        <v>417</v>
      </c>
      <c r="AU174" s="22" t="s">
        <v>80</v>
      </c>
    </row>
    <row r="175" s="13" customFormat="1">
      <c r="A175" s="13"/>
      <c r="B175" s="198"/>
      <c r="C175" s="13"/>
      <c r="D175" s="199" t="s">
        <v>419</v>
      </c>
      <c r="E175" s="200" t="s">
        <v>3</v>
      </c>
      <c r="F175" s="201" t="s">
        <v>3548</v>
      </c>
      <c r="G175" s="13"/>
      <c r="H175" s="202">
        <v>18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419</v>
      </c>
      <c r="AU175" s="200" t="s">
        <v>80</v>
      </c>
      <c r="AV175" s="13" t="s">
        <v>80</v>
      </c>
      <c r="AW175" s="13" t="s">
        <v>33</v>
      </c>
      <c r="AX175" s="13" t="s">
        <v>76</v>
      </c>
      <c r="AY175" s="200" t="s">
        <v>408</v>
      </c>
    </row>
    <row r="176" s="2" customFormat="1" ht="37.8" customHeight="1">
      <c r="A176" s="41"/>
      <c r="B176" s="179"/>
      <c r="C176" s="180" t="s">
        <v>689</v>
      </c>
      <c r="D176" s="180" t="s">
        <v>411</v>
      </c>
      <c r="E176" s="181" t="s">
        <v>3557</v>
      </c>
      <c r="F176" s="182" t="s">
        <v>3558</v>
      </c>
      <c r="G176" s="183" t="s">
        <v>561</v>
      </c>
      <c r="H176" s="184">
        <v>5</v>
      </c>
      <c r="I176" s="185"/>
      <c r="J176" s="186">
        <f>ROUND(I176*H176,2)</f>
        <v>0</v>
      </c>
      <c r="K176" s="182" t="s">
        <v>3310</v>
      </c>
      <c r="L176" s="42"/>
      <c r="M176" s="187" t="s">
        <v>3</v>
      </c>
      <c r="N176" s="188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98</v>
      </c>
      <c r="AT176" s="191" t="s">
        <v>411</v>
      </c>
      <c r="AU176" s="191" t="s">
        <v>80</v>
      </c>
      <c r="AY176" s="22" t="s">
        <v>408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76</v>
      </c>
      <c r="BK176" s="192">
        <f>ROUND(I176*H176,2)</f>
        <v>0</v>
      </c>
      <c r="BL176" s="22" t="s">
        <v>98</v>
      </c>
      <c r="BM176" s="191" t="s">
        <v>3559</v>
      </c>
    </row>
    <row r="177" s="2" customFormat="1" ht="37.8" customHeight="1">
      <c r="A177" s="41"/>
      <c r="B177" s="179"/>
      <c r="C177" s="180" t="s">
        <v>692</v>
      </c>
      <c r="D177" s="180" t="s">
        <v>411</v>
      </c>
      <c r="E177" s="181" t="s">
        <v>3560</v>
      </c>
      <c r="F177" s="182" t="s">
        <v>3561</v>
      </c>
      <c r="G177" s="183" t="s">
        <v>561</v>
      </c>
      <c r="H177" s="184">
        <v>1</v>
      </c>
      <c r="I177" s="185"/>
      <c r="J177" s="186">
        <f>ROUND(I177*H177,2)</f>
        <v>0</v>
      </c>
      <c r="K177" s="182" t="s">
        <v>3310</v>
      </c>
      <c r="L177" s="42"/>
      <c r="M177" s="187" t="s">
        <v>3</v>
      </c>
      <c r="N177" s="188" t="s">
        <v>43</v>
      </c>
      <c r="O177" s="75"/>
      <c r="P177" s="189">
        <f>O177*H177</f>
        <v>0</v>
      </c>
      <c r="Q177" s="189">
        <v>0</v>
      </c>
      <c r="R177" s="189">
        <f>Q177*H177</f>
        <v>0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98</v>
      </c>
      <c r="AT177" s="191" t="s">
        <v>411</v>
      </c>
      <c r="AU177" s="191" t="s">
        <v>80</v>
      </c>
      <c r="AY177" s="22" t="s">
        <v>408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76</v>
      </c>
      <c r="BK177" s="192">
        <f>ROUND(I177*H177,2)</f>
        <v>0</v>
      </c>
      <c r="BL177" s="22" t="s">
        <v>98</v>
      </c>
      <c r="BM177" s="191" t="s">
        <v>3562</v>
      </c>
    </row>
    <row r="178" s="2" customFormat="1" ht="24.15" customHeight="1">
      <c r="A178" s="41"/>
      <c r="B178" s="179"/>
      <c r="C178" s="223" t="s">
        <v>698</v>
      </c>
      <c r="D178" s="223" t="s">
        <v>513</v>
      </c>
      <c r="E178" s="224" t="s">
        <v>3563</v>
      </c>
      <c r="F178" s="225" t="s">
        <v>3564</v>
      </c>
      <c r="G178" s="226" t="s">
        <v>561</v>
      </c>
      <c r="H178" s="227">
        <v>5</v>
      </c>
      <c r="I178" s="228"/>
      <c r="J178" s="229">
        <f>ROUND(I178*H178,2)</f>
        <v>0</v>
      </c>
      <c r="K178" s="225" t="s">
        <v>3310</v>
      </c>
      <c r="L178" s="230"/>
      <c r="M178" s="231" t="s">
        <v>3</v>
      </c>
      <c r="N178" s="232" t="s">
        <v>43</v>
      </c>
      <c r="O178" s="75"/>
      <c r="P178" s="189">
        <f>O178*H178</f>
        <v>0</v>
      </c>
      <c r="Q178" s="189">
        <v>0</v>
      </c>
      <c r="R178" s="189">
        <f>Q178*H178</f>
        <v>0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616</v>
      </c>
      <c r="AT178" s="191" t="s">
        <v>513</v>
      </c>
      <c r="AU178" s="191" t="s">
        <v>80</v>
      </c>
      <c r="AY178" s="22" t="s">
        <v>408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76</v>
      </c>
      <c r="BK178" s="192">
        <f>ROUND(I178*H178,2)</f>
        <v>0</v>
      </c>
      <c r="BL178" s="22" t="s">
        <v>98</v>
      </c>
      <c r="BM178" s="191" t="s">
        <v>3565</v>
      </c>
    </row>
    <row r="179" s="2" customFormat="1" ht="33" customHeight="1">
      <c r="A179" s="41"/>
      <c r="B179" s="179"/>
      <c r="C179" s="223" t="s">
        <v>703</v>
      </c>
      <c r="D179" s="223" t="s">
        <v>513</v>
      </c>
      <c r="E179" s="224" t="s">
        <v>3566</v>
      </c>
      <c r="F179" s="225" t="s">
        <v>3567</v>
      </c>
      <c r="G179" s="226" t="s">
        <v>561</v>
      </c>
      <c r="H179" s="227">
        <v>5</v>
      </c>
      <c r="I179" s="228"/>
      <c r="J179" s="229">
        <f>ROUND(I179*H179,2)</f>
        <v>0</v>
      </c>
      <c r="K179" s="225" t="s">
        <v>3310</v>
      </c>
      <c r="L179" s="230"/>
      <c r="M179" s="231" t="s">
        <v>3</v>
      </c>
      <c r="N179" s="232" t="s">
        <v>43</v>
      </c>
      <c r="O179" s="75"/>
      <c r="P179" s="189">
        <f>O179*H179</f>
        <v>0</v>
      </c>
      <c r="Q179" s="189">
        <v>0</v>
      </c>
      <c r="R179" s="189">
        <f>Q179*H179</f>
        <v>0</v>
      </c>
      <c r="S179" s="189">
        <v>0</v>
      </c>
      <c r="T179" s="190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191" t="s">
        <v>616</v>
      </c>
      <c r="AT179" s="191" t="s">
        <v>513</v>
      </c>
      <c r="AU179" s="191" t="s">
        <v>80</v>
      </c>
      <c r="AY179" s="22" t="s">
        <v>408</v>
      </c>
      <c r="BE179" s="192">
        <f>IF(N179="základní",J179,0)</f>
        <v>0</v>
      </c>
      <c r="BF179" s="192">
        <f>IF(N179="snížená",J179,0)</f>
        <v>0</v>
      </c>
      <c r="BG179" s="192">
        <f>IF(N179="zákl. přenesená",J179,0)</f>
        <v>0</v>
      </c>
      <c r="BH179" s="192">
        <f>IF(N179="sníž. přenesená",J179,0)</f>
        <v>0</v>
      </c>
      <c r="BI179" s="192">
        <f>IF(N179="nulová",J179,0)</f>
        <v>0</v>
      </c>
      <c r="BJ179" s="22" t="s">
        <v>76</v>
      </c>
      <c r="BK179" s="192">
        <f>ROUND(I179*H179,2)</f>
        <v>0</v>
      </c>
      <c r="BL179" s="22" t="s">
        <v>98</v>
      </c>
      <c r="BM179" s="191" t="s">
        <v>3568</v>
      </c>
    </row>
    <row r="180" s="2" customFormat="1" ht="24.15" customHeight="1">
      <c r="A180" s="41"/>
      <c r="B180" s="179"/>
      <c r="C180" s="223" t="s">
        <v>708</v>
      </c>
      <c r="D180" s="223" t="s">
        <v>513</v>
      </c>
      <c r="E180" s="224" t="s">
        <v>3569</v>
      </c>
      <c r="F180" s="225" t="s">
        <v>3570</v>
      </c>
      <c r="G180" s="226" t="s">
        <v>561</v>
      </c>
      <c r="H180" s="227">
        <v>5</v>
      </c>
      <c r="I180" s="228"/>
      <c r="J180" s="229">
        <f>ROUND(I180*H180,2)</f>
        <v>0</v>
      </c>
      <c r="K180" s="225" t="s">
        <v>3310</v>
      </c>
      <c r="L180" s="230"/>
      <c r="M180" s="231" t="s">
        <v>3</v>
      </c>
      <c r="N180" s="232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616</v>
      </c>
      <c r="AT180" s="191" t="s">
        <v>513</v>
      </c>
      <c r="AU180" s="191" t="s">
        <v>80</v>
      </c>
      <c r="AY180" s="22" t="s">
        <v>408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76</v>
      </c>
      <c r="BK180" s="192">
        <f>ROUND(I180*H180,2)</f>
        <v>0</v>
      </c>
      <c r="BL180" s="22" t="s">
        <v>98</v>
      </c>
      <c r="BM180" s="191" t="s">
        <v>3571</v>
      </c>
    </row>
    <row r="181" s="2" customFormat="1" ht="49.05" customHeight="1">
      <c r="A181" s="41"/>
      <c r="B181" s="179"/>
      <c r="C181" s="223" t="s">
        <v>713</v>
      </c>
      <c r="D181" s="223" t="s">
        <v>513</v>
      </c>
      <c r="E181" s="224" t="s">
        <v>3572</v>
      </c>
      <c r="F181" s="225" t="s">
        <v>3573</v>
      </c>
      <c r="G181" s="226" t="s">
        <v>561</v>
      </c>
      <c r="H181" s="227">
        <v>5</v>
      </c>
      <c r="I181" s="228"/>
      <c r="J181" s="229">
        <f>ROUND(I181*H181,2)</f>
        <v>0</v>
      </c>
      <c r="K181" s="225" t="s">
        <v>3310</v>
      </c>
      <c r="L181" s="230"/>
      <c r="M181" s="231" t="s">
        <v>3</v>
      </c>
      <c r="N181" s="232" t="s">
        <v>43</v>
      </c>
      <c r="O181" s="75"/>
      <c r="P181" s="189">
        <f>O181*H181</f>
        <v>0</v>
      </c>
      <c r="Q181" s="189">
        <v>0</v>
      </c>
      <c r="R181" s="189">
        <f>Q181*H181</f>
        <v>0</v>
      </c>
      <c r="S181" s="189">
        <v>0</v>
      </c>
      <c r="T181" s="190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191" t="s">
        <v>616</v>
      </c>
      <c r="AT181" s="191" t="s">
        <v>513</v>
      </c>
      <c r="AU181" s="191" t="s">
        <v>80</v>
      </c>
      <c r="AY181" s="22" t="s">
        <v>408</v>
      </c>
      <c r="BE181" s="192">
        <f>IF(N181="základní",J181,0)</f>
        <v>0</v>
      </c>
      <c r="BF181" s="192">
        <f>IF(N181="snížená",J181,0)</f>
        <v>0</v>
      </c>
      <c r="BG181" s="192">
        <f>IF(N181="zákl. přenesená",J181,0)</f>
        <v>0</v>
      </c>
      <c r="BH181" s="192">
        <f>IF(N181="sníž. přenesená",J181,0)</f>
        <v>0</v>
      </c>
      <c r="BI181" s="192">
        <f>IF(N181="nulová",J181,0)</f>
        <v>0</v>
      </c>
      <c r="BJ181" s="22" t="s">
        <v>76</v>
      </c>
      <c r="BK181" s="192">
        <f>ROUND(I181*H181,2)</f>
        <v>0</v>
      </c>
      <c r="BL181" s="22" t="s">
        <v>98</v>
      </c>
      <c r="BM181" s="191" t="s">
        <v>3574</v>
      </c>
    </row>
    <row r="182" s="2" customFormat="1" ht="24.15" customHeight="1">
      <c r="A182" s="41"/>
      <c r="B182" s="179"/>
      <c r="C182" s="180" t="s">
        <v>718</v>
      </c>
      <c r="D182" s="180" t="s">
        <v>411</v>
      </c>
      <c r="E182" s="181" t="s">
        <v>3575</v>
      </c>
      <c r="F182" s="182" t="s">
        <v>3576</v>
      </c>
      <c r="G182" s="183" t="s">
        <v>561</v>
      </c>
      <c r="H182" s="184">
        <v>1</v>
      </c>
      <c r="I182" s="185"/>
      <c r="J182" s="186">
        <f>ROUND(I182*H182,2)</f>
        <v>0</v>
      </c>
      <c r="K182" s="182" t="s">
        <v>3310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98</v>
      </c>
      <c r="AT182" s="191" t="s">
        <v>411</v>
      </c>
      <c r="AU182" s="191" t="s">
        <v>80</v>
      </c>
      <c r="AY182" s="22" t="s">
        <v>408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76</v>
      </c>
      <c r="BK182" s="192">
        <f>ROUND(I182*H182,2)</f>
        <v>0</v>
      </c>
      <c r="BL182" s="22" t="s">
        <v>98</v>
      </c>
      <c r="BM182" s="191" t="s">
        <v>3577</v>
      </c>
    </row>
    <row r="183" s="2" customFormat="1" ht="49.05" customHeight="1">
      <c r="A183" s="41"/>
      <c r="B183" s="179"/>
      <c r="C183" s="180" t="s">
        <v>723</v>
      </c>
      <c r="D183" s="180" t="s">
        <v>411</v>
      </c>
      <c r="E183" s="181" t="s">
        <v>3578</v>
      </c>
      <c r="F183" s="182" t="s">
        <v>3579</v>
      </c>
      <c r="G183" s="183" t="s">
        <v>501</v>
      </c>
      <c r="H183" s="184">
        <v>0.017999999999999999</v>
      </c>
      <c r="I183" s="185"/>
      <c r="J183" s="186">
        <f>ROUND(I183*H183,2)</f>
        <v>0</v>
      </c>
      <c r="K183" s="182" t="s">
        <v>414</v>
      </c>
      <c r="L183" s="42"/>
      <c r="M183" s="187" t="s">
        <v>3</v>
      </c>
      <c r="N183" s="188" t="s">
        <v>43</v>
      </c>
      <c r="O183" s="75"/>
      <c r="P183" s="189">
        <f>O183*H183</f>
        <v>0</v>
      </c>
      <c r="Q183" s="189">
        <v>0</v>
      </c>
      <c r="R183" s="189">
        <f>Q183*H183</f>
        <v>0</v>
      </c>
      <c r="S183" s="189">
        <v>0</v>
      </c>
      <c r="T183" s="190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191" t="s">
        <v>98</v>
      </c>
      <c r="AT183" s="191" t="s">
        <v>411</v>
      </c>
      <c r="AU183" s="191" t="s">
        <v>80</v>
      </c>
      <c r="AY183" s="22" t="s">
        <v>408</v>
      </c>
      <c r="BE183" s="192">
        <f>IF(N183="základní",J183,0)</f>
        <v>0</v>
      </c>
      <c r="BF183" s="192">
        <f>IF(N183="snížená",J183,0)</f>
        <v>0</v>
      </c>
      <c r="BG183" s="192">
        <f>IF(N183="zákl. přenesená",J183,0)</f>
        <v>0</v>
      </c>
      <c r="BH183" s="192">
        <f>IF(N183="sníž. přenesená",J183,0)</f>
        <v>0</v>
      </c>
      <c r="BI183" s="192">
        <f>IF(N183="nulová",J183,0)</f>
        <v>0</v>
      </c>
      <c r="BJ183" s="22" t="s">
        <v>76</v>
      </c>
      <c r="BK183" s="192">
        <f>ROUND(I183*H183,2)</f>
        <v>0</v>
      </c>
      <c r="BL183" s="22" t="s">
        <v>98</v>
      </c>
      <c r="BM183" s="191" t="s">
        <v>3580</v>
      </c>
    </row>
    <row r="184" s="2" customFormat="1">
      <c r="A184" s="41"/>
      <c r="B184" s="42"/>
      <c r="C184" s="41"/>
      <c r="D184" s="193" t="s">
        <v>417</v>
      </c>
      <c r="E184" s="41"/>
      <c r="F184" s="194" t="s">
        <v>3581</v>
      </c>
      <c r="G184" s="41"/>
      <c r="H184" s="41"/>
      <c r="I184" s="195"/>
      <c r="J184" s="41"/>
      <c r="K184" s="41"/>
      <c r="L184" s="42"/>
      <c r="M184" s="196"/>
      <c r="N184" s="197"/>
      <c r="O184" s="75"/>
      <c r="P184" s="75"/>
      <c r="Q184" s="75"/>
      <c r="R184" s="75"/>
      <c r="S184" s="75"/>
      <c r="T184" s="76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2" t="s">
        <v>417</v>
      </c>
      <c r="AU184" s="22" t="s">
        <v>80</v>
      </c>
    </row>
    <row r="185" s="2" customFormat="1" ht="62.7" customHeight="1">
      <c r="A185" s="41"/>
      <c r="B185" s="179"/>
      <c r="C185" s="180" t="s">
        <v>729</v>
      </c>
      <c r="D185" s="180" t="s">
        <v>411</v>
      </c>
      <c r="E185" s="181" t="s">
        <v>3582</v>
      </c>
      <c r="F185" s="182" t="s">
        <v>3583</v>
      </c>
      <c r="G185" s="183" t="s">
        <v>501</v>
      </c>
      <c r="H185" s="184">
        <v>0.017999999999999999</v>
      </c>
      <c r="I185" s="185"/>
      <c r="J185" s="186">
        <f>ROUND(I185*H185,2)</f>
        <v>0</v>
      </c>
      <c r="K185" s="182" t="s">
        <v>414</v>
      </c>
      <c r="L185" s="42"/>
      <c r="M185" s="187" t="s">
        <v>3</v>
      </c>
      <c r="N185" s="188" t="s">
        <v>43</v>
      </c>
      <c r="O185" s="75"/>
      <c r="P185" s="189">
        <f>O185*H185</f>
        <v>0</v>
      </c>
      <c r="Q185" s="189">
        <v>0</v>
      </c>
      <c r="R185" s="189">
        <f>Q185*H185</f>
        <v>0</v>
      </c>
      <c r="S185" s="189">
        <v>0</v>
      </c>
      <c r="T185" s="190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191" t="s">
        <v>98</v>
      </c>
      <c r="AT185" s="191" t="s">
        <v>411</v>
      </c>
      <c r="AU185" s="191" t="s">
        <v>80</v>
      </c>
      <c r="AY185" s="22" t="s">
        <v>408</v>
      </c>
      <c r="BE185" s="192">
        <f>IF(N185="základní",J185,0)</f>
        <v>0</v>
      </c>
      <c r="BF185" s="192">
        <f>IF(N185="snížená",J185,0)</f>
        <v>0</v>
      </c>
      <c r="BG185" s="192">
        <f>IF(N185="zákl. přenesená",J185,0)</f>
        <v>0</v>
      </c>
      <c r="BH185" s="192">
        <f>IF(N185="sníž. přenesená",J185,0)</f>
        <v>0</v>
      </c>
      <c r="BI185" s="192">
        <f>IF(N185="nulová",J185,0)</f>
        <v>0</v>
      </c>
      <c r="BJ185" s="22" t="s">
        <v>76</v>
      </c>
      <c r="BK185" s="192">
        <f>ROUND(I185*H185,2)</f>
        <v>0</v>
      </c>
      <c r="BL185" s="22" t="s">
        <v>98</v>
      </c>
      <c r="BM185" s="191" t="s">
        <v>3584</v>
      </c>
    </row>
    <row r="186" s="2" customFormat="1">
      <c r="A186" s="41"/>
      <c r="B186" s="42"/>
      <c r="C186" s="41"/>
      <c r="D186" s="193" t="s">
        <v>417</v>
      </c>
      <c r="E186" s="41"/>
      <c r="F186" s="194" t="s">
        <v>3585</v>
      </c>
      <c r="G186" s="41"/>
      <c r="H186" s="41"/>
      <c r="I186" s="195"/>
      <c r="J186" s="41"/>
      <c r="K186" s="41"/>
      <c r="L186" s="42"/>
      <c r="M186" s="196"/>
      <c r="N186" s="197"/>
      <c r="O186" s="75"/>
      <c r="P186" s="75"/>
      <c r="Q186" s="75"/>
      <c r="R186" s="75"/>
      <c r="S186" s="75"/>
      <c r="T186" s="76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2" t="s">
        <v>417</v>
      </c>
      <c r="AU186" s="22" t="s">
        <v>80</v>
      </c>
    </row>
    <row r="187" s="12" customFormat="1" ht="22.8" customHeight="1">
      <c r="A187" s="12"/>
      <c r="B187" s="166"/>
      <c r="C187" s="12"/>
      <c r="D187" s="167" t="s">
        <v>71</v>
      </c>
      <c r="E187" s="177" t="s">
        <v>3586</v>
      </c>
      <c r="F187" s="177" t="s">
        <v>3587</v>
      </c>
      <c r="G187" s="12"/>
      <c r="H187" s="12"/>
      <c r="I187" s="169"/>
      <c r="J187" s="178">
        <f>BK187</f>
        <v>0</v>
      </c>
      <c r="K187" s="12"/>
      <c r="L187" s="166"/>
      <c r="M187" s="171"/>
      <c r="N187" s="172"/>
      <c r="O187" s="172"/>
      <c r="P187" s="173">
        <f>SUM(P188:P193)</f>
        <v>0</v>
      </c>
      <c r="Q187" s="172"/>
      <c r="R187" s="173">
        <f>SUM(R188:R193)</f>
        <v>0</v>
      </c>
      <c r="S187" s="172"/>
      <c r="T187" s="174">
        <f>SUM(T188:T193)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167" t="s">
        <v>80</v>
      </c>
      <c r="AT187" s="175" t="s">
        <v>71</v>
      </c>
      <c r="AU187" s="175" t="s">
        <v>76</v>
      </c>
      <c r="AY187" s="167" t="s">
        <v>408</v>
      </c>
      <c r="BK187" s="176">
        <f>SUM(BK188:BK193)</f>
        <v>0</v>
      </c>
    </row>
    <row r="188" s="2" customFormat="1" ht="33" customHeight="1">
      <c r="A188" s="41"/>
      <c r="B188" s="179"/>
      <c r="C188" s="180" t="s">
        <v>732</v>
      </c>
      <c r="D188" s="180" t="s">
        <v>411</v>
      </c>
      <c r="E188" s="181" t="s">
        <v>3588</v>
      </c>
      <c r="F188" s="182" t="s">
        <v>3589</v>
      </c>
      <c r="G188" s="183" t="s">
        <v>561</v>
      </c>
      <c r="H188" s="184">
        <v>23</v>
      </c>
      <c r="I188" s="185"/>
      <c r="J188" s="186">
        <f>ROUND(I188*H188,2)</f>
        <v>0</v>
      </c>
      <c r="K188" s="182" t="s">
        <v>414</v>
      </c>
      <c r="L188" s="42"/>
      <c r="M188" s="187" t="s">
        <v>3</v>
      </c>
      <c r="N188" s="188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98</v>
      </c>
      <c r="AT188" s="191" t="s">
        <v>411</v>
      </c>
      <c r="AU188" s="191" t="s">
        <v>80</v>
      </c>
      <c r="AY188" s="22" t="s">
        <v>408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76</v>
      </c>
      <c r="BK188" s="192">
        <f>ROUND(I188*H188,2)</f>
        <v>0</v>
      </c>
      <c r="BL188" s="22" t="s">
        <v>98</v>
      </c>
      <c r="BM188" s="191" t="s">
        <v>3590</v>
      </c>
    </row>
    <row r="189" s="2" customFormat="1">
      <c r="A189" s="41"/>
      <c r="B189" s="42"/>
      <c r="C189" s="41"/>
      <c r="D189" s="193" t="s">
        <v>417</v>
      </c>
      <c r="E189" s="41"/>
      <c r="F189" s="194" t="s">
        <v>3591</v>
      </c>
      <c r="G189" s="41"/>
      <c r="H189" s="41"/>
      <c r="I189" s="195"/>
      <c r="J189" s="41"/>
      <c r="K189" s="41"/>
      <c r="L189" s="42"/>
      <c r="M189" s="196"/>
      <c r="N189" s="197"/>
      <c r="O189" s="75"/>
      <c r="P189" s="75"/>
      <c r="Q189" s="75"/>
      <c r="R189" s="75"/>
      <c r="S189" s="75"/>
      <c r="T189" s="76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2" t="s">
        <v>417</v>
      </c>
      <c r="AU189" s="22" t="s">
        <v>80</v>
      </c>
    </row>
    <row r="190" s="2" customFormat="1" ht="16.5" customHeight="1">
      <c r="A190" s="41"/>
      <c r="B190" s="179"/>
      <c r="C190" s="180" t="s">
        <v>737</v>
      </c>
      <c r="D190" s="180" t="s">
        <v>411</v>
      </c>
      <c r="E190" s="181" t="s">
        <v>3592</v>
      </c>
      <c r="F190" s="182" t="s">
        <v>3593</v>
      </c>
      <c r="G190" s="183" t="s">
        <v>561</v>
      </c>
      <c r="H190" s="184">
        <v>23</v>
      </c>
      <c r="I190" s="185"/>
      <c r="J190" s="186">
        <f>ROUND(I190*H190,2)</f>
        <v>0</v>
      </c>
      <c r="K190" s="182" t="s">
        <v>414</v>
      </c>
      <c r="L190" s="42"/>
      <c r="M190" s="187" t="s">
        <v>3</v>
      </c>
      <c r="N190" s="188" t="s">
        <v>43</v>
      </c>
      <c r="O190" s="75"/>
      <c r="P190" s="189">
        <f>O190*H190</f>
        <v>0</v>
      </c>
      <c r="Q190" s="189">
        <v>0</v>
      </c>
      <c r="R190" s="189">
        <f>Q190*H190</f>
        <v>0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98</v>
      </c>
      <c r="AT190" s="191" t="s">
        <v>411</v>
      </c>
      <c r="AU190" s="191" t="s">
        <v>80</v>
      </c>
      <c r="AY190" s="22" t="s">
        <v>408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76</v>
      </c>
      <c r="BK190" s="192">
        <f>ROUND(I190*H190,2)</f>
        <v>0</v>
      </c>
      <c r="BL190" s="22" t="s">
        <v>98</v>
      </c>
      <c r="BM190" s="191" t="s">
        <v>3594</v>
      </c>
    </row>
    <row r="191" s="2" customFormat="1">
      <c r="A191" s="41"/>
      <c r="B191" s="42"/>
      <c r="C191" s="41"/>
      <c r="D191" s="193" t="s">
        <v>417</v>
      </c>
      <c r="E191" s="41"/>
      <c r="F191" s="194" t="s">
        <v>3595</v>
      </c>
      <c r="G191" s="41"/>
      <c r="H191" s="41"/>
      <c r="I191" s="195"/>
      <c r="J191" s="41"/>
      <c r="K191" s="41"/>
      <c r="L191" s="42"/>
      <c r="M191" s="196"/>
      <c r="N191" s="197"/>
      <c r="O191" s="75"/>
      <c r="P191" s="75"/>
      <c r="Q191" s="75"/>
      <c r="R191" s="75"/>
      <c r="S191" s="75"/>
      <c r="T191" s="76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2" t="s">
        <v>417</v>
      </c>
      <c r="AU191" s="22" t="s">
        <v>80</v>
      </c>
    </row>
    <row r="192" s="2" customFormat="1" ht="37.8" customHeight="1">
      <c r="A192" s="41"/>
      <c r="B192" s="179"/>
      <c r="C192" s="180" t="s">
        <v>101</v>
      </c>
      <c r="D192" s="180" t="s">
        <v>411</v>
      </c>
      <c r="E192" s="181" t="s">
        <v>3596</v>
      </c>
      <c r="F192" s="182" t="s">
        <v>3597</v>
      </c>
      <c r="G192" s="183" t="s">
        <v>117</v>
      </c>
      <c r="H192" s="184">
        <v>500</v>
      </c>
      <c r="I192" s="185"/>
      <c r="J192" s="186">
        <f>ROUND(I192*H192,2)</f>
        <v>0</v>
      </c>
      <c r="K192" s="182" t="s">
        <v>414</v>
      </c>
      <c r="L192" s="42"/>
      <c r="M192" s="187" t="s">
        <v>3</v>
      </c>
      <c r="N192" s="188" t="s">
        <v>43</v>
      </c>
      <c r="O192" s="75"/>
      <c r="P192" s="189">
        <f>O192*H192</f>
        <v>0</v>
      </c>
      <c r="Q192" s="189">
        <v>0</v>
      </c>
      <c r="R192" s="189">
        <f>Q192*H192</f>
        <v>0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98</v>
      </c>
      <c r="AT192" s="191" t="s">
        <v>411</v>
      </c>
      <c r="AU192" s="191" t="s">
        <v>80</v>
      </c>
      <c r="AY192" s="22" t="s">
        <v>408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76</v>
      </c>
      <c r="BK192" s="192">
        <f>ROUND(I192*H192,2)</f>
        <v>0</v>
      </c>
      <c r="BL192" s="22" t="s">
        <v>98</v>
      </c>
      <c r="BM192" s="191" t="s">
        <v>3598</v>
      </c>
    </row>
    <row r="193" s="2" customFormat="1">
      <c r="A193" s="41"/>
      <c r="B193" s="42"/>
      <c r="C193" s="41"/>
      <c r="D193" s="193" t="s">
        <v>417</v>
      </c>
      <c r="E193" s="41"/>
      <c r="F193" s="194" t="s">
        <v>3599</v>
      </c>
      <c r="G193" s="41"/>
      <c r="H193" s="41"/>
      <c r="I193" s="195"/>
      <c r="J193" s="41"/>
      <c r="K193" s="41"/>
      <c r="L193" s="42"/>
      <c r="M193" s="196"/>
      <c r="N193" s="197"/>
      <c r="O193" s="75"/>
      <c r="P193" s="75"/>
      <c r="Q193" s="75"/>
      <c r="R193" s="75"/>
      <c r="S193" s="75"/>
      <c r="T193" s="76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2" t="s">
        <v>417</v>
      </c>
      <c r="AU193" s="22" t="s">
        <v>80</v>
      </c>
    </row>
    <row r="194" s="12" customFormat="1" ht="22.8" customHeight="1">
      <c r="A194" s="12"/>
      <c r="B194" s="166"/>
      <c r="C194" s="12"/>
      <c r="D194" s="167" t="s">
        <v>71</v>
      </c>
      <c r="E194" s="177" t="s">
        <v>3600</v>
      </c>
      <c r="F194" s="177" t="s">
        <v>3601</v>
      </c>
      <c r="G194" s="12"/>
      <c r="H194" s="12"/>
      <c r="I194" s="169"/>
      <c r="J194" s="178">
        <f>BK194</f>
        <v>0</v>
      </c>
      <c r="K194" s="12"/>
      <c r="L194" s="166"/>
      <c r="M194" s="171"/>
      <c r="N194" s="172"/>
      <c r="O194" s="172"/>
      <c r="P194" s="173">
        <f>SUM(P195:P221)</f>
        <v>0</v>
      </c>
      <c r="Q194" s="172"/>
      <c r="R194" s="173">
        <f>SUM(R195:R221)</f>
        <v>0.89300629999999992</v>
      </c>
      <c r="S194" s="172"/>
      <c r="T194" s="174">
        <f>SUM(T195:T221)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167" t="s">
        <v>80</v>
      </c>
      <c r="AT194" s="175" t="s">
        <v>71</v>
      </c>
      <c r="AU194" s="175" t="s">
        <v>76</v>
      </c>
      <c r="AY194" s="167" t="s">
        <v>408</v>
      </c>
      <c r="BK194" s="176">
        <f>SUM(BK195:BK221)</f>
        <v>0</v>
      </c>
    </row>
    <row r="195" s="2" customFormat="1" ht="49.05" customHeight="1">
      <c r="A195" s="41"/>
      <c r="B195" s="179"/>
      <c r="C195" s="180" t="s">
        <v>749</v>
      </c>
      <c r="D195" s="180" t="s">
        <v>411</v>
      </c>
      <c r="E195" s="181" t="s">
        <v>3602</v>
      </c>
      <c r="F195" s="182" t="s">
        <v>3603</v>
      </c>
      <c r="G195" s="183" t="s">
        <v>650</v>
      </c>
      <c r="H195" s="184">
        <v>2691</v>
      </c>
      <c r="I195" s="185"/>
      <c r="J195" s="186">
        <f>ROUND(I195*H195,2)</f>
        <v>0</v>
      </c>
      <c r="K195" s="182" t="s">
        <v>414</v>
      </c>
      <c r="L195" s="42"/>
      <c r="M195" s="187" t="s">
        <v>3</v>
      </c>
      <c r="N195" s="188" t="s">
        <v>43</v>
      </c>
      <c r="O195" s="75"/>
      <c r="P195" s="189">
        <f>O195*H195</f>
        <v>0</v>
      </c>
      <c r="Q195" s="189">
        <v>0.00012</v>
      </c>
      <c r="R195" s="189">
        <f>Q195*H195</f>
        <v>0.32291999999999998</v>
      </c>
      <c r="S195" s="189">
        <v>0</v>
      </c>
      <c r="T195" s="190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191" t="s">
        <v>98</v>
      </c>
      <c r="AT195" s="191" t="s">
        <v>411</v>
      </c>
      <c r="AU195" s="191" t="s">
        <v>80</v>
      </c>
      <c r="AY195" s="22" t="s">
        <v>408</v>
      </c>
      <c r="BE195" s="192">
        <f>IF(N195="základní",J195,0)</f>
        <v>0</v>
      </c>
      <c r="BF195" s="192">
        <f>IF(N195="snížená",J195,0)</f>
        <v>0</v>
      </c>
      <c r="BG195" s="192">
        <f>IF(N195="zákl. přenesená",J195,0)</f>
        <v>0</v>
      </c>
      <c r="BH195" s="192">
        <f>IF(N195="sníž. přenesená",J195,0)</f>
        <v>0</v>
      </c>
      <c r="BI195" s="192">
        <f>IF(N195="nulová",J195,0)</f>
        <v>0</v>
      </c>
      <c r="BJ195" s="22" t="s">
        <v>76</v>
      </c>
      <c r="BK195" s="192">
        <f>ROUND(I195*H195,2)</f>
        <v>0</v>
      </c>
      <c r="BL195" s="22" t="s">
        <v>98</v>
      </c>
      <c r="BM195" s="191" t="s">
        <v>3604</v>
      </c>
    </row>
    <row r="196" s="2" customFormat="1">
      <c r="A196" s="41"/>
      <c r="B196" s="42"/>
      <c r="C196" s="41"/>
      <c r="D196" s="193" t="s">
        <v>417</v>
      </c>
      <c r="E196" s="41"/>
      <c r="F196" s="194" t="s">
        <v>3605</v>
      </c>
      <c r="G196" s="41"/>
      <c r="H196" s="41"/>
      <c r="I196" s="195"/>
      <c r="J196" s="41"/>
      <c r="K196" s="41"/>
      <c r="L196" s="42"/>
      <c r="M196" s="196"/>
      <c r="N196" s="197"/>
      <c r="O196" s="75"/>
      <c r="P196" s="75"/>
      <c r="Q196" s="75"/>
      <c r="R196" s="75"/>
      <c r="S196" s="75"/>
      <c r="T196" s="76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2" t="s">
        <v>417</v>
      </c>
      <c r="AU196" s="22" t="s">
        <v>80</v>
      </c>
    </row>
    <row r="197" s="13" customFormat="1">
      <c r="A197" s="13"/>
      <c r="B197" s="198"/>
      <c r="C197" s="13"/>
      <c r="D197" s="199" t="s">
        <v>419</v>
      </c>
      <c r="E197" s="200" t="s">
        <v>3</v>
      </c>
      <c r="F197" s="201" t="s">
        <v>3606</v>
      </c>
      <c r="G197" s="13"/>
      <c r="H197" s="202">
        <v>2691</v>
      </c>
      <c r="I197" s="203"/>
      <c r="J197" s="13"/>
      <c r="K197" s="13"/>
      <c r="L197" s="198"/>
      <c r="M197" s="204"/>
      <c r="N197" s="205"/>
      <c r="O197" s="205"/>
      <c r="P197" s="205"/>
      <c r="Q197" s="205"/>
      <c r="R197" s="205"/>
      <c r="S197" s="205"/>
      <c r="T197" s="20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00" t="s">
        <v>419</v>
      </c>
      <c r="AU197" s="200" t="s">
        <v>80</v>
      </c>
      <c r="AV197" s="13" t="s">
        <v>80</v>
      </c>
      <c r="AW197" s="13" t="s">
        <v>33</v>
      </c>
      <c r="AX197" s="13" t="s">
        <v>76</v>
      </c>
      <c r="AY197" s="200" t="s">
        <v>408</v>
      </c>
    </row>
    <row r="198" s="2" customFormat="1" ht="37.8" customHeight="1">
      <c r="A198" s="41"/>
      <c r="B198" s="179"/>
      <c r="C198" s="180" t="s">
        <v>104</v>
      </c>
      <c r="D198" s="180" t="s">
        <v>411</v>
      </c>
      <c r="E198" s="181" t="s">
        <v>3607</v>
      </c>
      <c r="F198" s="182" t="s">
        <v>3608</v>
      </c>
      <c r="G198" s="183" t="s">
        <v>117</v>
      </c>
      <c r="H198" s="184">
        <v>502.97000000000003</v>
      </c>
      <c r="I198" s="185"/>
      <c r="J198" s="186">
        <f>ROUND(I198*H198,2)</f>
        <v>0</v>
      </c>
      <c r="K198" s="182" t="s">
        <v>414</v>
      </c>
      <c r="L198" s="42"/>
      <c r="M198" s="187" t="s">
        <v>3</v>
      </c>
      <c r="N198" s="188" t="s">
        <v>43</v>
      </c>
      <c r="O198" s="75"/>
      <c r="P198" s="189">
        <f>O198*H198</f>
        <v>0</v>
      </c>
      <c r="Q198" s="189">
        <v>0.00079000000000000001</v>
      </c>
      <c r="R198" s="189">
        <f>Q198*H198</f>
        <v>0.39734630000000004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98</v>
      </c>
      <c r="AT198" s="191" t="s">
        <v>411</v>
      </c>
      <c r="AU198" s="191" t="s">
        <v>80</v>
      </c>
      <c r="AY198" s="22" t="s">
        <v>408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76</v>
      </c>
      <c r="BK198" s="192">
        <f>ROUND(I198*H198,2)</f>
        <v>0</v>
      </c>
      <c r="BL198" s="22" t="s">
        <v>98</v>
      </c>
      <c r="BM198" s="191" t="s">
        <v>3609</v>
      </c>
    </row>
    <row r="199" s="2" customFormat="1">
      <c r="A199" s="41"/>
      <c r="B199" s="42"/>
      <c r="C199" s="41"/>
      <c r="D199" s="193" t="s">
        <v>417</v>
      </c>
      <c r="E199" s="41"/>
      <c r="F199" s="194" t="s">
        <v>3610</v>
      </c>
      <c r="G199" s="41"/>
      <c r="H199" s="41"/>
      <c r="I199" s="195"/>
      <c r="J199" s="41"/>
      <c r="K199" s="41"/>
      <c r="L199" s="42"/>
      <c r="M199" s="196"/>
      <c r="N199" s="197"/>
      <c r="O199" s="75"/>
      <c r="P199" s="75"/>
      <c r="Q199" s="75"/>
      <c r="R199" s="75"/>
      <c r="S199" s="75"/>
      <c r="T199" s="76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2" t="s">
        <v>417</v>
      </c>
      <c r="AU199" s="22" t="s">
        <v>80</v>
      </c>
    </row>
    <row r="200" s="13" customFormat="1">
      <c r="A200" s="13"/>
      <c r="B200" s="198"/>
      <c r="C200" s="13"/>
      <c r="D200" s="199" t="s">
        <v>419</v>
      </c>
      <c r="E200" s="200" t="s">
        <v>3</v>
      </c>
      <c r="F200" s="201" t="s">
        <v>3611</v>
      </c>
      <c r="G200" s="13"/>
      <c r="H200" s="202">
        <v>502.97000000000003</v>
      </c>
      <c r="I200" s="203"/>
      <c r="J200" s="13"/>
      <c r="K200" s="13"/>
      <c r="L200" s="198"/>
      <c r="M200" s="204"/>
      <c r="N200" s="205"/>
      <c r="O200" s="205"/>
      <c r="P200" s="205"/>
      <c r="Q200" s="205"/>
      <c r="R200" s="205"/>
      <c r="S200" s="205"/>
      <c r="T200" s="20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00" t="s">
        <v>419</v>
      </c>
      <c r="AU200" s="200" t="s">
        <v>80</v>
      </c>
      <c r="AV200" s="13" t="s">
        <v>80</v>
      </c>
      <c r="AW200" s="13" t="s">
        <v>33</v>
      </c>
      <c r="AX200" s="13" t="s">
        <v>76</v>
      </c>
      <c r="AY200" s="200" t="s">
        <v>408</v>
      </c>
    </row>
    <row r="201" s="2" customFormat="1" ht="24.15" customHeight="1">
      <c r="A201" s="41"/>
      <c r="B201" s="179"/>
      <c r="C201" s="180" t="s">
        <v>768</v>
      </c>
      <c r="D201" s="180" t="s">
        <v>411</v>
      </c>
      <c r="E201" s="181" t="s">
        <v>3612</v>
      </c>
      <c r="F201" s="182" t="s">
        <v>3613</v>
      </c>
      <c r="G201" s="183" t="s">
        <v>650</v>
      </c>
      <c r="H201" s="184">
        <v>800</v>
      </c>
      <c r="I201" s="185"/>
      <c r="J201" s="186">
        <f>ROUND(I201*H201,2)</f>
        <v>0</v>
      </c>
      <c r="K201" s="182" t="s">
        <v>414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6.0000000000000002E-05</v>
      </c>
      <c r="R201" s="189">
        <f>Q201*H201</f>
        <v>0.048000000000000001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98</v>
      </c>
      <c r="AT201" s="191" t="s">
        <v>411</v>
      </c>
      <c r="AU201" s="191" t="s">
        <v>80</v>
      </c>
      <c r="AY201" s="22" t="s">
        <v>408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76</v>
      </c>
      <c r="BK201" s="192">
        <f>ROUND(I201*H201,2)</f>
        <v>0</v>
      </c>
      <c r="BL201" s="22" t="s">
        <v>98</v>
      </c>
      <c r="BM201" s="191" t="s">
        <v>3614</v>
      </c>
    </row>
    <row r="202" s="2" customFormat="1">
      <c r="A202" s="41"/>
      <c r="B202" s="42"/>
      <c r="C202" s="41"/>
      <c r="D202" s="193" t="s">
        <v>417</v>
      </c>
      <c r="E202" s="41"/>
      <c r="F202" s="194" t="s">
        <v>3615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417</v>
      </c>
      <c r="AU202" s="22" t="s">
        <v>80</v>
      </c>
    </row>
    <row r="203" s="2" customFormat="1" ht="24.15" customHeight="1">
      <c r="A203" s="41"/>
      <c r="B203" s="179"/>
      <c r="C203" s="180" t="s">
        <v>784</v>
      </c>
      <c r="D203" s="180" t="s">
        <v>411</v>
      </c>
      <c r="E203" s="181" t="s">
        <v>3616</v>
      </c>
      <c r="F203" s="182" t="s">
        <v>3617</v>
      </c>
      <c r="G203" s="183" t="s">
        <v>650</v>
      </c>
      <c r="H203" s="184">
        <v>300</v>
      </c>
      <c r="I203" s="185"/>
      <c r="J203" s="186">
        <f>ROUND(I203*H203,2)</f>
        <v>0</v>
      </c>
      <c r="K203" s="182" t="s">
        <v>414</v>
      </c>
      <c r="L203" s="42"/>
      <c r="M203" s="187" t="s">
        <v>3</v>
      </c>
      <c r="N203" s="188" t="s">
        <v>43</v>
      </c>
      <c r="O203" s="75"/>
      <c r="P203" s="189">
        <f>O203*H203</f>
        <v>0</v>
      </c>
      <c r="Q203" s="189">
        <v>0.00010000000000000001</v>
      </c>
      <c r="R203" s="189">
        <f>Q203*H203</f>
        <v>0.030000000000000002</v>
      </c>
      <c r="S203" s="189">
        <v>0</v>
      </c>
      <c r="T203" s="190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191" t="s">
        <v>98</v>
      </c>
      <c r="AT203" s="191" t="s">
        <v>411</v>
      </c>
      <c r="AU203" s="191" t="s">
        <v>80</v>
      </c>
      <c r="AY203" s="22" t="s">
        <v>408</v>
      </c>
      <c r="BE203" s="192">
        <f>IF(N203="základní",J203,0)</f>
        <v>0</v>
      </c>
      <c r="BF203" s="192">
        <f>IF(N203="snížená",J203,0)</f>
        <v>0</v>
      </c>
      <c r="BG203" s="192">
        <f>IF(N203="zákl. přenesená",J203,0)</f>
        <v>0</v>
      </c>
      <c r="BH203" s="192">
        <f>IF(N203="sníž. přenesená",J203,0)</f>
        <v>0</v>
      </c>
      <c r="BI203" s="192">
        <f>IF(N203="nulová",J203,0)</f>
        <v>0</v>
      </c>
      <c r="BJ203" s="22" t="s">
        <v>76</v>
      </c>
      <c r="BK203" s="192">
        <f>ROUND(I203*H203,2)</f>
        <v>0</v>
      </c>
      <c r="BL203" s="22" t="s">
        <v>98</v>
      </c>
      <c r="BM203" s="191" t="s">
        <v>3618</v>
      </c>
    </row>
    <row r="204" s="2" customFormat="1">
      <c r="A204" s="41"/>
      <c r="B204" s="42"/>
      <c r="C204" s="41"/>
      <c r="D204" s="193" t="s">
        <v>417</v>
      </c>
      <c r="E204" s="41"/>
      <c r="F204" s="194" t="s">
        <v>3619</v>
      </c>
      <c r="G204" s="41"/>
      <c r="H204" s="41"/>
      <c r="I204" s="195"/>
      <c r="J204" s="41"/>
      <c r="K204" s="41"/>
      <c r="L204" s="42"/>
      <c r="M204" s="196"/>
      <c r="N204" s="197"/>
      <c r="O204" s="75"/>
      <c r="P204" s="75"/>
      <c r="Q204" s="75"/>
      <c r="R204" s="75"/>
      <c r="S204" s="75"/>
      <c r="T204" s="76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2" t="s">
        <v>417</v>
      </c>
      <c r="AU204" s="22" t="s">
        <v>80</v>
      </c>
    </row>
    <row r="205" s="2" customFormat="1" ht="24.15" customHeight="1">
      <c r="A205" s="41"/>
      <c r="B205" s="179"/>
      <c r="C205" s="180" t="s">
        <v>803</v>
      </c>
      <c r="D205" s="180" t="s">
        <v>411</v>
      </c>
      <c r="E205" s="181" t="s">
        <v>3620</v>
      </c>
      <c r="F205" s="182" t="s">
        <v>3621</v>
      </c>
      <c r="G205" s="183" t="s">
        <v>650</v>
      </c>
      <c r="H205" s="184">
        <v>60</v>
      </c>
      <c r="I205" s="185"/>
      <c r="J205" s="186">
        <f>ROUND(I205*H205,2)</f>
        <v>0</v>
      </c>
      <c r="K205" s="182" t="s">
        <v>414</v>
      </c>
      <c r="L205" s="42"/>
      <c r="M205" s="187" t="s">
        <v>3</v>
      </c>
      <c r="N205" s="188" t="s">
        <v>43</v>
      </c>
      <c r="O205" s="75"/>
      <c r="P205" s="189">
        <f>O205*H205</f>
        <v>0</v>
      </c>
      <c r="Q205" s="189">
        <v>6.0000000000000002E-05</v>
      </c>
      <c r="R205" s="189">
        <f>Q205*H205</f>
        <v>0.0035999999999999999</v>
      </c>
      <c r="S205" s="189">
        <v>0</v>
      </c>
      <c r="T205" s="190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191" t="s">
        <v>98</v>
      </c>
      <c r="AT205" s="191" t="s">
        <v>411</v>
      </c>
      <c r="AU205" s="191" t="s">
        <v>80</v>
      </c>
      <c r="AY205" s="22" t="s">
        <v>408</v>
      </c>
      <c r="BE205" s="192">
        <f>IF(N205="základní",J205,0)</f>
        <v>0</v>
      </c>
      <c r="BF205" s="192">
        <f>IF(N205="snížená",J205,0)</f>
        <v>0</v>
      </c>
      <c r="BG205" s="192">
        <f>IF(N205="zákl. přenesená",J205,0)</f>
        <v>0</v>
      </c>
      <c r="BH205" s="192">
        <f>IF(N205="sníž. přenesená",J205,0)</f>
        <v>0</v>
      </c>
      <c r="BI205" s="192">
        <f>IF(N205="nulová",J205,0)</f>
        <v>0</v>
      </c>
      <c r="BJ205" s="22" t="s">
        <v>76</v>
      </c>
      <c r="BK205" s="192">
        <f>ROUND(I205*H205,2)</f>
        <v>0</v>
      </c>
      <c r="BL205" s="22" t="s">
        <v>98</v>
      </c>
      <c r="BM205" s="191" t="s">
        <v>3622</v>
      </c>
    </row>
    <row r="206" s="2" customFormat="1">
      <c r="A206" s="41"/>
      <c r="B206" s="42"/>
      <c r="C206" s="41"/>
      <c r="D206" s="193" t="s">
        <v>417</v>
      </c>
      <c r="E206" s="41"/>
      <c r="F206" s="194" t="s">
        <v>3623</v>
      </c>
      <c r="G206" s="41"/>
      <c r="H206" s="41"/>
      <c r="I206" s="195"/>
      <c r="J206" s="41"/>
      <c r="K206" s="41"/>
      <c r="L206" s="42"/>
      <c r="M206" s="196"/>
      <c r="N206" s="197"/>
      <c r="O206" s="75"/>
      <c r="P206" s="75"/>
      <c r="Q206" s="75"/>
      <c r="R206" s="75"/>
      <c r="S206" s="75"/>
      <c r="T206" s="76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2" t="s">
        <v>417</v>
      </c>
      <c r="AU206" s="22" t="s">
        <v>80</v>
      </c>
    </row>
    <row r="207" s="2" customFormat="1" ht="33" customHeight="1">
      <c r="A207" s="41"/>
      <c r="B207" s="179"/>
      <c r="C207" s="180" t="s">
        <v>811</v>
      </c>
      <c r="D207" s="180" t="s">
        <v>411</v>
      </c>
      <c r="E207" s="181" t="s">
        <v>3624</v>
      </c>
      <c r="F207" s="182" t="s">
        <v>3625</v>
      </c>
      <c r="G207" s="183" t="s">
        <v>561</v>
      </c>
      <c r="H207" s="184">
        <v>2</v>
      </c>
      <c r="I207" s="185"/>
      <c r="J207" s="186">
        <f>ROUND(I207*H207,2)</f>
        <v>0</v>
      </c>
      <c r="K207" s="182" t="s">
        <v>414</v>
      </c>
      <c r="L207" s="42"/>
      <c r="M207" s="187" t="s">
        <v>3</v>
      </c>
      <c r="N207" s="188" t="s">
        <v>43</v>
      </c>
      <c r="O207" s="75"/>
      <c r="P207" s="189">
        <f>O207*H207</f>
        <v>0</v>
      </c>
      <c r="Q207" s="189">
        <v>0.0016000000000000001</v>
      </c>
      <c r="R207" s="189">
        <f>Q207*H207</f>
        <v>0.0032000000000000002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98</v>
      </c>
      <c r="AT207" s="191" t="s">
        <v>411</v>
      </c>
      <c r="AU207" s="191" t="s">
        <v>80</v>
      </c>
      <c r="AY207" s="22" t="s">
        <v>408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76</v>
      </c>
      <c r="BK207" s="192">
        <f>ROUND(I207*H207,2)</f>
        <v>0</v>
      </c>
      <c r="BL207" s="22" t="s">
        <v>98</v>
      </c>
      <c r="BM207" s="191" t="s">
        <v>3626</v>
      </c>
    </row>
    <row r="208" s="2" customFormat="1">
      <c r="A208" s="41"/>
      <c r="B208" s="42"/>
      <c r="C208" s="41"/>
      <c r="D208" s="193" t="s">
        <v>417</v>
      </c>
      <c r="E208" s="41"/>
      <c r="F208" s="194" t="s">
        <v>3627</v>
      </c>
      <c r="G208" s="41"/>
      <c r="H208" s="41"/>
      <c r="I208" s="195"/>
      <c r="J208" s="41"/>
      <c r="K208" s="41"/>
      <c r="L208" s="42"/>
      <c r="M208" s="196"/>
      <c r="N208" s="197"/>
      <c r="O208" s="75"/>
      <c r="P208" s="75"/>
      <c r="Q208" s="75"/>
      <c r="R208" s="75"/>
      <c r="S208" s="75"/>
      <c r="T208" s="76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2" t="s">
        <v>417</v>
      </c>
      <c r="AU208" s="22" t="s">
        <v>80</v>
      </c>
    </row>
    <row r="209" s="2" customFormat="1" ht="24.15" customHeight="1">
      <c r="A209" s="41"/>
      <c r="B209" s="179"/>
      <c r="C209" s="180" t="s">
        <v>820</v>
      </c>
      <c r="D209" s="180" t="s">
        <v>411</v>
      </c>
      <c r="E209" s="181" t="s">
        <v>3628</v>
      </c>
      <c r="F209" s="182" t="s">
        <v>3629</v>
      </c>
      <c r="G209" s="183" t="s">
        <v>561</v>
      </c>
      <c r="H209" s="184">
        <v>1</v>
      </c>
      <c r="I209" s="185"/>
      <c r="J209" s="186">
        <f>ROUND(I209*H209,2)</f>
        <v>0</v>
      </c>
      <c r="K209" s="182" t="s">
        <v>414</v>
      </c>
      <c r="L209" s="42"/>
      <c r="M209" s="187" t="s">
        <v>3</v>
      </c>
      <c r="N209" s="188" t="s">
        <v>43</v>
      </c>
      <c r="O209" s="75"/>
      <c r="P209" s="189">
        <f>O209*H209</f>
        <v>0</v>
      </c>
      <c r="Q209" s="189">
        <v>0.0026199999999999999</v>
      </c>
      <c r="R209" s="189">
        <f>Q209*H209</f>
        <v>0.0026199999999999999</v>
      </c>
      <c r="S209" s="189">
        <v>0</v>
      </c>
      <c r="T209" s="190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191" t="s">
        <v>98</v>
      </c>
      <c r="AT209" s="191" t="s">
        <v>411</v>
      </c>
      <c r="AU209" s="191" t="s">
        <v>80</v>
      </c>
      <c r="AY209" s="22" t="s">
        <v>408</v>
      </c>
      <c r="BE209" s="192">
        <f>IF(N209="základní",J209,0)</f>
        <v>0</v>
      </c>
      <c r="BF209" s="192">
        <f>IF(N209="snížená",J209,0)</f>
        <v>0</v>
      </c>
      <c r="BG209" s="192">
        <f>IF(N209="zákl. přenesená",J209,0)</f>
        <v>0</v>
      </c>
      <c r="BH209" s="192">
        <f>IF(N209="sníž. přenesená",J209,0)</f>
        <v>0</v>
      </c>
      <c r="BI209" s="192">
        <f>IF(N209="nulová",J209,0)</f>
        <v>0</v>
      </c>
      <c r="BJ209" s="22" t="s">
        <v>76</v>
      </c>
      <c r="BK209" s="192">
        <f>ROUND(I209*H209,2)</f>
        <v>0</v>
      </c>
      <c r="BL209" s="22" t="s">
        <v>98</v>
      </c>
      <c r="BM209" s="191" t="s">
        <v>3630</v>
      </c>
    </row>
    <row r="210" s="2" customFormat="1">
      <c r="A210" s="41"/>
      <c r="B210" s="42"/>
      <c r="C210" s="41"/>
      <c r="D210" s="193" t="s">
        <v>417</v>
      </c>
      <c r="E210" s="41"/>
      <c r="F210" s="194" t="s">
        <v>3631</v>
      </c>
      <c r="G210" s="41"/>
      <c r="H210" s="41"/>
      <c r="I210" s="195"/>
      <c r="J210" s="41"/>
      <c r="K210" s="41"/>
      <c r="L210" s="42"/>
      <c r="M210" s="196"/>
      <c r="N210" s="197"/>
      <c r="O210" s="75"/>
      <c r="P210" s="75"/>
      <c r="Q210" s="75"/>
      <c r="R210" s="75"/>
      <c r="S210" s="75"/>
      <c r="T210" s="76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2" t="s">
        <v>417</v>
      </c>
      <c r="AU210" s="22" t="s">
        <v>80</v>
      </c>
    </row>
    <row r="211" s="2" customFormat="1" ht="33" customHeight="1">
      <c r="A211" s="41"/>
      <c r="B211" s="179"/>
      <c r="C211" s="180" t="s">
        <v>827</v>
      </c>
      <c r="D211" s="180" t="s">
        <v>411</v>
      </c>
      <c r="E211" s="181" t="s">
        <v>3632</v>
      </c>
      <c r="F211" s="182" t="s">
        <v>3633</v>
      </c>
      <c r="G211" s="183" t="s">
        <v>561</v>
      </c>
      <c r="H211" s="184">
        <v>1</v>
      </c>
      <c r="I211" s="185"/>
      <c r="J211" s="186">
        <f>ROUND(I211*H211,2)</f>
        <v>0</v>
      </c>
      <c r="K211" s="182" t="s">
        <v>414</v>
      </c>
      <c r="L211" s="42"/>
      <c r="M211" s="187" t="s">
        <v>3</v>
      </c>
      <c r="N211" s="188" t="s">
        <v>43</v>
      </c>
      <c r="O211" s="75"/>
      <c r="P211" s="189">
        <f>O211*H211</f>
        <v>0</v>
      </c>
      <c r="Q211" s="189">
        <v>0.0047999999999999996</v>
      </c>
      <c r="R211" s="189">
        <f>Q211*H211</f>
        <v>0.0047999999999999996</v>
      </c>
      <c r="S211" s="189">
        <v>0</v>
      </c>
      <c r="T211" s="190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191" t="s">
        <v>98</v>
      </c>
      <c r="AT211" s="191" t="s">
        <v>411</v>
      </c>
      <c r="AU211" s="191" t="s">
        <v>80</v>
      </c>
      <c r="AY211" s="22" t="s">
        <v>408</v>
      </c>
      <c r="BE211" s="192">
        <f>IF(N211="základní",J211,0)</f>
        <v>0</v>
      </c>
      <c r="BF211" s="192">
        <f>IF(N211="snížená",J211,0)</f>
        <v>0</v>
      </c>
      <c r="BG211" s="192">
        <f>IF(N211="zákl. přenesená",J211,0)</f>
        <v>0</v>
      </c>
      <c r="BH211" s="192">
        <f>IF(N211="sníž. přenesená",J211,0)</f>
        <v>0</v>
      </c>
      <c r="BI211" s="192">
        <f>IF(N211="nulová",J211,0)</f>
        <v>0</v>
      </c>
      <c r="BJ211" s="22" t="s">
        <v>76</v>
      </c>
      <c r="BK211" s="192">
        <f>ROUND(I211*H211,2)</f>
        <v>0</v>
      </c>
      <c r="BL211" s="22" t="s">
        <v>98</v>
      </c>
      <c r="BM211" s="191" t="s">
        <v>3634</v>
      </c>
    </row>
    <row r="212" s="2" customFormat="1">
      <c r="A212" s="41"/>
      <c r="B212" s="42"/>
      <c r="C212" s="41"/>
      <c r="D212" s="193" t="s">
        <v>417</v>
      </c>
      <c r="E212" s="41"/>
      <c r="F212" s="194" t="s">
        <v>3635</v>
      </c>
      <c r="G212" s="41"/>
      <c r="H212" s="41"/>
      <c r="I212" s="195"/>
      <c r="J212" s="41"/>
      <c r="K212" s="41"/>
      <c r="L212" s="42"/>
      <c r="M212" s="196"/>
      <c r="N212" s="197"/>
      <c r="O212" s="75"/>
      <c r="P212" s="75"/>
      <c r="Q212" s="75"/>
      <c r="R212" s="75"/>
      <c r="S212" s="75"/>
      <c r="T212" s="76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2" t="s">
        <v>417</v>
      </c>
      <c r="AU212" s="22" t="s">
        <v>80</v>
      </c>
    </row>
    <row r="213" s="2" customFormat="1" ht="33" customHeight="1">
      <c r="A213" s="41"/>
      <c r="B213" s="179"/>
      <c r="C213" s="180" t="s">
        <v>838</v>
      </c>
      <c r="D213" s="180" t="s">
        <v>411</v>
      </c>
      <c r="E213" s="181" t="s">
        <v>3636</v>
      </c>
      <c r="F213" s="182" t="s">
        <v>3637</v>
      </c>
      <c r="G213" s="183" t="s">
        <v>561</v>
      </c>
      <c r="H213" s="184">
        <v>1</v>
      </c>
      <c r="I213" s="185"/>
      <c r="J213" s="186">
        <f>ROUND(I213*H213,2)</f>
        <v>0</v>
      </c>
      <c r="K213" s="182" t="s">
        <v>414</v>
      </c>
      <c r="L213" s="42"/>
      <c r="M213" s="187" t="s">
        <v>3</v>
      </c>
      <c r="N213" s="188" t="s">
        <v>43</v>
      </c>
      <c r="O213" s="75"/>
      <c r="P213" s="189">
        <f>O213*H213</f>
        <v>0</v>
      </c>
      <c r="Q213" s="189">
        <v>0.0061000000000000004</v>
      </c>
      <c r="R213" s="189">
        <f>Q213*H213</f>
        <v>0.0061000000000000004</v>
      </c>
      <c r="S213" s="189">
        <v>0</v>
      </c>
      <c r="T213" s="190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191" t="s">
        <v>98</v>
      </c>
      <c r="AT213" s="191" t="s">
        <v>411</v>
      </c>
      <c r="AU213" s="191" t="s">
        <v>80</v>
      </c>
      <c r="AY213" s="22" t="s">
        <v>408</v>
      </c>
      <c r="BE213" s="192">
        <f>IF(N213="základní",J213,0)</f>
        <v>0</v>
      </c>
      <c r="BF213" s="192">
        <f>IF(N213="snížená",J213,0)</f>
        <v>0</v>
      </c>
      <c r="BG213" s="192">
        <f>IF(N213="zákl. přenesená",J213,0)</f>
        <v>0</v>
      </c>
      <c r="BH213" s="192">
        <f>IF(N213="sníž. přenesená",J213,0)</f>
        <v>0</v>
      </c>
      <c r="BI213" s="192">
        <f>IF(N213="nulová",J213,0)</f>
        <v>0</v>
      </c>
      <c r="BJ213" s="22" t="s">
        <v>76</v>
      </c>
      <c r="BK213" s="192">
        <f>ROUND(I213*H213,2)</f>
        <v>0</v>
      </c>
      <c r="BL213" s="22" t="s">
        <v>98</v>
      </c>
      <c r="BM213" s="191" t="s">
        <v>3638</v>
      </c>
    </row>
    <row r="214" s="2" customFormat="1">
      <c r="A214" s="41"/>
      <c r="B214" s="42"/>
      <c r="C214" s="41"/>
      <c r="D214" s="193" t="s">
        <v>417</v>
      </c>
      <c r="E214" s="41"/>
      <c r="F214" s="194" t="s">
        <v>3639</v>
      </c>
      <c r="G214" s="41"/>
      <c r="H214" s="41"/>
      <c r="I214" s="195"/>
      <c r="J214" s="41"/>
      <c r="K214" s="41"/>
      <c r="L214" s="42"/>
      <c r="M214" s="196"/>
      <c r="N214" s="197"/>
      <c r="O214" s="75"/>
      <c r="P214" s="75"/>
      <c r="Q214" s="75"/>
      <c r="R214" s="75"/>
      <c r="S214" s="75"/>
      <c r="T214" s="76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2" t="s">
        <v>417</v>
      </c>
      <c r="AU214" s="22" t="s">
        <v>80</v>
      </c>
    </row>
    <row r="215" s="2" customFormat="1" ht="33" customHeight="1">
      <c r="A215" s="41"/>
      <c r="B215" s="179"/>
      <c r="C215" s="180" t="s">
        <v>844</v>
      </c>
      <c r="D215" s="180" t="s">
        <v>411</v>
      </c>
      <c r="E215" s="181" t="s">
        <v>3640</v>
      </c>
      <c r="F215" s="182" t="s">
        <v>3641</v>
      </c>
      <c r="G215" s="183" t="s">
        <v>561</v>
      </c>
      <c r="H215" s="184">
        <v>46</v>
      </c>
      <c r="I215" s="185"/>
      <c r="J215" s="186">
        <f>ROUND(I215*H215,2)</f>
        <v>0</v>
      </c>
      <c r="K215" s="182" t="s">
        <v>414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6.9999999999999994E-05</v>
      </c>
      <c r="R215" s="189">
        <f>Q215*H215</f>
        <v>0.0032199999999999998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98</v>
      </c>
      <c r="AT215" s="191" t="s">
        <v>411</v>
      </c>
      <c r="AU215" s="191" t="s">
        <v>80</v>
      </c>
      <c r="AY215" s="22" t="s">
        <v>408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76</v>
      </c>
      <c r="BK215" s="192">
        <f>ROUND(I215*H215,2)</f>
        <v>0</v>
      </c>
      <c r="BL215" s="22" t="s">
        <v>98</v>
      </c>
      <c r="BM215" s="191" t="s">
        <v>3642</v>
      </c>
    </row>
    <row r="216" s="2" customFormat="1">
      <c r="A216" s="41"/>
      <c r="B216" s="42"/>
      <c r="C216" s="41"/>
      <c r="D216" s="193" t="s">
        <v>417</v>
      </c>
      <c r="E216" s="41"/>
      <c r="F216" s="194" t="s">
        <v>3643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417</v>
      </c>
      <c r="AU216" s="22" t="s">
        <v>80</v>
      </c>
    </row>
    <row r="217" s="13" customFormat="1">
      <c r="A217" s="13"/>
      <c r="B217" s="198"/>
      <c r="C217" s="13"/>
      <c r="D217" s="199" t="s">
        <v>419</v>
      </c>
      <c r="E217" s="200" t="s">
        <v>3</v>
      </c>
      <c r="F217" s="201" t="s">
        <v>3644</v>
      </c>
      <c r="G217" s="13"/>
      <c r="H217" s="202">
        <v>46</v>
      </c>
      <c r="I217" s="203"/>
      <c r="J217" s="13"/>
      <c r="K217" s="13"/>
      <c r="L217" s="198"/>
      <c r="M217" s="204"/>
      <c r="N217" s="205"/>
      <c r="O217" s="205"/>
      <c r="P217" s="205"/>
      <c r="Q217" s="205"/>
      <c r="R217" s="205"/>
      <c r="S217" s="205"/>
      <c r="T217" s="20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00" t="s">
        <v>419</v>
      </c>
      <c r="AU217" s="200" t="s">
        <v>80</v>
      </c>
      <c r="AV217" s="13" t="s">
        <v>80</v>
      </c>
      <c r="AW217" s="13" t="s">
        <v>33</v>
      </c>
      <c r="AX217" s="13" t="s">
        <v>76</v>
      </c>
      <c r="AY217" s="200" t="s">
        <v>408</v>
      </c>
    </row>
    <row r="218" s="2" customFormat="1" ht="37.8" customHeight="1">
      <c r="A218" s="41"/>
      <c r="B218" s="179"/>
      <c r="C218" s="180" t="s">
        <v>850</v>
      </c>
      <c r="D218" s="180" t="s">
        <v>411</v>
      </c>
      <c r="E218" s="181" t="s">
        <v>3645</v>
      </c>
      <c r="F218" s="182" t="s">
        <v>3646</v>
      </c>
      <c r="G218" s="183" t="s">
        <v>561</v>
      </c>
      <c r="H218" s="184">
        <v>3</v>
      </c>
      <c r="I218" s="185"/>
      <c r="J218" s="186">
        <f>ROUND(I218*H218,2)</f>
        <v>0</v>
      </c>
      <c r="K218" s="182" t="s">
        <v>414</v>
      </c>
      <c r="L218" s="42"/>
      <c r="M218" s="187" t="s">
        <v>3</v>
      </c>
      <c r="N218" s="188" t="s">
        <v>43</v>
      </c>
      <c r="O218" s="75"/>
      <c r="P218" s="189">
        <f>O218*H218</f>
        <v>0</v>
      </c>
      <c r="Q218" s="189">
        <v>0.0132</v>
      </c>
      <c r="R218" s="189">
        <f>Q218*H218</f>
        <v>0.039599999999999996</v>
      </c>
      <c r="S218" s="189">
        <v>0</v>
      </c>
      <c r="T218" s="190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191" t="s">
        <v>98</v>
      </c>
      <c r="AT218" s="191" t="s">
        <v>411</v>
      </c>
      <c r="AU218" s="191" t="s">
        <v>80</v>
      </c>
      <c r="AY218" s="22" t="s">
        <v>408</v>
      </c>
      <c r="BE218" s="192">
        <f>IF(N218="základní",J218,0)</f>
        <v>0</v>
      </c>
      <c r="BF218" s="192">
        <f>IF(N218="snížená",J218,0)</f>
        <v>0</v>
      </c>
      <c r="BG218" s="192">
        <f>IF(N218="zákl. přenesená",J218,0)</f>
        <v>0</v>
      </c>
      <c r="BH218" s="192">
        <f>IF(N218="sníž. přenesená",J218,0)</f>
        <v>0</v>
      </c>
      <c r="BI218" s="192">
        <f>IF(N218="nulová",J218,0)</f>
        <v>0</v>
      </c>
      <c r="BJ218" s="22" t="s">
        <v>76</v>
      </c>
      <c r="BK218" s="192">
        <f>ROUND(I218*H218,2)</f>
        <v>0</v>
      </c>
      <c r="BL218" s="22" t="s">
        <v>98</v>
      </c>
      <c r="BM218" s="191" t="s">
        <v>3647</v>
      </c>
    </row>
    <row r="219" s="2" customFormat="1">
      <c r="A219" s="41"/>
      <c r="B219" s="42"/>
      <c r="C219" s="41"/>
      <c r="D219" s="193" t="s">
        <v>417</v>
      </c>
      <c r="E219" s="41"/>
      <c r="F219" s="194" t="s">
        <v>3648</v>
      </c>
      <c r="G219" s="41"/>
      <c r="H219" s="41"/>
      <c r="I219" s="195"/>
      <c r="J219" s="41"/>
      <c r="K219" s="41"/>
      <c r="L219" s="42"/>
      <c r="M219" s="196"/>
      <c r="N219" s="197"/>
      <c r="O219" s="75"/>
      <c r="P219" s="75"/>
      <c r="Q219" s="75"/>
      <c r="R219" s="75"/>
      <c r="S219" s="75"/>
      <c r="T219" s="76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2" t="s">
        <v>417</v>
      </c>
      <c r="AU219" s="22" t="s">
        <v>80</v>
      </c>
    </row>
    <row r="220" s="2" customFormat="1" ht="37.8" customHeight="1">
      <c r="A220" s="41"/>
      <c r="B220" s="179"/>
      <c r="C220" s="180" t="s">
        <v>857</v>
      </c>
      <c r="D220" s="180" t="s">
        <v>411</v>
      </c>
      <c r="E220" s="181" t="s">
        <v>3649</v>
      </c>
      <c r="F220" s="182" t="s">
        <v>3650</v>
      </c>
      <c r="G220" s="183" t="s">
        <v>561</v>
      </c>
      <c r="H220" s="184">
        <v>2</v>
      </c>
      <c r="I220" s="185"/>
      <c r="J220" s="186">
        <f>ROUND(I220*H220,2)</f>
        <v>0</v>
      </c>
      <c r="K220" s="182" t="s">
        <v>414</v>
      </c>
      <c r="L220" s="42"/>
      <c r="M220" s="187" t="s">
        <v>3</v>
      </c>
      <c r="N220" s="188" t="s">
        <v>43</v>
      </c>
      <c r="O220" s="75"/>
      <c r="P220" s="189">
        <f>O220*H220</f>
        <v>0</v>
      </c>
      <c r="Q220" s="189">
        <v>0.015800000000000002</v>
      </c>
      <c r="R220" s="189">
        <f>Q220*H220</f>
        <v>0.031600000000000003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98</v>
      </c>
      <c r="AT220" s="191" t="s">
        <v>411</v>
      </c>
      <c r="AU220" s="191" t="s">
        <v>80</v>
      </c>
      <c r="AY220" s="22" t="s">
        <v>408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76</v>
      </c>
      <c r="BK220" s="192">
        <f>ROUND(I220*H220,2)</f>
        <v>0</v>
      </c>
      <c r="BL220" s="22" t="s">
        <v>98</v>
      </c>
      <c r="BM220" s="191" t="s">
        <v>3651</v>
      </c>
    </row>
    <row r="221" s="2" customFormat="1">
      <c r="A221" s="41"/>
      <c r="B221" s="42"/>
      <c r="C221" s="41"/>
      <c r="D221" s="193" t="s">
        <v>417</v>
      </c>
      <c r="E221" s="41"/>
      <c r="F221" s="194" t="s">
        <v>3652</v>
      </c>
      <c r="G221" s="41"/>
      <c r="H221" s="41"/>
      <c r="I221" s="195"/>
      <c r="J221" s="41"/>
      <c r="K221" s="41"/>
      <c r="L221" s="42"/>
      <c r="M221" s="251"/>
      <c r="N221" s="252"/>
      <c r="O221" s="253"/>
      <c r="P221" s="253"/>
      <c r="Q221" s="253"/>
      <c r="R221" s="253"/>
      <c r="S221" s="253"/>
      <c r="T221" s="254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2" t="s">
        <v>417</v>
      </c>
      <c r="AU221" s="22" t="s">
        <v>80</v>
      </c>
    </row>
    <row r="222" s="2" customFormat="1" ht="6.96" customHeight="1">
      <c r="A222" s="41"/>
      <c r="B222" s="58"/>
      <c r="C222" s="59"/>
      <c r="D222" s="59"/>
      <c r="E222" s="59"/>
      <c r="F222" s="59"/>
      <c r="G222" s="59"/>
      <c r="H222" s="59"/>
      <c r="I222" s="59"/>
      <c r="J222" s="59"/>
      <c r="K222" s="59"/>
      <c r="L222" s="42"/>
      <c r="M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</row>
  </sheetData>
  <autoFilter ref="C92:K22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4_02/713411121"/>
    <hyperlink ref="F103" r:id="rId2" display="https://podminky.urs.cz/item/CS_URS_2024_02/713463131"/>
    <hyperlink ref="F111" r:id="rId3" display="https://podminky.urs.cz/item/CS_URS_2024_02/731244492"/>
    <hyperlink ref="F120" r:id="rId4" display="https://podminky.urs.cz/item/CS_URS_2024_02/998731101"/>
    <hyperlink ref="F122" r:id="rId5" display="https://podminky.urs.cz/item/CS_URS_2024_02/998731193"/>
    <hyperlink ref="F125" r:id="rId6" display="https://podminky.urs.cz/item/CS_URS_2024_02/732199100"/>
    <hyperlink ref="F127" r:id="rId7" display="https://podminky.urs.cz/item/CS_URS_2024_02/732211116"/>
    <hyperlink ref="F129" r:id="rId8" display="https://podminky.urs.cz/item/CS_URS_2024_02/732331616"/>
    <hyperlink ref="F131" r:id="rId9" display="https://podminky.urs.cz/item/CS_URS_2024_02/998732111"/>
    <hyperlink ref="F133" r:id="rId10" display="https://podminky.urs.cz/item/CS_URS_2024_02/998732193"/>
    <hyperlink ref="F136" r:id="rId11" display="https://podminky.urs.cz/item/CS_URS_2024_02/733222104"/>
    <hyperlink ref="F138" r:id="rId12" display="https://podminky.urs.cz/item/CS_URS_2024_02/733223105"/>
    <hyperlink ref="F140" r:id="rId13" display="https://podminky.urs.cz/item/CS_URS_2024_02/733223106"/>
    <hyperlink ref="F142" r:id="rId14" display="https://podminky.urs.cz/item/CS_URS_2024_02/733224204"/>
    <hyperlink ref="F144" r:id="rId15" display="https://podminky.urs.cz/item/CS_URS_2024_02/733224205"/>
    <hyperlink ref="F146" r:id="rId16" display="https://podminky.urs.cz/item/CS_URS_2024_02/733224206"/>
    <hyperlink ref="F148" r:id="rId17" display="https://podminky.urs.cz/item/CS_URS_2024_02/733224222"/>
    <hyperlink ref="F150" r:id="rId18" display="https://podminky.urs.cz/item/CS_URS_2024_02/733224224"/>
    <hyperlink ref="F152" r:id="rId19" display="https://podminky.urs.cz/item/CS_URS_2024_02/733224225"/>
    <hyperlink ref="F154" r:id="rId20" display="https://podminky.urs.cz/item/CS_URS_2024_02/733291101"/>
    <hyperlink ref="F159" r:id="rId21" display="https://podminky.urs.cz/item/CS_URS_2024_02/998733111"/>
    <hyperlink ref="F161" r:id="rId22" display="https://podminky.urs.cz/item/CS_URS_2024_02/998733193"/>
    <hyperlink ref="F164" r:id="rId23" display="https://podminky.urs.cz/item/CS_URS_2024_02/734211120"/>
    <hyperlink ref="F167" r:id="rId24" display="https://podminky.urs.cz/item/CS_URS_2024_02/734242414"/>
    <hyperlink ref="F169" r:id="rId25" display="https://podminky.urs.cz/item/CS_URS_2024_02/734291123"/>
    <hyperlink ref="F172" r:id="rId26" display="https://podminky.urs.cz/item/CS_URS_2024_02/734291274"/>
    <hyperlink ref="F174" r:id="rId27" display="https://podminky.urs.cz/item/CS_URS_2024_02/734292715"/>
    <hyperlink ref="F184" r:id="rId28" display="https://podminky.urs.cz/item/CS_URS_2024_02/998734111"/>
    <hyperlink ref="F186" r:id="rId29" display="https://podminky.urs.cz/item/CS_URS_2024_02/998734193"/>
    <hyperlink ref="F189" r:id="rId30" display="https://podminky.urs.cz/item/CS_URS_2024_02/735000911"/>
    <hyperlink ref="F191" r:id="rId31" display="https://podminky.urs.cz/item/CS_URS_2024_02/735191905"/>
    <hyperlink ref="F193" r:id="rId32" display="https://podminky.urs.cz/item/CS_URS_2024_02/735191910"/>
    <hyperlink ref="F196" r:id="rId33" display="https://podminky.urs.cz/item/CS_URS_2024_02/736110212"/>
    <hyperlink ref="F199" r:id="rId34" display="https://podminky.urs.cz/item/CS_URS_2024_02/736110251"/>
    <hyperlink ref="F202" r:id="rId35" display="https://podminky.urs.cz/item/CS_URS_2024_02/736110652"/>
    <hyperlink ref="F204" r:id="rId36" display="https://podminky.urs.cz/item/CS_URS_2024_02/736110653"/>
    <hyperlink ref="F206" r:id="rId37" display="https://podminky.urs.cz/item/CS_URS_2024_02/736110654"/>
    <hyperlink ref="F208" r:id="rId38" display="https://podminky.urs.cz/item/CS_URS_2024_02/736111001"/>
    <hyperlink ref="F210" r:id="rId39" display="https://podminky.urs.cz/item/CS_URS_2024_02/736111002"/>
    <hyperlink ref="F212" r:id="rId40" display="https://podminky.urs.cz/item/CS_URS_2024_02/736111005"/>
    <hyperlink ref="F214" r:id="rId41" display="https://podminky.urs.cz/item/CS_URS_2024_02/736111009"/>
    <hyperlink ref="F216" r:id="rId42" display="https://podminky.urs.cz/item/CS_URS_2024_02/736111034"/>
    <hyperlink ref="F219" r:id="rId43" display="https://podminky.urs.cz/item/CS_URS_2024_02/736111103"/>
    <hyperlink ref="F221" r:id="rId44" display="https://podminky.urs.cz/item/CS_URS_2024_02/736111104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5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3282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3653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3284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3285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3285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ROUND(J90,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ROUND((SUM(BE90:BE181)),  2)</f>
        <v>0</v>
      </c>
      <c r="G35" s="41"/>
      <c r="H35" s="41"/>
      <c r="I35" s="136">
        <v>0.20999999999999999</v>
      </c>
      <c r="J35" s="135">
        <f>ROUND(((SUM(BE90:BE181))*I35),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ROUND((SUM(BF90:BF181)),  2)</f>
        <v>0</v>
      </c>
      <c r="G36" s="41"/>
      <c r="H36" s="41"/>
      <c r="I36" s="136">
        <v>0.12</v>
      </c>
      <c r="J36" s="135">
        <f>ROUND(((SUM(BF90:BF181))*I36),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ROUND((SUM(BG90:BG181)),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ROUND((SUM(BH90:BH181)),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ROUND((SUM(BI90:BI181)),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3282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13 - VZDUCHOTECHNIKA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J90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358</v>
      </c>
      <c r="E64" s="148"/>
      <c r="F64" s="148"/>
      <c r="G64" s="148"/>
      <c r="H64" s="148"/>
      <c r="I64" s="148"/>
      <c r="J64" s="149">
        <f>J91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3654</v>
      </c>
      <c r="E65" s="153"/>
      <c r="F65" s="153"/>
      <c r="G65" s="153"/>
      <c r="H65" s="153"/>
      <c r="I65" s="153"/>
      <c r="J65" s="154">
        <f>J92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362</v>
      </c>
      <c r="E66" s="153"/>
      <c r="F66" s="153"/>
      <c r="G66" s="153"/>
      <c r="H66" s="153"/>
      <c r="I66" s="153"/>
      <c r="J66" s="154">
        <f>J101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3655</v>
      </c>
      <c r="E67" s="153"/>
      <c r="F67" s="153"/>
      <c r="G67" s="153"/>
      <c r="H67" s="153"/>
      <c r="I67" s="153"/>
      <c r="J67" s="154">
        <f>J113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51"/>
      <c r="C68" s="10"/>
      <c r="D68" s="152" t="s">
        <v>3656</v>
      </c>
      <c r="E68" s="153"/>
      <c r="F68" s="153"/>
      <c r="G68" s="153"/>
      <c r="H68" s="153"/>
      <c r="I68" s="153"/>
      <c r="J68" s="154">
        <f>J118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1"/>
      <c r="B69" s="42"/>
      <c r="C69" s="41"/>
      <c r="D69" s="41"/>
      <c r="E69" s="41"/>
      <c r="F69" s="41"/>
      <c r="G69" s="41"/>
      <c r="H69" s="41"/>
      <c r="I69" s="41"/>
      <c r="J69" s="41"/>
      <c r="K69" s="4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58"/>
      <c r="C70" s="59"/>
      <c r="D70" s="59"/>
      <c r="E70" s="59"/>
      <c r="F70" s="59"/>
      <c r="G70" s="59"/>
      <c r="H70" s="59"/>
      <c r="I70" s="59"/>
      <c r="J70" s="59"/>
      <c r="K70" s="59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0"/>
      <c r="C74" s="61"/>
      <c r="D74" s="61"/>
      <c r="E74" s="61"/>
      <c r="F74" s="61"/>
      <c r="G74" s="61"/>
      <c r="H74" s="61"/>
      <c r="I74" s="61"/>
      <c r="J74" s="61"/>
      <c r="K74" s="6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393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17</v>
      </c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1"/>
      <c r="D78" s="41"/>
      <c r="E78" s="127" t="str">
        <f>E7</f>
        <v>Obecní dům Rudíkov - smlouva č. 1 - SO01, 10, 12</v>
      </c>
      <c r="F78" s="35"/>
      <c r="G78" s="35"/>
      <c r="H78" s="35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5"/>
      <c r="C79" s="35" t="s">
        <v>132</v>
      </c>
      <c r="L79" s="25"/>
    </row>
    <row r="80" s="2" customFormat="1" ht="16.5" customHeight="1">
      <c r="A80" s="41"/>
      <c r="B80" s="42"/>
      <c r="C80" s="41"/>
      <c r="D80" s="41"/>
      <c r="E80" s="127" t="s">
        <v>136</v>
      </c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3282</v>
      </c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1"/>
      <c r="D82" s="41"/>
      <c r="E82" s="65" t="str">
        <f>E11</f>
        <v>13 - VZDUCHOTECHNIKA</v>
      </c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1"/>
      <c r="E84" s="41"/>
      <c r="F84" s="30" t="str">
        <f>F14</f>
        <v>RUDÍKOV, P.Č. 2250/4, 2261, ST. 63, 2208/9</v>
      </c>
      <c r="G84" s="41"/>
      <c r="H84" s="41"/>
      <c r="I84" s="35" t="s">
        <v>23</v>
      </c>
      <c r="J84" s="67" t="str">
        <f>IF(J14="","",J14)</f>
        <v>10. 1. 2024</v>
      </c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1"/>
      <c r="D85" s="41"/>
      <c r="E85" s="41"/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1"/>
      <c r="E86" s="41"/>
      <c r="F86" s="30" t="str">
        <f>E17</f>
        <v xml:space="preserve"> </v>
      </c>
      <c r="G86" s="41"/>
      <c r="H86" s="41"/>
      <c r="I86" s="35" t="s">
        <v>31</v>
      </c>
      <c r="J86" s="39" t="str">
        <f>E23</f>
        <v>Ondřej Zikán</v>
      </c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29</v>
      </c>
      <c r="D87" s="41"/>
      <c r="E87" s="41"/>
      <c r="F87" s="30" t="str">
        <f>IF(E20="","",E20)</f>
        <v>Vyplň údaj</v>
      </c>
      <c r="G87" s="41"/>
      <c r="H87" s="41"/>
      <c r="I87" s="35" t="s">
        <v>34</v>
      </c>
      <c r="J87" s="39" t="str">
        <f>E26</f>
        <v>Ondřej Zikán</v>
      </c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56"/>
      <c r="B89" s="157"/>
      <c r="C89" s="158" t="s">
        <v>394</v>
      </c>
      <c r="D89" s="159" t="s">
        <v>57</v>
      </c>
      <c r="E89" s="159" t="s">
        <v>53</v>
      </c>
      <c r="F89" s="159" t="s">
        <v>54</v>
      </c>
      <c r="G89" s="159" t="s">
        <v>395</v>
      </c>
      <c r="H89" s="159" t="s">
        <v>396</v>
      </c>
      <c r="I89" s="159" t="s">
        <v>397</v>
      </c>
      <c r="J89" s="159" t="s">
        <v>281</v>
      </c>
      <c r="K89" s="160" t="s">
        <v>398</v>
      </c>
      <c r="L89" s="161"/>
      <c r="M89" s="83" t="s">
        <v>3</v>
      </c>
      <c r="N89" s="84" t="s">
        <v>42</v>
      </c>
      <c r="O89" s="84" t="s">
        <v>399</v>
      </c>
      <c r="P89" s="84" t="s">
        <v>400</v>
      </c>
      <c r="Q89" s="84" t="s">
        <v>401</v>
      </c>
      <c r="R89" s="84" t="s">
        <v>402</v>
      </c>
      <c r="S89" s="84" t="s">
        <v>403</v>
      </c>
      <c r="T89" s="85" t="s">
        <v>404</v>
      </c>
      <c r="U89" s="156"/>
      <c r="V89" s="156"/>
      <c r="W89" s="156"/>
      <c r="X89" s="156"/>
      <c r="Y89" s="156"/>
      <c r="Z89" s="156"/>
      <c r="AA89" s="156"/>
      <c r="AB89" s="156"/>
      <c r="AC89" s="156"/>
      <c r="AD89" s="156"/>
      <c r="AE89" s="156"/>
    </row>
    <row r="90" s="2" customFormat="1" ht="22.8" customHeight="1">
      <c r="A90" s="41"/>
      <c r="B90" s="42"/>
      <c r="C90" s="90" t="s">
        <v>405</v>
      </c>
      <c r="D90" s="41"/>
      <c r="E90" s="41"/>
      <c r="F90" s="41"/>
      <c r="G90" s="41"/>
      <c r="H90" s="41"/>
      <c r="I90" s="41"/>
      <c r="J90" s="162">
        <f>BK90</f>
        <v>0</v>
      </c>
      <c r="K90" s="41"/>
      <c r="L90" s="42"/>
      <c r="M90" s="86"/>
      <c r="N90" s="71"/>
      <c r="O90" s="87"/>
      <c r="P90" s="163">
        <f>P91</f>
        <v>0</v>
      </c>
      <c r="Q90" s="87"/>
      <c r="R90" s="163">
        <f>R91</f>
        <v>2.0684180000000003</v>
      </c>
      <c r="S90" s="87"/>
      <c r="T90" s="164">
        <f>T91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71</v>
      </c>
      <c r="AU90" s="22" t="s">
        <v>287</v>
      </c>
      <c r="BK90" s="165">
        <f>BK91</f>
        <v>0</v>
      </c>
    </row>
    <row r="91" s="12" customFormat="1" ht="25.92" customHeight="1">
      <c r="A91" s="12"/>
      <c r="B91" s="166"/>
      <c r="C91" s="12"/>
      <c r="D91" s="167" t="s">
        <v>71</v>
      </c>
      <c r="E91" s="168" t="s">
        <v>1801</v>
      </c>
      <c r="F91" s="168" t="s">
        <v>1802</v>
      </c>
      <c r="G91" s="12"/>
      <c r="H91" s="12"/>
      <c r="I91" s="169"/>
      <c r="J91" s="170">
        <f>BK91</f>
        <v>0</v>
      </c>
      <c r="K91" s="12"/>
      <c r="L91" s="166"/>
      <c r="M91" s="171"/>
      <c r="N91" s="172"/>
      <c r="O91" s="172"/>
      <c r="P91" s="173">
        <f>P92+P101+P113+P118</f>
        <v>0</v>
      </c>
      <c r="Q91" s="172"/>
      <c r="R91" s="173">
        <f>R92+R101+R113+R118</f>
        <v>2.0684180000000003</v>
      </c>
      <c r="S91" s="172"/>
      <c r="T91" s="174">
        <f>T92+T101+T113+T118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7" t="s">
        <v>76</v>
      </c>
      <c r="AT91" s="175" t="s">
        <v>71</v>
      </c>
      <c r="AU91" s="175" t="s">
        <v>72</v>
      </c>
      <c r="AY91" s="167" t="s">
        <v>408</v>
      </c>
      <c r="BK91" s="176">
        <f>BK92+BK101+BK113+BK118</f>
        <v>0</v>
      </c>
    </row>
    <row r="92" s="12" customFormat="1" ht="22.8" customHeight="1">
      <c r="A92" s="12"/>
      <c r="B92" s="166"/>
      <c r="C92" s="12"/>
      <c r="D92" s="167" t="s">
        <v>71</v>
      </c>
      <c r="E92" s="177" t="s">
        <v>3657</v>
      </c>
      <c r="F92" s="177" t="s">
        <v>3658</v>
      </c>
      <c r="G92" s="12"/>
      <c r="H92" s="12"/>
      <c r="I92" s="169"/>
      <c r="J92" s="178">
        <f>BK92</f>
        <v>0</v>
      </c>
      <c r="K92" s="12"/>
      <c r="L92" s="166"/>
      <c r="M92" s="171"/>
      <c r="N92" s="172"/>
      <c r="O92" s="172"/>
      <c r="P92" s="173">
        <f>SUM(P93:P100)</f>
        <v>0</v>
      </c>
      <c r="Q92" s="172"/>
      <c r="R92" s="173">
        <f>SUM(R93:R100)</f>
        <v>0</v>
      </c>
      <c r="S92" s="172"/>
      <c r="T92" s="174">
        <f>SUM(T93:T100)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167" t="s">
        <v>76</v>
      </c>
      <c r="AT92" s="175" t="s">
        <v>71</v>
      </c>
      <c r="AU92" s="175" t="s">
        <v>76</v>
      </c>
      <c r="AY92" s="167" t="s">
        <v>408</v>
      </c>
      <c r="BK92" s="176">
        <f>SUM(BK93:BK100)</f>
        <v>0</v>
      </c>
    </row>
    <row r="93" s="2" customFormat="1" ht="24.15" customHeight="1">
      <c r="A93" s="41"/>
      <c r="B93" s="179"/>
      <c r="C93" s="180" t="s">
        <v>76</v>
      </c>
      <c r="D93" s="180" t="s">
        <v>411</v>
      </c>
      <c r="E93" s="181" t="s">
        <v>3659</v>
      </c>
      <c r="F93" s="182" t="s">
        <v>3660</v>
      </c>
      <c r="G93" s="183" t="s">
        <v>561</v>
      </c>
      <c r="H93" s="184">
        <v>1</v>
      </c>
      <c r="I93" s="185"/>
      <c r="J93" s="186">
        <f>ROUND(I93*H93,2)</f>
        <v>0</v>
      </c>
      <c r="K93" s="182" t="s">
        <v>3310</v>
      </c>
      <c r="L93" s="42"/>
      <c r="M93" s="187" t="s">
        <v>3</v>
      </c>
      <c r="N93" s="188" t="s">
        <v>43</v>
      </c>
      <c r="O93" s="75"/>
      <c r="P93" s="189">
        <f>O93*H93</f>
        <v>0</v>
      </c>
      <c r="Q93" s="189">
        <v>0</v>
      </c>
      <c r="R93" s="189">
        <f>Q93*H93</f>
        <v>0</v>
      </c>
      <c r="S93" s="189">
        <v>0</v>
      </c>
      <c r="T93" s="190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191" t="s">
        <v>98</v>
      </c>
      <c r="AT93" s="191" t="s">
        <v>411</v>
      </c>
      <c r="AU93" s="191" t="s">
        <v>80</v>
      </c>
      <c r="AY93" s="22" t="s">
        <v>408</v>
      </c>
      <c r="BE93" s="192">
        <f>IF(N93="základní",J93,0)</f>
        <v>0</v>
      </c>
      <c r="BF93" s="192">
        <f>IF(N93="snížená",J93,0)</f>
        <v>0</v>
      </c>
      <c r="BG93" s="192">
        <f>IF(N93="zákl. přenesená",J93,0)</f>
        <v>0</v>
      </c>
      <c r="BH93" s="192">
        <f>IF(N93="sníž. přenesená",J93,0)</f>
        <v>0</v>
      </c>
      <c r="BI93" s="192">
        <f>IF(N93="nulová",J93,0)</f>
        <v>0</v>
      </c>
      <c r="BJ93" s="22" t="s">
        <v>76</v>
      </c>
      <c r="BK93" s="192">
        <f>ROUND(I93*H93,2)</f>
        <v>0</v>
      </c>
      <c r="BL93" s="22" t="s">
        <v>98</v>
      </c>
      <c r="BM93" s="191" t="s">
        <v>3661</v>
      </c>
    </row>
    <row r="94" s="2" customFormat="1" ht="16.5" customHeight="1">
      <c r="A94" s="41"/>
      <c r="B94" s="179"/>
      <c r="C94" s="180" t="s">
        <v>80</v>
      </c>
      <c r="D94" s="180" t="s">
        <v>411</v>
      </c>
      <c r="E94" s="181" t="s">
        <v>3662</v>
      </c>
      <c r="F94" s="182" t="s">
        <v>3663</v>
      </c>
      <c r="G94" s="183" t="s">
        <v>561</v>
      </c>
      <c r="H94" s="184">
        <v>1</v>
      </c>
      <c r="I94" s="185"/>
      <c r="J94" s="186">
        <f>ROUND(I94*H94,2)</f>
        <v>0</v>
      </c>
      <c r="K94" s="182" t="s">
        <v>3310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98</v>
      </c>
      <c r="AT94" s="191" t="s">
        <v>411</v>
      </c>
      <c r="AU94" s="191" t="s">
        <v>80</v>
      </c>
      <c r="AY94" s="22" t="s">
        <v>408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76</v>
      </c>
      <c r="BK94" s="192">
        <f>ROUND(I94*H94,2)</f>
        <v>0</v>
      </c>
      <c r="BL94" s="22" t="s">
        <v>98</v>
      </c>
      <c r="BM94" s="191" t="s">
        <v>3664</v>
      </c>
    </row>
    <row r="95" s="2" customFormat="1" ht="49.05" customHeight="1">
      <c r="A95" s="41"/>
      <c r="B95" s="179"/>
      <c r="C95" s="180" t="s">
        <v>114</v>
      </c>
      <c r="D95" s="180" t="s">
        <v>411</v>
      </c>
      <c r="E95" s="181" t="s">
        <v>3665</v>
      </c>
      <c r="F95" s="182" t="s">
        <v>3666</v>
      </c>
      <c r="G95" s="183" t="s">
        <v>3667</v>
      </c>
      <c r="H95" s="184">
        <v>48</v>
      </c>
      <c r="I95" s="185"/>
      <c r="J95" s="186">
        <f>ROUND(I95*H95,2)</f>
        <v>0</v>
      </c>
      <c r="K95" s="182" t="s">
        <v>3310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98</v>
      </c>
      <c r="AT95" s="191" t="s">
        <v>411</v>
      </c>
      <c r="AU95" s="191" t="s">
        <v>80</v>
      </c>
      <c r="AY95" s="22" t="s">
        <v>408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76</v>
      </c>
      <c r="BK95" s="192">
        <f>ROUND(I95*H95,2)</f>
        <v>0</v>
      </c>
      <c r="BL95" s="22" t="s">
        <v>98</v>
      </c>
      <c r="BM95" s="191" t="s">
        <v>3668</v>
      </c>
    </row>
    <row r="96" s="2" customFormat="1" ht="24.15" customHeight="1">
      <c r="A96" s="41"/>
      <c r="B96" s="179"/>
      <c r="C96" s="180" t="s">
        <v>415</v>
      </c>
      <c r="D96" s="180" t="s">
        <v>411</v>
      </c>
      <c r="E96" s="181" t="s">
        <v>3669</v>
      </c>
      <c r="F96" s="182" t="s">
        <v>3670</v>
      </c>
      <c r="G96" s="183" t="s">
        <v>561</v>
      </c>
      <c r="H96" s="184">
        <v>1</v>
      </c>
      <c r="I96" s="185"/>
      <c r="J96" s="186">
        <f>ROUND(I96*H96,2)</f>
        <v>0</v>
      </c>
      <c r="K96" s="182" t="s">
        <v>3310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98</v>
      </c>
      <c r="AT96" s="191" t="s">
        <v>411</v>
      </c>
      <c r="AU96" s="191" t="s">
        <v>80</v>
      </c>
      <c r="AY96" s="22" t="s">
        <v>408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76</v>
      </c>
      <c r="BK96" s="192">
        <f>ROUND(I96*H96,2)</f>
        <v>0</v>
      </c>
      <c r="BL96" s="22" t="s">
        <v>98</v>
      </c>
      <c r="BM96" s="191" t="s">
        <v>3671</v>
      </c>
    </row>
    <row r="97" s="2" customFormat="1" ht="24.15" customHeight="1">
      <c r="A97" s="41"/>
      <c r="B97" s="179"/>
      <c r="C97" s="180" t="s">
        <v>437</v>
      </c>
      <c r="D97" s="180" t="s">
        <v>411</v>
      </c>
      <c r="E97" s="181" t="s">
        <v>3672</v>
      </c>
      <c r="F97" s="182" t="s">
        <v>3673</v>
      </c>
      <c r="G97" s="183" t="s">
        <v>561</v>
      </c>
      <c r="H97" s="184">
        <v>2</v>
      </c>
      <c r="I97" s="185"/>
      <c r="J97" s="186">
        <f>ROUND(I97*H97,2)</f>
        <v>0</v>
      </c>
      <c r="K97" s="182" t="s">
        <v>3310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</v>
      </c>
      <c r="R97" s="189">
        <f>Q97*H97</f>
        <v>0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98</v>
      </c>
      <c r="AT97" s="191" t="s">
        <v>411</v>
      </c>
      <c r="AU97" s="191" t="s">
        <v>80</v>
      </c>
      <c r="AY97" s="22" t="s">
        <v>408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76</v>
      </c>
      <c r="BK97" s="192">
        <f>ROUND(I97*H97,2)</f>
        <v>0</v>
      </c>
      <c r="BL97" s="22" t="s">
        <v>98</v>
      </c>
      <c r="BM97" s="191" t="s">
        <v>3674</v>
      </c>
    </row>
    <row r="98" s="2" customFormat="1" ht="24.15" customHeight="1">
      <c r="A98" s="41"/>
      <c r="B98" s="179"/>
      <c r="C98" s="180" t="s">
        <v>452</v>
      </c>
      <c r="D98" s="180" t="s">
        <v>411</v>
      </c>
      <c r="E98" s="181" t="s">
        <v>3675</v>
      </c>
      <c r="F98" s="182" t="s">
        <v>3676</v>
      </c>
      <c r="G98" s="183" t="s">
        <v>561</v>
      </c>
      <c r="H98" s="184">
        <v>1</v>
      </c>
      <c r="I98" s="185"/>
      <c r="J98" s="186">
        <f>ROUND(I98*H98,2)</f>
        <v>0</v>
      </c>
      <c r="K98" s="182" t="s">
        <v>3310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98</v>
      </c>
      <c r="AT98" s="191" t="s">
        <v>411</v>
      </c>
      <c r="AU98" s="191" t="s">
        <v>80</v>
      </c>
      <c r="AY98" s="22" t="s">
        <v>408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76</v>
      </c>
      <c r="BK98" s="192">
        <f>ROUND(I98*H98,2)</f>
        <v>0</v>
      </c>
      <c r="BL98" s="22" t="s">
        <v>98</v>
      </c>
      <c r="BM98" s="191" t="s">
        <v>3677</v>
      </c>
    </row>
    <row r="99" s="2" customFormat="1" ht="24.15" customHeight="1">
      <c r="A99" s="41"/>
      <c r="B99" s="179"/>
      <c r="C99" s="180" t="s">
        <v>458</v>
      </c>
      <c r="D99" s="180" t="s">
        <v>411</v>
      </c>
      <c r="E99" s="181" t="s">
        <v>3678</v>
      </c>
      <c r="F99" s="182" t="s">
        <v>3679</v>
      </c>
      <c r="G99" s="183" t="s">
        <v>561</v>
      </c>
      <c r="H99" s="184">
        <v>1</v>
      </c>
      <c r="I99" s="185"/>
      <c r="J99" s="186">
        <f>ROUND(I99*H99,2)</f>
        <v>0</v>
      </c>
      <c r="K99" s="182" t="s">
        <v>3310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98</v>
      </c>
      <c r="AT99" s="191" t="s">
        <v>411</v>
      </c>
      <c r="AU99" s="191" t="s">
        <v>80</v>
      </c>
      <c r="AY99" s="22" t="s">
        <v>408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76</v>
      </c>
      <c r="BK99" s="192">
        <f>ROUND(I99*H99,2)</f>
        <v>0</v>
      </c>
      <c r="BL99" s="22" t="s">
        <v>98</v>
      </c>
      <c r="BM99" s="191" t="s">
        <v>3680</v>
      </c>
    </row>
    <row r="100" s="2" customFormat="1" ht="24.15" customHeight="1">
      <c r="A100" s="41"/>
      <c r="B100" s="179"/>
      <c r="C100" s="180" t="s">
        <v>470</v>
      </c>
      <c r="D100" s="180" t="s">
        <v>411</v>
      </c>
      <c r="E100" s="181" t="s">
        <v>3681</v>
      </c>
      <c r="F100" s="182" t="s">
        <v>3682</v>
      </c>
      <c r="G100" s="183" t="s">
        <v>561</v>
      </c>
      <c r="H100" s="184">
        <v>30</v>
      </c>
      <c r="I100" s="185"/>
      <c r="J100" s="186">
        <f>ROUND(I100*H100,2)</f>
        <v>0</v>
      </c>
      <c r="K100" s="182" t="s">
        <v>3310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3683</v>
      </c>
      <c r="AT100" s="191" t="s">
        <v>411</v>
      </c>
      <c r="AU100" s="191" t="s">
        <v>80</v>
      </c>
      <c r="AY100" s="22" t="s">
        <v>408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76</v>
      </c>
      <c r="BK100" s="192">
        <f>ROUND(I100*H100,2)</f>
        <v>0</v>
      </c>
      <c r="BL100" s="22" t="s">
        <v>3683</v>
      </c>
      <c r="BM100" s="191" t="s">
        <v>3684</v>
      </c>
    </row>
    <row r="101" s="12" customFormat="1" ht="22.8" customHeight="1">
      <c r="A101" s="12"/>
      <c r="B101" s="166"/>
      <c r="C101" s="12"/>
      <c r="D101" s="167" t="s">
        <v>71</v>
      </c>
      <c r="E101" s="177" t="s">
        <v>1888</v>
      </c>
      <c r="F101" s="177" t="s">
        <v>1889</v>
      </c>
      <c r="G101" s="12"/>
      <c r="H101" s="12"/>
      <c r="I101" s="169"/>
      <c r="J101" s="178">
        <f>BK101</f>
        <v>0</v>
      </c>
      <c r="K101" s="12"/>
      <c r="L101" s="166"/>
      <c r="M101" s="171"/>
      <c r="N101" s="172"/>
      <c r="O101" s="172"/>
      <c r="P101" s="173">
        <f>SUM(P102:P112)</f>
        <v>0</v>
      </c>
      <c r="Q101" s="172"/>
      <c r="R101" s="173">
        <f>SUM(R102:R112)</f>
        <v>0.194162</v>
      </c>
      <c r="S101" s="172"/>
      <c r="T101" s="174">
        <f>SUM(T102:T112)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167" t="s">
        <v>80</v>
      </c>
      <c r="AT101" s="175" t="s">
        <v>71</v>
      </c>
      <c r="AU101" s="175" t="s">
        <v>76</v>
      </c>
      <c r="AY101" s="167" t="s">
        <v>408</v>
      </c>
      <c r="BK101" s="176">
        <f>SUM(BK102:BK112)</f>
        <v>0</v>
      </c>
    </row>
    <row r="102" s="2" customFormat="1" ht="44.25" customHeight="1">
      <c r="A102" s="41"/>
      <c r="B102" s="179"/>
      <c r="C102" s="180" t="s">
        <v>107</v>
      </c>
      <c r="D102" s="180" t="s">
        <v>411</v>
      </c>
      <c r="E102" s="181" t="s">
        <v>3387</v>
      </c>
      <c r="F102" s="182" t="s">
        <v>3685</v>
      </c>
      <c r="G102" s="183" t="s">
        <v>650</v>
      </c>
      <c r="H102" s="184">
        <v>22.100000000000001</v>
      </c>
      <c r="I102" s="185"/>
      <c r="J102" s="186">
        <f>ROUND(I102*H102,2)</f>
        <v>0</v>
      </c>
      <c r="K102" s="182" t="s">
        <v>414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0.00022000000000000001</v>
      </c>
      <c r="R102" s="189">
        <f>Q102*H102</f>
        <v>0.0048620000000000009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98</v>
      </c>
      <c r="AT102" s="191" t="s">
        <v>411</v>
      </c>
      <c r="AU102" s="191" t="s">
        <v>80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98</v>
      </c>
      <c r="BM102" s="191" t="s">
        <v>3686</v>
      </c>
    </row>
    <row r="103" s="2" customFormat="1">
      <c r="A103" s="41"/>
      <c r="B103" s="42"/>
      <c r="C103" s="41"/>
      <c r="D103" s="193" t="s">
        <v>417</v>
      </c>
      <c r="E103" s="41"/>
      <c r="F103" s="194" t="s">
        <v>3390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417</v>
      </c>
      <c r="AU103" s="22" t="s">
        <v>80</v>
      </c>
    </row>
    <row r="104" s="13" customFormat="1">
      <c r="A104" s="13"/>
      <c r="B104" s="198"/>
      <c r="C104" s="13"/>
      <c r="D104" s="199" t="s">
        <v>419</v>
      </c>
      <c r="E104" s="200" t="s">
        <v>3</v>
      </c>
      <c r="F104" s="201" t="s">
        <v>3687</v>
      </c>
      <c r="G104" s="13"/>
      <c r="H104" s="202">
        <v>17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419</v>
      </c>
      <c r="AU104" s="200" t="s">
        <v>80</v>
      </c>
      <c r="AV104" s="13" t="s">
        <v>80</v>
      </c>
      <c r="AW104" s="13" t="s">
        <v>33</v>
      </c>
      <c r="AX104" s="13" t="s">
        <v>76</v>
      </c>
      <c r="AY104" s="200" t="s">
        <v>408</v>
      </c>
    </row>
    <row r="105" s="13" customFormat="1">
      <c r="A105" s="13"/>
      <c r="B105" s="198"/>
      <c r="C105" s="13"/>
      <c r="D105" s="199" t="s">
        <v>419</v>
      </c>
      <c r="E105" s="13"/>
      <c r="F105" s="201" t="s">
        <v>3688</v>
      </c>
      <c r="G105" s="13"/>
      <c r="H105" s="202">
        <v>22.100000000000001</v>
      </c>
      <c r="I105" s="203"/>
      <c r="J105" s="13"/>
      <c r="K105" s="13"/>
      <c r="L105" s="198"/>
      <c r="M105" s="204"/>
      <c r="N105" s="205"/>
      <c r="O105" s="205"/>
      <c r="P105" s="205"/>
      <c r="Q105" s="205"/>
      <c r="R105" s="205"/>
      <c r="S105" s="205"/>
      <c r="T105" s="206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00" t="s">
        <v>419</v>
      </c>
      <c r="AU105" s="200" t="s">
        <v>80</v>
      </c>
      <c r="AV105" s="13" t="s">
        <v>80</v>
      </c>
      <c r="AW105" s="13" t="s">
        <v>4</v>
      </c>
      <c r="AX105" s="13" t="s">
        <v>76</v>
      </c>
      <c r="AY105" s="200" t="s">
        <v>408</v>
      </c>
    </row>
    <row r="106" s="2" customFormat="1" ht="24.15" customHeight="1">
      <c r="A106" s="41"/>
      <c r="B106" s="179"/>
      <c r="C106" s="223" t="s">
        <v>482</v>
      </c>
      <c r="D106" s="223" t="s">
        <v>513</v>
      </c>
      <c r="E106" s="224" t="s">
        <v>3689</v>
      </c>
      <c r="F106" s="225" t="s">
        <v>3690</v>
      </c>
      <c r="G106" s="226" t="s">
        <v>117</v>
      </c>
      <c r="H106" s="227">
        <v>19.5</v>
      </c>
      <c r="I106" s="228"/>
      <c r="J106" s="229">
        <f>ROUND(I106*H106,2)</f>
        <v>0</v>
      </c>
      <c r="K106" s="225" t="s">
        <v>414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0.0089999999999999993</v>
      </c>
      <c r="R106" s="189">
        <f>Q106*H106</f>
        <v>0.17549999999999999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616</v>
      </c>
      <c r="AT106" s="191" t="s">
        <v>513</v>
      </c>
      <c r="AU106" s="191" t="s">
        <v>80</v>
      </c>
      <c r="AY106" s="22" t="s">
        <v>408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76</v>
      </c>
      <c r="BK106" s="192">
        <f>ROUND(I106*H106,2)</f>
        <v>0</v>
      </c>
      <c r="BL106" s="22" t="s">
        <v>98</v>
      </c>
      <c r="BM106" s="191" t="s">
        <v>3691</v>
      </c>
    </row>
    <row r="107" s="13" customFormat="1">
      <c r="A107" s="13"/>
      <c r="B107" s="198"/>
      <c r="C107" s="13"/>
      <c r="D107" s="199" t="s">
        <v>419</v>
      </c>
      <c r="E107" s="200" t="s">
        <v>3</v>
      </c>
      <c r="F107" s="201" t="s">
        <v>3692</v>
      </c>
      <c r="G107" s="13"/>
      <c r="H107" s="202">
        <v>15</v>
      </c>
      <c r="I107" s="203"/>
      <c r="J107" s="13"/>
      <c r="K107" s="13"/>
      <c r="L107" s="198"/>
      <c r="M107" s="204"/>
      <c r="N107" s="205"/>
      <c r="O107" s="205"/>
      <c r="P107" s="205"/>
      <c r="Q107" s="205"/>
      <c r="R107" s="205"/>
      <c r="S107" s="205"/>
      <c r="T107" s="206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00" t="s">
        <v>419</v>
      </c>
      <c r="AU107" s="200" t="s">
        <v>80</v>
      </c>
      <c r="AV107" s="13" t="s">
        <v>80</v>
      </c>
      <c r="AW107" s="13" t="s">
        <v>33</v>
      </c>
      <c r="AX107" s="13" t="s">
        <v>76</v>
      </c>
      <c r="AY107" s="200" t="s">
        <v>408</v>
      </c>
    </row>
    <row r="108" s="13" customFormat="1">
      <c r="A108" s="13"/>
      <c r="B108" s="198"/>
      <c r="C108" s="13"/>
      <c r="D108" s="199" t="s">
        <v>419</v>
      </c>
      <c r="E108" s="13"/>
      <c r="F108" s="201" t="s">
        <v>3693</v>
      </c>
      <c r="G108" s="13"/>
      <c r="H108" s="202">
        <v>19.5</v>
      </c>
      <c r="I108" s="203"/>
      <c r="J108" s="13"/>
      <c r="K108" s="13"/>
      <c r="L108" s="198"/>
      <c r="M108" s="204"/>
      <c r="N108" s="205"/>
      <c r="O108" s="205"/>
      <c r="P108" s="205"/>
      <c r="Q108" s="205"/>
      <c r="R108" s="205"/>
      <c r="S108" s="205"/>
      <c r="T108" s="206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00" t="s">
        <v>419</v>
      </c>
      <c r="AU108" s="200" t="s">
        <v>80</v>
      </c>
      <c r="AV108" s="13" t="s">
        <v>80</v>
      </c>
      <c r="AW108" s="13" t="s">
        <v>4</v>
      </c>
      <c r="AX108" s="13" t="s">
        <v>76</v>
      </c>
      <c r="AY108" s="200" t="s">
        <v>408</v>
      </c>
    </row>
    <row r="109" s="2" customFormat="1" ht="33" customHeight="1">
      <c r="A109" s="41"/>
      <c r="B109" s="179"/>
      <c r="C109" s="223" t="s">
        <v>84</v>
      </c>
      <c r="D109" s="223" t="s">
        <v>513</v>
      </c>
      <c r="E109" s="224" t="s">
        <v>3694</v>
      </c>
      <c r="F109" s="225" t="s">
        <v>3695</v>
      </c>
      <c r="G109" s="226" t="s">
        <v>117</v>
      </c>
      <c r="H109" s="227">
        <v>2.6000000000000001</v>
      </c>
      <c r="I109" s="228"/>
      <c r="J109" s="229">
        <f>ROUND(I109*H109,2)</f>
        <v>0</v>
      </c>
      <c r="K109" s="225" t="s">
        <v>414</v>
      </c>
      <c r="L109" s="230"/>
      <c r="M109" s="231" t="s">
        <v>3</v>
      </c>
      <c r="N109" s="232" t="s">
        <v>43</v>
      </c>
      <c r="O109" s="75"/>
      <c r="P109" s="189">
        <f>O109*H109</f>
        <v>0</v>
      </c>
      <c r="Q109" s="189">
        <v>0.0030000000000000001</v>
      </c>
      <c r="R109" s="189">
        <f>Q109*H109</f>
        <v>0.0078000000000000005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616</v>
      </c>
      <c r="AT109" s="191" t="s">
        <v>513</v>
      </c>
      <c r="AU109" s="191" t="s">
        <v>80</v>
      </c>
      <c r="AY109" s="22" t="s">
        <v>408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76</v>
      </c>
      <c r="BK109" s="192">
        <f>ROUND(I109*H109,2)</f>
        <v>0</v>
      </c>
      <c r="BL109" s="22" t="s">
        <v>98</v>
      </c>
      <c r="BM109" s="191" t="s">
        <v>3696</v>
      </c>
    </row>
    <row r="110" s="13" customFormat="1">
      <c r="A110" s="13"/>
      <c r="B110" s="198"/>
      <c r="C110" s="13"/>
      <c r="D110" s="199" t="s">
        <v>419</v>
      </c>
      <c r="E110" s="200" t="s">
        <v>3</v>
      </c>
      <c r="F110" s="201" t="s">
        <v>3697</v>
      </c>
      <c r="G110" s="13"/>
      <c r="H110" s="202">
        <v>2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419</v>
      </c>
      <c r="AU110" s="200" t="s">
        <v>80</v>
      </c>
      <c r="AV110" s="13" t="s">
        <v>80</v>
      </c>
      <c r="AW110" s="13" t="s">
        <v>33</v>
      </c>
      <c r="AX110" s="13" t="s">
        <v>76</v>
      </c>
      <c r="AY110" s="200" t="s">
        <v>408</v>
      </c>
    </row>
    <row r="111" s="13" customFormat="1">
      <c r="A111" s="13"/>
      <c r="B111" s="198"/>
      <c r="C111" s="13"/>
      <c r="D111" s="199" t="s">
        <v>419</v>
      </c>
      <c r="E111" s="13"/>
      <c r="F111" s="201" t="s">
        <v>3698</v>
      </c>
      <c r="G111" s="13"/>
      <c r="H111" s="202">
        <v>2.6000000000000001</v>
      </c>
      <c r="I111" s="203"/>
      <c r="J111" s="13"/>
      <c r="K111" s="13"/>
      <c r="L111" s="198"/>
      <c r="M111" s="204"/>
      <c r="N111" s="205"/>
      <c r="O111" s="205"/>
      <c r="P111" s="205"/>
      <c r="Q111" s="205"/>
      <c r="R111" s="205"/>
      <c r="S111" s="205"/>
      <c r="T111" s="206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00" t="s">
        <v>419</v>
      </c>
      <c r="AU111" s="200" t="s">
        <v>80</v>
      </c>
      <c r="AV111" s="13" t="s">
        <v>80</v>
      </c>
      <c r="AW111" s="13" t="s">
        <v>4</v>
      </c>
      <c r="AX111" s="13" t="s">
        <v>76</v>
      </c>
      <c r="AY111" s="200" t="s">
        <v>408</v>
      </c>
    </row>
    <row r="112" s="2" customFormat="1" ht="16.5" customHeight="1">
      <c r="A112" s="41"/>
      <c r="B112" s="179"/>
      <c r="C112" s="223" t="s">
        <v>9</v>
      </c>
      <c r="D112" s="223" t="s">
        <v>513</v>
      </c>
      <c r="E112" s="224" t="s">
        <v>3699</v>
      </c>
      <c r="F112" s="225" t="s">
        <v>3700</v>
      </c>
      <c r="G112" s="226" t="s">
        <v>112</v>
      </c>
      <c r="H112" s="227">
        <v>30</v>
      </c>
      <c r="I112" s="228"/>
      <c r="J112" s="229">
        <f>ROUND(I112*H112,2)</f>
        <v>0</v>
      </c>
      <c r="K112" s="225" t="s">
        <v>3310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0.00020000000000000001</v>
      </c>
      <c r="R112" s="189">
        <f>Q112*H112</f>
        <v>0.0060000000000000001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616</v>
      </c>
      <c r="AT112" s="191" t="s">
        <v>513</v>
      </c>
      <c r="AU112" s="191" t="s">
        <v>80</v>
      </c>
      <c r="AY112" s="22" t="s">
        <v>408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76</v>
      </c>
      <c r="BK112" s="192">
        <f>ROUND(I112*H112,2)</f>
        <v>0</v>
      </c>
      <c r="BL112" s="22" t="s">
        <v>98</v>
      </c>
      <c r="BM112" s="191" t="s">
        <v>3701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3702</v>
      </c>
      <c r="F113" s="177" t="s">
        <v>3703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SUM(P114:P117)</f>
        <v>0</v>
      </c>
      <c r="Q113" s="172"/>
      <c r="R113" s="173">
        <f>SUM(R114:R117)</f>
        <v>0</v>
      </c>
      <c r="S113" s="172"/>
      <c r="T113" s="174">
        <f>SUM(T114:T117)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80</v>
      </c>
      <c r="AT113" s="175" t="s">
        <v>71</v>
      </c>
      <c r="AU113" s="175" t="s">
        <v>76</v>
      </c>
      <c r="AY113" s="167" t="s">
        <v>408</v>
      </c>
      <c r="BK113" s="176">
        <f>SUM(BK114:BK117)</f>
        <v>0</v>
      </c>
    </row>
    <row r="114" s="2" customFormat="1" ht="44.25" customHeight="1">
      <c r="A114" s="41"/>
      <c r="B114" s="179"/>
      <c r="C114" s="180" t="s">
        <v>89</v>
      </c>
      <c r="D114" s="180" t="s">
        <v>411</v>
      </c>
      <c r="E114" s="181" t="s">
        <v>3704</v>
      </c>
      <c r="F114" s="182" t="s">
        <v>3705</v>
      </c>
      <c r="G114" s="183" t="s">
        <v>3706</v>
      </c>
      <c r="H114" s="258"/>
      <c r="I114" s="185"/>
      <c r="J114" s="186">
        <f>ROUND(I114*H114,2)</f>
        <v>0</v>
      </c>
      <c r="K114" s="182" t="s">
        <v>414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98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98</v>
      </c>
      <c r="BM114" s="191" t="s">
        <v>3707</v>
      </c>
    </row>
    <row r="115" s="2" customFormat="1">
      <c r="A115" s="41"/>
      <c r="B115" s="42"/>
      <c r="C115" s="41"/>
      <c r="D115" s="193" t="s">
        <v>417</v>
      </c>
      <c r="E115" s="41"/>
      <c r="F115" s="194" t="s">
        <v>3708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417</v>
      </c>
      <c r="AU115" s="22" t="s">
        <v>80</v>
      </c>
    </row>
    <row r="116" s="2" customFormat="1" ht="49.05" customHeight="1">
      <c r="A116" s="41"/>
      <c r="B116" s="179"/>
      <c r="C116" s="180" t="s">
        <v>92</v>
      </c>
      <c r="D116" s="180" t="s">
        <v>411</v>
      </c>
      <c r="E116" s="181" t="s">
        <v>3709</v>
      </c>
      <c r="F116" s="182" t="s">
        <v>3710</v>
      </c>
      <c r="G116" s="183" t="s">
        <v>3706</v>
      </c>
      <c r="H116" s="258"/>
      <c r="I116" s="185"/>
      <c r="J116" s="186">
        <f>ROUND(I116*H116,2)</f>
        <v>0</v>
      </c>
      <c r="K116" s="182" t="s">
        <v>414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98</v>
      </c>
      <c r="AT116" s="191" t="s">
        <v>411</v>
      </c>
      <c r="AU116" s="191" t="s">
        <v>80</v>
      </c>
      <c r="AY116" s="22" t="s">
        <v>408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76</v>
      </c>
      <c r="BK116" s="192">
        <f>ROUND(I116*H116,2)</f>
        <v>0</v>
      </c>
      <c r="BL116" s="22" t="s">
        <v>98</v>
      </c>
      <c r="BM116" s="191" t="s">
        <v>3711</v>
      </c>
    </row>
    <row r="117" s="2" customFormat="1">
      <c r="A117" s="41"/>
      <c r="B117" s="42"/>
      <c r="C117" s="41"/>
      <c r="D117" s="193" t="s">
        <v>417</v>
      </c>
      <c r="E117" s="41"/>
      <c r="F117" s="194" t="s">
        <v>3712</v>
      </c>
      <c r="G117" s="41"/>
      <c r="H117" s="41"/>
      <c r="I117" s="195"/>
      <c r="J117" s="41"/>
      <c r="K117" s="41"/>
      <c r="L117" s="42"/>
      <c r="M117" s="196"/>
      <c r="N117" s="197"/>
      <c r="O117" s="75"/>
      <c r="P117" s="75"/>
      <c r="Q117" s="75"/>
      <c r="R117" s="75"/>
      <c r="S117" s="75"/>
      <c r="T117" s="76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2" t="s">
        <v>417</v>
      </c>
      <c r="AU117" s="22" t="s">
        <v>80</v>
      </c>
    </row>
    <row r="118" s="12" customFormat="1" ht="22.8" customHeight="1">
      <c r="A118" s="12"/>
      <c r="B118" s="166"/>
      <c r="C118" s="12"/>
      <c r="D118" s="167" t="s">
        <v>71</v>
      </c>
      <c r="E118" s="177" t="s">
        <v>3713</v>
      </c>
      <c r="F118" s="177" t="s">
        <v>3714</v>
      </c>
      <c r="G118" s="12"/>
      <c r="H118" s="12"/>
      <c r="I118" s="169"/>
      <c r="J118" s="178">
        <f>BK118</f>
        <v>0</v>
      </c>
      <c r="K118" s="12"/>
      <c r="L118" s="166"/>
      <c r="M118" s="171"/>
      <c r="N118" s="172"/>
      <c r="O118" s="172"/>
      <c r="P118" s="173">
        <f>SUM(P119:P181)</f>
        <v>0</v>
      </c>
      <c r="Q118" s="172"/>
      <c r="R118" s="173">
        <f>SUM(R119:R181)</f>
        <v>1.8742560000000001</v>
      </c>
      <c r="S118" s="172"/>
      <c r="T118" s="174">
        <f>SUM(T119:T181)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7" t="s">
        <v>80</v>
      </c>
      <c r="AT118" s="175" t="s">
        <v>71</v>
      </c>
      <c r="AU118" s="175" t="s">
        <v>76</v>
      </c>
      <c r="AY118" s="167" t="s">
        <v>408</v>
      </c>
      <c r="BK118" s="176">
        <f>SUM(BK119:BK181)</f>
        <v>0</v>
      </c>
    </row>
    <row r="119" s="2" customFormat="1" ht="37.8" customHeight="1">
      <c r="A119" s="41"/>
      <c r="B119" s="179"/>
      <c r="C119" s="180" t="s">
        <v>95</v>
      </c>
      <c r="D119" s="180" t="s">
        <v>411</v>
      </c>
      <c r="E119" s="181" t="s">
        <v>3715</v>
      </c>
      <c r="F119" s="182" t="s">
        <v>3716</v>
      </c>
      <c r="G119" s="183" t="s">
        <v>561</v>
      </c>
      <c r="H119" s="184">
        <v>1</v>
      </c>
      <c r="I119" s="185"/>
      <c r="J119" s="186">
        <f>ROUND(I119*H119,2)</f>
        <v>0</v>
      </c>
      <c r="K119" s="182" t="s">
        <v>414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98</v>
      </c>
      <c r="AT119" s="191" t="s">
        <v>411</v>
      </c>
      <c r="AU119" s="191" t="s">
        <v>80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98</v>
      </c>
      <c r="BM119" s="191" t="s">
        <v>3717</v>
      </c>
    </row>
    <row r="120" s="2" customFormat="1">
      <c r="A120" s="41"/>
      <c r="B120" s="42"/>
      <c r="C120" s="41"/>
      <c r="D120" s="193" t="s">
        <v>417</v>
      </c>
      <c r="E120" s="41"/>
      <c r="F120" s="194" t="s">
        <v>3718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417</v>
      </c>
      <c r="AU120" s="22" t="s">
        <v>80</v>
      </c>
    </row>
    <row r="121" s="2" customFormat="1" ht="66.75" customHeight="1">
      <c r="A121" s="41"/>
      <c r="B121" s="179"/>
      <c r="C121" s="223" t="s">
        <v>98</v>
      </c>
      <c r="D121" s="223" t="s">
        <v>513</v>
      </c>
      <c r="E121" s="224" t="s">
        <v>3719</v>
      </c>
      <c r="F121" s="225" t="s">
        <v>3720</v>
      </c>
      <c r="G121" s="226" t="s">
        <v>561</v>
      </c>
      <c r="H121" s="227">
        <v>1</v>
      </c>
      <c r="I121" s="228"/>
      <c r="J121" s="229">
        <f>ROUND(I121*H121,2)</f>
        <v>0</v>
      </c>
      <c r="K121" s="225" t="s">
        <v>3310</v>
      </c>
      <c r="L121" s="230"/>
      <c r="M121" s="231" t="s">
        <v>3</v>
      </c>
      <c r="N121" s="232" t="s">
        <v>43</v>
      </c>
      <c r="O121" s="75"/>
      <c r="P121" s="189">
        <f>O121*H121</f>
        <v>0</v>
      </c>
      <c r="Q121" s="189">
        <v>0.185</v>
      </c>
      <c r="R121" s="189">
        <f>Q121*H121</f>
        <v>0.185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616</v>
      </c>
      <c r="AT121" s="191" t="s">
        <v>513</v>
      </c>
      <c r="AU121" s="191" t="s">
        <v>80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98</v>
      </c>
      <c r="BM121" s="191" t="s">
        <v>3721</v>
      </c>
    </row>
    <row r="122" s="13" customFormat="1">
      <c r="A122" s="13"/>
      <c r="B122" s="198"/>
      <c r="C122" s="13"/>
      <c r="D122" s="199" t="s">
        <v>419</v>
      </c>
      <c r="E122" s="200" t="s">
        <v>3</v>
      </c>
      <c r="F122" s="201" t="s">
        <v>76</v>
      </c>
      <c r="G122" s="13"/>
      <c r="H122" s="202">
        <v>1</v>
      </c>
      <c r="I122" s="203"/>
      <c r="J122" s="13"/>
      <c r="K122" s="13"/>
      <c r="L122" s="198"/>
      <c r="M122" s="204"/>
      <c r="N122" s="205"/>
      <c r="O122" s="205"/>
      <c r="P122" s="205"/>
      <c r="Q122" s="205"/>
      <c r="R122" s="205"/>
      <c r="S122" s="205"/>
      <c r="T122" s="206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00" t="s">
        <v>419</v>
      </c>
      <c r="AU122" s="200" t="s">
        <v>80</v>
      </c>
      <c r="AV122" s="13" t="s">
        <v>80</v>
      </c>
      <c r="AW122" s="13" t="s">
        <v>33</v>
      </c>
      <c r="AX122" s="13" t="s">
        <v>76</v>
      </c>
      <c r="AY122" s="200" t="s">
        <v>408</v>
      </c>
    </row>
    <row r="123" s="2" customFormat="1" ht="24.15" customHeight="1">
      <c r="A123" s="41"/>
      <c r="B123" s="179"/>
      <c r="C123" s="180" t="s">
        <v>520</v>
      </c>
      <c r="D123" s="180" t="s">
        <v>411</v>
      </c>
      <c r="E123" s="181" t="s">
        <v>3722</v>
      </c>
      <c r="F123" s="182" t="s">
        <v>1719</v>
      </c>
      <c r="G123" s="183" t="s">
        <v>561</v>
      </c>
      <c r="H123" s="184">
        <v>1</v>
      </c>
      <c r="I123" s="185"/>
      <c r="J123" s="186">
        <f>ROUND(I123*H123,2)</f>
        <v>0</v>
      </c>
      <c r="K123" s="182" t="s">
        <v>414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3683</v>
      </c>
      <c r="AT123" s="191" t="s">
        <v>411</v>
      </c>
      <c r="AU123" s="191" t="s">
        <v>80</v>
      </c>
      <c r="AY123" s="22" t="s">
        <v>408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76</v>
      </c>
      <c r="BK123" s="192">
        <f>ROUND(I123*H123,2)</f>
        <v>0</v>
      </c>
      <c r="BL123" s="22" t="s">
        <v>3683</v>
      </c>
      <c r="BM123" s="191" t="s">
        <v>3723</v>
      </c>
    </row>
    <row r="124" s="2" customFormat="1">
      <c r="A124" s="41"/>
      <c r="B124" s="42"/>
      <c r="C124" s="41"/>
      <c r="D124" s="193" t="s">
        <v>417</v>
      </c>
      <c r="E124" s="41"/>
      <c r="F124" s="194" t="s">
        <v>3724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417</v>
      </c>
      <c r="AU124" s="22" t="s">
        <v>80</v>
      </c>
    </row>
    <row r="125" s="2" customFormat="1" ht="16.5" customHeight="1">
      <c r="A125" s="41"/>
      <c r="B125" s="179"/>
      <c r="C125" s="223" t="s">
        <v>528</v>
      </c>
      <c r="D125" s="223" t="s">
        <v>513</v>
      </c>
      <c r="E125" s="224" t="s">
        <v>3725</v>
      </c>
      <c r="F125" s="225" t="s">
        <v>3726</v>
      </c>
      <c r="G125" s="226" t="s">
        <v>561</v>
      </c>
      <c r="H125" s="227">
        <v>1</v>
      </c>
      <c r="I125" s="228"/>
      <c r="J125" s="229">
        <f>ROUND(I125*H125,2)</f>
        <v>0</v>
      </c>
      <c r="K125" s="225" t="s">
        <v>414</v>
      </c>
      <c r="L125" s="230"/>
      <c r="M125" s="231" t="s">
        <v>3</v>
      </c>
      <c r="N125" s="232" t="s">
        <v>43</v>
      </c>
      <c r="O125" s="75"/>
      <c r="P125" s="189">
        <f>O125*H125</f>
        <v>0</v>
      </c>
      <c r="Q125" s="189">
        <v>0.00020000000000000001</v>
      </c>
      <c r="R125" s="189">
        <f>Q125*H125</f>
        <v>0.00020000000000000001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3683</v>
      </c>
      <c r="AT125" s="191" t="s">
        <v>513</v>
      </c>
      <c r="AU125" s="191" t="s">
        <v>80</v>
      </c>
      <c r="AY125" s="22" t="s">
        <v>408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76</v>
      </c>
      <c r="BK125" s="192">
        <f>ROUND(I125*H125,2)</f>
        <v>0</v>
      </c>
      <c r="BL125" s="22" t="s">
        <v>3683</v>
      </c>
      <c r="BM125" s="191" t="s">
        <v>3727</v>
      </c>
    </row>
    <row r="126" s="13" customFormat="1">
      <c r="A126" s="13"/>
      <c r="B126" s="198"/>
      <c r="C126" s="13"/>
      <c r="D126" s="199" t="s">
        <v>419</v>
      </c>
      <c r="E126" s="200" t="s">
        <v>3</v>
      </c>
      <c r="F126" s="201" t="s">
        <v>3728</v>
      </c>
      <c r="G126" s="13"/>
      <c r="H126" s="202">
        <v>1</v>
      </c>
      <c r="I126" s="203"/>
      <c r="J126" s="13"/>
      <c r="K126" s="13"/>
      <c r="L126" s="198"/>
      <c r="M126" s="204"/>
      <c r="N126" s="205"/>
      <c r="O126" s="205"/>
      <c r="P126" s="205"/>
      <c r="Q126" s="205"/>
      <c r="R126" s="205"/>
      <c r="S126" s="205"/>
      <c r="T126" s="206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00" t="s">
        <v>419</v>
      </c>
      <c r="AU126" s="200" t="s">
        <v>80</v>
      </c>
      <c r="AV126" s="13" t="s">
        <v>80</v>
      </c>
      <c r="AW126" s="13" t="s">
        <v>33</v>
      </c>
      <c r="AX126" s="13" t="s">
        <v>76</v>
      </c>
      <c r="AY126" s="200" t="s">
        <v>408</v>
      </c>
    </row>
    <row r="127" s="2" customFormat="1" ht="24.15" customHeight="1">
      <c r="A127" s="41"/>
      <c r="B127" s="179"/>
      <c r="C127" s="180" t="s">
        <v>533</v>
      </c>
      <c r="D127" s="180" t="s">
        <v>411</v>
      </c>
      <c r="E127" s="181" t="s">
        <v>3729</v>
      </c>
      <c r="F127" s="182" t="s">
        <v>3730</v>
      </c>
      <c r="G127" s="183" t="s">
        <v>561</v>
      </c>
      <c r="H127" s="184">
        <v>1</v>
      </c>
      <c r="I127" s="185"/>
      <c r="J127" s="186">
        <f>ROUND(I127*H127,2)</f>
        <v>0</v>
      </c>
      <c r="K127" s="182" t="s">
        <v>414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98</v>
      </c>
      <c r="AT127" s="191" t="s">
        <v>411</v>
      </c>
      <c r="AU127" s="191" t="s">
        <v>80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98</v>
      </c>
      <c r="BM127" s="191" t="s">
        <v>3731</v>
      </c>
    </row>
    <row r="128" s="2" customFormat="1">
      <c r="A128" s="41"/>
      <c r="B128" s="42"/>
      <c r="C128" s="41"/>
      <c r="D128" s="193" t="s">
        <v>417</v>
      </c>
      <c r="E128" s="41"/>
      <c r="F128" s="194" t="s">
        <v>3732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417</v>
      </c>
      <c r="AU128" s="22" t="s">
        <v>80</v>
      </c>
    </row>
    <row r="129" s="2" customFormat="1" ht="33" customHeight="1">
      <c r="A129" s="41"/>
      <c r="B129" s="179"/>
      <c r="C129" s="223" t="s">
        <v>526</v>
      </c>
      <c r="D129" s="223" t="s">
        <v>513</v>
      </c>
      <c r="E129" s="224" t="s">
        <v>3733</v>
      </c>
      <c r="F129" s="225" t="s">
        <v>3734</v>
      </c>
      <c r="G129" s="226" t="s">
        <v>561</v>
      </c>
      <c r="H129" s="227">
        <v>1</v>
      </c>
      <c r="I129" s="228"/>
      <c r="J129" s="229">
        <f>ROUND(I129*H129,2)</f>
        <v>0</v>
      </c>
      <c r="K129" s="225" t="s">
        <v>3310</v>
      </c>
      <c r="L129" s="230"/>
      <c r="M129" s="231" t="s">
        <v>3</v>
      </c>
      <c r="N129" s="232" t="s">
        <v>43</v>
      </c>
      <c r="O129" s="75"/>
      <c r="P129" s="189">
        <f>O129*H129</f>
        <v>0</v>
      </c>
      <c r="Q129" s="189">
        <v>0.050000000000000003</v>
      </c>
      <c r="R129" s="189">
        <f>Q129*H129</f>
        <v>0.050000000000000003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616</v>
      </c>
      <c r="AT129" s="191" t="s">
        <v>513</v>
      </c>
      <c r="AU129" s="191" t="s">
        <v>80</v>
      </c>
      <c r="AY129" s="22" t="s">
        <v>408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76</v>
      </c>
      <c r="BK129" s="192">
        <f>ROUND(I129*H129,2)</f>
        <v>0</v>
      </c>
      <c r="BL129" s="22" t="s">
        <v>98</v>
      </c>
      <c r="BM129" s="191" t="s">
        <v>3735</v>
      </c>
    </row>
    <row r="130" s="13" customFormat="1">
      <c r="A130" s="13"/>
      <c r="B130" s="198"/>
      <c r="C130" s="13"/>
      <c r="D130" s="199" t="s">
        <v>419</v>
      </c>
      <c r="E130" s="200" t="s">
        <v>3</v>
      </c>
      <c r="F130" s="201" t="s">
        <v>3728</v>
      </c>
      <c r="G130" s="13"/>
      <c r="H130" s="202">
        <v>1</v>
      </c>
      <c r="I130" s="203"/>
      <c r="J130" s="13"/>
      <c r="K130" s="13"/>
      <c r="L130" s="198"/>
      <c r="M130" s="204"/>
      <c r="N130" s="205"/>
      <c r="O130" s="205"/>
      <c r="P130" s="205"/>
      <c r="Q130" s="205"/>
      <c r="R130" s="205"/>
      <c r="S130" s="205"/>
      <c r="T130" s="206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00" t="s">
        <v>419</v>
      </c>
      <c r="AU130" s="200" t="s">
        <v>80</v>
      </c>
      <c r="AV130" s="13" t="s">
        <v>80</v>
      </c>
      <c r="AW130" s="13" t="s">
        <v>33</v>
      </c>
      <c r="AX130" s="13" t="s">
        <v>76</v>
      </c>
      <c r="AY130" s="200" t="s">
        <v>408</v>
      </c>
    </row>
    <row r="131" s="2" customFormat="1" ht="24.15" customHeight="1">
      <c r="A131" s="41"/>
      <c r="B131" s="179"/>
      <c r="C131" s="223" t="s">
        <v>8</v>
      </c>
      <c r="D131" s="223" t="s">
        <v>513</v>
      </c>
      <c r="E131" s="224" t="s">
        <v>3736</v>
      </c>
      <c r="F131" s="225" t="s">
        <v>3737</v>
      </c>
      <c r="G131" s="226" t="s">
        <v>650</v>
      </c>
      <c r="H131" s="227">
        <v>7.2000000000000002</v>
      </c>
      <c r="I131" s="228"/>
      <c r="J131" s="229">
        <f>ROUND(I131*H131,2)</f>
        <v>0</v>
      </c>
      <c r="K131" s="225" t="s">
        <v>3310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</v>
      </c>
      <c r="R131" s="189">
        <f>Q131*H131</f>
        <v>0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3683</v>
      </c>
      <c r="AT131" s="191" t="s">
        <v>513</v>
      </c>
      <c r="AU131" s="191" t="s">
        <v>80</v>
      </c>
      <c r="AY131" s="22" t="s">
        <v>408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76</v>
      </c>
      <c r="BK131" s="192">
        <f>ROUND(I131*H131,2)</f>
        <v>0</v>
      </c>
      <c r="BL131" s="22" t="s">
        <v>3683</v>
      </c>
      <c r="BM131" s="191" t="s">
        <v>3738</v>
      </c>
    </row>
    <row r="132" s="13" customFormat="1">
      <c r="A132" s="13"/>
      <c r="B132" s="198"/>
      <c r="C132" s="13"/>
      <c r="D132" s="199" t="s">
        <v>419</v>
      </c>
      <c r="E132" s="200" t="s">
        <v>3</v>
      </c>
      <c r="F132" s="201" t="s">
        <v>3739</v>
      </c>
      <c r="G132" s="13"/>
      <c r="H132" s="202">
        <v>6</v>
      </c>
      <c r="I132" s="203"/>
      <c r="J132" s="13"/>
      <c r="K132" s="13"/>
      <c r="L132" s="198"/>
      <c r="M132" s="204"/>
      <c r="N132" s="205"/>
      <c r="O132" s="205"/>
      <c r="P132" s="205"/>
      <c r="Q132" s="205"/>
      <c r="R132" s="205"/>
      <c r="S132" s="205"/>
      <c r="T132" s="20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00" t="s">
        <v>419</v>
      </c>
      <c r="AU132" s="200" t="s">
        <v>80</v>
      </c>
      <c r="AV132" s="13" t="s">
        <v>80</v>
      </c>
      <c r="AW132" s="13" t="s">
        <v>33</v>
      </c>
      <c r="AX132" s="13" t="s">
        <v>76</v>
      </c>
      <c r="AY132" s="200" t="s">
        <v>408</v>
      </c>
    </row>
    <row r="133" s="13" customFormat="1">
      <c r="A133" s="13"/>
      <c r="B133" s="198"/>
      <c r="C133" s="13"/>
      <c r="D133" s="199" t="s">
        <v>419</v>
      </c>
      <c r="E133" s="13"/>
      <c r="F133" s="201" t="s">
        <v>3740</v>
      </c>
      <c r="G133" s="13"/>
      <c r="H133" s="202">
        <v>7.2000000000000002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419</v>
      </c>
      <c r="AU133" s="200" t="s">
        <v>80</v>
      </c>
      <c r="AV133" s="13" t="s">
        <v>80</v>
      </c>
      <c r="AW133" s="13" t="s">
        <v>4</v>
      </c>
      <c r="AX133" s="13" t="s">
        <v>76</v>
      </c>
      <c r="AY133" s="200" t="s">
        <v>408</v>
      </c>
    </row>
    <row r="134" s="2" customFormat="1" ht="33" customHeight="1">
      <c r="A134" s="41"/>
      <c r="B134" s="179"/>
      <c r="C134" s="180" t="s">
        <v>518</v>
      </c>
      <c r="D134" s="180" t="s">
        <v>411</v>
      </c>
      <c r="E134" s="181" t="s">
        <v>3741</v>
      </c>
      <c r="F134" s="182" t="s">
        <v>3742</v>
      </c>
      <c r="G134" s="183" t="s">
        <v>561</v>
      </c>
      <c r="H134" s="184">
        <v>1</v>
      </c>
      <c r="I134" s="185"/>
      <c r="J134" s="186">
        <f>ROUND(I134*H134,2)</f>
        <v>0</v>
      </c>
      <c r="K134" s="182" t="s">
        <v>3310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3683</v>
      </c>
      <c r="AT134" s="191" t="s">
        <v>411</v>
      </c>
      <c r="AU134" s="191" t="s">
        <v>80</v>
      </c>
      <c r="AY134" s="22" t="s">
        <v>408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76</v>
      </c>
      <c r="BK134" s="192">
        <f>ROUND(I134*H134,2)</f>
        <v>0</v>
      </c>
      <c r="BL134" s="22" t="s">
        <v>3683</v>
      </c>
      <c r="BM134" s="191" t="s">
        <v>3743</v>
      </c>
    </row>
    <row r="135" s="13" customFormat="1">
      <c r="A135" s="13"/>
      <c r="B135" s="198"/>
      <c r="C135" s="13"/>
      <c r="D135" s="199" t="s">
        <v>419</v>
      </c>
      <c r="E135" s="200" t="s">
        <v>3</v>
      </c>
      <c r="F135" s="201" t="s">
        <v>76</v>
      </c>
      <c r="G135" s="13"/>
      <c r="H135" s="202">
        <v>1</v>
      </c>
      <c r="I135" s="203"/>
      <c r="J135" s="13"/>
      <c r="K135" s="13"/>
      <c r="L135" s="198"/>
      <c r="M135" s="204"/>
      <c r="N135" s="205"/>
      <c r="O135" s="205"/>
      <c r="P135" s="205"/>
      <c r="Q135" s="205"/>
      <c r="R135" s="205"/>
      <c r="S135" s="205"/>
      <c r="T135" s="20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00" t="s">
        <v>419</v>
      </c>
      <c r="AU135" s="200" t="s">
        <v>80</v>
      </c>
      <c r="AV135" s="13" t="s">
        <v>80</v>
      </c>
      <c r="AW135" s="13" t="s">
        <v>33</v>
      </c>
      <c r="AX135" s="13" t="s">
        <v>76</v>
      </c>
      <c r="AY135" s="200" t="s">
        <v>408</v>
      </c>
    </row>
    <row r="136" s="2" customFormat="1" ht="24.15" customHeight="1">
      <c r="A136" s="41"/>
      <c r="B136" s="179"/>
      <c r="C136" s="180" t="s">
        <v>558</v>
      </c>
      <c r="D136" s="180" t="s">
        <v>411</v>
      </c>
      <c r="E136" s="181" t="s">
        <v>3744</v>
      </c>
      <c r="F136" s="182" t="s">
        <v>3745</v>
      </c>
      <c r="G136" s="183" t="s">
        <v>561</v>
      </c>
      <c r="H136" s="184">
        <v>4</v>
      </c>
      <c r="I136" s="185"/>
      <c r="J136" s="186">
        <f>ROUND(I136*H136,2)</f>
        <v>0</v>
      </c>
      <c r="K136" s="182" t="s">
        <v>414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98</v>
      </c>
      <c r="AT136" s="191" t="s">
        <v>411</v>
      </c>
      <c r="AU136" s="191" t="s">
        <v>80</v>
      </c>
      <c r="AY136" s="22" t="s">
        <v>408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76</v>
      </c>
      <c r="BK136" s="192">
        <f>ROUND(I136*H136,2)</f>
        <v>0</v>
      </c>
      <c r="BL136" s="22" t="s">
        <v>98</v>
      </c>
      <c r="BM136" s="191" t="s">
        <v>3746</v>
      </c>
    </row>
    <row r="137" s="2" customFormat="1">
      <c r="A137" s="41"/>
      <c r="B137" s="42"/>
      <c r="C137" s="41"/>
      <c r="D137" s="193" t="s">
        <v>417</v>
      </c>
      <c r="E137" s="41"/>
      <c r="F137" s="194" t="s">
        <v>3747</v>
      </c>
      <c r="G137" s="41"/>
      <c r="H137" s="41"/>
      <c r="I137" s="195"/>
      <c r="J137" s="41"/>
      <c r="K137" s="41"/>
      <c r="L137" s="42"/>
      <c r="M137" s="196"/>
      <c r="N137" s="197"/>
      <c r="O137" s="75"/>
      <c r="P137" s="75"/>
      <c r="Q137" s="75"/>
      <c r="R137" s="75"/>
      <c r="S137" s="75"/>
      <c r="T137" s="76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2" t="s">
        <v>417</v>
      </c>
      <c r="AU137" s="22" t="s">
        <v>80</v>
      </c>
    </row>
    <row r="138" s="2" customFormat="1" ht="24.15" customHeight="1">
      <c r="A138" s="41"/>
      <c r="B138" s="179"/>
      <c r="C138" s="223" t="s">
        <v>567</v>
      </c>
      <c r="D138" s="223" t="s">
        <v>513</v>
      </c>
      <c r="E138" s="224" t="s">
        <v>3748</v>
      </c>
      <c r="F138" s="225" t="s">
        <v>3749</v>
      </c>
      <c r="G138" s="226" t="s">
        <v>561</v>
      </c>
      <c r="H138" s="227">
        <v>4</v>
      </c>
      <c r="I138" s="228"/>
      <c r="J138" s="229">
        <f>ROUND(I138*H138,2)</f>
        <v>0</v>
      </c>
      <c r="K138" s="225" t="s">
        <v>414</v>
      </c>
      <c r="L138" s="230"/>
      <c r="M138" s="231" t="s">
        <v>3</v>
      </c>
      <c r="N138" s="232" t="s">
        <v>43</v>
      </c>
      <c r="O138" s="75"/>
      <c r="P138" s="189">
        <f>O138*H138</f>
        <v>0</v>
      </c>
      <c r="Q138" s="189">
        <v>0.00020000000000000001</v>
      </c>
      <c r="R138" s="189">
        <f>Q138*H138</f>
        <v>0.00080000000000000004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616</v>
      </c>
      <c r="AT138" s="191" t="s">
        <v>513</v>
      </c>
      <c r="AU138" s="191" t="s">
        <v>80</v>
      </c>
      <c r="AY138" s="22" t="s">
        <v>408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76</v>
      </c>
      <c r="BK138" s="192">
        <f>ROUND(I138*H138,2)</f>
        <v>0</v>
      </c>
      <c r="BL138" s="22" t="s">
        <v>98</v>
      </c>
      <c r="BM138" s="191" t="s">
        <v>3750</v>
      </c>
    </row>
    <row r="139" s="13" customFormat="1">
      <c r="A139" s="13"/>
      <c r="B139" s="198"/>
      <c r="C139" s="13"/>
      <c r="D139" s="199" t="s">
        <v>419</v>
      </c>
      <c r="E139" s="200" t="s">
        <v>3</v>
      </c>
      <c r="F139" s="201" t="s">
        <v>415</v>
      </c>
      <c r="G139" s="13"/>
      <c r="H139" s="202">
        <v>4</v>
      </c>
      <c r="I139" s="203"/>
      <c r="J139" s="13"/>
      <c r="K139" s="13"/>
      <c r="L139" s="198"/>
      <c r="M139" s="204"/>
      <c r="N139" s="205"/>
      <c r="O139" s="205"/>
      <c r="P139" s="205"/>
      <c r="Q139" s="205"/>
      <c r="R139" s="205"/>
      <c r="S139" s="205"/>
      <c r="T139" s="20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00" t="s">
        <v>419</v>
      </c>
      <c r="AU139" s="200" t="s">
        <v>80</v>
      </c>
      <c r="AV139" s="13" t="s">
        <v>80</v>
      </c>
      <c r="AW139" s="13" t="s">
        <v>33</v>
      </c>
      <c r="AX139" s="13" t="s">
        <v>76</v>
      </c>
      <c r="AY139" s="200" t="s">
        <v>408</v>
      </c>
    </row>
    <row r="140" s="2" customFormat="1" ht="33" customHeight="1">
      <c r="A140" s="41"/>
      <c r="B140" s="179"/>
      <c r="C140" s="180" t="s">
        <v>574</v>
      </c>
      <c r="D140" s="180" t="s">
        <v>411</v>
      </c>
      <c r="E140" s="181" t="s">
        <v>3751</v>
      </c>
      <c r="F140" s="182" t="s">
        <v>3752</v>
      </c>
      <c r="G140" s="183" t="s">
        <v>561</v>
      </c>
      <c r="H140" s="184">
        <v>13</v>
      </c>
      <c r="I140" s="185"/>
      <c r="J140" s="186">
        <f>ROUND(I140*H140,2)</f>
        <v>0</v>
      </c>
      <c r="K140" s="182" t="s">
        <v>414</v>
      </c>
      <c r="L140" s="42"/>
      <c r="M140" s="187" t="s">
        <v>3</v>
      </c>
      <c r="N140" s="188" t="s">
        <v>43</v>
      </c>
      <c r="O140" s="75"/>
      <c r="P140" s="189">
        <f>O140*H140</f>
        <v>0</v>
      </c>
      <c r="Q140" s="189">
        <v>0</v>
      </c>
      <c r="R140" s="189">
        <f>Q140*H140</f>
        <v>0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98</v>
      </c>
      <c r="AT140" s="191" t="s">
        <v>411</v>
      </c>
      <c r="AU140" s="191" t="s">
        <v>80</v>
      </c>
      <c r="AY140" s="22" t="s">
        <v>408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76</v>
      </c>
      <c r="BK140" s="192">
        <f>ROUND(I140*H140,2)</f>
        <v>0</v>
      </c>
      <c r="BL140" s="22" t="s">
        <v>98</v>
      </c>
      <c r="BM140" s="191" t="s">
        <v>3753</v>
      </c>
    </row>
    <row r="141" s="2" customFormat="1">
      <c r="A141" s="41"/>
      <c r="B141" s="42"/>
      <c r="C141" s="41"/>
      <c r="D141" s="193" t="s">
        <v>417</v>
      </c>
      <c r="E141" s="41"/>
      <c r="F141" s="194" t="s">
        <v>3754</v>
      </c>
      <c r="G141" s="41"/>
      <c r="H141" s="41"/>
      <c r="I141" s="195"/>
      <c r="J141" s="41"/>
      <c r="K141" s="41"/>
      <c r="L141" s="42"/>
      <c r="M141" s="196"/>
      <c r="N141" s="197"/>
      <c r="O141" s="75"/>
      <c r="P141" s="75"/>
      <c r="Q141" s="75"/>
      <c r="R141" s="75"/>
      <c r="S141" s="75"/>
      <c r="T141" s="76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2" t="s">
        <v>417</v>
      </c>
      <c r="AU141" s="22" t="s">
        <v>80</v>
      </c>
    </row>
    <row r="142" s="2" customFormat="1" ht="24.15" customHeight="1">
      <c r="A142" s="41"/>
      <c r="B142" s="179"/>
      <c r="C142" s="223" t="s">
        <v>580</v>
      </c>
      <c r="D142" s="223" t="s">
        <v>513</v>
      </c>
      <c r="E142" s="224" t="s">
        <v>3755</v>
      </c>
      <c r="F142" s="225" t="s">
        <v>3756</v>
      </c>
      <c r="G142" s="226" t="s">
        <v>561</v>
      </c>
      <c r="H142" s="227">
        <v>13</v>
      </c>
      <c r="I142" s="228"/>
      <c r="J142" s="229">
        <f>ROUND(I142*H142,2)</f>
        <v>0</v>
      </c>
      <c r="K142" s="225" t="s">
        <v>3310</v>
      </c>
      <c r="L142" s="230"/>
      <c r="M142" s="231" t="s">
        <v>3</v>
      </c>
      <c r="N142" s="232" t="s">
        <v>43</v>
      </c>
      <c r="O142" s="75"/>
      <c r="P142" s="189">
        <f>O142*H142</f>
        <v>0</v>
      </c>
      <c r="Q142" s="189">
        <v>0.00020000000000000001</v>
      </c>
      <c r="R142" s="189">
        <f>Q142*H142</f>
        <v>0.0026000000000000003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616</v>
      </c>
      <c r="AT142" s="191" t="s">
        <v>513</v>
      </c>
      <c r="AU142" s="191" t="s">
        <v>80</v>
      </c>
      <c r="AY142" s="22" t="s">
        <v>408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76</v>
      </c>
      <c r="BK142" s="192">
        <f>ROUND(I142*H142,2)</f>
        <v>0</v>
      </c>
      <c r="BL142" s="22" t="s">
        <v>98</v>
      </c>
      <c r="BM142" s="191" t="s">
        <v>3757</v>
      </c>
    </row>
    <row r="143" s="13" customFormat="1">
      <c r="A143" s="13"/>
      <c r="B143" s="198"/>
      <c r="C143" s="13"/>
      <c r="D143" s="199" t="s">
        <v>419</v>
      </c>
      <c r="E143" s="200" t="s">
        <v>3</v>
      </c>
      <c r="F143" s="201" t="s">
        <v>3758</v>
      </c>
      <c r="G143" s="13"/>
      <c r="H143" s="202">
        <v>13</v>
      </c>
      <c r="I143" s="203"/>
      <c r="J143" s="13"/>
      <c r="K143" s="13"/>
      <c r="L143" s="198"/>
      <c r="M143" s="204"/>
      <c r="N143" s="205"/>
      <c r="O143" s="205"/>
      <c r="P143" s="205"/>
      <c r="Q143" s="205"/>
      <c r="R143" s="205"/>
      <c r="S143" s="205"/>
      <c r="T143" s="20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00" t="s">
        <v>419</v>
      </c>
      <c r="AU143" s="200" t="s">
        <v>80</v>
      </c>
      <c r="AV143" s="13" t="s">
        <v>80</v>
      </c>
      <c r="AW143" s="13" t="s">
        <v>33</v>
      </c>
      <c r="AX143" s="13" t="s">
        <v>76</v>
      </c>
      <c r="AY143" s="200" t="s">
        <v>408</v>
      </c>
    </row>
    <row r="144" s="2" customFormat="1" ht="21.75" customHeight="1">
      <c r="A144" s="41"/>
      <c r="B144" s="179"/>
      <c r="C144" s="180" t="s">
        <v>585</v>
      </c>
      <c r="D144" s="180" t="s">
        <v>411</v>
      </c>
      <c r="E144" s="181" t="s">
        <v>3759</v>
      </c>
      <c r="F144" s="182" t="s">
        <v>3760</v>
      </c>
      <c r="G144" s="183" t="s">
        <v>561</v>
      </c>
      <c r="H144" s="184">
        <v>16</v>
      </c>
      <c r="I144" s="185"/>
      <c r="J144" s="186">
        <f>ROUND(I144*H144,2)</f>
        <v>0</v>
      </c>
      <c r="K144" s="182" t="s">
        <v>3310</v>
      </c>
      <c r="L144" s="42"/>
      <c r="M144" s="187" t="s">
        <v>3</v>
      </c>
      <c r="N144" s="188" t="s">
        <v>43</v>
      </c>
      <c r="O144" s="75"/>
      <c r="P144" s="189">
        <f>O144*H144</f>
        <v>0</v>
      </c>
      <c r="Q144" s="189">
        <v>0</v>
      </c>
      <c r="R144" s="189">
        <f>Q144*H144</f>
        <v>0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98</v>
      </c>
      <c r="AT144" s="191" t="s">
        <v>411</v>
      </c>
      <c r="AU144" s="191" t="s">
        <v>80</v>
      </c>
      <c r="AY144" s="22" t="s">
        <v>408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76</v>
      </c>
      <c r="BK144" s="192">
        <f>ROUND(I144*H144,2)</f>
        <v>0</v>
      </c>
      <c r="BL144" s="22" t="s">
        <v>98</v>
      </c>
      <c r="BM144" s="191" t="s">
        <v>3761</v>
      </c>
    </row>
    <row r="145" s="2" customFormat="1" ht="21.75" customHeight="1">
      <c r="A145" s="41"/>
      <c r="B145" s="179"/>
      <c r="C145" s="223" t="s">
        <v>593</v>
      </c>
      <c r="D145" s="223" t="s">
        <v>513</v>
      </c>
      <c r="E145" s="224" t="s">
        <v>3762</v>
      </c>
      <c r="F145" s="225" t="s">
        <v>3763</v>
      </c>
      <c r="G145" s="226" t="s">
        <v>561</v>
      </c>
      <c r="H145" s="227">
        <v>16</v>
      </c>
      <c r="I145" s="228"/>
      <c r="J145" s="229">
        <f>ROUND(I145*H145,2)</f>
        <v>0</v>
      </c>
      <c r="K145" s="225" t="s">
        <v>414</v>
      </c>
      <c r="L145" s="230"/>
      <c r="M145" s="231" t="s">
        <v>3</v>
      </c>
      <c r="N145" s="232" t="s">
        <v>43</v>
      </c>
      <c r="O145" s="75"/>
      <c r="P145" s="189">
        <f>O145*H145</f>
        <v>0</v>
      </c>
      <c r="Q145" s="189">
        <v>0.00050000000000000001</v>
      </c>
      <c r="R145" s="189">
        <f>Q145*H145</f>
        <v>0.0080000000000000002</v>
      </c>
      <c r="S145" s="189">
        <v>0</v>
      </c>
      <c r="T145" s="190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616</v>
      </c>
      <c r="AT145" s="191" t="s">
        <v>513</v>
      </c>
      <c r="AU145" s="191" t="s">
        <v>80</v>
      </c>
      <c r="AY145" s="22" t="s">
        <v>408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76</v>
      </c>
      <c r="BK145" s="192">
        <f>ROUND(I145*H145,2)</f>
        <v>0</v>
      </c>
      <c r="BL145" s="22" t="s">
        <v>98</v>
      </c>
      <c r="BM145" s="191" t="s">
        <v>3764</v>
      </c>
    </row>
    <row r="146" s="13" customFormat="1">
      <c r="A146" s="13"/>
      <c r="B146" s="198"/>
      <c r="C146" s="13"/>
      <c r="D146" s="199" t="s">
        <v>419</v>
      </c>
      <c r="E146" s="200" t="s">
        <v>3</v>
      </c>
      <c r="F146" s="201" t="s">
        <v>3765</v>
      </c>
      <c r="G146" s="13"/>
      <c r="H146" s="202">
        <v>16</v>
      </c>
      <c r="I146" s="203"/>
      <c r="J146" s="13"/>
      <c r="K146" s="13"/>
      <c r="L146" s="198"/>
      <c r="M146" s="204"/>
      <c r="N146" s="205"/>
      <c r="O146" s="205"/>
      <c r="P146" s="205"/>
      <c r="Q146" s="205"/>
      <c r="R146" s="205"/>
      <c r="S146" s="205"/>
      <c r="T146" s="20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00" t="s">
        <v>419</v>
      </c>
      <c r="AU146" s="200" t="s">
        <v>80</v>
      </c>
      <c r="AV146" s="13" t="s">
        <v>80</v>
      </c>
      <c r="AW146" s="13" t="s">
        <v>33</v>
      </c>
      <c r="AX146" s="13" t="s">
        <v>76</v>
      </c>
      <c r="AY146" s="200" t="s">
        <v>408</v>
      </c>
    </row>
    <row r="147" s="2" customFormat="1" ht="24.15" customHeight="1">
      <c r="A147" s="41"/>
      <c r="B147" s="179"/>
      <c r="C147" s="180" t="s">
        <v>599</v>
      </c>
      <c r="D147" s="180" t="s">
        <v>411</v>
      </c>
      <c r="E147" s="181" t="s">
        <v>3766</v>
      </c>
      <c r="F147" s="182" t="s">
        <v>3767</v>
      </c>
      <c r="G147" s="183" t="s">
        <v>561</v>
      </c>
      <c r="H147" s="184">
        <v>4</v>
      </c>
      <c r="I147" s="185"/>
      <c r="J147" s="186">
        <f>ROUND(I147*H147,2)</f>
        <v>0</v>
      </c>
      <c r="K147" s="182" t="s">
        <v>414</v>
      </c>
      <c r="L147" s="42"/>
      <c r="M147" s="187" t="s">
        <v>3</v>
      </c>
      <c r="N147" s="188" t="s">
        <v>43</v>
      </c>
      <c r="O147" s="75"/>
      <c r="P147" s="189">
        <f>O147*H147</f>
        <v>0</v>
      </c>
      <c r="Q147" s="189">
        <v>0</v>
      </c>
      <c r="R147" s="189">
        <f>Q147*H147</f>
        <v>0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98</v>
      </c>
      <c r="AT147" s="191" t="s">
        <v>411</v>
      </c>
      <c r="AU147" s="191" t="s">
        <v>80</v>
      </c>
      <c r="AY147" s="22" t="s">
        <v>408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76</v>
      </c>
      <c r="BK147" s="192">
        <f>ROUND(I147*H147,2)</f>
        <v>0</v>
      </c>
      <c r="BL147" s="22" t="s">
        <v>98</v>
      </c>
      <c r="BM147" s="191" t="s">
        <v>3768</v>
      </c>
    </row>
    <row r="148" s="2" customFormat="1">
      <c r="A148" s="41"/>
      <c r="B148" s="42"/>
      <c r="C148" s="41"/>
      <c r="D148" s="193" t="s">
        <v>417</v>
      </c>
      <c r="E148" s="41"/>
      <c r="F148" s="194" t="s">
        <v>3769</v>
      </c>
      <c r="G148" s="41"/>
      <c r="H148" s="41"/>
      <c r="I148" s="195"/>
      <c r="J148" s="41"/>
      <c r="K148" s="41"/>
      <c r="L148" s="42"/>
      <c r="M148" s="196"/>
      <c r="N148" s="197"/>
      <c r="O148" s="75"/>
      <c r="P148" s="75"/>
      <c r="Q148" s="75"/>
      <c r="R148" s="75"/>
      <c r="S148" s="75"/>
      <c r="T148" s="76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2" t="s">
        <v>417</v>
      </c>
      <c r="AU148" s="22" t="s">
        <v>80</v>
      </c>
    </row>
    <row r="149" s="2" customFormat="1" ht="16.5" customHeight="1">
      <c r="A149" s="41"/>
      <c r="B149" s="179"/>
      <c r="C149" s="223" t="s">
        <v>604</v>
      </c>
      <c r="D149" s="223" t="s">
        <v>513</v>
      </c>
      <c r="E149" s="224" t="s">
        <v>3770</v>
      </c>
      <c r="F149" s="225" t="s">
        <v>3771</v>
      </c>
      <c r="G149" s="226" t="s">
        <v>561</v>
      </c>
      <c r="H149" s="227">
        <v>4</v>
      </c>
      <c r="I149" s="228"/>
      <c r="J149" s="229">
        <f>ROUND(I149*H149,2)</f>
        <v>0</v>
      </c>
      <c r="K149" s="225" t="s">
        <v>3310</v>
      </c>
      <c r="L149" s="230"/>
      <c r="M149" s="231" t="s">
        <v>3</v>
      </c>
      <c r="N149" s="232" t="s">
        <v>43</v>
      </c>
      <c r="O149" s="75"/>
      <c r="P149" s="189">
        <f>O149*H149</f>
        <v>0</v>
      </c>
      <c r="Q149" s="189">
        <v>0.018599999999999998</v>
      </c>
      <c r="R149" s="189">
        <f>Q149*H149</f>
        <v>0.074399999999999994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616</v>
      </c>
      <c r="AT149" s="191" t="s">
        <v>513</v>
      </c>
      <c r="AU149" s="191" t="s">
        <v>80</v>
      </c>
      <c r="AY149" s="22" t="s">
        <v>408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76</v>
      </c>
      <c r="BK149" s="192">
        <f>ROUND(I149*H149,2)</f>
        <v>0</v>
      </c>
      <c r="BL149" s="22" t="s">
        <v>98</v>
      </c>
      <c r="BM149" s="191" t="s">
        <v>3772</v>
      </c>
    </row>
    <row r="150" s="13" customFormat="1">
      <c r="A150" s="13"/>
      <c r="B150" s="198"/>
      <c r="C150" s="13"/>
      <c r="D150" s="199" t="s">
        <v>419</v>
      </c>
      <c r="E150" s="200" t="s">
        <v>3</v>
      </c>
      <c r="F150" s="201" t="s">
        <v>415</v>
      </c>
      <c r="G150" s="13"/>
      <c r="H150" s="202">
        <v>4</v>
      </c>
      <c r="I150" s="203"/>
      <c r="J150" s="13"/>
      <c r="K150" s="13"/>
      <c r="L150" s="198"/>
      <c r="M150" s="204"/>
      <c r="N150" s="205"/>
      <c r="O150" s="205"/>
      <c r="P150" s="205"/>
      <c r="Q150" s="205"/>
      <c r="R150" s="205"/>
      <c r="S150" s="205"/>
      <c r="T150" s="20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00" t="s">
        <v>419</v>
      </c>
      <c r="AU150" s="200" t="s">
        <v>80</v>
      </c>
      <c r="AV150" s="13" t="s">
        <v>80</v>
      </c>
      <c r="AW150" s="13" t="s">
        <v>33</v>
      </c>
      <c r="AX150" s="13" t="s">
        <v>76</v>
      </c>
      <c r="AY150" s="200" t="s">
        <v>408</v>
      </c>
    </row>
    <row r="151" s="2" customFormat="1" ht="24.15" customHeight="1">
      <c r="A151" s="41"/>
      <c r="B151" s="179"/>
      <c r="C151" s="180" t="s">
        <v>609</v>
      </c>
      <c r="D151" s="180" t="s">
        <v>411</v>
      </c>
      <c r="E151" s="181" t="s">
        <v>3773</v>
      </c>
      <c r="F151" s="182" t="s">
        <v>3774</v>
      </c>
      <c r="G151" s="183" t="s">
        <v>561</v>
      </c>
      <c r="H151" s="184">
        <v>4</v>
      </c>
      <c r="I151" s="185"/>
      <c r="J151" s="186">
        <f>ROUND(I151*H151,2)</f>
        <v>0</v>
      </c>
      <c r="K151" s="182" t="s">
        <v>3310</v>
      </c>
      <c r="L151" s="42"/>
      <c r="M151" s="187" t="s">
        <v>3</v>
      </c>
      <c r="N151" s="188" t="s">
        <v>43</v>
      </c>
      <c r="O151" s="75"/>
      <c r="P151" s="189">
        <f>O151*H151</f>
        <v>0</v>
      </c>
      <c r="Q151" s="189">
        <v>0</v>
      </c>
      <c r="R151" s="189">
        <f>Q151*H151</f>
        <v>0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98</v>
      </c>
      <c r="AT151" s="191" t="s">
        <v>411</v>
      </c>
      <c r="AU151" s="191" t="s">
        <v>80</v>
      </c>
      <c r="AY151" s="22" t="s">
        <v>408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76</v>
      </c>
      <c r="BK151" s="192">
        <f>ROUND(I151*H151,2)</f>
        <v>0</v>
      </c>
      <c r="BL151" s="22" t="s">
        <v>98</v>
      </c>
      <c r="BM151" s="191" t="s">
        <v>3775</v>
      </c>
    </row>
    <row r="152" s="2" customFormat="1" ht="24.15" customHeight="1">
      <c r="A152" s="41"/>
      <c r="B152" s="179"/>
      <c r="C152" s="223" t="s">
        <v>616</v>
      </c>
      <c r="D152" s="223" t="s">
        <v>513</v>
      </c>
      <c r="E152" s="224" t="s">
        <v>3776</v>
      </c>
      <c r="F152" s="225" t="s">
        <v>3777</v>
      </c>
      <c r="G152" s="226" t="s">
        <v>561</v>
      </c>
      <c r="H152" s="227">
        <v>4</v>
      </c>
      <c r="I152" s="228"/>
      <c r="J152" s="229">
        <f>ROUND(I152*H152,2)</f>
        <v>0</v>
      </c>
      <c r="K152" s="225" t="s">
        <v>3310</v>
      </c>
      <c r="L152" s="230"/>
      <c r="M152" s="231" t="s">
        <v>3</v>
      </c>
      <c r="N152" s="232" t="s">
        <v>43</v>
      </c>
      <c r="O152" s="75"/>
      <c r="P152" s="189">
        <f>O152*H152</f>
        <v>0</v>
      </c>
      <c r="Q152" s="189">
        <v>0.0032799999999999999</v>
      </c>
      <c r="R152" s="189">
        <f>Q152*H152</f>
        <v>0.01312</v>
      </c>
      <c r="S152" s="189">
        <v>0</v>
      </c>
      <c r="T152" s="190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191" t="s">
        <v>616</v>
      </c>
      <c r="AT152" s="191" t="s">
        <v>513</v>
      </c>
      <c r="AU152" s="191" t="s">
        <v>80</v>
      </c>
      <c r="AY152" s="22" t="s">
        <v>408</v>
      </c>
      <c r="BE152" s="192">
        <f>IF(N152="základní",J152,0)</f>
        <v>0</v>
      </c>
      <c r="BF152" s="192">
        <f>IF(N152="snížená",J152,0)</f>
        <v>0</v>
      </c>
      <c r="BG152" s="192">
        <f>IF(N152="zákl. přenesená",J152,0)</f>
        <v>0</v>
      </c>
      <c r="BH152" s="192">
        <f>IF(N152="sníž. přenesená",J152,0)</f>
        <v>0</v>
      </c>
      <c r="BI152" s="192">
        <f>IF(N152="nulová",J152,0)</f>
        <v>0</v>
      </c>
      <c r="BJ152" s="22" t="s">
        <v>76</v>
      </c>
      <c r="BK152" s="192">
        <f>ROUND(I152*H152,2)</f>
        <v>0</v>
      </c>
      <c r="BL152" s="22" t="s">
        <v>98</v>
      </c>
      <c r="BM152" s="191" t="s">
        <v>3778</v>
      </c>
    </row>
    <row r="153" s="13" customFormat="1">
      <c r="A153" s="13"/>
      <c r="B153" s="198"/>
      <c r="C153" s="13"/>
      <c r="D153" s="199" t="s">
        <v>419</v>
      </c>
      <c r="E153" s="200" t="s">
        <v>3</v>
      </c>
      <c r="F153" s="201" t="s">
        <v>3779</v>
      </c>
      <c r="G153" s="13"/>
      <c r="H153" s="202">
        <v>4</v>
      </c>
      <c r="I153" s="203"/>
      <c r="J153" s="13"/>
      <c r="K153" s="13"/>
      <c r="L153" s="198"/>
      <c r="M153" s="204"/>
      <c r="N153" s="205"/>
      <c r="O153" s="205"/>
      <c r="P153" s="205"/>
      <c r="Q153" s="205"/>
      <c r="R153" s="205"/>
      <c r="S153" s="205"/>
      <c r="T153" s="20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00" t="s">
        <v>419</v>
      </c>
      <c r="AU153" s="200" t="s">
        <v>80</v>
      </c>
      <c r="AV153" s="13" t="s">
        <v>80</v>
      </c>
      <c r="AW153" s="13" t="s">
        <v>33</v>
      </c>
      <c r="AX153" s="13" t="s">
        <v>76</v>
      </c>
      <c r="AY153" s="200" t="s">
        <v>408</v>
      </c>
    </row>
    <row r="154" s="2" customFormat="1" ht="37.8" customHeight="1">
      <c r="A154" s="41"/>
      <c r="B154" s="179"/>
      <c r="C154" s="180" t="s">
        <v>621</v>
      </c>
      <c r="D154" s="180" t="s">
        <v>411</v>
      </c>
      <c r="E154" s="181" t="s">
        <v>3780</v>
      </c>
      <c r="F154" s="182" t="s">
        <v>3781</v>
      </c>
      <c r="G154" s="183" t="s">
        <v>561</v>
      </c>
      <c r="H154" s="184">
        <v>2</v>
      </c>
      <c r="I154" s="185"/>
      <c r="J154" s="186">
        <f>ROUND(I154*H154,2)</f>
        <v>0</v>
      </c>
      <c r="K154" s="182" t="s">
        <v>414</v>
      </c>
      <c r="L154" s="42"/>
      <c r="M154" s="187" t="s">
        <v>3</v>
      </c>
      <c r="N154" s="188" t="s">
        <v>43</v>
      </c>
      <c r="O154" s="75"/>
      <c r="P154" s="189">
        <f>O154*H154</f>
        <v>0</v>
      </c>
      <c r="Q154" s="189">
        <v>0</v>
      </c>
      <c r="R154" s="189">
        <f>Q154*H154</f>
        <v>0</v>
      </c>
      <c r="S154" s="189">
        <v>0</v>
      </c>
      <c r="T154" s="190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191" t="s">
        <v>98</v>
      </c>
      <c r="AT154" s="191" t="s">
        <v>411</v>
      </c>
      <c r="AU154" s="191" t="s">
        <v>80</v>
      </c>
      <c r="AY154" s="22" t="s">
        <v>408</v>
      </c>
      <c r="BE154" s="192">
        <f>IF(N154="základní",J154,0)</f>
        <v>0</v>
      </c>
      <c r="BF154" s="192">
        <f>IF(N154="snížená",J154,0)</f>
        <v>0</v>
      </c>
      <c r="BG154" s="192">
        <f>IF(N154="zákl. přenesená",J154,0)</f>
        <v>0</v>
      </c>
      <c r="BH154" s="192">
        <f>IF(N154="sníž. přenesená",J154,0)</f>
        <v>0</v>
      </c>
      <c r="BI154" s="192">
        <f>IF(N154="nulová",J154,0)</f>
        <v>0</v>
      </c>
      <c r="BJ154" s="22" t="s">
        <v>76</v>
      </c>
      <c r="BK154" s="192">
        <f>ROUND(I154*H154,2)</f>
        <v>0</v>
      </c>
      <c r="BL154" s="22" t="s">
        <v>98</v>
      </c>
      <c r="BM154" s="191" t="s">
        <v>3782</v>
      </c>
    </row>
    <row r="155" s="2" customFormat="1">
      <c r="A155" s="41"/>
      <c r="B155" s="42"/>
      <c r="C155" s="41"/>
      <c r="D155" s="193" t="s">
        <v>417</v>
      </c>
      <c r="E155" s="41"/>
      <c r="F155" s="194" t="s">
        <v>3783</v>
      </c>
      <c r="G155" s="41"/>
      <c r="H155" s="41"/>
      <c r="I155" s="195"/>
      <c r="J155" s="41"/>
      <c r="K155" s="41"/>
      <c r="L155" s="42"/>
      <c r="M155" s="196"/>
      <c r="N155" s="197"/>
      <c r="O155" s="75"/>
      <c r="P155" s="75"/>
      <c r="Q155" s="75"/>
      <c r="R155" s="75"/>
      <c r="S155" s="75"/>
      <c r="T155" s="76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2" t="s">
        <v>417</v>
      </c>
      <c r="AU155" s="22" t="s">
        <v>80</v>
      </c>
    </row>
    <row r="156" s="2" customFormat="1" ht="24.15" customHeight="1">
      <c r="A156" s="41"/>
      <c r="B156" s="179"/>
      <c r="C156" s="223" t="s">
        <v>626</v>
      </c>
      <c r="D156" s="223" t="s">
        <v>513</v>
      </c>
      <c r="E156" s="224" t="s">
        <v>3784</v>
      </c>
      <c r="F156" s="225" t="s">
        <v>3785</v>
      </c>
      <c r="G156" s="226" t="s">
        <v>561</v>
      </c>
      <c r="H156" s="227">
        <v>2</v>
      </c>
      <c r="I156" s="228"/>
      <c r="J156" s="229">
        <f>ROUND(I156*H156,2)</f>
        <v>0</v>
      </c>
      <c r="K156" s="225" t="s">
        <v>414</v>
      </c>
      <c r="L156" s="230"/>
      <c r="M156" s="231" t="s">
        <v>3</v>
      </c>
      <c r="N156" s="232" t="s">
        <v>43</v>
      </c>
      <c r="O156" s="75"/>
      <c r="P156" s="189">
        <f>O156*H156</f>
        <v>0</v>
      </c>
      <c r="Q156" s="189">
        <v>0.0047999999999999996</v>
      </c>
      <c r="R156" s="189">
        <f>Q156*H156</f>
        <v>0.0095999999999999992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616</v>
      </c>
      <c r="AT156" s="191" t="s">
        <v>513</v>
      </c>
      <c r="AU156" s="191" t="s">
        <v>80</v>
      </c>
      <c r="AY156" s="22" t="s">
        <v>408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76</v>
      </c>
      <c r="BK156" s="192">
        <f>ROUND(I156*H156,2)</f>
        <v>0</v>
      </c>
      <c r="BL156" s="22" t="s">
        <v>98</v>
      </c>
      <c r="BM156" s="191" t="s">
        <v>3786</v>
      </c>
    </row>
    <row r="157" s="13" customFormat="1">
      <c r="A157" s="13"/>
      <c r="B157" s="198"/>
      <c r="C157" s="13"/>
      <c r="D157" s="199" t="s">
        <v>419</v>
      </c>
      <c r="E157" s="200" t="s">
        <v>3</v>
      </c>
      <c r="F157" s="201" t="s">
        <v>80</v>
      </c>
      <c r="G157" s="13"/>
      <c r="H157" s="202">
        <v>2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419</v>
      </c>
      <c r="AU157" s="200" t="s">
        <v>80</v>
      </c>
      <c r="AV157" s="13" t="s">
        <v>80</v>
      </c>
      <c r="AW157" s="13" t="s">
        <v>33</v>
      </c>
      <c r="AX157" s="13" t="s">
        <v>76</v>
      </c>
      <c r="AY157" s="200" t="s">
        <v>408</v>
      </c>
    </row>
    <row r="158" s="2" customFormat="1" ht="37.8" customHeight="1">
      <c r="A158" s="41"/>
      <c r="B158" s="179"/>
      <c r="C158" s="180" t="s">
        <v>113</v>
      </c>
      <c r="D158" s="180" t="s">
        <v>411</v>
      </c>
      <c r="E158" s="181" t="s">
        <v>3787</v>
      </c>
      <c r="F158" s="182" t="s">
        <v>3788</v>
      </c>
      <c r="G158" s="183" t="s">
        <v>561</v>
      </c>
      <c r="H158" s="184">
        <v>2</v>
      </c>
      <c r="I158" s="185"/>
      <c r="J158" s="186">
        <f>ROUND(I158*H158,2)</f>
        <v>0</v>
      </c>
      <c r="K158" s="182" t="s">
        <v>3310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98</v>
      </c>
      <c r="AT158" s="191" t="s">
        <v>411</v>
      </c>
      <c r="AU158" s="191" t="s">
        <v>80</v>
      </c>
      <c r="AY158" s="22" t="s">
        <v>408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76</v>
      </c>
      <c r="BK158" s="192">
        <f>ROUND(I158*H158,2)</f>
        <v>0</v>
      </c>
      <c r="BL158" s="22" t="s">
        <v>98</v>
      </c>
      <c r="BM158" s="191" t="s">
        <v>3789</v>
      </c>
    </row>
    <row r="159" s="2" customFormat="1" ht="24.15" customHeight="1">
      <c r="A159" s="41"/>
      <c r="B159" s="179"/>
      <c r="C159" s="223" t="s">
        <v>638</v>
      </c>
      <c r="D159" s="223" t="s">
        <v>513</v>
      </c>
      <c r="E159" s="224" t="s">
        <v>3790</v>
      </c>
      <c r="F159" s="225" t="s">
        <v>3791</v>
      </c>
      <c r="G159" s="226" t="s">
        <v>561</v>
      </c>
      <c r="H159" s="227">
        <v>2</v>
      </c>
      <c r="I159" s="228"/>
      <c r="J159" s="229">
        <f>ROUND(I159*H159,2)</f>
        <v>0</v>
      </c>
      <c r="K159" s="225" t="s">
        <v>3310</v>
      </c>
      <c r="L159" s="230"/>
      <c r="M159" s="231" t="s">
        <v>3</v>
      </c>
      <c r="N159" s="232" t="s">
        <v>43</v>
      </c>
      <c r="O159" s="75"/>
      <c r="P159" s="189">
        <f>O159*H159</f>
        <v>0</v>
      </c>
      <c r="Q159" s="189">
        <v>0.0038</v>
      </c>
      <c r="R159" s="189">
        <f>Q159*H159</f>
        <v>0.0076</v>
      </c>
      <c r="S159" s="189">
        <v>0</v>
      </c>
      <c r="T159" s="190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191" t="s">
        <v>616</v>
      </c>
      <c r="AT159" s="191" t="s">
        <v>513</v>
      </c>
      <c r="AU159" s="191" t="s">
        <v>80</v>
      </c>
      <c r="AY159" s="22" t="s">
        <v>408</v>
      </c>
      <c r="BE159" s="192">
        <f>IF(N159="základní",J159,0)</f>
        <v>0</v>
      </c>
      <c r="BF159" s="192">
        <f>IF(N159="snížená",J159,0)</f>
        <v>0</v>
      </c>
      <c r="BG159" s="192">
        <f>IF(N159="zákl. přenesená",J159,0)</f>
        <v>0</v>
      </c>
      <c r="BH159" s="192">
        <f>IF(N159="sníž. přenesená",J159,0)</f>
        <v>0</v>
      </c>
      <c r="BI159" s="192">
        <f>IF(N159="nulová",J159,0)</f>
        <v>0</v>
      </c>
      <c r="BJ159" s="22" t="s">
        <v>76</v>
      </c>
      <c r="BK159" s="192">
        <f>ROUND(I159*H159,2)</f>
        <v>0</v>
      </c>
      <c r="BL159" s="22" t="s">
        <v>98</v>
      </c>
      <c r="BM159" s="191" t="s">
        <v>3792</v>
      </c>
    </row>
    <row r="160" s="13" customFormat="1">
      <c r="A160" s="13"/>
      <c r="B160" s="198"/>
      <c r="C160" s="13"/>
      <c r="D160" s="199" t="s">
        <v>419</v>
      </c>
      <c r="E160" s="200" t="s">
        <v>3</v>
      </c>
      <c r="F160" s="201" t="s">
        <v>80</v>
      </c>
      <c r="G160" s="13"/>
      <c r="H160" s="202">
        <v>2</v>
      </c>
      <c r="I160" s="203"/>
      <c r="J160" s="13"/>
      <c r="K160" s="13"/>
      <c r="L160" s="198"/>
      <c r="M160" s="204"/>
      <c r="N160" s="205"/>
      <c r="O160" s="205"/>
      <c r="P160" s="205"/>
      <c r="Q160" s="205"/>
      <c r="R160" s="205"/>
      <c r="S160" s="205"/>
      <c r="T160" s="20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00" t="s">
        <v>419</v>
      </c>
      <c r="AU160" s="200" t="s">
        <v>80</v>
      </c>
      <c r="AV160" s="13" t="s">
        <v>80</v>
      </c>
      <c r="AW160" s="13" t="s">
        <v>33</v>
      </c>
      <c r="AX160" s="13" t="s">
        <v>76</v>
      </c>
      <c r="AY160" s="200" t="s">
        <v>408</v>
      </c>
    </row>
    <row r="161" s="2" customFormat="1" ht="24.15" customHeight="1">
      <c r="A161" s="41"/>
      <c r="B161" s="179"/>
      <c r="C161" s="180" t="s">
        <v>647</v>
      </c>
      <c r="D161" s="180" t="s">
        <v>411</v>
      </c>
      <c r="E161" s="181" t="s">
        <v>3793</v>
      </c>
      <c r="F161" s="182" t="s">
        <v>3794</v>
      </c>
      <c r="G161" s="183" t="s">
        <v>561</v>
      </c>
      <c r="H161" s="184">
        <v>5</v>
      </c>
      <c r="I161" s="185"/>
      <c r="J161" s="186">
        <f>ROUND(I161*H161,2)</f>
        <v>0</v>
      </c>
      <c r="K161" s="182" t="s">
        <v>414</v>
      </c>
      <c r="L161" s="42"/>
      <c r="M161" s="187" t="s">
        <v>3</v>
      </c>
      <c r="N161" s="188" t="s">
        <v>43</v>
      </c>
      <c r="O161" s="75"/>
      <c r="P161" s="189">
        <f>O161*H161</f>
        <v>0</v>
      </c>
      <c r="Q161" s="189">
        <v>0</v>
      </c>
      <c r="R161" s="189">
        <f>Q161*H161</f>
        <v>0</v>
      </c>
      <c r="S161" s="189">
        <v>0</v>
      </c>
      <c r="T161" s="190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191" t="s">
        <v>98</v>
      </c>
      <c r="AT161" s="191" t="s">
        <v>411</v>
      </c>
      <c r="AU161" s="191" t="s">
        <v>80</v>
      </c>
      <c r="AY161" s="22" t="s">
        <v>408</v>
      </c>
      <c r="BE161" s="192">
        <f>IF(N161="základní",J161,0)</f>
        <v>0</v>
      </c>
      <c r="BF161" s="192">
        <f>IF(N161="snížená",J161,0)</f>
        <v>0</v>
      </c>
      <c r="BG161" s="192">
        <f>IF(N161="zákl. přenesená",J161,0)</f>
        <v>0</v>
      </c>
      <c r="BH161" s="192">
        <f>IF(N161="sníž. přenesená",J161,0)</f>
        <v>0</v>
      </c>
      <c r="BI161" s="192">
        <f>IF(N161="nulová",J161,0)</f>
        <v>0</v>
      </c>
      <c r="BJ161" s="22" t="s">
        <v>76</v>
      </c>
      <c r="BK161" s="192">
        <f>ROUND(I161*H161,2)</f>
        <v>0</v>
      </c>
      <c r="BL161" s="22" t="s">
        <v>98</v>
      </c>
      <c r="BM161" s="191" t="s">
        <v>3795</v>
      </c>
    </row>
    <row r="162" s="2" customFormat="1">
      <c r="A162" s="41"/>
      <c r="B162" s="42"/>
      <c r="C162" s="41"/>
      <c r="D162" s="193" t="s">
        <v>417</v>
      </c>
      <c r="E162" s="41"/>
      <c r="F162" s="194" t="s">
        <v>3796</v>
      </c>
      <c r="G162" s="41"/>
      <c r="H162" s="41"/>
      <c r="I162" s="195"/>
      <c r="J162" s="41"/>
      <c r="K162" s="41"/>
      <c r="L162" s="42"/>
      <c r="M162" s="196"/>
      <c r="N162" s="197"/>
      <c r="O162" s="75"/>
      <c r="P162" s="75"/>
      <c r="Q162" s="75"/>
      <c r="R162" s="75"/>
      <c r="S162" s="75"/>
      <c r="T162" s="76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2" t="s">
        <v>417</v>
      </c>
      <c r="AU162" s="22" t="s">
        <v>80</v>
      </c>
    </row>
    <row r="163" s="2" customFormat="1" ht="24.15" customHeight="1">
      <c r="A163" s="41"/>
      <c r="B163" s="179"/>
      <c r="C163" s="223" t="s">
        <v>655</v>
      </c>
      <c r="D163" s="223" t="s">
        <v>513</v>
      </c>
      <c r="E163" s="224" t="s">
        <v>3797</v>
      </c>
      <c r="F163" s="225" t="s">
        <v>3798</v>
      </c>
      <c r="G163" s="226" t="s">
        <v>561</v>
      </c>
      <c r="H163" s="227">
        <v>3</v>
      </c>
      <c r="I163" s="228"/>
      <c r="J163" s="229">
        <f>ROUND(I163*H163,2)</f>
        <v>0</v>
      </c>
      <c r="K163" s="225" t="s">
        <v>3310</v>
      </c>
      <c r="L163" s="230"/>
      <c r="M163" s="231" t="s">
        <v>3</v>
      </c>
      <c r="N163" s="232" t="s">
        <v>43</v>
      </c>
      <c r="O163" s="75"/>
      <c r="P163" s="189">
        <f>O163*H163</f>
        <v>0</v>
      </c>
      <c r="Q163" s="189">
        <v>0.0045999999999999999</v>
      </c>
      <c r="R163" s="189">
        <f>Q163*H163</f>
        <v>0.0138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616</v>
      </c>
      <c r="AT163" s="191" t="s">
        <v>513</v>
      </c>
      <c r="AU163" s="191" t="s">
        <v>80</v>
      </c>
      <c r="AY163" s="22" t="s">
        <v>408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76</v>
      </c>
      <c r="BK163" s="192">
        <f>ROUND(I163*H163,2)</f>
        <v>0</v>
      </c>
      <c r="BL163" s="22" t="s">
        <v>98</v>
      </c>
      <c r="BM163" s="191" t="s">
        <v>3799</v>
      </c>
    </row>
    <row r="164" s="13" customFormat="1">
      <c r="A164" s="13"/>
      <c r="B164" s="198"/>
      <c r="C164" s="13"/>
      <c r="D164" s="199" t="s">
        <v>419</v>
      </c>
      <c r="E164" s="200" t="s">
        <v>3</v>
      </c>
      <c r="F164" s="201" t="s">
        <v>3800</v>
      </c>
      <c r="G164" s="13"/>
      <c r="H164" s="202">
        <v>3</v>
      </c>
      <c r="I164" s="203"/>
      <c r="J164" s="13"/>
      <c r="K164" s="13"/>
      <c r="L164" s="198"/>
      <c r="M164" s="204"/>
      <c r="N164" s="205"/>
      <c r="O164" s="205"/>
      <c r="P164" s="205"/>
      <c r="Q164" s="205"/>
      <c r="R164" s="205"/>
      <c r="S164" s="205"/>
      <c r="T164" s="20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00" t="s">
        <v>419</v>
      </c>
      <c r="AU164" s="200" t="s">
        <v>80</v>
      </c>
      <c r="AV164" s="13" t="s">
        <v>80</v>
      </c>
      <c r="AW164" s="13" t="s">
        <v>33</v>
      </c>
      <c r="AX164" s="13" t="s">
        <v>76</v>
      </c>
      <c r="AY164" s="200" t="s">
        <v>408</v>
      </c>
    </row>
    <row r="165" s="2" customFormat="1" ht="24.15" customHeight="1">
      <c r="A165" s="41"/>
      <c r="B165" s="179"/>
      <c r="C165" s="223" t="s">
        <v>661</v>
      </c>
      <c r="D165" s="223" t="s">
        <v>513</v>
      </c>
      <c r="E165" s="224" t="s">
        <v>3801</v>
      </c>
      <c r="F165" s="225" t="s">
        <v>3802</v>
      </c>
      <c r="G165" s="226" t="s">
        <v>561</v>
      </c>
      <c r="H165" s="227">
        <v>2</v>
      </c>
      <c r="I165" s="228"/>
      <c r="J165" s="229">
        <f>ROUND(I165*H165,2)</f>
        <v>0</v>
      </c>
      <c r="K165" s="225" t="s">
        <v>3310</v>
      </c>
      <c r="L165" s="230"/>
      <c r="M165" s="231" t="s">
        <v>3</v>
      </c>
      <c r="N165" s="232" t="s">
        <v>43</v>
      </c>
      <c r="O165" s="75"/>
      <c r="P165" s="189">
        <f>O165*H165</f>
        <v>0</v>
      </c>
      <c r="Q165" s="189">
        <v>0.0053</v>
      </c>
      <c r="R165" s="189">
        <f>Q165*H165</f>
        <v>0.0106</v>
      </c>
      <c r="S165" s="189">
        <v>0</v>
      </c>
      <c r="T165" s="190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191" t="s">
        <v>616</v>
      </c>
      <c r="AT165" s="191" t="s">
        <v>513</v>
      </c>
      <c r="AU165" s="191" t="s">
        <v>80</v>
      </c>
      <c r="AY165" s="22" t="s">
        <v>408</v>
      </c>
      <c r="BE165" s="192">
        <f>IF(N165="základní",J165,0)</f>
        <v>0</v>
      </c>
      <c r="BF165" s="192">
        <f>IF(N165="snížená",J165,0)</f>
        <v>0</v>
      </c>
      <c r="BG165" s="192">
        <f>IF(N165="zákl. přenesená",J165,0)</f>
        <v>0</v>
      </c>
      <c r="BH165" s="192">
        <f>IF(N165="sníž. přenesená",J165,0)</f>
        <v>0</v>
      </c>
      <c r="BI165" s="192">
        <f>IF(N165="nulová",J165,0)</f>
        <v>0</v>
      </c>
      <c r="BJ165" s="22" t="s">
        <v>76</v>
      </c>
      <c r="BK165" s="192">
        <f>ROUND(I165*H165,2)</f>
        <v>0</v>
      </c>
      <c r="BL165" s="22" t="s">
        <v>98</v>
      </c>
      <c r="BM165" s="191" t="s">
        <v>3803</v>
      </c>
    </row>
    <row r="166" s="13" customFormat="1">
      <c r="A166" s="13"/>
      <c r="B166" s="198"/>
      <c r="C166" s="13"/>
      <c r="D166" s="199" t="s">
        <v>419</v>
      </c>
      <c r="E166" s="200" t="s">
        <v>3</v>
      </c>
      <c r="F166" s="201" t="s">
        <v>3697</v>
      </c>
      <c r="G166" s="13"/>
      <c r="H166" s="202">
        <v>2</v>
      </c>
      <c r="I166" s="203"/>
      <c r="J166" s="13"/>
      <c r="K166" s="13"/>
      <c r="L166" s="198"/>
      <c r="M166" s="204"/>
      <c r="N166" s="205"/>
      <c r="O166" s="205"/>
      <c r="P166" s="205"/>
      <c r="Q166" s="205"/>
      <c r="R166" s="205"/>
      <c r="S166" s="205"/>
      <c r="T166" s="20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00" t="s">
        <v>419</v>
      </c>
      <c r="AU166" s="200" t="s">
        <v>80</v>
      </c>
      <c r="AV166" s="13" t="s">
        <v>80</v>
      </c>
      <c r="AW166" s="13" t="s">
        <v>33</v>
      </c>
      <c r="AX166" s="13" t="s">
        <v>76</v>
      </c>
      <c r="AY166" s="200" t="s">
        <v>408</v>
      </c>
    </row>
    <row r="167" s="2" customFormat="1" ht="37.8" customHeight="1">
      <c r="A167" s="41"/>
      <c r="B167" s="179"/>
      <c r="C167" s="180" t="s">
        <v>196</v>
      </c>
      <c r="D167" s="180" t="s">
        <v>411</v>
      </c>
      <c r="E167" s="181" t="s">
        <v>3804</v>
      </c>
      <c r="F167" s="182" t="s">
        <v>3805</v>
      </c>
      <c r="G167" s="183" t="s">
        <v>117</v>
      </c>
      <c r="H167" s="184">
        <v>91</v>
      </c>
      <c r="I167" s="185"/>
      <c r="J167" s="186">
        <f>ROUND(I167*H167,2)</f>
        <v>0</v>
      </c>
      <c r="K167" s="182" t="s">
        <v>3310</v>
      </c>
      <c r="L167" s="42"/>
      <c r="M167" s="187" t="s">
        <v>3</v>
      </c>
      <c r="N167" s="188" t="s">
        <v>43</v>
      </c>
      <c r="O167" s="75"/>
      <c r="P167" s="189">
        <f>O167*H167</f>
        <v>0</v>
      </c>
      <c r="Q167" s="189">
        <v>0.01336</v>
      </c>
      <c r="R167" s="189">
        <f>Q167*H167</f>
        <v>1.21576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3683</v>
      </c>
      <c r="AT167" s="191" t="s">
        <v>411</v>
      </c>
      <c r="AU167" s="191" t="s">
        <v>80</v>
      </c>
      <c r="AY167" s="22" t="s">
        <v>408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76</v>
      </c>
      <c r="BK167" s="192">
        <f>ROUND(I167*H167,2)</f>
        <v>0</v>
      </c>
      <c r="BL167" s="22" t="s">
        <v>3683</v>
      </c>
      <c r="BM167" s="191" t="s">
        <v>3806</v>
      </c>
    </row>
    <row r="168" s="13" customFormat="1">
      <c r="A168" s="13"/>
      <c r="B168" s="198"/>
      <c r="C168" s="13"/>
      <c r="D168" s="199" t="s">
        <v>419</v>
      </c>
      <c r="E168" s="200" t="s">
        <v>3</v>
      </c>
      <c r="F168" s="201" t="s">
        <v>3807</v>
      </c>
      <c r="G168" s="13"/>
      <c r="H168" s="202">
        <v>70</v>
      </c>
      <c r="I168" s="203"/>
      <c r="J168" s="13"/>
      <c r="K168" s="13"/>
      <c r="L168" s="198"/>
      <c r="M168" s="204"/>
      <c r="N168" s="205"/>
      <c r="O168" s="205"/>
      <c r="P168" s="205"/>
      <c r="Q168" s="205"/>
      <c r="R168" s="205"/>
      <c r="S168" s="205"/>
      <c r="T168" s="20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00" t="s">
        <v>419</v>
      </c>
      <c r="AU168" s="200" t="s">
        <v>80</v>
      </c>
      <c r="AV168" s="13" t="s">
        <v>80</v>
      </c>
      <c r="AW168" s="13" t="s">
        <v>33</v>
      </c>
      <c r="AX168" s="13" t="s">
        <v>76</v>
      </c>
      <c r="AY168" s="200" t="s">
        <v>408</v>
      </c>
    </row>
    <row r="169" s="13" customFormat="1">
      <c r="A169" s="13"/>
      <c r="B169" s="198"/>
      <c r="C169" s="13"/>
      <c r="D169" s="199" t="s">
        <v>419</v>
      </c>
      <c r="E169" s="13"/>
      <c r="F169" s="201" t="s">
        <v>3808</v>
      </c>
      <c r="G169" s="13"/>
      <c r="H169" s="202">
        <v>91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419</v>
      </c>
      <c r="AU169" s="200" t="s">
        <v>80</v>
      </c>
      <c r="AV169" s="13" t="s">
        <v>80</v>
      </c>
      <c r="AW169" s="13" t="s">
        <v>4</v>
      </c>
      <c r="AX169" s="13" t="s">
        <v>76</v>
      </c>
      <c r="AY169" s="200" t="s">
        <v>408</v>
      </c>
    </row>
    <row r="170" s="2" customFormat="1" ht="37.8" customHeight="1">
      <c r="A170" s="41"/>
      <c r="B170" s="179"/>
      <c r="C170" s="180" t="s">
        <v>671</v>
      </c>
      <c r="D170" s="180" t="s">
        <v>411</v>
      </c>
      <c r="E170" s="181" t="s">
        <v>3809</v>
      </c>
      <c r="F170" s="182" t="s">
        <v>3810</v>
      </c>
      <c r="G170" s="183" t="s">
        <v>650</v>
      </c>
      <c r="H170" s="184">
        <v>75.400000000000006</v>
      </c>
      <c r="I170" s="185"/>
      <c r="J170" s="186">
        <f>ROUND(I170*H170,2)</f>
        <v>0</v>
      </c>
      <c r="K170" s="182" t="s">
        <v>414</v>
      </c>
      <c r="L170" s="42"/>
      <c r="M170" s="187" t="s">
        <v>3</v>
      </c>
      <c r="N170" s="188" t="s">
        <v>43</v>
      </c>
      <c r="O170" s="75"/>
      <c r="P170" s="189">
        <f>O170*H170</f>
        <v>0</v>
      </c>
      <c r="Q170" s="189">
        <v>0.0034399999999999999</v>
      </c>
      <c r="R170" s="189">
        <f>Q170*H170</f>
        <v>0.259376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98</v>
      </c>
      <c r="AT170" s="191" t="s">
        <v>411</v>
      </c>
      <c r="AU170" s="191" t="s">
        <v>80</v>
      </c>
      <c r="AY170" s="22" t="s">
        <v>408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76</v>
      </c>
      <c r="BK170" s="192">
        <f>ROUND(I170*H170,2)</f>
        <v>0</v>
      </c>
      <c r="BL170" s="22" t="s">
        <v>98</v>
      </c>
      <c r="BM170" s="191" t="s">
        <v>3811</v>
      </c>
    </row>
    <row r="171" s="2" customFormat="1">
      <c r="A171" s="41"/>
      <c r="B171" s="42"/>
      <c r="C171" s="41"/>
      <c r="D171" s="193" t="s">
        <v>417</v>
      </c>
      <c r="E171" s="41"/>
      <c r="F171" s="194" t="s">
        <v>3812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417</v>
      </c>
      <c r="AU171" s="22" t="s">
        <v>80</v>
      </c>
    </row>
    <row r="172" s="13" customFormat="1">
      <c r="A172" s="13"/>
      <c r="B172" s="198"/>
      <c r="C172" s="13"/>
      <c r="D172" s="199" t="s">
        <v>419</v>
      </c>
      <c r="E172" s="200" t="s">
        <v>3</v>
      </c>
      <c r="F172" s="201" t="s">
        <v>3813</v>
      </c>
      <c r="G172" s="13"/>
      <c r="H172" s="202">
        <v>50</v>
      </c>
      <c r="I172" s="203"/>
      <c r="J172" s="13"/>
      <c r="K172" s="13"/>
      <c r="L172" s="198"/>
      <c r="M172" s="204"/>
      <c r="N172" s="205"/>
      <c r="O172" s="205"/>
      <c r="P172" s="205"/>
      <c r="Q172" s="205"/>
      <c r="R172" s="205"/>
      <c r="S172" s="205"/>
      <c r="T172" s="20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00" t="s">
        <v>419</v>
      </c>
      <c r="AU172" s="200" t="s">
        <v>80</v>
      </c>
      <c r="AV172" s="13" t="s">
        <v>80</v>
      </c>
      <c r="AW172" s="13" t="s">
        <v>33</v>
      </c>
      <c r="AX172" s="13" t="s">
        <v>72</v>
      </c>
      <c r="AY172" s="200" t="s">
        <v>408</v>
      </c>
    </row>
    <row r="173" s="13" customFormat="1">
      <c r="A173" s="13"/>
      <c r="B173" s="198"/>
      <c r="C173" s="13"/>
      <c r="D173" s="199" t="s">
        <v>419</v>
      </c>
      <c r="E173" s="200" t="s">
        <v>3</v>
      </c>
      <c r="F173" s="201" t="s">
        <v>3814</v>
      </c>
      <c r="G173" s="13"/>
      <c r="H173" s="202">
        <v>8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419</v>
      </c>
      <c r="AU173" s="200" t="s">
        <v>80</v>
      </c>
      <c r="AV173" s="13" t="s">
        <v>80</v>
      </c>
      <c r="AW173" s="13" t="s">
        <v>33</v>
      </c>
      <c r="AX173" s="13" t="s">
        <v>72</v>
      </c>
      <c r="AY173" s="200" t="s">
        <v>408</v>
      </c>
    </row>
    <row r="174" s="15" customFormat="1">
      <c r="A174" s="15"/>
      <c r="B174" s="215"/>
      <c r="C174" s="15"/>
      <c r="D174" s="199" t="s">
        <v>419</v>
      </c>
      <c r="E174" s="216" t="s">
        <v>3</v>
      </c>
      <c r="F174" s="217" t="s">
        <v>451</v>
      </c>
      <c r="G174" s="15"/>
      <c r="H174" s="218">
        <v>58</v>
      </c>
      <c r="I174" s="219"/>
      <c r="J174" s="15"/>
      <c r="K174" s="15"/>
      <c r="L174" s="215"/>
      <c r="M174" s="220"/>
      <c r="N174" s="221"/>
      <c r="O174" s="221"/>
      <c r="P174" s="221"/>
      <c r="Q174" s="221"/>
      <c r="R174" s="221"/>
      <c r="S174" s="221"/>
      <c r="T174" s="222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16" t="s">
        <v>419</v>
      </c>
      <c r="AU174" s="216" t="s">
        <v>80</v>
      </c>
      <c r="AV174" s="15" t="s">
        <v>415</v>
      </c>
      <c r="AW174" s="15" t="s">
        <v>33</v>
      </c>
      <c r="AX174" s="15" t="s">
        <v>76</v>
      </c>
      <c r="AY174" s="216" t="s">
        <v>408</v>
      </c>
    </row>
    <row r="175" s="13" customFormat="1">
      <c r="A175" s="13"/>
      <c r="B175" s="198"/>
      <c r="C175" s="13"/>
      <c r="D175" s="199" t="s">
        <v>419</v>
      </c>
      <c r="E175" s="13"/>
      <c r="F175" s="201" t="s">
        <v>3815</v>
      </c>
      <c r="G175" s="13"/>
      <c r="H175" s="202">
        <v>75.400000000000006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419</v>
      </c>
      <c r="AU175" s="200" t="s">
        <v>80</v>
      </c>
      <c r="AV175" s="13" t="s">
        <v>80</v>
      </c>
      <c r="AW175" s="13" t="s">
        <v>4</v>
      </c>
      <c r="AX175" s="13" t="s">
        <v>76</v>
      </c>
      <c r="AY175" s="200" t="s">
        <v>408</v>
      </c>
    </row>
    <row r="176" s="2" customFormat="1" ht="37.8" customHeight="1">
      <c r="A176" s="41"/>
      <c r="B176" s="179"/>
      <c r="C176" s="180" t="s">
        <v>678</v>
      </c>
      <c r="D176" s="180" t="s">
        <v>411</v>
      </c>
      <c r="E176" s="181" t="s">
        <v>3816</v>
      </c>
      <c r="F176" s="182" t="s">
        <v>3817</v>
      </c>
      <c r="G176" s="183" t="s">
        <v>650</v>
      </c>
      <c r="H176" s="184">
        <v>25</v>
      </c>
      <c r="I176" s="185"/>
      <c r="J176" s="186">
        <f>ROUND(I176*H176,2)</f>
        <v>0</v>
      </c>
      <c r="K176" s="182" t="s">
        <v>414</v>
      </c>
      <c r="L176" s="42"/>
      <c r="M176" s="187" t="s">
        <v>3</v>
      </c>
      <c r="N176" s="188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98</v>
      </c>
      <c r="AT176" s="191" t="s">
        <v>411</v>
      </c>
      <c r="AU176" s="191" t="s">
        <v>80</v>
      </c>
      <c r="AY176" s="22" t="s">
        <v>408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76</v>
      </c>
      <c r="BK176" s="192">
        <f>ROUND(I176*H176,2)</f>
        <v>0</v>
      </c>
      <c r="BL176" s="22" t="s">
        <v>98</v>
      </c>
      <c r="BM176" s="191" t="s">
        <v>3818</v>
      </c>
    </row>
    <row r="177" s="2" customFormat="1">
      <c r="A177" s="41"/>
      <c r="B177" s="42"/>
      <c r="C177" s="41"/>
      <c r="D177" s="193" t="s">
        <v>417</v>
      </c>
      <c r="E177" s="41"/>
      <c r="F177" s="194" t="s">
        <v>3819</v>
      </c>
      <c r="G177" s="41"/>
      <c r="H177" s="41"/>
      <c r="I177" s="195"/>
      <c r="J177" s="41"/>
      <c r="K177" s="41"/>
      <c r="L177" s="42"/>
      <c r="M177" s="196"/>
      <c r="N177" s="197"/>
      <c r="O177" s="75"/>
      <c r="P177" s="75"/>
      <c r="Q177" s="75"/>
      <c r="R177" s="75"/>
      <c r="S177" s="75"/>
      <c r="T177" s="76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2" t="s">
        <v>417</v>
      </c>
      <c r="AU177" s="22" t="s">
        <v>80</v>
      </c>
    </row>
    <row r="178" s="13" customFormat="1">
      <c r="A178" s="13"/>
      <c r="B178" s="198"/>
      <c r="C178" s="13"/>
      <c r="D178" s="199" t="s">
        <v>419</v>
      </c>
      <c r="E178" s="200" t="s">
        <v>3</v>
      </c>
      <c r="F178" s="201" t="s">
        <v>3820</v>
      </c>
      <c r="G178" s="13"/>
      <c r="H178" s="202">
        <v>25</v>
      </c>
      <c r="I178" s="203"/>
      <c r="J178" s="13"/>
      <c r="K178" s="13"/>
      <c r="L178" s="198"/>
      <c r="M178" s="204"/>
      <c r="N178" s="205"/>
      <c r="O178" s="205"/>
      <c r="P178" s="205"/>
      <c r="Q178" s="205"/>
      <c r="R178" s="205"/>
      <c r="S178" s="205"/>
      <c r="T178" s="20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00" t="s">
        <v>419</v>
      </c>
      <c r="AU178" s="200" t="s">
        <v>80</v>
      </c>
      <c r="AV178" s="13" t="s">
        <v>80</v>
      </c>
      <c r="AW178" s="13" t="s">
        <v>33</v>
      </c>
      <c r="AX178" s="13" t="s">
        <v>72</v>
      </c>
      <c r="AY178" s="200" t="s">
        <v>408</v>
      </c>
    </row>
    <row r="179" s="15" customFormat="1">
      <c r="A179" s="15"/>
      <c r="B179" s="215"/>
      <c r="C179" s="15"/>
      <c r="D179" s="199" t="s">
        <v>419</v>
      </c>
      <c r="E179" s="216" t="s">
        <v>3</v>
      </c>
      <c r="F179" s="217" t="s">
        <v>451</v>
      </c>
      <c r="G179" s="15"/>
      <c r="H179" s="218">
        <v>25</v>
      </c>
      <c r="I179" s="219"/>
      <c r="J179" s="15"/>
      <c r="K179" s="15"/>
      <c r="L179" s="215"/>
      <c r="M179" s="220"/>
      <c r="N179" s="221"/>
      <c r="O179" s="221"/>
      <c r="P179" s="221"/>
      <c r="Q179" s="221"/>
      <c r="R179" s="221"/>
      <c r="S179" s="221"/>
      <c r="T179" s="222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16" t="s">
        <v>419</v>
      </c>
      <c r="AU179" s="216" t="s">
        <v>80</v>
      </c>
      <c r="AV179" s="15" t="s">
        <v>415</v>
      </c>
      <c r="AW179" s="15" t="s">
        <v>33</v>
      </c>
      <c r="AX179" s="15" t="s">
        <v>76</v>
      </c>
      <c r="AY179" s="216" t="s">
        <v>408</v>
      </c>
    </row>
    <row r="180" s="2" customFormat="1" ht="24.15" customHeight="1">
      <c r="A180" s="41"/>
      <c r="B180" s="179"/>
      <c r="C180" s="223" t="s">
        <v>683</v>
      </c>
      <c r="D180" s="223" t="s">
        <v>513</v>
      </c>
      <c r="E180" s="224" t="s">
        <v>3821</v>
      </c>
      <c r="F180" s="225" t="s">
        <v>3822</v>
      </c>
      <c r="G180" s="226" t="s">
        <v>561</v>
      </c>
      <c r="H180" s="227">
        <v>3</v>
      </c>
      <c r="I180" s="228"/>
      <c r="J180" s="229">
        <f>ROUND(I180*H180,2)</f>
        <v>0</v>
      </c>
      <c r="K180" s="225" t="s">
        <v>414</v>
      </c>
      <c r="L180" s="230"/>
      <c r="M180" s="231" t="s">
        <v>3</v>
      </c>
      <c r="N180" s="232" t="s">
        <v>43</v>
      </c>
      <c r="O180" s="75"/>
      <c r="P180" s="189">
        <f>O180*H180</f>
        <v>0</v>
      </c>
      <c r="Q180" s="189">
        <v>0.0077999999999999996</v>
      </c>
      <c r="R180" s="189">
        <f>Q180*H180</f>
        <v>0.023399999999999997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616</v>
      </c>
      <c r="AT180" s="191" t="s">
        <v>513</v>
      </c>
      <c r="AU180" s="191" t="s">
        <v>80</v>
      </c>
      <c r="AY180" s="22" t="s">
        <v>408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76</v>
      </c>
      <c r="BK180" s="192">
        <f>ROUND(I180*H180,2)</f>
        <v>0</v>
      </c>
      <c r="BL180" s="22" t="s">
        <v>98</v>
      </c>
      <c r="BM180" s="191" t="s">
        <v>3823</v>
      </c>
    </row>
    <row r="181" s="13" customFormat="1">
      <c r="A181" s="13"/>
      <c r="B181" s="198"/>
      <c r="C181" s="13"/>
      <c r="D181" s="199" t="s">
        <v>419</v>
      </c>
      <c r="E181" s="200" t="s">
        <v>3</v>
      </c>
      <c r="F181" s="201" t="s">
        <v>114</v>
      </c>
      <c r="G181" s="13"/>
      <c r="H181" s="202">
        <v>3</v>
      </c>
      <c r="I181" s="203"/>
      <c r="J181" s="13"/>
      <c r="K181" s="13"/>
      <c r="L181" s="198"/>
      <c r="M181" s="255"/>
      <c r="N181" s="256"/>
      <c r="O181" s="256"/>
      <c r="P181" s="256"/>
      <c r="Q181" s="256"/>
      <c r="R181" s="256"/>
      <c r="S181" s="256"/>
      <c r="T181" s="257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00" t="s">
        <v>419</v>
      </c>
      <c r="AU181" s="200" t="s">
        <v>80</v>
      </c>
      <c r="AV181" s="13" t="s">
        <v>80</v>
      </c>
      <c r="AW181" s="13" t="s">
        <v>33</v>
      </c>
      <c r="AX181" s="13" t="s">
        <v>76</v>
      </c>
      <c r="AY181" s="200" t="s">
        <v>408</v>
      </c>
    </row>
    <row r="182" s="2" customFormat="1" ht="6.96" customHeight="1">
      <c r="A182" s="41"/>
      <c r="B182" s="58"/>
      <c r="C182" s="59"/>
      <c r="D182" s="59"/>
      <c r="E182" s="59"/>
      <c r="F182" s="59"/>
      <c r="G182" s="59"/>
      <c r="H182" s="59"/>
      <c r="I182" s="59"/>
      <c r="J182" s="59"/>
      <c r="K182" s="59"/>
      <c r="L182" s="42"/>
      <c r="M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</row>
  </sheetData>
  <autoFilter ref="C89:K18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hyperlinks>
    <hyperlink ref="F103" r:id="rId1" display="https://podminky.urs.cz/item/CS_URS_2024_02/713411121"/>
    <hyperlink ref="F115" r:id="rId2" display="https://podminky.urs.cz/item/CS_URS_2024_02/998751201"/>
    <hyperlink ref="F117" r:id="rId3" display="https://podminky.urs.cz/item/CS_URS_2024_02/998751291"/>
    <hyperlink ref="F120" r:id="rId4" display="https://podminky.urs.cz/item/CS_URS_2024_02/751611115"/>
    <hyperlink ref="F124" r:id="rId5" display="https://podminky.urs.cz/item/CS_URS_2024_02/751614121"/>
    <hyperlink ref="F128" r:id="rId6" display="https://podminky.urs.cz/item/CS_URS_2024_02/751721111"/>
    <hyperlink ref="F137" r:id="rId7" display="https://podminky.urs.cz/item/CS_URS_2024_02/751311111"/>
    <hyperlink ref="F141" r:id="rId8" display="https://podminky.urs.cz/item/CS_URS_2024_02/751322111"/>
    <hyperlink ref="F148" r:id="rId9" display="https://podminky.urs.cz/item/CS_URS_2024_02/751344121"/>
    <hyperlink ref="F155" r:id="rId10" display="https://podminky.urs.cz/item/CS_URS_2024_02/751398051"/>
    <hyperlink ref="F162" r:id="rId11" display="https://podminky.urs.cz/item/CS_URS_2024_02/751514612"/>
    <hyperlink ref="F171" r:id="rId12" display="https://podminky.urs.cz/item/CS_URS_2024_02/751510042"/>
    <hyperlink ref="F177" r:id="rId13" display="https://podminky.urs.cz/item/CS_URS_2024_02/751537146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4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94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3282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3824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3284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3285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3285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3825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ROUND(J96,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ROUND((SUM(BE96:BE503)),  2)</f>
        <v>0</v>
      </c>
      <c r="G35" s="41"/>
      <c r="H35" s="41"/>
      <c r="I35" s="136">
        <v>0.20999999999999999</v>
      </c>
      <c r="J35" s="135">
        <f>ROUND(((SUM(BE96:BE503))*I35),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ROUND((SUM(BF96:BF503)),  2)</f>
        <v>0</v>
      </c>
      <c r="G36" s="41"/>
      <c r="H36" s="41"/>
      <c r="I36" s="136">
        <v>0.12</v>
      </c>
      <c r="J36" s="135">
        <f>ROUND(((SUM(BF96:BF503))*I36),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ROUND((SUM(BG96:BG503)),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ROUND((SUM(BH96:BH503)),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ROUND((SUM(BI96:BI503)),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3282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14 - ZDRAVOTNĚ TECHNICKÉ INSTALACE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J96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3826</v>
      </c>
      <c r="E64" s="148"/>
      <c r="F64" s="148"/>
      <c r="G64" s="148"/>
      <c r="H64" s="148"/>
      <c r="I64" s="148"/>
      <c r="J64" s="149">
        <f>J97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295</v>
      </c>
      <c r="E65" s="153"/>
      <c r="F65" s="153"/>
      <c r="G65" s="153"/>
      <c r="H65" s="153"/>
      <c r="I65" s="153"/>
      <c r="J65" s="154">
        <f>J98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331</v>
      </c>
      <c r="E66" s="153"/>
      <c r="F66" s="153"/>
      <c r="G66" s="153"/>
      <c r="H66" s="153"/>
      <c r="I66" s="153"/>
      <c r="J66" s="154">
        <f>J126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46"/>
      <c r="C67" s="9"/>
      <c r="D67" s="147" t="s">
        <v>358</v>
      </c>
      <c r="E67" s="148"/>
      <c r="F67" s="148"/>
      <c r="G67" s="148"/>
      <c r="H67" s="148"/>
      <c r="I67" s="148"/>
      <c r="J67" s="149">
        <f>J130</f>
        <v>0</v>
      </c>
      <c r="K67" s="9"/>
      <c r="L67" s="14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51"/>
      <c r="C68" s="10"/>
      <c r="D68" s="152" t="s">
        <v>3827</v>
      </c>
      <c r="E68" s="153"/>
      <c r="F68" s="153"/>
      <c r="G68" s="153"/>
      <c r="H68" s="153"/>
      <c r="I68" s="153"/>
      <c r="J68" s="154">
        <f>J131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3828</v>
      </c>
      <c r="E69" s="153"/>
      <c r="F69" s="153"/>
      <c r="G69" s="153"/>
      <c r="H69" s="153"/>
      <c r="I69" s="153"/>
      <c r="J69" s="154">
        <f>J227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3829</v>
      </c>
      <c r="E70" s="153"/>
      <c r="F70" s="153"/>
      <c r="G70" s="153"/>
      <c r="H70" s="153"/>
      <c r="I70" s="153"/>
      <c r="J70" s="154">
        <f>J394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3830</v>
      </c>
      <c r="E71" s="153"/>
      <c r="F71" s="153"/>
      <c r="G71" s="153"/>
      <c r="H71" s="153"/>
      <c r="I71" s="153"/>
      <c r="J71" s="154">
        <f>J398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3831</v>
      </c>
      <c r="E72" s="153"/>
      <c r="F72" s="153"/>
      <c r="G72" s="153"/>
      <c r="H72" s="153"/>
      <c r="I72" s="153"/>
      <c r="J72" s="154">
        <f>J473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3382</v>
      </c>
      <c r="E73" s="153"/>
      <c r="F73" s="153"/>
      <c r="G73" s="153"/>
      <c r="H73" s="153"/>
      <c r="I73" s="153"/>
      <c r="J73" s="154">
        <f>J496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51"/>
      <c r="C74" s="10"/>
      <c r="D74" s="152" t="s">
        <v>3384</v>
      </c>
      <c r="E74" s="153"/>
      <c r="F74" s="153"/>
      <c r="G74" s="153"/>
      <c r="H74" s="153"/>
      <c r="I74" s="153"/>
      <c r="J74" s="154">
        <f>J500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41"/>
      <c r="B75" s="42"/>
      <c r="C75" s="41"/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0"/>
      <c r="C80" s="61"/>
      <c r="D80" s="61"/>
      <c r="E80" s="61"/>
      <c r="F80" s="61"/>
      <c r="G80" s="61"/>
      <c r="H80" s="61"/>
      <c r="I80" s="61"/>
      <c r="J80" s="61"/>
      <c r="K80" s="6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393</v>
      </c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17</v>
      </c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1"/>
      <c r="D84" s="41"/>
      <c r="E84" s="127" t="str">
        <f>E7</f>
        <v>Obecní dům Rudíkov - smlouva č. 1 - SO01, 10, 12</v>
      </c>
      <c r="F84" s="35"/>
      <c r="G84" s="35"/>
      <c r="H84" s="35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5"/>
      <c r="C85" s="35" t="s">
        <v>132</v>
      </c>
      <c r="L85" s="25"/>
    </row>
    <row r="86" s="2" customFormat="1" ht="16.5" customHeight="1">
      <c r="A86" s="41"/>
      <c r="B86" s="42"/>
      <c r="C86" s="41"/>
      <c r="D86" s="41"/>
      <c r="E86" s="127" t="s">
        <v>136</v>
      </c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3282</v>
      </c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1"/>
      <c r="D88" s="41"/>
      <c r="E88" s="65" t="str">
        <f>E11</f>
        <v>14 - ZDRAVOTNĚ TECHNICKÉ INSTALACE</v>
      </c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1"/>
      <c r="D89" s="41"/>
      <c r="E89" s="41"/>
      <c r="F89" s="41"/>
      <c r="G89" s="41"/>
      <c r="H89" s="41"/>
      <c r="I89" s="41"/>
      <c r="J89" s="41"/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1"/>
      <c r="E90" s="41"/>
      <c r="F90" s="30" t="str">
        <f>F14</f>
        <v>RUDÍKOV, P.Č. 2250/4, 2261, ST. 63, 2208/9</v>
      </c>
      <c r="G90" s="41"/>
      <c r="H90" s="41"/>
      <c r="I90" s="35" t="s">
        <v>23</v>
      </c>
      <c r="J90" s="67" t="str">
        <f>IF(J14="","",J14)</f>
        <v>10. 1. 2024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25</v>
      </c>
      <c r="D92" s="41"/>
      <c r="E92" s="41"/>
      <c r="F92" s="30" t="str">
        <f>E17</f>
        <v xml:space="preserve"> </v>
      </c>
      <c r="G92" s="41"/>
      <c r="H92" s="41"/>
      <c r="I92" s="35" t="s">
        <v>31</v>
      </c>
      <c r="J92" s="39" t="str">
        <f>E23</f>
        <v>Ondřej Zikán</v>
      </c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1"/>
      <c r="E93" s="41"/>
      <c r="F93" s="30" t="str">
        <f>IF(E20="","",E20)</f>
        <v>Vyplň údaj</v>
      </c>
      <c r="G93" s="41"/>
      <c r="H93" s="41"/>
      <c r="I93" s="35" t="s">
        <v>34</v>
      </c>
      <c r="J93" s="39" t="str">
        <f>E26</f>
        <v>Ondřej Zikán</v>
      </c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1"/>
      <c r="D94" s="41"/>
      <c r="E94" s="41"/>
      <c r="F94" s="41"/>
      <c r="G94" s="41"/>
      <c r="H94" s="41"/>
      <c r="I94" s="41"/>
      <c r="J94" s="41"/>
      <c r="K94" s="41"/>
      <c r="L94" s="12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56"/>
      <c r="B95" s="157"/>
      <c r="C95" s="158" t="s">
        <v>394</v>
      </c>
      <c r="D95" s="159" t="s">
        <v>57</v>
      </c>
      <c r="E95" s="159" t="s">
        <v>53</v>
      </c>
      <c r="F95" s="159" t="s">
        <v>54</v>
      </c>
      <c r="G95" s="159" t="s">
        <v>395</v>
      </c>
      <c r="H95" s="159" t="s">
        <v>396</v>
      </c>
      <c r="I95" s="159" t="s">
        <v>397</v>
      </c>
      <c r="J95" s="159" t="s">
        <v>281</v>
      </c>
      <c r="K95" s="160" t="s">
        <v>398</v>
      </c>
      <c r="L95" s="161"/>
      <c r="M95" s="83" t="s">
        <v>3</v>
      </c>
      <c r="N95" s="84" t="s">
        <v>42</v>
      </c>
      <c r="O95" s="84" t="s">
        <v>399</v>
      </c>
      <c r="P95" s="84" t="s">
        <v>400</v>
      </c>
      <c r="Q95" s="84" t="s">
        <v>401</v>
      </c>
      <c r="R95" s="84" t="s">
        <v>402</v>
      </c>
      <c r="S95" s="84" t="s">
        <v>403</v>
      </c>
      <c r="T95" s="85" t="s">
        <v>404</v>
      </c>
      <c r="U95" s="156"/>
      <c r="V95" s="156"/>
      <c r="W95" s="156"/>
      <c r="X95" s="156"/>
      <c r="Y95" s="156"/>
      <c r="Z95" s="156"/>
      <c r="AA95" s="156"/>
      <c r="AB95" s="156"/>
      <c r="AC95" s="156"/>
      <c r="AD95" s="156"/>
      <c r="AE95" s="156"/>
    </row>
    <row r="96" s="2" customFormat="1" ht="22.8" customHeight="1">
      <c r="A96" s="41"/>
      <c r="B96" s="42"/>
      <c r="C96" s="90" t="s">
        <v>405</v>
      </c>
      <c r="D96" s="41"/>
      <c r="E96" s="41"/>
      <c r="F96" s="41"/>
      <c r="G96" s="41"/>
      <c r="H96" s="41"/>
      <c r="I96" s="41"/>
      <c r="J96" s="162">
        <f>BK96</f>
        <v>0</v>
      </c>
      <c r="K96" s="41"/>
      <c r="L96" s="42"/>
      <c r="M96" s="86"/>
      <c r="N96" s="71"/>
      <c r="O96" s="87"/>
      <c r="P96" s="163">
        <f>P97+P130</f>
        <v>0</v>
      </c>
      <c r="Q96" s="87"/>
      <c r="R96" s="163">
        <f>R97+R130</f>
        <v>96.079221999999987</v>
      </c>
      <c r="S96" s="87"/>
      <c r="T96" s="164">
        <f>T97+T130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71</v>
      </c>
      <c r="AU96" s="22" t="s">
        <v>287</v>
      </c>
      <c r="BK96" s="165">
        <f>BK97+BK130</f>
        <v>0</v>
      </c>
    </row>
    <row r="97" s="12" customFormat="1" ht="25.92" customHeight="1">
      <c r="A97" s="12"/>
      <c r="B97" s="166"/>
      <c r="C97" s="12"/>
      <c r="D97" s="167" t="s">
        <v>71</v>
      </c>
      <c r="E97" s="168" t="s">
        <v>406</v>
      </c>
      <c r="F97" s="168" t="s">
        <v>406</v>
      </c>
      <c r="G97" s="12"/>
      <c r="H97" s="12"/>
      <c r="I97" s="169"/>
      <c r="J97" s="170">
        <f>BK97</f>
        <v>0</v>
      </c>
      <c r="K97" s="12"/>
      <c r="L97" s="166"/>
      <c r="M97" s="171"/>
      <c r="N97" s="172"/>
      <c r="O97" s="172"/>
      <c r="P97" s="173">
        <f>P98+P126</f>
        <v>0</v>
      </c>
      <c r="Q97" s="172"/>
      <c r="R97" s="173">
        <f>R98+R126</f>
        <v>94.213787999999994</v>
      </c>
      <c r="S97" s="172"/>
      <c r="T97" s="174">
        <f>T98+T126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167" t="s">
        <v>76</v>
      </c>
      <c r="AT97" s="175" t="s">
        <v>71</v>
      </c>
      <c r="AU97" s="175" t="s">
        <v>72</v>
      </c>
      <c r="AY97" s="167" t="s">
        <v>408</v>
      </c>
      <c r="BK97" s="176">
        <f>BK98+BK126</f>
        <v>0</v>
      </c>
    </row>
    <row r="98" s="12" customFormat="1" ht="22.8" customHeight="1">
      <c r="A98" s="12"/>
      <c r="B98" s="166"/>
      <c r="C98" s="12"/>
      <c r="D98" s="167" t="s">
        <v>71</v>
      </c>
      <c r="E98" s="177" t="s">
        <v>76</v>
      </c>
      <c r="F98" s="177" t="s">
        <v>409</v>
      </c>
      <c r="G98" s="12"/>
      <c r="H98" s="12"/>
      <c r="I98" s="169"/>
      <c r="J98" s="178">
        <f>BK98</f>
        <v>0</v>
      </c>
      <c r="K98" s="12"/>
      <c r="L98" s="166"/>
      <c r="M98" s="171"/>
      <c r="N98" s="172"/>
      <c r="O98" s="172"/>
      <c r="P98" s="173">
        <f>SUM(P99:P125)</f>
        <v>0</v>
      </c>
      <c r="Q98" s="172"/>
      <c r="R98" s="173">
        <f>SUM(R99:R125)</f>
        <v>94.213787999999994</v>
      </c>
      <c r="S98" s="172"/>
      <c r="T98" s="174">
        <f>SUM(T99:T125)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67" t="s">
        <v>76</v>
      </c>
      <c r="AT98" s="175" t="s">
        <v>71</v>
      </c>
      <c r="AU98" s="175" t="s">
        <v>76</v>
      </c>
      <c r="AY98" s="167" t="s">
        <v>408</v>
      </c>
      <c r="BK98" s="176">
        <f>SUM(BK99:BK125)</f>
        <v>0</v>
      </c>
    </row>
    <row r="99" s="2" customFormat="1" ht="44.25" customHeight="1">
      <c r="A99" s="41"/>
      <c r="B99" s="179"/>
      <c r="C99" s="180" t="s">
        <v>76</v>
      </c>
      <c r="D99" s="180" t="s">
        <v>411</v>
      </c>
      <c r="E99" s="181" t="s">
        <v>3832</v>
      </c>
      <c r="F99" s="182" t="s">
        <v>3833</v>
      </c>
      <c r="G99" s="183" t="s">
        <v>426</v>
      </c>
      <c r="H99" s="184">
        <v>52.280000000000001</v>
      </c>
      <c r="I99" s="185"/>
      <c r="J99" s="186">
        <f>ROUND(I99*H99,2)</f>
        <v>0</v>
      </c>
      <c r="K99" s="182" t="s">
        <v>414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415</v>
      </c>
      <c r="AT99" s="191" t="s">
        <v>411</v>
      </c>
      <c r="AU99" s="191" t="s">
        <v>80</v>
      </c>
      <c r="AY99" s="22" t="s">
        <v>408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76</v>
      </c>
      <c r="BK99" s="192">
        <f>ROUND(I99*H99,2)</f>
        <v>0</v>
      </c>
      <c r="BL99" s="22" t="s">
        <v>415</v>
      </c>
      <c r="BM99" s="191" t="s">
        <v>3834</v>
      </c>
    </row>
    <row r="100" s="2" customFormat="1">
      <c r="A100" s="41"/>
      <c r="B100" s="42"/>
      <c r="C100" s="41"/>
      <c r="D100" s="193" t="s">
        <v>417</v>
      </c>
      <c r="E100" s="41"/>
      <c r="F100" s="194" t="s">
        <v>3835</v>
      </c>
      <c r="G100" s="41"/>
      <c r="H100" s="41"/>
      <c r="I100" s="195"/>
      <c r="J100" s="41"/>
      <c r="K100" s="41"/>
      <c r="L100" s="42"/>
      <c r="M100" s="196"/>
      <c r="N100" s="197"/>
      <c r="O100" s="75"/>
      <c r="P100" s="75"/>
      <c r="Q100" s="75"/>
      <c r="R100" s="75"/>
      <c r="S100" s="75"/>
      <c r="T100" s="76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2" t="s">
        <v>417</v>
      </c>
      <c r="AU100" s="22" t="s">
        <v>80</v>
      </c>
    </row>
    <row r="101" s="13" customFormat="1">
      <c r="A101" s="13"/>
      <c r="B101" s="198"/>
      <c r="C101" s="13"/>
      <c r="D101" s="199" t="s">
        <v>419</v>
      </c>
      <c r="E101" s="200" t="s">
        <v>3</v>
      </c>
      <c r="F101" s="201" t="s">
        <v>3836</v>
      </c>
      <c r="G101" s="13"/>
      <c r="H101" s="202">
        <v>52.280000000000001</v>
      </c>
      <c r="I101" s="203"/>
      <c r="J101" s="13"/>
      <c r="K101" s="13"/>
      <c r="L101" s="198"/>
      <c r="M101" s="204"/>
      <c r="N101" s="205"/>
      <c r="O101" s="205"/>
      <c r="P101" s="205"/>
      <c r="Q101" s="205"/>
      <c r="R101" s="205"/>
      <c r="S101" s="205"/>
      <c r="T101" s="206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00" t="s">
        <v>419</v>
      </c>
      <c r="AU101" s="200" t="s">
        <v>80</v>
      </c>
      <c r="AV101" s="13" t="s">
        <v>80</v>
      </c>
      <c r="AW101" s="13" t="s">
        <v>33</v>
      </c>
      <c r="AX101" s="13" t="s">
        <v>76</v>
      </c>
      <c r="AY101" s="200" t="s">
        <v>408</v>
      </c>
    </row>
    <row r="102" s="2" customFormat="1" ht="37.8" customHeight="1">
      <c r="A102" s="41"/>
      <c r="B102" s="179"/>
      <c r="C102" s="180" t="s">
        <v>80</v>
      </c>
      <c r="D102" s="180" t="s">
        <v>411</v>
      </c>
      <c r="E102" s="181" t="s">
        <v>3837</v>
      </c>
      <c r="F102" s="182" t="s">
        <v>3838</v>
      </c>
      <c r="G102" s="183" t="s">
        <v>117</v>
      </c>
      <c r="H102" s="184">
        <v>130.69999999999999</v>
      </c>
      <c r="I102" s="185"/>
      <c r="J102" s="186">
        <f>ROUND(I102*H102,2)</f>
        <v>0</v>
      </c>
      <c r="K102" s="182" t="s">
        <v>414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0.00084000000000000003</v>
      </c>
      <c r="R102" s="189">
        <f>Q102*H102</f>
        <v>0.109788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415</v>
      </c>
      <c r="AT102" s="191" t="s">
        <v>411</v>
      </c>
      <c r="AU102" s="191" t="s">
        <v>80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415</v>
      </c>
      <c r="BM102" s="191" t="s">
        <v>3839</v>
      </c>
    </row>
    <row r="103" s="2" customFormat="1">
      <c r="A103" s="41"/>
      <c r="B103" s="42"/>
      <c r="C103" s="41"/>
      <c r="D103" s="193" t="s">
        <v>417</v>
      </c>
      <c r="E103" s="41"/>
      <c r="F103" s="194" t="s">
        <v>3840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417</v>
      </c>
      <c r="AU103" s="22" t="s">
        <v>80</v>
      </c>
    </row>
    <row r="104" s="13" customFormat="1">
      <c r="A104" s="13"/>
      <c r="B104" s="198"/>
      <c r="C104" s="13"/>
      <c r="D104" s="199" t="s">
        <v>419</v>
      </c>
      <c r="E104" s="200" t="s">
        <v>3</v>
      </c>
      <c r="F104" s="201" t="s">
        <v>3841</v>
      </c>
      <c r="G104" s="13"/>
      <c r="H104" s="202">
        <v>130.69999999999999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419</v>
      </c>
      <c r="AU104" s="200" t="s">
        <v>80</v>
      </c>
      <c r="AV104" s="13" t="s">
        <v>80</v>
      </c>
      <c r="AW104" s="13" t="s">
        <v>33</v>
      </c>
      <c r="AX104" s="13" t="s">
        <v>76</v>
      </c>
      <c r="AY104" s="200" t="s">
        <v>408</v>
      </c>
    </row>
    <row r="105" s="2" customFormat="1" ht="44.25" customHeight="1">
      <c r="A105" s="41"/>
      <c r="B105" s="179"/>
      <c r="C105" s="180" t="s">
        <v>114</v>
      </c>
      <c r="D105" s="180" t="s">
        <v>411</v>
      </c>
      <c r="E105" s="181" t="s">
        <v>3842</v>
      </c>
      <c r="F105" s="182" t="s">
        <v>3843</v>
      </c>
      <c r="G105" s="183" t="s">
        <v>117</v>
      </c>
      <c r="H105" s="184">
        <v>130.69999999999999</v>
      </c>
      <c r="I105" s="185"/>
      <c r="J105" s="186">
        <f>ROUND(I105*H105,2)</f>
        <v>0</v>
      </c>
      <c r="K105" s="182" t="s">
        <v>414</v>
      </c>
      <c r="L105" s="42"/>
      <c r="M105" s="187" t="s">
        <v>3</v>
      </c>
      <c r="N105" s="188" t="s">
        <v>43</v>
      </c>
      <c r="O105" s="75"/>
      <c r="P105" s="189">
        <f>O105*H105</f>
        <v>0</v>
      </c>
      <c r="Q105" s="189">
        <v>0</v>
      </c>
      <c r="R105" s="189">
        <f>Q105*H105</f>
        <v>0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415</v>
      </c>
      <c r="AT105" s="191" t="s">
        <v>411</v>
      </c>
      <c r="AU105" s="191" t="s">
        <v>80</v>
      </c>
      <c r="AY105" s="22" t="s">
        <v>408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76</v>
      </c>
      <c r="BK105" s="192">
        <f>ROUND(I105*H105,2)</f>
        <v>0</v>
      </c>
      <c r="BL105" s="22" t="s">
        <v>415</v>
      </c>
      <c r="BM105" s="191" t="s">
        <v>3844</v>
      </c>
    </row>
    <row r="106" s="2" customFormat="1">
      <c r="A106" s="41"/>
      <c r="B106" s="42"/>
      <c r="C106" s="41"/>
      <c r="D106" s="193" t="s">
        <v>417</v>
      </c>
      <c r="E106" s="41"/>
      <c r="F106" s="194" t="s">
        <v>3845</v>
      </c>
      <c r="G106" s="41"/>
      <c r="H106" s="41"/>
      <c r="I106" s="195"/>
      <c r="J106" s="41"/>
      <c r="K106" s="41"/>
      <c r="L106" s="42"/>
      <c r="M106" s="196"/>
      <c r="N106" s="197"/>
      <c r="O106" s="75"/>
      <c r="P106" s="75"/>
      <c r="Q106" s="75"/>
      <c r="R106" s="75"/>
      <c r="S106" s="75"/>
      <c r="T106" s="76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2" t="s">
        <v>417</v>
      </c>
      <c r="AU106" s="22" t="s">
        <v>80</v>
      </c>
    </row>
    <row r="107" s="13" customFormat="1">
      <c r="A107" s="13"/>
      <c r="B107" s="198"/>
      <c r="C107" s="13"/>
      <c r="D107" s="199" t="s">
        <v>419</v>
      </c>
      <c r="E107" s="200" t="s">
        <v>3</v>
      </c>
      <c r="F107" s="201" t="s">
        <v>3846</v>
      </c>
      <c r="G107" s="13"/>
      <c r="H107" s="202">
        <v>130.69999999999999</v>
      </c>
      <c r="I107" s="203"/>
      <c r="J107" s="13"/>
      <c r="K107" s="13"/>
      <c r="L107" s="198"/>
      <c r="M107" s="204"/>
      <c r="N107" s="205"/>
      <c r="O107" s="205"/>
      <c r="P107" s="205"/>
      <c r="Q107" s="205"/>
      <c r="R107" s="205"/>
      <c r="S107" s="205"/>
      <c r="T107" s="206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00" t="s">
        <v>419</v>
      </c>
      <c r="AU107" s="200" t="s">
        <v>80</v>
      </c>
      <c r="AV107" s="13" t="s">
        <v>80</v>
      </c>
      <c r="AW107" s="13" t="s">
        <v>33</v>
      </c>
      <c r="AX107" s="13" t="s">
        <v>76</v>
      </c>
      <c r="AY107" s="200" t="s">
        <v>408</v>
      </c>
    </row>
    <row r="108" s="2" customFormat="1" ht="62.7" customHeight="1">
      <c r="A108" s="41"/>
      <c r="B108" s="179"/>
      <c r="C108" s="180" t="s">
        <v>415</v>
      </c>
      <c r="D108" s="180" t="s">
        <v>411</v>
      </c>
      <c r="E108" s="181" t="s">
        <v>3847</v>
      </c>
      <c r="F108" s="182" t="s">
        <v>3848</v>
      </c>
      <c r="G108" s="183" t="s">
        <v>426</v>
      </c>
      <c r="H108" s="184">
        <v>52.280000000000001</v>
      </c>
      <c r="I108" s="185"/>
      <c r="J108" s="186">
        <f>ROUND(I108*H108,2)</f>
        <v>0</v>
      </c>
      <c r="K108" s="182" t="s">
        <v>414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415</v>
      </c>
      <c r="AT108" s="191" t="s">
        <v>411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415</v>
      </c>
      <c r="BM108" s="191" t="s">
        <v>3849</v>
      </c>
    </row>
    <row r="109" s="2" customFormat="1">
      <c r="A109" s="41"/>
      <c r="B109" s="42"/>
      <c r="C109" s="41"/>
      <c r="D109" s="193" t="s">
        <v>417</v>
      </c>
      <c r="E109" s="41"/>
      <c r="F109" s="194" t="s">
        <v>3850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417</v>
      </c>
      <c r="AU109" s="22" t="s">
        <v>80</v>
      </c>
    </row>
    <row r="110" s="13" customFormat="1">
      <c r="A110" s="13"/>
      <c r="B110" s="198"/>
      <c r="C110" s="13"/>
      <c r="D110" s="199" t="s">
        <v>419</v>
      </c>
      <c r="E110" s="200" t="s">
        <v>3</v>
      </c>
      <c r="F110" s="201" t="s">
        <v>3851</v>
      </c>
      <c r="G110" s="13"/>
      <c r="H110" s="202">
        <v>52.280000000000001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419</v>
      </c>
      <c r="AU110" s="200" t="s">
        <v>80</v>
      </c>
      <c r="AV110" s="13" t="s">
        <v>80</v>
      </c>
      <c r="AW110" s="13" t="s">
        <v>33</v>
      </c>
      <c r="AX110" s="13" t="s">
        <v>76</v>
      </c>
      <c r="AY110" s="200" t="s">
        <v>408</v>
      </c>
    </row>
    <row r="111" s="2" customFormat="1" ht="44.25" customHeight="1">
      <c r="A111" s="41"/>
      <c r="B111" s="179"/>
      <c r="C111" s="180" t="s">
        <v>437</v>
      </c>
      <c r="D111" s="180" t="s">
        <v>411</v>
      </c>
      <c r="E111" s="181" t="s">
        <v>3852</v>
      </c>
      <c r="F111" s="182" t="s">
        <v>500</v>
      </c>
      <c r="G111" s="183" t="s">
        <v>501</v>
      </c>
      <c r="H111" s="184">
        <v>94.103999999999999</v>
      </c>
      <c r="I111" s="185"/>
      <c r="J111" s="186">
        <f>ROUND(I111*H111,2)</f>
        <v>0</v>
      </c>
      <c r="K111" s="182" t="s">
        <v>414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415</v>
      </c>
      <c r="AT111" s="191" t="s">
        <v>411</v>
      </c>
      <c r="AU111" s="191" t="s">
        <v>80</v>
      </c>
      <c r="AY111" s="22" t="s">
        <v>408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76</v>
      </c>
      <c r="BK111" s="192">
        <f>ROUND(I111*H111,2)</f>
        <v>0</v>
      </c>
      <c r="BL111" s="22" t="s">
        <v>415</v>
      </c>
      <c r="BM111" s="191" t="s">
        <v>3853</v>
      </c>
    </row>
    <row r="112" s="2" customFormat="1">
      <c r="A112" s="41"/>
      <c r="B112" s="42"/>
      <c r="C112" s="41"/>
      <c r="D112" s="193" t="s">
        <v>417</v>
      </c>
      <c r="E112" s="41"/>
      <c r="F112" s="194" t="s">
        <v>3854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417</v>
      </c>
      <c r="AU112" s="22" t="s">
        <v>80</v>
      </c>
    </row>
    <row r="113" s="13" customFormat="1">
      <c r="A113" s="13"/>
      <c r="B113" s="198"/>
      <c r="C113" s="13"/>
      <c r="D113" s="199" t="s">
        <v>419</v>
      </c>
      <c r="E113" s="200" t="s">
        <v>3</v>
      </c>
      <c r="F113" s="201" t="s">
        <v>3855</v>
      </c>
      <c r="G113" s="13"/>
      <c r="H113" s="202">
        <v>94.103999999999999</v>
      </c>
      <c r="I113" s="203"/>
      <c r="J113" s="13"/>
      <c r="K113" s="13"/>
      <c r="L113" s="198"/>
      <c r="M113" s="204"/>
      <c r="N113" s="205"/>
      <c r="O113" s="205"/>
      <c r="P113" s="205"/>
      <c r="Q113" s="205"/>
      <c r="R113" s="205"/>
      <c r="S113" s="205"/>
      <c r="T113" s="20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00" t="s">
        <v>419</v>
      </c>
      <c r="AU113" s="200" t="s">
        <v>80</v>
      </c>
      <c r="AV113" s="13" t="s">
        <v>80</v>
      </c>
      <c r="AW113" s="13" t="s">
        <v>33</v>
      </c>
      <c r="AX113" s="13" t="s">
        <v>76</v>
      </c>
      <c r="AY113" s="200" t="s">
        <v>408</v>
      </c>
    </row>
    <row r="114" s="2" customFormat="1" ht="37.8" customHeight="1">
      <c r="A114" s="41"/>
      <c r="B114" s="179"/>
      <c r="C114" s="180" t="s">
        <v>452</v>
      </c>
      <c r="D114" s="180" t="s">
        <v>411</v>
      </c>
      <c r="E114" s="181" t="s">
        <v>3856</v>
      </c>
      <c r="F114" s="182" t="s">
        <v>3857</v>
      </c>
      <c r="G114" s="183" t="s">
        <v>426</v>
      </c>
      <c r="H114" s="184">
        <v>52.280000000000001</v>
      </c>
      <c r="I114" s="185"/>
      <c r="J114" s="186">
        <f>ROUND(I114*H114,2)</f>
        <v>0</v>
      </c>
      <c r="K114" s="182" t="s">
        <v>414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415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415</v>
      </c>
      <c r="BM114" s="191" t="s">
        <v>3858</v>
      </c>
    </row>
    <row r="115" s="2" customFormat="1">
      <c r="A115" s="41"/>
      <c r="B115" s="42"/>
      <c r="C115" s="41"/>
      <c r="D115" s="193" t="s">
        <v>417</v>
      </c>
      <c r="E115" s="41"/>
      <c r="F115" s="194" t="s">
        <v>3859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417</v>
      </c>
      <c r="AU115" s="22" t="s">
        <v>80</v>
      </c>
    </row>
    <row r="116" s="13" customFormat="1">
      <c r="A116" s="13"/>
      <c r="B116" s="198"/>
      <c r="C116" s="13"/>
      <c r="D116" s="199" t="s">
        <v>419</v>
      </c>
      <c r="E116" s="200" t="s">
        <v>3</v>
      </c>
      <c r="F116" s="201" t="s">
        <v>3851</v>
      </c>
      <c r="G116" s="13"/>
      <c r="H116" s="202">
        <v>52.280000000000001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419</v>
      </c>
      <c r="AU116" s="200" t="s">
        <v>80</v>
      </c>
      <c r="AV116" s="13" t="s">
        <v>80</v>
      </c>
      <c r="AW116" s="13" t="s">
        <v>33</v>
      </c>
      <c r="AX116" s="13" t="s">
        <v>76</v>
      </c>
      <c r="AY116" s="200" t="s">
        <v>408</v>
      </c>
    </row>
    <row r="117" s="2" customFormat="1" ht="44.25" customHeight="1">
      <c r="A117" s="41"/>
      <c r="B117" s="179"/>
      <c r="C117" s="180" t="s">
        <v>458</v>
      </c>
      <c r="D117" s="180" t="s">
        <v>411</v>
      </c>
      <c r="E117" s="181" t="s">
        <v>3860</v>
      </c>
      <c r="F117" s="182" t="s">
        <v>3861</v>
      </c>
      <c r="G117" s="183" t="s">
        <v>426</v>
      </c>
      <c r="H117" s="184">
        <v>23.719999999999999</v>
      </c>
      <c r="I117" s="185"/>
      <c r="J117" s="186">
        <f>ROUND(I117*H117,2)</f>
        <v>0</v>
      </c>
      <c r="K117" s="182" t="s">
        <v>414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415</v>
      </c>
      <c r="AT117" s="191" t="s">
        <v>411</v>
      </c>
      <c r="AU117" s="191" t="s">
        <v>80</v>
      </c>
      <c r="AY117" s="22" t="s">
        <v>408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76</v>
      </c>
      <c r="BK117" s="192">
        <f>ROUND(I117*H117,2)</f>
        <v>0</v>
      </c>
      <c r="BL117" s="22" t="s">
        <v>415</v>
      </c>
      <c r="BM117" s="191" t="s">
        <v>3862</v>
      </c>
    </row>
    <row r="118" s="2" customFormat="1">
      <c r="A118" s="41"/>
      <c r="B118" s="42"/>
      <c r="C118" s="41"/>
      <c r="D118" s="193" t="s">
        <v>417</v>
      </c>
      <c r="E118" s="41"/>
      <c r="F118" s="194" t="s">
        <v>3863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417</v>
      </c>
      <c r="AU118" s="22" t="s">
        <v>80</v>
      </c>
    </row>
    <row r="119" s="13" customFormat="1">
      <c r="A119" s="13"/>
      <c r="B119" s="198"/>
      <c r="C119" s="13"/>
      <c r="D119" s="199" t="s">
        <v>419</v>
      </c>
      <c r="E119" s="200" t="s">
        <v>3</v>
      </c>
      <c r="F119" s="201" t="s">
        <v>3864</v>
      </c>
      <c r="G119" s="13"/>
      <c r="H119" s="202">
        <v>23.719999999999999</v>
      </c>
      <c r="I119" s="203"/>
      <c r="J119" s="13"/>
      <c r="K119" s="13"/>
      <c r="L119" s="198"/>
      <c r="M119" s="204"/>
      <c r="N119" s="205"/>
      <c r="O119" s="205"/>
      <c r="P119" s="205"/>
      <c r="Q119" s="205"/>
      <c r="R119" s="205"/>
      <c r="S119" s="205"/>
      <c r="T119" s="20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00" t="s">
        <v>419</v>
      </c>
      <c r="AU119" s="200" t="s">
        <v>80</v>
      </c>
      <c r="AV119" s="13" t="s">
        <v>80</v>
      </c>
      <c r="AW119" s="13" t="s">
        <v>33</v>
      </c>
      <c r="AX119" s="13" t="s">
        <v>72</v>
      </c>
      <c r="AY119" s="200" t="s">
        <v>408</v>
      </c>
    </row>
    <row r="120" s="15" customFormat="1">
      <c r="A120" s="15"/>
      <c r="B120" s="215"/>
      <c r="C120" s="15"/>
      <c r="D120" s="199" t="s">
        <v>419</v>
      </c>
      <c r="E120" s="216" t="s">
        <v>3</v>
      </c>
      <c r="F120" s="217" t="s">
        <v>451</v>
      </c>
      <c r="G120" s="15"/>
      <c r="H120" s="218">
        <v>23.719999999999999</v>
      </c>
      <c r="I120" s="219"/>
      <c r="J120" s="15"/>
      <c r="K120" s="15"/>
      <c r="L120" s="215"/>
      <c r="M120" s="220"/>
      <c r="N120" s="221"/>
      <c r="O120" s="221"/>
      <c r="P120" s="221"/>
      <c r="Q120" s="221"/>
      <c r="R120" s="221"/>
      <c r="S120" s="221"/>
      <c r="T120" s="222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16" t="s">
        <v>419</v>
      </c>
      <c r="AU120" s="216" t="s">
        <v>80</v>
      </c>
      <c r="AV120" s="15" t="s">
        <v>415</v>
      </c>
      <c r="AW120" s="15" t="s">
        <v>33</v>
      </c>
      <c r="AX120" s="15" t="s">
        <v>76</v>
      </c>
      <c r="AY120" s="216" t="s">
        <v>408</v>
      </c>
    </row>
    <row r="121" s="2" customFormat="1" ht="66.75" customHeight="1">
      <c r="A121" s="41"/>
      <c r="B121" s="179"/>
      <c r="C121" s="180" t="s">
        <v>470</v>
      </c>
      <c r="D121" s="180" t="s">
        <v>411</v>
      </c>
      <c r="E121" s="181" t="s">
        <v>672</v>
      </c>
      <c r="F121" s="182" t="s">
        <v>673</v>
      </c>
      <c r="G121" s="183" t="s">
        <v>426</v>
      </c>
      <c r="H121" s="184">
        <v>23.800000000000001</v>
      </c>
      <c r="I121" s="185"/>
      <c r="J121" s="186">
        <f>ROUND(I121*H121,2)</f>
        <v>0</v>
      </c>
      <c r="K121" s="182" t="s">
        <v>414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415</v>
      </c>
      <c r="AT121" s="191" t="s">
        <v>411</v>
      </c>
      <c r="AU121" s="191" t="s">
        <v>80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415</v>
      </c>
      <c r="BM121" s="191" t="s">
        <v>3865</v>
      </c>
    </row>
    <row r="122" s="2" customFormat="1">
      <c r="A122" s="41"/>
      <c r="B122" s="42"/>
      <c r="C122" s="41"/>
      <c r="D122" s="193" t="s">
        <v>417</v>
      </c>
      <c r="E122" s="41"/>
      <c r="F122" s="194" t="s">
        <v>675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417</v>
      </c>
      <c r="AU122" s="22" t="s">
        <v>80</v>
      </c>
    </row>
    <row r="123" s="13" customFormat="1">
      <c r="A123" s="13"/>
      <c r="B123" s="198"/>
      <c r="C123" s="13"/>
      <c r="D123" s="199" t="s">
        <v>419</v>
      </c>
      <c r="E123" s="200" t="s">
        <v>3</v>
      </c>
      <c r="F123" s="201" t="s">
        <v>3866</v>
      </c>
      <c r="G123" s="13"/>
      <c r="H123" s="202">
        <v>23.800000000000001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419</v>
      </c>
      <c r="AU123" s="200" t="s">
        <v>80</v>
      </c>
      <c r="AV123" s="13" t="s">
        <v>80</v>
      </c>
      <c r="AW123" s="13" t="s">
        <v>33</v>
      </c>
      <c r="AX123" s="13" t="s">
        <v>76</v>
      </c>
      <c r="AY123" s="200" t="s">
        <v>408</v>
      </c>
    </row>
    <row r="124" s="2" customFormat="1" ht="16.5" customHeight="1">
      <c r="A124" s="41"/>
      <c r="B124" s="179"/>
      <c r="C124" s="223" t="s">
        <v>107</v>
      </c>
      <c r="D124" s="223" t="s">
        <v>513</v>
      </c>
      <c r="E124" s="224" t="s">
        <v>3867</v>
      </c>
      <c r="F124" s="225" t="s">
        <v>3868</v>
      </c>
      <c r="G124" s="226" t="s">
        <v>501</v>
      </c>
      <c r="H124" s="227">
        <v>94.103999999999999</v>
      </c>
      <c r="I124" s="228"/>
      <c r="J124" s="229">
        <f>ROUND(I124*H124,2)</f>
        <v>0</v>
      </c>
      <c r="K124" s="225" t="s">
        <v>3310</v>
      </c>
      <c r="L124" s="230"/>
      <c r="M124" s="231" t="s">
        <v>3</v>
      </c>
      <c r="N124" s="232" t="s">
        <v>43</v>
      </c>
      <c r="O124" s="75"/>
      <c r="P124" s="189">
        <f>O124*H124</f>
        <v>0</v>
      </c>
      <c r="Q124" s="189">
        <v>1</v>
      </c>
      <c r="R124" s="189">
        <f>Q124*H124</f>
        <v>94.103999999999999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470</v>
      </c>
      <c r="AT124" s="191" t="s">
        <v>513</v>
      </c>
      <c r="AU124" s="191" t="s">
        <v>80</v>
      </c>
      <c r="AY124" s="22" t="s">
        <v>408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76</v>
      </c>
      <c r="BK124" s="192">
        <f>ROUND(I124*H124,2)</f>
        <v>0</v>
      </c>
      <c r="BL124" s="22" t="s">
        <v>415</v>
      </c>
      <c r="BM124" s="191" t="s">
        <v>3869</v>
      </c>
    </row>
    <row r="125" s="13" customFormat="1">
      <c r="A125" s="13"/>
      <c r="B125" s="198"/>
      <c r="C125" s="13"/>
      <c r="D125" s="199" t="s">
        <v>419</v>
      </c>
      <c r="E125" s="200" t="s">
        <v>3</v>
      </c>
      <c r="F125" s="201" t="s">
        <v>3870</v>
      </c>
      <c r="G125" s="13"/>
      <c r="H125" s="202">
        <v>94.103999999999999</v>
      </c>
      <c r="I125" s="203"/>
      <c r="J125" s="13"/>
      <c r="K125" s="13"/>
      <c r="L125" s="198"/>
      <c r="M125" s="204"/>
      <c r="N125" s="205"/>
      <c r="O125" s="205"/>
      <c r="P125" s="205"/>
      <c r="Q125" s="205"/>
      <c r="R125" s="205"/>
      <c r="S125" s="205"/>
      <c r="T125" s="20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00" t="s">
        <v>419</v>
      </c>
      <c r="AU125" s="200" t="s">
        <v>80</v>
      </c>
      <c r="AV125" s="13" t="s">
        <v>80</v>
      </c>
      <c r="AW125" s="13" t="s">
        <v>33</v>
      </c>
      <c r="AX125" s="13" t="s">
        <v>76</v>
      </c>
      <c r="AY125" s="200" t="s">
        <v>408</v>
      </c>
    </row>
    <row r="126" s="12" customFormat="1" ht="22.8" customHeight="1">
      <c r="A126" s="12"/>
      <c r="B126" s="166"/>
      <c r="C126" s="12"/>
      <c r="D126" s="167" t="s">
        <v>71</v>
      </c>
      <c r="E126" s="177" t="s">
        <v>415</v>
      </c>
      <c r="F126" s="177" t="s">
        <v>990</v>
      </c>
      <c r="G126" s="12"/>
      <c r="H126" s="12"/>
      <c r="I126" s="169"/>
      <c r="J126" s="178">
        <f>BK126</f>
        <v>0</v>
      </c>
      <c r="K126" s="12"/>
      <c r="L126" s="166"/>
      <c r="M126" s="171"/>
      <c r="N126" s="172"/>
      <c r="O126" s="172"/>
      <c r="P126" s="173">
        <f>SUM(P127:P129)</f>
        <v>0</v>
      </c>
      <c r="Q126" s="172"/>
      <c r="R126" s="173">
        <f>SUM(R127:R129)</f>
        <v>0</v>
      </c>
      <c r="S126" s="172"/>
      <c r="T126" s="174">
        <f>SUM(T127:T129)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67" t="s">
        <v>76</v>
      </c>
      <c r="AT126" s="175" t="s">
        <v>71</v>
      </c>
      <c r="AU126" s="175" t="s">
        <v>76</v>
      </c>
      <c r="AY126" s="167" t="s">
        <v>408</v>
      </c>
      <c r="BK126" s="176">
        <f>SUM(BK127:BK129)</f>
        <v>0</v>
      </c>
    </row>
    <row r="127" s="2" customFormat="1" ht="24.15" customHeight="1">
      <c r="A127" s="41"/>
      <c r="B127" s="179"/>
      <c r="C127" s="180" t="s">
        <v>482</v>
      </c>
      <c r="D127" s="180" t="s">
        <v>411</v>
      </c>
      <c r="E127" s="181" t="s">
        <v>3871</v>
      </c>
      <c r="F127" s="182" t="s">
        <v>3872</v>
      </c>
      <c r="G127" s="183" t="s">
        <v>426</v>
      </c>
      <c r="H127" s="184">
        <v>4.7599999999999998</v>
      </c>
      <c r="I127" s="185"/>
      <c r="J127" s="186">
        <f>ROUND(I127*H127,2)</f>
        <v>0</v>
      </c>
      <c r="K127" s="182" t="s">
        <v>414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415</v>
      </c>
      <c r="AT127" s="191" t="s">
        <v>411</v>
      </c>
      <c r="AU127" s="191" t="s">
        <v>80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415</v>
      </c>
      <c r="BM127" s="191" t="s">
        <v>3873</v>
      </c>
    </row>
    <row r="128" s="2" customFormat="1">
      <c r="A128" s="41"/>
      <c r="B128" s="42"/>
      <c r="C128" s="41"/>
      <c r="D128" s="193" t="s">
        <v>417</v>
      </c>
      <c r="E128" s="41"/>
      <c r="F128" s="194" t="s">
        <v>3874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417</v>
      </c>
      <c r="AU128" s="22" t="s">
        <v>80</v>
      </c>
    </row>
    <row r="129" s="13" customFormat="1">
      <c r="A129" s="13"/>
      <c r="B129" s="198"/>
      <c r="C129" s="13"/>
      <c r="D129" s="199" t="s">
        <v>419</v>
      </c>
      <c r="E129" s="200" t="s">
        <v>3</v>
      </c>
      <c r="F129" s="201" t="s">
        <v>3875</v>
      </c>
      <c r="G129" s="13"/>
      <c r="H129" s="202">
        <v>4.7599999999999998</v>
      </c>
      <c r="I129" s="203"/>
      <c r="J129" s="13"/>
      <c r="K129" s="13"/>
      <c r="L129" s="198"/>
      <c r="M129" s="204"/>
      <c r="N129" s="205"/>
      <c r="O129" s="205"/>
      <c r="P129" s="205"/>
      <c r="Q129" s="205"/>
      <c r="R129" s="205"/>
      <c r="S129" s="205"/>
      <c r="T129" s="20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00" t="s">
        <v>419</v>
      </c>
      <c r="AU129" s="200" t="s">
        <v>80</v>
      </c>
      <c r="AV129" s="13" t="s">
        <v>80</v>
      </c>
      <c r="AW129" s="13" t="s">
        <v>33</v>
      </c>
      <c r="AX129" s="13" t="s">
        <v>76</v>
      </c>
      <c r="AY129" s="200" t="s">
        <v>408</v>
      </c>
    </row>
    <row r="130" s="12" customFormat="1" ht="25.92" customHeight="1">
      <c r="A130" s="12"/>
      <c r="B130" s="166"/>
      <c r="C130" s="12"/>
      <c r="D130" s="167" t="s">
        <v>71</v>
      </c>
      <c r="E130" s="168" t="s">
        <v>1801</v>
      </c>
      <c r="F130" s="168" t="s">
        <v>1802</v>
      </c>
      <c r="G130" s="12"/>
      <c r="H130" s="12"/>
      <c r="I130" s="169"/>
      <c r="J130" s="170">
        <f>BK130</f>
        <v>0</v>
      </c>
      <c r="K130" s="12"/>
      <c r="L130" s="166"/>
      <c r="M130" s="171"/>
      <c r="N130" s="172"/>
      <c r="O130" s="172"/>
      <c r="P130" s="173">
        <f>P131+P227+P394+P398+P473+P496+P500</f>
        <v>0</v>
      </c>
      <c r="Q130" s="172"/>
      <c r="R130" s="173">
        <f>R131+R227+R394+R398+R473+R496+R500</f>
        <v>1.8654339999999998</v>
      </c>
      <c r="S130" s="172"/>
      <c r="T130" s="174">
        <f>T131+T227+T394+T398+T473+T496+T500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67" t="s">
        <v>80</v>
      </c>
      <c r="AT130" s="175" t="s">
        <v>71</v>
      </c>
      <c r="AU130" s="175" t="s">
        <v>72</v>
      </c>
      <c r="AY130" s="167" t="s">
        <v>408</v>
      </c>
      <c r="BK130" s="176">
        <f>BK131+BK227+BK394+BK398+BK473+BK496+BK500</f>
        <v>0</v>
      </c>
    </row>
    <row r="131" s="12" customFormat="1" ht="22.8" customHeight="1">
      <c r="A131" s="12"/>
      <c r="B131" s="166"/>
      <c r="C131" s="12"/>
      <c r="D131" s="167" t="s">
        <v>71</v>
      </c>
      <c r="E131" s="177" t="s">
        <v>3876</v>
      </c>
      <c r="F131" s="177" t="s">
        <v>3877</v>
      </c>
      <c r="G131" s="12"/>
      <c r="H131" s="12"/>
      <c r="I131" s="169"/>
      <c r="J131" s="178">
        <f>BK131</f>
        <v>0</v>
      </c>
      <c r="K131" s="12"/>
      <c r="L131" s="166"/>
      <c r="M131" s="171"/>
      <c r="N131" s="172"/>
      <c r="O131" s="172"/>
      <c r="P131" s="173">
        <f>SUM(P132:P226)</f>
        <v>0</v>
      </c>
      <c r="Q131" s="172"/>
      <c r="R131" s="173">
        <f>SUM(R132:R226)</f>
        <v>0.20949000000000001</v>
      </c>
      <c r="S131" s="172"/>
      <c r="T131" s="174">
        <f>SUM(T132:T226)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167" t="s">
        <v>80</v>
      </c>
      <c r="AT131" s="175" t="s">
        <v>71</v>
      </c>
      <c r="AU131" s="175" t="s">
        <v>76</v>
      </c>
      <c r="AY131" s="167" t="s">
        <v>408</v>
      </c>
      <c r="BK131" s="176">
        <f>SUM(BK132:BK226)</f>
        <v>0</v>
      </c>
    </row>
    <row r="132" s="2" customFormat="1" ht="49.05" customHeight="1">
      <c r="A132" s="41"/>
      <c r="B132" s="179"/>
      <c r="C132" s="180" t="s">
        <v>84</v>
      </c>
      <c r="D132" s="180" t="s">
        <v>411</v>
      </c>
      <c r="E132" s="181" t="s">
        <v>3878</v>
      </c>
      <c r="F132" s="182" t="s">
        <v>3666</v>
      </c>
      <c r="G132" s="183" t="s">
        <v>3667</v>
      </c>
      <c r="H132" s="184">
        <v>48</v>
      </c>
      <c r="I132" s="185"/>
      <c r="J132" s="186">
        <f>ROUND(I132*H132,2)</f>
        <v>0</v>
      </c>
      <c r="K132" s="182" t="s">
        <v>3310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98</v>
      </c>
      <c r="AT132" s="191" t="s">
        <v>411</v>
      </c>
      <c r="AU132" s="191" t="s">
        <v>80</v>
      </c>
      <c r="AY132" s="22" t="s">
        <v>408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76</v>
      </c>
      <c r="BK132" s="192">
        <f>ROUND(I132*H132,2)</f>
        <v>0</v>
      </c>
      <c r="BL132" s="22" t="s">
        <v>98</v>
      </c>
      <c r="BM132" s="191" t="s">
        <v>3879</v>
      </c>
    </row>
    <row r="133" s="13" customFormat="1">
      <c r="A133" s="13"/>
      <c r="B133" s="198"/>
      <c r="C133" s="13"/>
      <c r="D133" s="199" t="s">
        <v>419</v>
      </c>
      <c r="E133" s="200" t="s">
        <v>3</v>
      </c>
      <c r="F133" s="201" t="s">
        <v>708</v>
      </c>
      <c r="G133" s="13"/>
      <c r="H133" s="202">
        <v>48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419</v>
      </c>
      <c r="AU133" s="200" t="s">
        <v>80</v>
      </c>
      <c r="AV133" s="13" t="s">
        <v>80</v>
      </c>
      <c r="AW133" s="13" t="s">
        <v>33</v>
      </c>
      <c r="AX133" s="13" t="s">
        <v>76</v>
      </c>
      <c r="AY133" s="200" t="s">
        <v>408</v>
      </c>
    </row>
    <row r="134" s="2" customFormat="1" ht="24.15" customHeight="1">
      <c r="A134" s="41"/>
      <c r="B134" s="179"/>
      <c r="C134" s="180" t="s">
        <v>9</v>
      </c>
      <c r="D134" s="180" t="s">
        <v>411</v>
      </c>
      <c r="E134" s="181" t="s">
        <v>3880</v>
      </c>
      <c r="F134" s="182" t="s">
        <v>3881</v>
      </c>
      <c r="G134" s="183" t="s">
        <v>561</v>
      </c>
      <c r="H134" s="184">
        <v>1</v>
      </c>
      <c r="I134" s="185"/>
      <c r="J134" s="186">
        <f>ROUND(I134*H134,2)</f>
        <v>0</v>
      </c>
      <c r="K134" s="182" t="s">
        <v>3310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98</v>
      </c>
      <c r="AT134" s="191" t="s">
        <v>411</v>
      </c>
      <c r="AU134" s="191" t="s">
        <v>80</v>
      </c>
      <c r="AY134" s="22" t="s">
        <v>408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76</v>
      </c>
      <c r="BK134" s="192">
        <f>ROUND(I134*H134,2)</f>
        <v>0</v>
      </c>
      <c r="BL134" s="22" t="s">
        <v>98</v>
      </c>
      <c r="BM134" s="191" t="s">
        <v>3882</v>
      </c>
    </row>
    <row r="135" s="13" customFormat="1">
      <c r="A135" s="13"/>
      <c r="B135" s="198"/>
      <c r="C135" s="13"/>
      <c r="D135" s="199" t="s">
        <v>419</v>
      </c>
      <c r="E135" s="200" t="s">
        <v>3</v>
      </c>
      <c r="F135" s="201" t="s">
        <v>76</v>
      </c>
      <c r="G135" s="13"/>
      <c r="H135" s="202">
        <v>1</v>
      </c>
      <c r="I135" s="203"/>
      <c r="J135" s="13"/>
      <c r="K135" s="13"/>
      <c r="L135" s="198"/>
      <c r="M135" s="204"/>
      <c r="N135" s="205"/>
      <c r="O135" s="205"/>
      <c r="P135" s="205"/>
      <c r="Q135" s="205"/>
      <c r="R135" s="205"/>
      <c r="S135" s="205"/>
      <c r="T135" s="20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00" t="s">
        <v>419</v>
      </c>
      <c r="AU135" s="200" t="s">
        <v>80</v>
      </c>
      <c r="AV135" s="13" t="s">
        <v>80</v>
      </c>
      <c r="AW135" s="13" t="s">
        <v>33</v>
      </c>
      <c r="AX135" s="13" t="s">
        <v>76</v>
      </c>
      <c r="AY135" s="200" t="s">
        <v>408</v>
      </c>
    </row>
    <row r="136" s="2" customFormat="1" ht="24.15" customHeight="1">
      <c r="A136" s="41"/>
      <c r="B136" s="179"/>
      <c r="C136" s="180" t="s">
        <v>89</v>
      </c>
      <c r="D136" s="180" t="s">
        <v>411</v>
      </c>
      <c r="E136" s="181" t="s">
        <v>3883</v>
      </c>
      <c r="F136" s="182" t="s">
        <v>3884</v>
      </c>
      <c r="G136" s="183" t="s">
        <v>561</v>
      </c>
      <c r="H136" s="184">
        <v>9</v>
      </c>
      <c r="I136" s="185"/>
      <c r="J136" s="186">
        <f>ROUND(I136*H136,2)</f>
        <v>0</v>
      </c>
      <c r="K136" s="182" t="s">
        <v>3310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98</v>
      </c>
      <c r="AT136" s="191" t="s">
        <v>411</v>
      </c>
      <c r="AU136" s="191" t="s">
        <v>80</v>
      </c>
      <c r="AY136" s="22" t="s">
        <v>408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76</v>
      </c>
      <c r="BK136" s="192">
        <f>ROUND(I136*H136,2)</f>
        <v>0</v>
      </c>
      <c r="BL136" s="22" t="s">
        <v>98</v>
      </c>
      <c r="BM136" s="191" t="s">
        <v>3885</v>
      </c>
    </row>
    <row r="137" s="2" customFormat="1" ht="24.15" customHeight="1">
      <c r="A137" s="41"/>
      <c r="B137" s="179"/>
      <c r="C137" s="180" t="s">
        <v>92</v>
      </c>
      <c r="D137" s="180" t="s">
        <v>411</v>
      </c>
      <c r="E137" s="181" t="s">
        <v>3886</v>
      </c>
      <c r="F137" s="182" t="s">
        <v>3887</v>
      </c>
      <c r="G137" s="183" t="s">
        <v>561</v>
      </c>
      <c r="H137" s="184">
        <v>30</v>
      </c>
      <c r="I137" s="185"/>
      <c r="J137" s="186">
        <f>ROUND(I137*H137,2)</f>
        <v>0</v>
      </c>
      <c r="K137" s="182" t="s">
        <v>3310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98</v>
      </c>
      <c r="AT137" s="191" t="s">
        <v>411</v>
      </c>
      <c r="AU137" s="191" t="s">
        <v>80</v>
      </c>
      <c r="AY137" s="22" t="s">
        <v>408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76</v>
      </c>
      <c r="BK137" s="192">
        <f>ROUND(I137*H137,2)</f>
        <v>0</v>
      </c>
      <c r="BL137" s="22" t="s">
        <v>98</v>
      </c>
      <c r="BM137" s="191" t="s">
        <v>3888</v>
      </c>
    </row>
    <row r="138" s="2" customFormat="1" ht="21.75" customHeight="1">
      <c r="A138" s="41"/>
      <c r="B138" s="179"/>
      <c r="C138" s="180" t="s">
        <v>95</v>
      </c>
      <c r="D138" s="180" t="s">
        <v>411</v>
      </c>
      <c r="E138" s="181" t="s">
        <v>3889</v>
      </c>
      <c r="F138" s="182" t="s">
        <v>3890</v>
      </c>
      <c r="G138" s="183" t="s">
        <v>650</v>
      </c>
      <c r="H138" s="184">
        <v>1.3</v>
      </c>
      <c r="I138" s="185"/>
      <c r="J138" s="186">
        <f>ROUND(I138*H138,2)</f>
        <v>0</v>
      </c>
      <c r="K138" s="182" t="s">
        <v>414</v>
      </c>
      <c r="L138" s="42"/>
      <c r="M138" s="187" t="s">
        <v>3</v>
      </c>
      <c r="N138" s="188" t="s">
        <v>43</v>
      </c>
      <c r="O138" s="75"/>
      <c r="P138" s="189">
        <f>O138*H138</f>
        <v>0</v>
      </c>
      <c r="Q138" s="189">
        <v>0.00142</v>
      </c>
      <c r="R138" s="189">
        <f>Q138*H138</f>
        <v>0.0018460000000000002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98</v>
      </c>
      <c r="AT138" s="191" t="s">
        <v>411</v>
      </c>
      <c r="AU138" s="191" t="s">
        <v>80</v>
      </c>
      <c r="AY138" s="22" t="s">
        <v>408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76</v>
      </c>
      <c r="BK138" s="192">
        <f>ROUND(I138*H138,2)</f>
        <v>0</v>
      </c>
      <c r="BL138" s="22" t="s">
        <v>98</v>
      </c>
      <c r="BM138" s="191" t="s">
        <v>3891</v>
      </c>
    </row>
    <row r="139" s="2" customFormat="1">
      <c r="A139" s="41"/>
      <c r="B139" s="42"/>
      <c r="C139" s="41"/>
      <c r="D139" s="193" t="s">
        <v>417</v>
      </c>
      <c r="E139" s="41"/>
      <c r="F139" s="194" t="s">
        <v>3892</v>
      </c>
      <c r="G139" s="41"/>
      <c r="H139" s="41"/>
      <c r="I139" s="195"/>
      <c r="J139" s="41"/>
      <c r="K139" s="41"/>
      <c r="L139" s="42"/>
      <c r="M139" s="196"/>
      <c r="N139" s="197"/>
      <c r="O139" s="75"/>
      <c r="P139" s="75"/>
      <c r="Q139" s="75"/>
      <c r="R139" s="75"/>
      <c r="S139" s="75"/>
      <c r="T139" s="76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2" t="s">
        <v>417</v>
      </c>
      <c r="AU139" s="22" t="s">
        <v>80</v>
      </c>
    </row>
    <row r="140" s="13" customFormat="1">
      <c r="A140" s="13"/>
      <c r="B140" s="198"/>
      <c r="C140" s="13"/>
      <c r="D140" s="199" t="s">
        <v>419</v>
      </c>
      <c r="E140" s="200" t="s">
        <v>3</v>
      </c>
      <c r="F140" s="201" t="s">
        <v>3893</v>
      </c>
      <c r="G140" s="13"/>
      <c r="H140" s="202">
        <v>1</v>
      </c>
      <c r="I140" s="203"/>
      <c r="J140" s="13"/>
      <c r="K140" s="13"/>
      <c r="L140" s="198"/>
      <c r="M140" s="204"/>
      <c r="N140" s="205"/>
      <c r="O140" s="205"/>
      <c r="P140" s="205"/>
      <c r="Q140" s="205"/>
      <c r="R140" s="205"/>
      <c r="S140" s="205"/>
      <c r="T140" s="20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00" t="s">
        <v>419</v>
      </c>
      <c r="AU140" s="200" t="s">
        <v>80</v>
      </c>
      <c r="AV140" s="13" t="s">
        <v>80</v>
      </c>
      <c r="AW140" s="13" t="s">
        <v>33</v>
      </c>
      <c r="AX140" s="13" t="s">
        <v>76</v>
      </c>
      <c r="AY140" s="200" t="s">
        <v>408</v>
      </c>
    </row>
    <row r="141" s="13" customFormat="1">
      <c r="A141" s="13"/>
      <c r="B141" s="198"/>
      <c r="C141" s="13"/>
      <c r="D141" s="199" t="s">
        <v>419</v>
      </c>
      <c r="E141" s="13"/>
      <c r="F141" s="201" t="s">
        <v>3894</v>
      </c>
      <c r="G141" s="13"/>
      <c r="H141" s="202">
        <v>1.3</v>
      </c>
      <c r="I141" s="203"/>
      <c r="J141" s="13"/>
      <c r="K141" s="13"/>
      <c r="L141" s="198"/>
      <c r="M141" s="204"/>
      <c r="N141" s="205"/>
      <c r="O141" s="205"/>
      <c r="P141" s="205"/>
      <c r="Q141" s="205"/>
      <c r="R141" s="205"/>
      <c r="S141" s="205"/>
      <c r="T141" s="20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00" t="s">
        <v>419</v>
      </c>
      <c r="AU141" s="200" t="s">
        <v>80</v>
      </c>
      <c r="AV141" s="13" t="s">
        <v>80</v>
      </c>
      <c r="AW141" s="13" t="s">
        <v>4</v>
      </c>
      <c r="AX141" s="13" t="s">
        <v>76</v>
      </c>
      <c r="AY141" s="200" t="s">
        <v>408</v>
      </c>
    </row>
    <row r="142" s="2" customFormat="1" ht="21.75" customHeight="1">
      <c r="A142" s="41"/>
      <c r="B142" s="179"/>
      <c r="C142" s="180" t="s">
        <v>98</v>
      </c>
      <c r="D142" s="180" t="s">
        <v>411</v>
      </c>
      <c r="E142" s="181" t="s">
        <v>3895</v>
      </c>
      <c r="F142" s="182" t="s">
        <v>3896</v>
      </c>
      <c r="G142" s="183" t="s">
        <v>650</v>
      </c>
      <c r="H142" s="184">
        <v>19.5</v>
      </c>
      <c r="I142" s="185"/>
      <c r="J142" s="186">
        <f>ROUND(I142*H142,2)</f>
        <v>0</v>
      </c>
      <c r="K142" s="182" t="s">
        <v>414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0.00197</v>
      </c>
      <c r="R142" s="189">
        <f>Q142*H142</f>
        <v>0.038414999999999998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98</v>
      </c>
      <c r="AT142" s="191" t="s">
        <v>411</v>
      </c>
      <c r="AU142" s="191" t="s">
        <v>80</v>
      </c>
      <c r="AY142" s="22" t="s">
        <v>408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76</v>
      </c>
      <c r="BK142" s="192">
        <f>ROUND(I142*H142,2)</f>
        <v>0</v>
      </c>
      <c r="BL142" s="22" t="s">
        <v>98</v>
      </c>
      <c r="BM142" s="191" t="s">
        <v>3897</v>
      </c>
    </row>
    <row r="143" s="2" customFormat="1">
      <c r="A143" s="41"/>
      <c r="B143" s="42"/>
      <c r="C143" s="41"/>
      <c r="D143" s="193" t="s">
        <v>417</v>
      </c>
      <c r="E143" s="41"/>
      <c r="F143" s="194" t="s">
        <v>3898</v>
      </c>
      <c r="G143" s="41"/>
      <c r="H143" s="41"/>
      <c r="I143" s="195"/>
      <c r="J143" s="41"/>
      <c r="K143" s="41"/>
      <c r="L143" s="42"/>
      <c r="M143" s="196"/>
      <c r="N143" s="197"/>
      <c r="O143" s="75"/>
      <c r="P143" s="75"/>
      <c r="Q143" s="75"/>
      <c r="R143" s="75"/>
      <c r="S143" s="75"/>
      <c r="T143" s="76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2" t="s">
        <v>417</v>
      </c>
      <c r="AU143" s="22" t="s">
        <v>80</v>
      </c>
    </row>
    <row r="144" s="13" customFormat="1">
      <c r="A144" s="13"/>
      <c r="B144" s="198"/>
      <c r="C144" s="13"/>
      <c r="D144" s="199" t="s">
        <v>419</v>
      </c>
      <c r="E144" s="200" t="s">
        <v>3</v>
      </c>
      <c r="F144" s="201" t="s">
        <v>3899</v>
      </c>
      <c r="G144" s="13"/>
      <c r="H144" s="202">
        <v>15</v>
      </c>
      <c r="I144" s="203"/>
      <c r="J144" s="13"/>
      <c r="K144" s="13"/>
      <c r="L144" s="198"/>
      <c r="M144" s="204"/>
      <c r="N144" s="205"/>
      <c r="O144" s="205"/>
      <c r="P144" s="205"/>
      <c r="Q144" s="205"/>
      <c r="R144" s="205"/>
      <c r="S144" s="205"/>
      <c r="T144" s="20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00" t="s">
        <v>419</v>
      </c>
      <c r="AU144" s="200" t="s">
        <v>80</v>
      </c>
      <c r="AV144" s="13" t="s">
        <v>80</v>
      </c>
      <c r="AW144" s="13" t="s">
        <v>33</v>
      </c>
      <c r="AX144" s="13" t="s">
        <v>76</v>
      </c>
      <c r="AY144" s="200" t="s">
        <v>408</v>
      </c>
    </row>
    <row r="145" s="13" customFormat="1">
      <c r="A145" s="13"/>
      <c r="B145" s="198"/>
      <c r="C145" s="13"/>
      <c r="D145" s="199" t="s">
        <v>419</v>
      </c>
      <c r="E145" s="13"/>
      <c r="F145" s="201" t="s">
        <v>3693</v>
      </c>
      <c r="G145" s="13"/>
      <c r="H145" s="202">
        <v>19.5</v>
      </c>
      <c r="I145" s="203"/>
      <c r="J145" s="13"/>
      <c r="K145" s="13"/>
      <c r="L145" s="198"/>
      <c r="M145" s="204"/>
      <c r="N145" s="205"/>
      <c r="O145" s="205"/>
      <c r="P145" s="205"/>
      <c r="Q145" s="205"/>
      <c r="R145" s="205"/>
      <c r="S145" s="205"/>
      <c r="T145" s="20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00" t="s">
        <v>419</v>
      </c>
      <c r="AU145" s="200" t="s">
        <v>80</v>
      </c>
      <c r="AV145" s="13" t="s">
        <v>80</v>
      </c>
      <c r="AW145" s="13" t="s">
        <v>4</v>
      </c>
      <c r="AX145" s="13" t="s">
        <v>76</v>
      </c>
      <c r="AY145" s="200" t="s">
        <v>408</v>
      </c>
    </row>
    <row r="146" s="2" customFormat="1" ht="21.75" customHeight="1">
      <c r="A146" s="41"/>
      <c r="B146" s="179"/>
      <c r="C146" s="180" t="s">
        <v>520</v>
      </c>
      <c r="D146" s="180" t="s">
        <v>411</v>
      </c>
      <c r="E146" s="181" t="s">
        <v>3900</v>
      </c>
      <c r="F146" s="182" t="s">
        <v>3901</v>
      </c>
      <c r="G146" s="183" t="s">
        <v>650</v>
      </c>
      <c r="H146" s="184">
        <v>15.6</v>
      </c>
      <c r="I146" s="185"/>
      <c r="J146" s="186">
        <f>ROUND(I146*H146,2)</f>
        <v>0</v>
      </c>
      <c r="K146" s="182" t="s">
        <v>414</v>
      </c>
      <c r="L146" s="42"/>
      <c r="M146" s="187" t="s">
        <v>3</v>
      </c>
      <c r="N146" s="188" t="s">
        <v>43</v>
      </c>
      <c r="O146" s="75"/>
      <c r="P146" s="189">
        <f>O146*H146</f>
        <v>0</v>
      </c>
      <c r="Q146" s="189">
        <v>0.0030400000000000002</v>
      </c>
      <c r="R146" s="189">
        <f>Q146*H146</f>
        <v>0.047424000000000001</v>
      </c>
      <c r="S146" s="189">
        <v>0</v>
      </c>
      <c r="T146" s="190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191" t="s">
        <v>98</v>
      </c>
      <c r="AT146" s="191" t="s">
        <v>411</v>
      </c>
      <c r="AU146" s="191" t="s">
        <v>80</v>
      </c>
      <c r="AY146" s="22" t="s">
        <v>408</v>
      </c>
      <c r="BE146" s="192">
        <f>IF(N146="základní",J146,0)</f>
        <v>0</v>
      </c>
      <c r="BF146" s="192">
        <f>IF(N146="snížená",J146,0)</f>
        <v>0</v>
      </c>
      <c r="BG146" s="192">
        <f>IF(N146="zákl. přenesená",J146,0)</f>
        <v>0</v>
      </c>
      <c r="BH146" s="192">
        <f>IF(N146="sníž. přenesená",J146,0)</f>
        <v>0</v>
      </c>
      <c r="BI146" s="192">
        <f>IF(N146="nulová",J146,0)</f>
        <v>0</v>
      </c>
      <c r="BJ146" s="22" t="s">
        <v>76</v>
      </c>
      <c r="BK146" s="192">
        <f>ROUND(I146*H146,2)</f>
        <v>0</v>
      </c>
      <c r="BL146" s="22" t="s">
        <v>98</v>
      </c>
      <c r="BM146" s="191" t="s">
        <v>3902</v>
      </c>
    </row>
    <row r="147" s="2" customFormat="1">
      <c r="A147" s="41"/>
      <c r="B147" s="42"/>
      <c r="C147" s="41"/>
      <c r="D147" s="193" t="s">
        <v>417</v>
      </c>
      <c r="E147" s="41"/>
      <c r="F147" s="194" t="s">
        <v>3903</v>
      </c>
      <c r="G147" s="41"/>
      <c r="H147" s="41"/>
      <c r="I147" s="195"/>
      <c r="J147" s="41"/>
      <c r="K147" s="41"/>
      <c r="L147" s="42"/>
      <c r="M147" s="196"/>
      <c r="N147" s="197"/>
      <c r="O147" s="75"/>
      <c r="P147" s="75"/>
      <c r="Q147" s="75"/>
      <c r="R147" s="75"/>
      <c r="S147" s="75"/>
      <c r="T147" s="76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2" t="s">
        <v>417</v>
      </c>
      <c r="AU147" s="22" t="s">
        <v>80</v>
      </c>
    </row>
    <row r="148" s="13" customFormat="1">
      <c r="A148" s="13"/>
      <c r="B148" s="198"/>
      <c r="C148" s="13"/>
      <c r="D148" s="199" t="s">
        <v>419</v>
      </c>
      <c r="E148" s="200" t="s">
        <v>3</v>
      </c>
      <c r="F148" s="201" t="s">
        <v>3904</v>
      </c>
      <c r="G148" s="13"/>
      <c r="H148" s="202">
        <v>12</v>
      </c>
      <c r="I148" s="203"/>
      <c r="J148" s="13"/>
      <c r="K148" s="13"/>
      <c r="L148" s="198"/>
      <c r="M148" s="204"/>
      <c r="N148" s="205"/>
      <c r="O148" s="205"/>
      <c r="P148" s="205"/>
      <c r="Q148" s="205"/>
      <c r="R148" s="205"/>
      <c r="S148" s="205"/>
      <c r="T148" s="20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00" t="s">
        <v>419</v>
      </c>
      <c r="AU148" s="200" t="s">
        <v>80</v>
      </c>
      <c r="AV148" s="13" t="s">
        <v>80</v>
      </c>
      <c r="AW148" s="13" t="s">
        <v>33</v>
      </c>
      <c r="AX148" s="13" t="s">
        <v>76</v>
      </c>
      <c r="AY148" s="200" t="s">
        <v>408</v>
      </c>
    </row>
    <row r="149" s="13" customFormat="1">
      <c r="A149" s="13"/>
      <c r="B149" s="198"/>
      <c r="C149" s="13"/>
      <c r="D149" s="199" t="s">
        <v>419</v>
      </c>
      <c r="E149" s="13"/>
      <c r="F149" s="201" t="s">
        <v>3905</v>
      </c>
      <c r="G149" s="13"/>
      <c r="H149" s="202">
        <v>15.6</v>
      </c>
      <c r="I149" s="203"/>
      <c r="J149" s="13"/>
      <c r="K149" s="13"/>
      <c r="L149" s="198"/>
      <c r="M149" s="204"/>
      <c r="N149" s="205"/>
      <c r="O149" s="205"/>
      <c r="P149" s="205"/>
      <c r="Q149" s="205"/>
      <c r="R149" s="205"/>
      <c r="S149" s="205"/>
      <c r="T149" s="20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00" t="s">
        <v>419</v>
      </c>
      <c r="AU149" s="200" t="s">
        <v>80</v>
      </c>
      <c r="AV149" s="13" t="s">
        <v>80</v>
      </c>
      <c r="AW149" s="13" t="s">
        <v>4</v>
      </c>
      <c r="AX149" s="13" t="s">
        <v>76</v>
      </c>
      <c r="AY149" s="200" t="s">
        <v>408</v>
      </c>
    </row>
    <row r="150" s="2" customFormat="1" ht="24.15" customHeight="1">
      <c r="A150" s="41"/>
      <c r="B150" s="179"/>
      <c r="C150" s="180" t="s">
        <v>528</v>
      </c>
      <c r="D150" s="180" t="s">
        <v>411</v>
      </c>
      <c r="E150" s="181" t="s">
        <v>3906</v>
      </c>
      <c r="F150" s="182" t="s">
        <v>3907</v>
      </c>
      <c r="G150" s="183" t="s">
        <v>650</v>
      </c>
      <c r="H150" s="184">
        <v>32.5</v>
      </c>
      <c r="I150" s="185"/>
      <c r="J150" s="186">
        <f>ROUND(I150*H150,2)</f>
        <v>0</v>
      </c>
      <c r="K150" s="182" t="s">
        <v>414</v>
      </c>
      <c r="L150" s="42"/>
      <c r="M150" s="187" t="s">
        <v>3</v>
      </c>
      <c r="N150" s="188" t="s">
        <v>43</v>
      </c>
      <c r="O150" s="75"/>
      <c r="P150" s="189">
        <f>O150*H150</f>
        <v>0</v>
      </c>
      <c r="Q150" s="189">
        <v>0.0020100000000000001</v>
      </c>
      <c r="R150" s="189">
        <f>Q150*H150</f>
        <v>0.065325000000000008</v>
      </c>
      <c r="S150" s="189">
        <v>0</v>
      </c>
      <c r="T150" s="190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191" t="s">
        <v>98</v>
      </c>
      <c r="AT150" s="191" t="s">
        <v>411</v>
      </c>
      <c r="AU150" s="191" t="s">
        <v>80</v>
      </c>
      <c r="AY150" s="22" t="s">
        <v>408</v>
      </c>
      <c r="BE150" s="192">
        <f>IF(N150="základní",J150,0)</f>
        <v>0</v>
      </c>
      <c r="BF150" s="192">
        <f>IF(N150="snížená",J150,0)</f>
        <v>0</v>
      </c>
      <c r="BG150" s="192">
        <f>IF(N150="zákl. přenesená",J150,0)</f>
        <v>0</v>
      </c>
      <c r="BH150" s="192">
        <f>IF(N150="sníž. přenesená",J150,0)</f>
        <v>0</v>
      </c>
      <c r="BI150" s="192">
        <f>IF(N150="nulová",J150,0)</f>
        <v>0</v>
      </c>
      <c r="BJ150" s="22" t="s">
        <v>76</v>
      </c>
      <c r="BK150" s="192">
        <f>ROUND(I150*H150,2)</f>
        <v>0</v>
      </c>
      <c r="BL150" s="22" t="s">
        <v>98</v>
      </c>
      <c r="BM150" s="191" t="s">
        <v>3908</v>
      </c>
    </row>
    <row r="151" s="2" customFormat="1">
      <c r="A151" s="41"/>
      <c r="B151" s="42"/>
      <c r="C151" s="41"/>
      <c r="D151" s="193" t="s">
        <v>417</v>
      </c>
      <c r="E151" s="41"/>
      <c r="F151" s="194" t="s">
        <v>3909</v>
      </c>
      <c r="G151" s="41"/>
      <c r="H151" s="41"/>
      <c r="I151" s="195"/>
      <c r="J151" s="41"/>
      <c r="K151" s="41"/>
      <c r="L151" s="42"/>
      <c r="M151" s="196"/>
      <c r="N151" s="197"/>
      <c r="O151" s="75"/>
      <c r="P151" s="75"/>
      <c r="Q151" s="75"/>
      <c r="R151" s="75"/>
      <c r="S151" s="75"/>
      <c r="T151" s="76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2" t="s">
        <v>417</v>
      </c>
      <c r="AU151" s="22" t="s">
        <v>80</v>
      </c>
    </row>
    <row r="152" s="13" customFormat="1">
      <c r="A152" s="13"/>
      <c r="B152" s="198"/>
      <c r="C152" s="13"/>
      <c r="D152" s="199" t="s">
        <v>419</v>
      </c>
      <c r="E152" s="200" t="s">
        <v>3</v>
      </c>
      <c r="F152" s="201" t="s">
        <v>3910</v>
      </c>
      <c r="G152" s="13"/>
      <c r="H152" s="202">
        <v>25</v>
      </c>
      <c r="I152" s="203"/>
      <c r="J152" s="13"/>
      <c r="K152" s="13"/>
      <c r="L152" s="198"/>
      <c r="M152" s="204"/>
      <c r="N152" s="205"/>
      <c r="O152" s="205"/>
      <c r="P152" s="205"/>
      <c r="Q152" s="205"/>
      <c r="R152" s="205"/>
      <c r="S152" s="205"/>
      <c r="T152" s="20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00" t="s">
        <v>419</v>
      </c>
      <c r="AU152" s="200" t="s">
        <v>80</v>
      </c>
      <c r="AV152" s="13" t="s">
        <v>80</v>
      </c>
      <c r="AW152" s="13" t="s">
        <v>33</v>
      </c>
      <c r="AX152" s="13" t="s">
        <v>76</v>
      </c>
      <c r="AY152" s="200" t="s">
        <v>408</v>
      </c>
    </row>
    <row r="153" s="13" customFormat="1">
      <c r="A153" s="13"/>
      <c r="B153" s="198"/>
      <c r="C153" s="13"/>
      <c r="D153" s="199" t="s">
        <v>419</v>
      </c>
      <c r="E153" s="13"/>
      <c r="F153" s="201" t="s">
        <v>3911</v>
      </c>
      <c r="G153" s="13"/>
      <c r="H153" s="202">
        <v>32.5</v>
      </c>
      <c r="I153" s="203"/>
      <c r="J153" s="13"/>
      <c r="K153" s="13"/>
      <c r="L153" s="198"/>
      <c r="M153" s="204"/>
      <c r="N153" s="205"/>
      <c r="O153" s="205"/>
      <c r="P153" s="205"/>
      <c r="Q153" s="205"/>
      <c r="R153" s="205"/>
      <c r="S153" s="205"/>
      <c r="T153" s="20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00" t="s">
        <v>419</v>
      </c>
      <c r="AU153" s="200" t="s">
        <v>80</v>
      </c>
      <c r="AV153" s="13" t="s">
        <v>80</v>
      </c>
      <c r="AW153" s="13" t="s">
        <v>4</v>
      </c>
      <c r="AX153" s="13" t="s">
        <v>76</v>
      </c>
      <c r="AY153" s="200" t="s">
        <v>408</v>
      </c>
    </row>
    <row r="154" s="2" customFormat="1" ht="21.75" customHeight="1">
      <c r="A154" s="41"/>
      <c r="B154" s="179"/>
      <c r="C154" s="180" t="s">
        <v>533</v>
      </c>
      <c r="D154" s="180" t="s">
        <v>411</v>
      </c>
      <c r="E154" s="181" t="s">
        <v>3912</v>
      </c>
      <c r="F154" s="182" t="s">
        <v>3913</v>
      </c>
      <c r="G154" s="183" t="s">
        <v>650</v>
      </c>
      <c r="H154" s="184">
        <v>3.8999999999999999</v>
      </c>
      <c r="I154" s="185"/>
      <c r="J154" s="186">
        <f>ROUND(I154*H154,2)</f>
        <v>0</v>
      </c>
      <c r="K154" s="182" t="s">
        <v>414</v>
      </c>
      <c r="L154" s="42"/>
      <c r="M154" s="187" t="s">
        <v>3</v>
      </c>
      <c r="N154" s="188" t="s">
        <v>43</v>
      </c>
      <c r="O154" s="75"/>
      <c r="P154" s="189">
        <f>O154*H154</f>
        <v>0</v>
      </c>
      <c r="Q154" s="189">
        <v>0.00040000000000000002</v>
      </c>
      <c r="R154" s="189">
        <f>Q154*H154</f>
        <v>0.00156</v>
      </c>
      <c r="S154" s="189">
        <v>0</v>
      </c>
      <c r="T154" s="190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191" t="s">
        <v>98</v>
      </c>
      <c r="AT154" s="191" t="s">
        <v>411</v>
      </c>
      <c r="AU154" s="191" t="s">
        <v>80</v>
      </c>
      <c r="AY154" s="22" t="s">
        <v>408</v>
      </c>
      <c r="BE154" s="192">
        <f>IF(N154="základní",J154,0)</f>
        <v>0</v>
      </c>
      <c r="BF154" s="192">
        <f>IF(N154="snížená",J154,0)</f>
        <v>0</v>
      </c>
      <c r="BG154" s="192">
        <f>IF(N154="zákl. přenesená",J154,0)</f>
        <v>0</v>
      </c>
      <c r="BH154" s="192">
        <f>IF(N154="sníž. přenesená",J154,0)</f>
        <v>0</v>
      </c>
      <c r="BI154" s="192">
        <f>IF(N154="nulová",J154,0)</f>
        <v>0</v>
      </c>
      <c r="BJ154" s="22" t="s">
        <v>76</v>
      </c>
      <c r="BK154" s="192">
        <f>ROUND(I154*H154,2)</f>
        <v>0</v>
      </c>
      <c r="BL154" s="22" t="s">
        <v>98</v>
      </c>
      <c r="BM154" s="191" t="s">
        <v>3914</v>
      </c>
    </row>
    <row r="155" s="2" customFormat="1">
      <c r="A155" s="41"/>
      <c r="B155" s="42"/>
      <c r="C155" s="41"/>
      <c r="D155" s="193" t="s">
        <v>417</v>
      </c>
      <c r="E155" s="41"/>
      <c r="F155" s="194" t="s">
        <v>3915</v>
      </c>
      <c r="G155" s="41"/>
      <c r="H155" s="41"/>
      <c r="I155" s="195"/>
      <c r="J155" s="41"/>
      <c r="K155" s="41"/>
      <c r="L155" s="42"/>
      <c r="M155" s="196"/>
      <c r="N155" s="197"/>
      <c r="O155" s="75"/>
      <c r="P155" s="75"/>
      <c r="Q155" s="75"/>
      <c r="R155" s="75"/>
      <c r="S155" s="75"/>
      <c r="T155" s="76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2" t="s">
        <v>417</v>
      </c>
      <c r="AU155" s="22" t="s">
        <v>80</v>
      </c>
    </row>
    <row r="156" s="13" customFormat="1">
      <c r="A156" s="13"/>
      <c r="B156" s="198"/>
      <c r="C156" s="13"/>
      <c r="D156" s="199" t="s">
        <v>419</v>
      </c>
      <c r="E156" s="200" t="s">
        <v>3</v>
      </c>
      <c r="F156" s="201" t="s">
        <v>3916</v>
      </c>
      <c r="G156" s="13"/>
      <c r="H156" s="202">
        <v>3</v>
      </c>
      <c r="I156" s="203"/>
      <c r="J156" s="13"/>
      <c r="K156" s="13"/>
      <c r="L156" s="198"/>
      <c r="M156" s="204"/>
      <c r="N156" s="205"/>
      <c r="O156" s="205"/>
      <c r="P156" s="205"/>
      <c r="Q156" s="205"/>
      <c r="R156" s="205"/>
      <c r="S156" s="205"/>
      <c r="T156" s="20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00" t="s">
        <v>419</v>
      </c>
      <c r="AU156" s="200" t="s">
        <v>80</v>
      </c>
      <c r="AV156" s="13" t="s">
        <v>80</v>
      </c>
      <c r="AW156" s="13" t="s">
        <v>33</v>
      </c>
      <c r="AX156" s="13" t="s">
        <v>76</v>
      </c>
      <c r="AY156" s="200" t="s">
        <v>408</v>
      </c>
    </row>
    <row r="157" s="13" customFormat="1">
      <c r="A157" s="13"/>
      <c r="B157" s="198"/>
      <c r="C157" s="13"/>
      <c r="D157" s="199" t="s">
        <v>419</v>
      </c>
      <c r="E157" s="13"/>
      <c r="F157" s="201" t="s">
        <v>3917</v>
      </c>
      <c r="G157" s="13"/>
      <c r="H157" s="202">
        <v>3.8999999999999999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419</v>
      </c>
      <c r="AU157" s="200" t="s">
        <v>80</v>
      </c>
      <c r="AV157" s="13" t="s">
        <v>80</v>
      </c>
      <c r="AW157" s="13" t="s">
        <v>4</v>
      </c>
      <c r="AX157" s="13" t="s">
        <v>76</v>
      </c>
      <c r="AY157" s="200" t="s">
        <v>408</v>
      </c>
    </row>
    <row r="158" s="2" customFormat="1" ht="21.75" customHeight="1">
      <c r="A158" s="41"/>
      <c r="B158" s="179"/>
      <c r="C158" s="180" t="s">
        <v>526</v>
      </c>
      <c r="D158" s="180" t="s">
        <v>411</v>
      </c>
      <c r="E158" s="181" t="s">
        <v>3918</v>
      </c>
      <c r="F158" s="182" t="s">
        <v>3919</v>
      </c>
      <c r="G158" s="183" t="s">
        <v>650</v>
      </c>
      <c r="H158" s="184">
        <v>10.4</v>
      </c>
      <c r="I158" s="185"/>
      <c r="J158" s="186">
        <f>ROUND(I158*H158,2)</f>
        <v>0</v>
      </c>
      <c r="K158" s="182" t="s">
        <v>414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0.00040999999999999999</v>
      </c>
      <c r="R158" s="189">
        <f>Q158*H158</f>
        <v>0.0042640000000000004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98</v>
      </c>
      <c r="AT158" s="191" t="s">
        <v>411</v>
      </c>
      <c r="AU158" s="191" t="s">
        <v>80</v>
      </c>
      <c r="AY158" s="22" t="s">
        <v>408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76</v>
      </c>
      <c r="BK158" s="192">
        <f>ROUND(I158*H158,2)</f>
        <v>0</v>
      </c>
      <c r="BL158" s="22" t="s">
        <v>98</v>
      </c>
      <c r="BM158" s="191" t="s">
        <v>3920</v>
      </c>
    </row>
    <row r="159" s="2" customFormat="1">
      <c r="A159" s="41"/>
      <c r="B159" s="42"/>
      <c r="C159" s="41"/>
      <c r="D159" s="193" t="s">
        <v>417</v>
      </c>
      <c r="E159" s="41"/>
      <c r="F159" s="194" t="s">
        <v>3921</v>
      </c>
      <c r="G159" s="41"/>
      <c r="H159" s="41"/>
      <c r="I159" s="195"/>
      <c r="J159" s="41"/>
      <c r="K159" s="41"/>
      <c r="L159" s="42"/>
      <c r="M159" s="196"/>
      <c r="N159" s="197"/>
      <c r="O159" s="75"/>
      <c r="P159" s="75"/>
      <c r="Q159" s="75"/>
      <c r="R159" s="75"/>
      <c r="S159" s="75"/>
      <c r="T159" s="76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2" t="s">
        <v>417</v>
      </c>
      <c r="AU159" s="22" t="s">
        <v>80</v>
      </c>
    </row>
    <row r="160" s="13" customFormat="1">
      <c r="A160" s="13"/>
      <c r="B160" s="198"/>
      <c r="C160" s="13"/>
      <c r="D160" s="199" t="s">
        <v>419</v>
      </c>
      <c r="E160" s="200" t="s">
        <v>3</v>
      </c>
      <c r="F160" s="201" t="s">
        <v>3922</v>
      </c>
      <c r="G160" s="13"/>
      <c r="H160" s="202">
        <v>8</v>
      </c>
      <c r="I160" s="203"/>
      <c r="J160" s="13"/>
      <c r="K160" s="13"/>
      <c r="L160" s="198"/>
      <c r="M160" s="204"/>
      <c r="N160" s="205"/>
      <c r="O160" s="205"/>
      <c r="P160" s="205"/>
      <c r="Q160" s="205"/>
      <c r="R160" s="205"/>
      <c r="S160" s="205"/>
      <c r="T160" s="20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00" t="s">
        <v>419</v>
      </c>
      <c r="AU160" s="200" t="s">
        <v>80</v>
      </c>
      <c r="AV160" s="13" t="s">
        <v>80</v>
      </c>
      <c r="AW160" s="13" t="s">
        <v>33</v>
      </c>
      <c r="AX160" s="13" t="s">
        <v>76</v>
      </c>
      <c r="AY160" s="200" t="s">
        <v>408</v>
      </c>
    </row>
    <row r="161" s="13" customFormat="1">
      <c r="A161" s="13"/>
      <c r="B161" s="198"/>
      <c r="C161" s="13"/>
      <c r="D161" s="199" t="s">
        <v>419</v>
      </c>
      <c r="E161" s="13"/>
      <c r="F161" s="201" t="s">
        <v>3923</v>
      </c>
      <c r="G161" s="13"/>
      <c r="H161" s="202">
        <v>10.4</v>
      </c>
      <c r="I161" s="203"/>
      <c r="J161" s="13"/>
      <c r="K161" s="13"/>
      <c r="L161" s="198"/>
      <c r="M161" s="204"/>
      <c r="N161" s="205"/>
      <c r="O161" s="205"/>
      <c r="P161" s="205"/>
      <c r="Q161" s="205"/>
      <c r="R161" s="205"/>
      <c r="S161" s="205"/>
      <c r="T161" s="20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00" t="s">
        <v>419</v>
      </c>
      <c r="AU161" s="200" t="s">
        <v>80</v>
      </c>
      <c r="AV161" s="13" t="s">
        <v>80</v>
      </c>
      <c r="AW161" s="13" t="s">
        <v>4</v>
      </c>
      <c r="AX161" s="13" t="s">
        <v>76</v>
      </c>
      <c r="AY161" s="200" t="s">
        <v>408</v>
      </c>
    </row>
    <row r="162" s="2" customFormat="1" ht="21.75" customHeight="1">
      <c r="A162" s="41"/>
      <c r="B162" s="179"/>
      <c r="C162" s="180" t="s">
        <v>8</v>
      </c>
      <c r="D162" s="180" t="s">
        <v>411</v>
      </c>
      <c r="E162" s="181" t="s">
        <v>3924</v>
      </c>
      <c r="F162" s="182" t="s">
        <v>3925</v>
      </c>
      <c r="G162" s="183" t="s">
        <v>650</v>
      </c>
      <c r="H162" s="184">
        <v>6</v>
      </c>
      <c r="I162" s="185"/>
      <c r="J162" s="186">
        <f>ROUND(I162*H162,2)</f>
        <v>0</v>
      </c>
      <c r="K162" s="182" t="s">
        <v>414</v>
      </c>
      <c r="L162" s="42"/>
      <c r="M162" s="187" t="s">
        <v>3</v>
      </c>
      <c r="N162" s="188" t="s">
        <v>43</v>
      </c>
      <c r="O162" s="75"/>
      <c r="P162" s="189">
        <f>O162*H162</f>
        <v>0</v>
      </c>
      <c r="Q162" s="189">
        <v>0.00048000000000000001</v>
      </c>
      <c r="R162" s="189">
        <f>Q162*H162</f>
        <v>0.0028800000000000002</v>
      </c>
      <c r="S162" s="189">
        <v>0</v>
      </c>
      <c r="T162" s="190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191" t="s">
        <v>98</v>
      </c>
      <c r="AT162" s="191" t="s">
        <v>411</v>
      </c>
      <c r="AU162" s="191" t="s">
        <v>80</v>
      </c>
      <c r="AY162" s="22" t="s">
        <v>408</v>
      </c>
      <c r="BE162" s="192">
        <f>IF(N162="základní",J162,0)</f>
        <v>0</v>
      </c>
      <c r="BF162" s="192">
        <f>IF(N162="snížená",J162,0)</f>
        <v>0</v>
      </c>
      <c r="BG162" s="192">
        <f>IF(N162="zákl. přenesená",J162,0)</f>
        <v>0</v>
      </c>
      <c r="BH162" s="192">
        <f>IF(N162="sníž. přenesená",J162,0)</f>
        <v>0</v>
      </c>
      <c r="BI162" s="192">
        <f>IF(N162="nulová",J162,0)</f>
        <v>0</v>
      </c>
      <c r="BJ162" s="22" t="s">
        <v>76</v>
      </c>
      <c r="BK162" s="192">
        <f>ROUND(I162*H162,2)</f>
        <v>0</v>
      </c>
      <c r="BL162" s="22" t="s">
        <v>98</v>
      </c>
      <c r="BM162" s="191" t="s">
        <v>3926</v>
      </c>
    </row>
    <row r="163" s="2" customFormat="1">
      <c r="A163" s="41"/>
      <c r="B163" s="42"/>
      <c r="C163" s="41"/>
      <c r="D163" s="193" t="s">
        <v>417</v>
      </c>
      <c r="E163" s="41"/>
      <c r="F163" s="194" t="s">
        <v>3927</v>
      </c>
      <c r="G163" s="41"/>
      <c r="H163" s="41"/>
      <c r="I163" s="195"/>
      <c r="J163" s="41"/>
      <c r="K163" s="41"/>
      <c r="L163" s="42"/>
      <c r="M163" s="196"/>
      <c r="N163" s="197"/>
      <c r="O163" s="75"/>
      <c r="P163" s="75"/>
      <c r="Q163" s="75"/>
      <c r="R163" s="75"/>
      <c r="S163" s="75"/>
      <c r="T163" s="76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2" t="s">
        <v>417</v>
      </c>
      <c r="AU163" s="22" t="s">
        <v>80</v>
      </c>
    </row>
    <row r="164" s="13" customFormat="1">
      <c r="A164" s="13"/>
      <c r="B164" s="198"/>
      <c r="C164" s="13"/>
      <c r="D164" s="199" t="s">
        <v>419</v>
      </c>
      <c r="E164" s="200" t="s">
        <v>3</v>
      </c>
      <c r="F164" s="201" t="s">
        <v>3928</v>
      </c>
      <c r="G164" s="13"/>
      <c r="H164" s="202">
        <v>5</v>
      </c>
      <c r="I164" s="203"/>
      <c r="J164" s="13"/>
      <c r="K164" s="13"/>
      <c r="L164" s="198"/>
      <c r="M164" s="204"/>
      <c r="N164" s="205"/>
      <c r="O164" s="205"/>
      <c r="P164" s="205"/>
      <c r="Q164" s="205"/>
      <c r="R164" s="205"/>
      <c r="S164" s="205"/>
      <c r="T164" s="20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00" t="s">
        <v>419</v>
      </c>
      <c r="AU164" s="200" t="s">
        <v>80</v>
      </c>
      <c r="AV164" s="13" t="s">
        <v>80</v>
      </c>
      <c r="AW164" s="13" t="s">
        <v>33</v>
      </c>
      <c r="AX164" s="13" t="s">
        <v>76</v>
      </c>
      <c r="AY164" s="200" t="s">
        <v>408</v>
      </c>
    </row>
    <row r="165" s="13" customFormat="1">
      <c r="A165" s="13"/>
      <c r="B165" s="198"/>
      <c r="C165" s="13"/>
      <c r="D165" s="199" t="s">
        <v>419</v>
      </c>
      <c r="E165" s="13"/>
      <c r="F165" s="201" t="s">
        <v>3929</v>
      </c>
      <c r="G165" s="13"/>
      <c r="H165" s="202">
        <v>6</v>
      </c>
      <c r="I165" s="203"/>
      <c r="J165" s="13"/>
      <c r="K165" s="13"/>
      <c r="L165" s="198"/>
      <c r="M165" s="204"/>
      <c r="N165" s="205"/>
      <c r="O165" s="205"/>
      <c r="P165" s="205"/>
      <c r="Q165" s="205"/>
      <c r="R165" s="205"/>
      <c r="S165" s="205"/>
      <c r="T165" s="20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00" t="s">
        <v>419</v>
      </c>
      <c r="AU165" s="200" t="s">
        <v>80</v>
      </c>
      <c r="AV165" s="13" t="s">
        <v>80</v>
      </c>
      <c r="AW165" s="13" t="s">
        <v>4</v>
      </c>
      <c r="AX165" s="13" t="s">
        <v>76</v>
      </c>
      <c r="AY165" s="200" t="s">
        <v>408</v>
      </c>
    </row>
    <row r="166" s="2" customFormat="1" ht="21.75" customHeight="1">
      <c r="A166" s="41"/>
      <c r="B166" s="179"/>
      <c r="C166" s="180" t="s">
        <v>518</v>
      </c>
      <c r="D166" s="180" t="s">
        <v>411</v>
      </c>
      <c r="E166" s="181" t="s">
        <v>3930</v>
      </c>
      <c r="F166" s="182" t="s">
        <v>3931</v>
      </c>
      <c r="G166" s="183" t="s">
        <v>650</v>
      </c>
      <c r="H166" s="184">
        <v>2.6000000000000001</v>
      </c>
      <c r="I166" s="185"/>
      <c r="J166" s="186">
        <f>ROUND(I166*H166,2)</f>
        <v>0</v>
      </c>
      <c r="K166" s="182" t="s">
        <v>414</v>
      </c>
      <c r="L166" s="42"/>
      <c r="M166" s="187" t="s">
        <v>3</v>
      </c>
      <c r="N166" s="188" t="s">
        <v>43</v>
      </c>
      <c r="O166" s="75"/>
      <c r="P166" s="189">
        <f>O166*H166</f>
        <v>0</v>
      </c>
      <c r="Q166" s="189">
        <v>0.00071000000000000002</v>
      </c>
      <c r="R166" s="189">
        <f>Q166*H166</f>
        <v>0.0018460000000000002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98</v>
      </c>
      <c r="AT166" s="191" t="s">
        <v>411</v>
      </c>
      <c r="AU166" s="191" t="s">
        <v>80</v>
      </c>
      <c r="AY166" s="22" t="s">
        <v>408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76</v>
      </c>
      <c r="BK166" s="192">
        <f>ROUND(I166*H166,2)</f>
        <v>0</v>
      </c>
      <c r="BL166" s="22" t="s">
        <v>98</v>
      </c>
      <c r="BM166" s="191" t="s">
        <v>3932</v>
      </c>
    </row>
    <row r="167" s="2" customFormat="1">
      <c r="A167" s="41"/>
      <c r="B167" s="42"/>
      <c r="C167" s="41"/>
      <c r="D167" s="193" t="s">
        <v>417</v>
      </c>
      <c r="E167" s="41"/>
      <c r="F167" s="194" t="s">
        <v>3933</v>
      </c>
      <c r="G167" s="41"/>
      <c r="H167" s="41"/>
      <c r="I167" s="195"/>
      <c r="J167" s="41"/>
      <c r="K167" s="41"/>
      <c r="L167" s="42"/>
      <c r="M167" s="196"/>
      <c r="N167" s="197"/>
      <c r="O167" s="75"/>
      <c r="P167" s="75"/>
      <c r="Q167" s="75"/>
      <c r="R167" s="75"/>
      <c r="S167" s="75"/>
      <c r="T167" s="76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2" t="s">
        <v>417</v>
      </c>
      <c r="AU167" s="22" t="s">
        <v>80</v>
      </c>
    </row>
    <row r="168" s="13" customFormat="1">
      <c r="A168" s="13"/>
      <c r="B168" s="198"/>
      <c r="C168" s="13"/>
      <c r="D168" s="199" t="s">
        <v>419</v>
      </c>
      <c r="E168" s="200" t="s">
        <v>3</v>
      </c>
      <c r="F168" s="201" t="s">
        <v>3934</v>
      </c>
      <c r="G168" s="13"/>
      <c r="H168" s="202">
        <v>2</v>
      </c>
      <c r="I168" s="203"/>
      <c r="J168" s="13"/>
      <c r="K168" s="13"/>
      <c r="L168" s="198"/>
      <c r="M168" s="204"/>
      <c r="N168" s="205"/>
      <c r="O168" s="205"/>
      <c r="P168" s="205"/>
      <c r="Q168" s="205"/>
      <c r="R168" s="205"/>
      <c r="S168" s="205"/>
      <c r="T168" s="20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00" t="s">
        <v>419</v>
      </c>
      <c r="AU168" s="200" t="s">
        <v>80</v>
      </c>
      <c r="AV168" s="13" t="s">
        <v>80</v>
      </c>
      <c r="AW168" s="13" t="s">
        <v>33</v>
      </c>
      <c r="AX168" s="13" t="s">
        <v>76</v>
      </c>
      <c r="AY168" s="200" t="s">
        <v>408</v>
      </c>
    </row>
    <row r="169" s="13" customFormat="1">
      <c r="A169" s="13"/>
      <c r="B169" s="198"/>
      <c r="C169" s="13"/>
      <c r="D169" s="199" t="s">
        <v>419</v>
      </c>
      <c r="E169" s="13"/>
      <c r="F169" s="201" t="s">
        <v>3698</v>
      </c>
      <c r="G169" s="13"/>
      <c r="H169" s="202">
        <v>2.6000000000000001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419</v>
      </c>
      <c r="AU169" s="200" t="s">
        <v>80</v>
      </c>
      <c r="AV169" s="13" t="s">
        <v>80</v>
      </c>
      <c r="AW169" s="13" t="s">
        <v>4</v>
      </c>
      <c r="AX169" s="13" t="s">
        <v>76</v>
      </c>
      <c r="AY169" s="200" t="s">
        <v>408</v>
      </c>
    </row>
    <row r="170" s="2" customFormat="1" ht="21.75" customHeight="1">
      <c r="A170" s="41"/>
      <c r="B170" s="179"/>
      <c r="C170" s="180" t="s">
        <v>558</v>
      </c>
      <c r="D170" s="180" t="s">
        <v>411</v>
      </c>
      <c r="E170" s="181" t="s">
        <v>3935</v>
      </c>
      <c r="F170" s="182" t="s">
        <v>3936</v>
      </c>
      <c r="G170" s="183" t="s">
        <v>650</v>
      </c>
      <c r="H170" s="184">
        <v>19.5</v>
      </c>
      <c r="I170" s="185"/>
      <c r="J170" s="186">
        <f>ROUND(I170*H170,2)</f>
        <v>0</v>
      </c>
      <c r="K170" s="182" t="s">
        <v>414</v>
      </c>
      <c r="L170" s="42"/>
      <c r="M170" s="187" t="s">
        <v>3</v>
      </c>
      <c r="N170" s="188" t="s">
        <v>43</v>
      </c>
      <c r="O170" s="75"/>
      <c r="P170" s="189">
        <f>O170*H170</f>
        <v>0</v>
      </c>
      <c r="Q170" s="189">
        <v>0.0022399999999999998</v>
      </c>
      <c r="R170" s="189">
        <f>Q170*H170</f>
        <v>0.043679999999999997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98</v>
      </c>
      <c r="AT170" s="191" t="s">
        <v>411</v>
      </c>
      <c r="AU170" s="191" t="s">
        <v>80</v>
      </c>
      <c r="AY170" s="22" t="s">
        <v>408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76</v>
      </c>
      <c r="BK170" s="192">
        <f>ROUND(I170*H170,2)</f>
        <v>0</v>
      </c>
      <c r="BL170" s="22" t="s">
        <v>98</v>
      </c>
      <c r="BM170" s="191" t="s">
        <v>3937</v>
      </c>
    </row>
    <row r="171" s="2" customFormat="1">
      <c r="A171" s="41"/>
      <c r="B171" s="42"/>
      <c r="C171" s="41"/>
      <c r="D171" s="193" t="s">
        <v>417</v>
      </c>
      <c r="E171" s="41"/>
      <c r="F171" s="194" t="s">
        <v>3938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417</v>
      </c>
      <c r="AU171" s="22" t="s">
        <v>80</v>
      </c>
    </row>
    <row r="172" s="13" customFormat="1">
      <c r="A172" s="13"/>
      <c r="B172" s="198"/>
      <c r="C172" s="13"/>
      <c r="D172" s="199" t="s">
        <v>419</v>
      </c>
      <c r="E172" s="200" t="s">
        <v>3</v>
      </c>
      <c r="F172" s="201" t="s">
        <v>3899</v>
      </c>
      <c r="G172" s="13"/>
      <c r="H172" s="202">
        <v>15</v>
      </c>
      <c r="I172" s="203"/>
      <c r="J172" s="13"/>
      <c r="K172" s="13"/>
      <c r="L172" s="198"/>
      <c r="M172" s="204"/>
      <c r="N172" s="205"/>
      <c r="O172" s="205"/>
      <c r="P172" s="205"/>
      <c r="Q172" s="205"/>
      <c r="R172" s="205"/>
      <c r="S172" s="205"/>
      <c r="T172" s="20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00" t="s">
        <v>419</v>
      </c>
      <c r="AU172" s="200" t="s">
        <v>80</v>
      </c>
      <c r="AV172" s="13" t="s">
        <v>80</v>
      </c>
      <c r="AW172" s="13" t="s">
        <v>33</v>
      </c>
      <c r="AX172" s="13" t="s">
        <v>76</v>
      </c>
      <c r="AY172" s="200" t="s">
        <v>408</v>
      </c>
    </row>
    <row r="173" s="13" customFormat="1">
      <c r="A173" s="13"/>
      <c r="B173" s="198"/>
      <c r="C173" s="13"/>
      <c r="D173" s="199" t="s">
        <v>419</v>
      </c>
      <c r="E173" s="13"/>
      <c r="F173" s="201" t="s">
        <v>3693</v>
      </c>
      <c r="G173" s="13"/>
      <c r="H173" s="202">
        <v>19.5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419</v>
      </c>
      <c r="AU173" s="200" t="s">
        <v>80</v>
      </c>
      <c r="AV173" s="13" t="s">
        <v>80</v>
      </c>
      <c r="AW173" s="13" t="s">
        <v>4</v>
      </c>
      <c r="AX173" s="13" t="s">
        <v>76</v>
      </c>
      <c r="AY173" s="200" t="s">
        <v>408</v>
      </c>
    </row>
    <row r="174" s="2" customFormat="1" ht="24.15" customHeight="1">
      <c r="A174" s="41"/>
      <c r="B174" s="179"/>
      <c r="C174" s="180" t="s">
        <v>567</v>
      </c>
      <c r="D174" s="180" t="s">
        <v>411</v>
      </c>
      <c r="E174" s="181" t="s">
        <v>3939</v>
      </c>
      <c r="F174" s="182" t="s">
        <v>3940</v>
      </c>
      <c r="G174" s="183" t="s">
        <v>561</v>
      </c>
      <c r="H174" s="184">
        <v>2</v>
      </c>
      <c r="I174" s="185"/>
      <c r="J174" s="186">
        <f>ROUND(I174*H174,2)</f>
        <v>0</v>
      </c>
      <c r="K174" s="182" t="s">
        <v>414</v>
      </c>
      <c r="L174" s="42"/>
      <c r="M174" s="187" t="s">
        <v>3</v>
      </c>
      <c r="N174" s="188" t="s">
        <v>43</v>
      </c>
      <c r="O174" s="75"/>
      <c r="P174" s="189">
        <f>O174*H174</f>
        <v>0</v>
      </c>
      <c r="Q174" s="189">
        <v>0</v>
      </c>
      <c r="R174" s="189">
        <f>Q174*H174</f>
        <v>0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98</v>
      </c>
      <c r="AT174" s="191" t="s">
        <v>411</v>
      </c>
      <c r="AU174" s="191" t="s">
        <v>80</v>
      </c>
      <c r="AY174" s="22" t="s">
        <v>408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76</v>
      </c>
      <c r="BK174" s="192">
        <f>ROUND(I174*H174,2)</f>
        <v>0</v>
      </c>
      <c r="BL174" s="22" t="s">
        <v>98</v>
      </c>
      <c r="BM174" s="191" t="s">
        <v>3941</v>
      </c>
    </row>
    <row r="175" s="2" customFormat="1">
      <c r="A175" s="41"/>
      <c r="B175" s="42"/>
      <c r="C175" s="41"/>
      <c r="D175" s="193" t="s">
        <v>417</v>
      </c>
      <c r="E175" s="41"/>
      <c r="F175" s="194" t="s">
        <v>3942</v>
      </c>
      <c r="G175" s="41"/>
      <c r="H175" s="41"/>
      <c r="I175" s="195"/>
      <c r="J175" s="41"/>
      <c r="K175" s="41"/>
      <c r="L175" s="42"/>
      <c r="M175" s="196"/>
      <c r="N175" s="197"/>
      <c r="O175" s="75"/>
      <c r="P175" s="75"/>
      <c r="Q175" s="75"/>
      <c r="R175" s="75"/>
      <c r="S175" s="75"/>
      <c r="T175" s="76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2" t="s">
        <v>417</v>
      </c>
      <c r="AU175" s="22" t="s">
        <v>80</v>
      </c>
    </row>
    <row r="176" s="13" customFormat="1">
      <c r="A176" s="13"/>
      <c r="B176" s="198"/>
      <c r="C176" s="13"/>
      <c r="D176" s="199" t="s">
        <v>419</v>
      </c>
      <c r="E176" s="200" t="s">
        <v>3</v>
      </c>
      <c r="F176" s="201" t="s">
        <v>3943</v>
      </c>
      <c r="G176" s="13"/>
      <c r="H176" s="202">
        <v>2</v>
      </c>
      <c r="I176" s="203"/>
      <c r="J176" s="13"/>
      <c r="K176" s="13"/>
      <c r="L176" s="198"/>
      <c r="M176" s="204"/>
      <c r="N176" s="205"/>
      <c r="O176" s="205"/>
      <c r="P176" s="205"/>
      <c r="Q176" s="205"/>
      <c r="R176" s="205"/>
      <c r="S176" s="205"/>
      <c r="T176" s="20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00" t="s">
        <v>419</v>
      </c>
      <c r="AU176" s="200" t="s">
        <v>80</v>
      </c>
      <c r="AV176" s="13" t="s">
        <v>80</v>
      </c>
      <c r="AW176" s="13" t="s">
        <v>33</v>
      </c>
      <c r="AX176" s="13" t="s">
        <v>72</v>
      </c>
      <c r="AY176" s="200" t="s">
        <v>408</v>
      </c>
    </row>
    <row r="177" s="15" customFormat="1">
      <c r="A177" s="15"/>
      <c r="B177" s="215"/>
      <c r="C177" s="15"/>
      <c r="D177" s="199" t="s">
        <v>419</v>
      </c>
      <c r="E177" s="216" t="s">
        <v>3</v>
      </c>
      <c r="F177" s="217" t="s">
        <v>451</v>
      </c>
      <c r="G177" s="15"/>
      <c r="H177" s="218">
        <v>2</v>
      </c>
      <c r="I177" s="219"/>
      <c r="J177" s="15"/>
      <c r="K177" s="15"/>
      <c r="L177" s="215"/>
      <c r="M177" s="220"/>
      <c r="N177" s="221"/>
      <c r="O177" s="221"/>
      <c r="P177" s="221"/>
      <c r="Q177" s="221"/>
      <c r="R177" s="221"/>
      <c r="S177" s="221"/>
      <c r="T177" s="222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16" t="s">
        <v>419</v>
      </c>
      <c r="AU177" s="216" t="s">
        <v>80</v>
      </c>
      <c r="AV177" s="15" t="s">
        <v>415</v>
      </c>
      <c r="AW177" s="15" t="s">
        <v>33</v>
      </c>
      <c r="AX177" s="15" t="s">
        <v>76</v>
      </c>
      <c r="AY177" s="216" t="s">
        <v>408</v>
      </c>
    </row>
    <row r="178" s="2" customFormat="1" ht="24.15" customHeight="1">
      <c r="A178" s="41"/>
      <c r="B178" s="179"/>
      <c r="C178" s="180" t="s">
        <v>574</v>
      </c>
      <c r="D178" s="180" t="s">
        <v>411</v>
      </c>
      <c r="E178" s="181" t="s">
        <v>3944</v>
      </c>
      <c r="F178" s="182" t="s">
        <v>3945</v>
      </c>
      <c r="G178" s="183" t="s">
        <v>561</v>
      </c>
      <c r="H178" s="184">
        <v>9</v>
      </c>
      <c r="I178" s="185"/>
      <c r="J178" s="186">
        <f>ROUND(I178*H178,2)</f>
        <v>0</v>
      </c>
      <c r="K178" s="182" t="s">
        <v>414</v>
      </c>
      <c r="L178" s="42"/>
      <c r="M178" s="187" t="s">
        <v>3</v>
      </c>
      <c r="N178" s="188" t="s">
        <v>43</v>
      </c>
      <c r="O178" s="75"/>
      <c r="P178" s="189">
        <f>O178*H178</f>
        <v>0</v>
      </c>
      <c r="Q178" s="189">
        <v>0</v>
      </c>
      <c r="R178" s="189">
        <f>Q178*H178</f>
        <v>0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98</v>
      </c>
      <c r="AT178" s="191" t="s">
        <v>411</v>
      </c>
      <c r="AU178" s="191" t="s">
        <v>80</v>
      </c>
      <c r="AY178" s="22" t="s">
        <v>408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76</v>
      </c>
      <c r="BK178" s="192">
        <f>ROUND(I178*H178,2)</f>
        <v>0</v>
      </c>
      <c r="BL178" s="22" t="s">
        <v>98</v>
      </c>
      <c r="BM178" s="191" t="s">
        <v>3946</v>
      </c>
    </row>
    <row r="179" s="2" customFormat="1">
      <c r="A179" s="41"/>
      <c r="B179" s="42"/>
      <c r="C179" s="41"/>
      <c r="D179" s="193" t="s">
        <v>417</v>
      </c>
      <c r="E179" s="41"/>
      <c r="F179" s="194" t="s">
        <v>3947</v>
      </c>
      <c r="G179" s="41"/>
      <c r="H179" s="41"/>
      <c r="I179" s="195"/>
      <c r="J179" s="41"/>
      <c r="K179" s="41"/>
      <c r="L179" s="42"/>
      <c r="M179" s="196"/>
      <c r="N179" s="197"/>
      <c r="O179" s="75"/>
      <c r="P179" s="75"/>
      <c r="Q179" s="75"/>
      <c r="R179" s="75"/>
      <c r="S179" s="75"/>
      <c r="T179" s="76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2" t="s">
        <v>417</v>
      </c>
      <c r="AU179" s="22" t="s">
        <v>80</v>
      </c>
    </row>
    <row r="180" s="13" customFormat="1">
      <c r="A180" s="13"/>
      <c r="B180" s="198"/>
      <c r="C180" s="13"/>
      <c r="D180" s="199" t="s">
        <v>419</v>
      </c>
      <c r="E180" s="200" t="s">
        <v>3</v>
      </c>
      <c r="F180" s="201" t="s">
        <v>3948</v>
      </c>
      <c r="G180" s="13"/>
      <c r="H180" s="202">
        <v>2</v>
      </c>
      <c r="I180" s="203"/>
      <c r="J180" s="13"/>
      <c r="K180" s="13"/>
      <c r="L180" s="198"/>
      <c r="M180" s="204"/>
      <c r="N180" s="205"/>
      <c r="O180" s="205"/>
      <c r="P180" s="205"/>
      <c r="Q180" s="205"/>
      <c r="R180" s="205"/>
      <c r="S180" s="205"/>
      <c r="T180" s="20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00" t="s">
        <v>419</v>
      </c>
      <c r="AU180" s="200" t="s">
        <v>80</v>
      </c>
      <c r="AV180" s="13" t="s">
        <v>80</v>
      </c>
      <c r="AW180" s="13" t="s">
        <v>33</v>
      </c>
      <c r="AX180" s="13" t="s">
        <v>72</v>
      </c>
      <c r="AY180" s="200" t="s">
        <v>408</v>
      </c>
    </row>
    <row r="181" s="13" customFormat="1">
      <c r="A181" s="13"/>
      <c r="B181" s="198"/>
      <c r="C181" s="13"/>
      <c r="D181" s="199" t="s">
        <v>419</v>
      </c>
      <c r="E181" s="200" t="s">
        <v>3</v>
      </c>
      <c r="F181" s="201" t="s">
        <v>3949</v>
      </c>
      <c r="G181" s="13"/>
      <c r="H181" s="202">
        <v>6</v>
      </c>
      <c r="I181" s="203"/>
      <c r="J181" s="13"/>
      <c r="K181" s="13"/>
      <c r="L181" s="198"/>
      <c r="M181" s="204"/>
      <c r="N181" s="205"/>
      <c r="O181" s="205"/>
      <c r="P181" s="205"/>
      <c r="Q181" s="205"/>
      <c r="R181" s="205"/>
      <c r="S181" s="205"/>
      <c r="T181" s="20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00" t="s">
        <v>419</v>
      </c>
      <c r="AU181" s="200" t="s">
        <v>80</v>
      </c>
      <c r="AV181" s="13" t="s">
        <v>80</v>
      </c>
      <c r="AW181" s="13" t="s">
        <v>33</v>
      </c>
      <c r="AX181" s="13" t="s">
        <v>72</v>
      </c>
      <c r="AY181" s="200" t="s">
        <v>408</v>
      </c>
    </row>
    <row r="182" s="13" customFormat="1">
      <c r="A182" s="13"/>
      <c r="B182" s="198"/>
      <c r="C182" s="13"/>
      <c r="D182" s="199" t="s">
        <v>419</v>
      </c>
      <c r="E182" s="200" t="s">
        <v>3</v>
      </c>
      <c r="F182" s="201" t="s">
        <v>3950</v>
      </c>
      <c r="G182" s="13"/>
      <c r="H182" s="202">
        <v>1</v>
      </c>
      <c r="I182" s="203"/>
      <c r="J182" s="13"/>
      <c r="K182" s="13"/>
      <c r="L182" s="198"/>
      <c r="M182" s="204"/>
      <c r="N182" s="205"/>
      <c r="O182" s="205"/>
      <c r="P182" s="205"/>
      <c r="Q182" s="205"/>
      <c r="R182" s="205"/>
      <c r="S182" s="205"/>
      <c r="T182" s="20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00" t="s">
        <v>419</v>
      </c>
      <c r="AU182" s="200" t="s">
        <v>80</v>
      </c>
      <c r="AV182" s="13" t="s">
        <v>80</v>
      </c>
      <c r="AW182" s="13" t="s">
        <v>33</v>
      </c>
      <c r="AX182" s="13" t="s">
        <v>72</v>
      </c>
      <c r="AY182" s="200" t="s">
        <v>408</v>
      </c>
    </row>
    <row r="183" s="15" customFormat="1">
      <c r="A183" s="15"/>
      <c r="B183" s="215"/>
      <c r="C183" s="15"/>
      <c r="D183" s="199" t="s">
        <v>419</v>
      </c>
      <c r="E183" s="216" t="s">
        <v>3</v>
      </c>
      <c r="F183" s="217" t="s">
        <v>451</v>
      </c>
      <c r="G183" s="15"/>
      <c r="H183" s="218">
        <v>9</v>
      </c>
      <c r="I183" s="219"/>
      <c r="J183" s="15"/>
      <c r="K183" s="15"/>
      <c r="L183" s="215"/>
      <c r="M183" s="220"/>
      <c r="N183" s="221"/>
      <c r="O183" s="221"/>
      <c r="P183" s="221"/>
      <c r="Q183" s="221"/>
      <c r="R183" s="221"/>
      <c r="S183" s="221"/>
      <c r="T183" s="222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16" t="s">
        <v>419</v>
      </c>
      <c r="AU183" s="216" t="s">
        <v>80</v>
      </c>
      <c r="AV183" s="15" t="s">
        <v>415</v>
      </c>
      <c r="AW183" s="15" t="s">
        <v>33</v>
      </c>
      <c r="AX183" s="15" t="s">
        <v>76</v>
      </c>
      <c r="AY183" s="216" t="s">
        <v>408</v>
      </c>
    </row>
    <row r="184" s="2" customFormat="1" ht="24.15" customHeight="1">
      <c r="A184" s="41"/>
      <c r="B184" s="179"/>
      <c r="C184" s="180" t="s">
        <v>580</v>
      </c>
      <c r="D184" s="180" t="s">
        <v>411</v>
      </c>
      <c r="E184" s="181" t="s">
        <v>3951</v>
      </c>
      <c r="F184" s="182" t="s">
        <v>3952</v>
      </c>
      <c r="G184" s="183" t="s">
        <v>561</v>
      </c>
      <c r="H184" s="184">
        <v>3</v>
      </c>
      <c r="I184" s="185"/>
      <c r="J184" s="186">
        <f>ROUND(I184*H184,2)</f>
        <v>0</v>
      </c>
      <c r="K184" s="182" t="s">
        <v>414</v>
      </c>
      <c r="L184" s="42"/>
      <c r="M184" s="187" t="s">
        <v>3</v>
      </c>
      <c r="N184" s="188" t="s">
        <v>43</v>
      </c>
      <c r="O184" s="75"/>
      <c r="P184" s="189">
        <f>O184*H184</f>
        <v>0</v>
      </c>
      <c r="Q184" s="189">
        <v>0</v>
      </c>
      <c r="R184" s="189">
        <f>Q184*H184</f>
        <v>0</v>
      </c>
      <c r="S184" s="189">
        <v>0</v>
      </c>
      <c r="T184" s="190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191" t="s">
        <v>98</v>
      </c>
      <c r="AT184" s="191" t="s">
        <v>411</v>
      </c>
      <c r="AU184" s="191" t="s">
        <v>80</v>
      </c>
      <c r="AY184" s="22" t="s">
        <v>408</v>
      </c>
      <c r="BE184" s="192">
        <f>IF(N184="základní",J184,0)</f>
        <v>0</v>
      </c>
      <c r="BF184" s="192">
        <f>IF(N184="snížená",J184,0)</f>
        <v>0</v>
      </c>
      <c r="BG184" s="192">
        <f>IF(N184="zákl. přenesená",J184,0)</f>
        <v>0</v>
      </c>
      <c r="BH184" s="192">
        <f>IF(N184="sníž. přenesená",J184,0)</f>
        <v>0</v>
      </c>
      <c r="BI184" s="192">
        <f>IF(N184="nulová",J184,0)</f>
        <v>0</v>
      </c>
      <c r="BJ184" s="22" t="s">
        <v>76</v>
      </c>
      <c r="BK184" s="192">
        <f>ROUND(I184*H184,2)</f>
        <v>0</v>
      </c>
      <c r="BL184" s="22" t="s">
        <v>98</v>
      </c>
      <c r="BM184" s="191" t="s">
        <v>3953</v>
      </c>
    </row>
    <row r="185" s="2" customFormat="1">
      <c r="A185" s="41"/>
      <c r="B185" s="42"/>
      <c r="C185" s="41"/>
      <c r="D185" s="193" t="s">
        <v>417</v>
      </c>
      <c r="E185" s="41"/>
      <c r="F185" s="194" t="s">
        <v>3954</v>
      </c>
      <c r="G185" s="41"/>
      <c r="H185" s="41"/>
      <c r="I185" s="195"/>
      <c r="J185" s="41"/>
      <c r="K185" s="41"/>
      <c r="L185" s="42"/>
      <c r="M185" s="196"/>
      <c r="N185" s="197"/>
      <c r="O185" s="75"/>
      <c r="P185" s="75"/>
      <c r="Q185" s="75"/>
      <c r="R185" s="75"/>
      <c r="S185" s="75"/>
      <c r="T185" s="76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2" t="s">
        <v>417</v>
      </c>
      <c r="AU185" s="22" t="s">
        <v>80</v>
      </c>
    </row>
    <row r="186" s="13" customFormat="1">
      <c r="A186" s="13"/>
      <c r="B186" s="198"/>
      <c r="C186" s="13"/>
      <c r="D186" s="199" t="s">
        <v>419</v>
      </c>
      <c r="E186" s="200" t="s">
        <v>3</v>
      </c>
      <c r="F186" s="201" t="s">
        <v>3955</v>
      </c>
      <c r="G186" s="13"/>
      <c r="H186" s="202">
        <v>1</v>
      </c>
      <c r="I186" s="203"/>
      <c r="J186" s="13"/>
      <c r="K186" s="13"/>
      <c r="L186" s="198"/>
      <c r="M186" s="204"/>
      <c r="N186" s="205"/>
      <c r="O186" s="205"/>
      <c r="P186" s="205"/>
      <c r="Q186" s="205"/>
      <c r="R186" s="205"/>
      <c r="S186" s="205"/>
      <c r="T186" s="20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00" t="s">
        <v>419</v>
      </c>
      <c r="AU186" s="200" t="s">
        <v>80</v>
      </c>
      <c r="AV186" s="13" t="s">
        <v>80</v>
      </c>
      <c r="AW186" s="13" t="s">
        <v>33</v>
      </c>
      <c r="AX186" s="13" t="s">
        <v>72</v>
      </c>
      <c r="AY186" s="200" t="s">
        <v>408</v>
      </c>
    </row>
    <row r="187" s="13" customFormat="1">
      <c r="A187" s="13"/>
      <c r="B187" s="198"/>
      <c r="C187" s="13"/>
      <c r="D187" s="199" t="s">
        <v>419</v>
      </c>
      <c r="E187" s="200" t="s">
        <v>3</v>
      </c>
      <c r="F187" s="201" t="s">
        <v>3956</v>
      </c>
      <c r="G187" s="13"/>
      <c r="H187" s="202">
        <v>2</v>
      </c>
      <c r="I187" s="203"/>
      <c r="J187" s="13"/>
      <c r="K187" s="13"/>
      <c r="L187" s="198"/>
      <c r="M187" s="204"/>
      <c r="N187" s="205"/>
      <c r="O187" s="205"/>
      <c r="P187" s="205"/>
      <c r="Q187" s="205"/>
      <c r="R187" s="205"/>
      <c r="S187" s="205"/>
      <c r="T187" s="20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00" t="s">
        <v>419</v>
      </c>
      <c r="AU187" s="200" t="s">
        <v>80</v>
      </c>
      <c r="AV187" s="13" t="s">
        <v>80</v>
      </c>
      <c r="AW187" s="13" t="s">
        <v>33</v>
      </c>
      <c r="AX187" s="13" t="s">
        <v>72</v>
      </c>
      <c r="AY187" s="200" t="s">
        <v>408</v>
      </c>
    </row>
    <row r="188" s="15" customFormat="1">
      <c r="A188" s="15"/>
      <c r="B188" s="215"/>
      <c r="C188" s="15"/>
      <c r="D188" s="199" t="s">
        <v>419</v>
      </c>
      <c r="E188" s="216" t="s">
        <v>3</v>
      </c>
      <c r="F188" s="217" t="s">
        <v>451</v>
      </c>
      <c r="G188" s="15"/>
      <c r="H188" s="218">
        <v>3</v>
      </c>
      <c r="I188" s="219"/>
      <c r="J188" s="15"/>
      <c r="K188" s="15"/>
      <c r="L188" s="215"/>
      <c r="M188" s="220"/>
      <c r="N188" s="221"/>
      <c r="O188" s="221"/>
      <c r="P188" s="221"/>
      <c r="Q188" s="221"/>
      <c r="R188" s="221"/>
      <c r="S188" s="221"/>
      <c r="T188" s="222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16" t="s">
        <v>419</v>
      </c>
      <c r="AU188" s="216" t="s">
        <v>80</v>
      </c>
      <c r="AV188" s="15" t="s">
        <v>415</v>
      </c>
      <c r="AW188" s="15" t="s">
        <v>33</v>
      </c>
      <c r="AX188" s="15" t="s">
        <v>76</v>
      </c>
      <c r="AY188" s="216" t="s">
        <v>408</v>
      </c>
    </row>
    <row r="189" s="2" customFormat="1" ht="24.15" customHeight="1">
      <c r="A189" s="41"/>
      <c r="B189" s="179"/>
      <c r="C189" s="180" t="s">
        <v>585</v>
      </c>
      <c r="D189" s="180" t="s">
        <v>411</v>
      </c>
      <c r="E189" s="181" t="s">
        <v>3957</v>
      </c>
      <c r="F189" s="182" t="s">
        <v>3958</v>
      </c>
      <c r="G189" s="183" t="s">
        <v>561</v>
      </c>
      <c r="H189" s="184">
        <v>10</v>
      </c>
      <c r="I189" s="185"/>
      <c r="J189" s="186">
        <f>ROUND(I189*H189,2)</f>
        <v>0</v>
      </c>
      <c r="K189" s="182" t="s">
        <v>414</v>
      </c>
      <c r="L189" s="42"/>
      <c r="M189" s="187" t="s">
        <v>3</v>
      </c>
      <c r="N189" s="188" t="s">
        <v>43</v>
      </c>
      <c r="O189" s="75"/>
      <c r="P189" s="189">
        <f>O189*H189</f>
        <v>0</v>
      </c>
      <c r="Q189" s="189">
        <v>0</v>
      </c>
      <c r="R189" s="189">
        <f>Q189*H189</f>
        <v>0</v>
      </c>
      <c r="S189" s="189">
        <v>0</v>
      </c>
      <c r="T189" s="190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191" t="s">
        <v>98</v>
      </c>
      <c r="AT189" s="191" t="s">
        <v>411</v>
      </c>
      <c r="AU189" s="191" t="s">
        <v>80</v>
      </c>
      <c r="AY189" s="22" t="s">
        <v>408</v>
      </c>
      <c r="BE189" s="192">
        <f>IF(N189="základní",J189,0)</f>
        <v>0</v>
      </c>
      <c r="BF189" s="192">
        <f>IF(N189="snížená",J189,0)</f>
        <v>0</v>
      </c>
      <c r="BG189" s="192">
        <f>IF(N189="zákl. přenesená",J189,0)</f>
        <v>0</v>
      </c>
      <c r="BH189" s="192">
        <f>IF(N189="sníž. přenesená",J189,0)</f>
        <v>0</v>
      </c>
      <c r="BI189" s="192">
        <f>IF(N189="nulová",J189,0)</f>
        <v>0</v>
      </c>
      <c r="BJ189" s="22" t="s">
        <v>76</v>
      </c>
      <c r="BK189" s="192">
        <f>ROUND(I189*H189,2)</f>
        <v>0</v>
      </c>
      <c r="BL189" s="22" t="s">
        <v>98</v>
      </c>
      <c r="BM189" s="191" t="s">
        <v>3959</v>
      </c>
    </row>
    <row r="190" s="2" customFormat="1">
      <c r="A190" s="41"/>
      <c r="B190" s="42"/>
      <c r="C190" s="41"/>
      <c r="D190" s="193" t="s">
        <v>417</v>
      </c>
      <c r="E190" s="41"/>
      <c r="F190" s="194" t="s">
        <v>3960</v>
      </c>
      <c r="G190" s="41"/>
      <c r="H190" s="41"/>
      <c r="I190" s="195"/>
      <c r="J190" s="41"/>
      <c r="K190" s="41"/>
      <c r="L190" s="42"/>
      <c r="M190" s="196"/>
      <c r="N190" s="197"/>
      <c r="O190" s="75"/>
      <c r="P190" s="75"/>
      <c r="Q190" s="75"/>
      <c r="R190" s="75"/>
      <c r="S190" s="75"/>
      <c r="T190" s="76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2" t="s">
        <v>417</v>
      </c>
      <c r="AU190" s="22" t="s">
        <v>80</v>
      </c>
    </row>
    <row r="191" s="13" customFormat="1">
      <c r="A191" s="13"/>
      <c r="B191" s="198"/>
      <c r="C191" s="13"/>
      <c r="D191" s="199" t="s">
        <v>419</v>
      </c>
      <c r="E191" s="200" t="s">
        <v>3</v>
      </c>
      <c r="F191" s="201" t="s">
        <v>3961</v>
      </c>
      <c r="G191" s="13"/>
      <c r="H191" s="202">
        <v>2</v>
      </c>
      <c r="I191" s="203"/>
      <c r="J191" s="13"/>
      <c r="K191" s="13"/>
      <c r="L191" s="198"/>
      <c r="M191" s="204"/>
      <c r="N191" s="205"/>
      <c r="O191" s="205"/>
      <c r="P191" s="205"/>
      <c r="Q191" s="205"/>
      <c r="R191" s="205"/>
      <c r="S191" s="205"/>
      <c r="T191" s="20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00" t="s">
        <v>419</v>
      </c>
      <c r="AU191" s="200" t="s">
        <v>80</v>
      </c>
      <c r="AV191" s="13" t="s">
        <v>80</v>
      </c>
      <c r="AW191" s="13" t="s">
        <v>33</v>
      </c>
      <c r="AX191" s="13" t="s">
        <v>72</v>
      </c>
      <c r="AY191" s="200" t="s">
        <v>408</v>
      </c>
    </row>
    <row r="192" s="13" customFormat="1">
      <c r="A192" s="13"/>
      <c r="B192" s="198"/>
      <c r="C192" s="13"/>
      <c r="D192" s="199" t="s">
        <v>419</v>
      </c>
      <c r="E192" s="200" t="s">
        <v>3</v>
      </c>
      <c r="F192" s="201" t="s">
        <v>3962</v>
      </c>
      <c r="G192" s="13"/>
      <c r="H192" s="202">
        <v>5</v>
      </c>
      <c r="I192" s="203"/>
      <c r="J192" s="13"/>
      <c r="K192" s="13"/>
      <c r="L192" s="198"/>
      <c r="M192" s="204"/>
      <c r="N192" s="205"/>
      <c r="O192" s="205"/>
      <c r="P192" s="205"/>
      <c r="Q192" s="205"/>
      <c r="R192" s="205"/>
      <c r="S192" s="205"/>
      <c r="T192" s="20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00" t="s">
        <v>419</v>
      </c>
      <c r="AU192" s="200" t="s">
        <v>80</v>
      </c>
      <c r="AV192" s="13" t="s">
        <v>80</v>
      </c>
      <c r="AW192" s="13" t="s">
        <v>33</v>
      </c>
      <c r="AX192" s="13" t="s">
        <v>72</v>
      </c>
      <c r="AY192" s="200" t="s">
        <v>408</v>
      </c>
    </row>
    <row r="193" s="13" customFormat="1">
      <c r="A193" s="13"/>
      <c r="B193" s="198"/>
      <c r="C193" s="13"/>
      <c r="D193" s="199" t="s">
        <v>419</v>
      </c>
      <c r="E193" s="200" t="s">
        <v>3</v>
      </c>
      <c r="F193" s="201" t="s">
        <v>3963</v>
      </c>
      <c r="G193" s="13"/>
      <c r="H193" s="202">
        <v>1</v>
      </c>
      <c r="I193" s="203"/>
      <c r="J193" s="13"/>
      <c r="K193" s="13"/>
      <c r="L193" s="198"/>
      <c r="M193" s="204"/>
      <c r="N193" s="205"/>
      <c r="O193" s="205"/>
      <c r="P193" s="205"/>
      <c r="Q193" s="205"/>
      <c r="R193" s="205"/>
      <c r="S193" s="205"/>
      <c r="T193" s="20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00" t="s">
        <v>419</v>
      </c>
      <c r="AU193" s="200" t="s">
        <v>80</v>
      </c>
      <c r="AV193" s="13" t="s">
        <v>80</v>
      </c>
      <c r="AW193" s="13" t="s">
        <v>33</v>
      </c>
      <c r="AX193" s="13" t="s">
        <v>72</v>
      </c>
      <c r="AY193" s="200" t="s">
        <v>408</v>
      </c>
    </row>
    <row r="194" s="13" customFormat="1">
      <c r="A194" s="13"/>
      <c r="B194" s="198"/>
      <c r="C194" s="13"/>
      <c r="D194" s="199" t="s">
        <v>419</v>
      </c>
      <c r="E194" s="200" t="s">
        <v>3</v>
      </c>
      <c r="F194" s="201" t="s">
        <v>3964</v>
      </c>
      <c r="G194" s="13"/>
      <c r="H194" s="202">
        <v>2</v>
      </c>
      <c r="I194" s="203"/>
      <c r="J194" s="13"/>
      <c r="K194" s="13"/>
      <c r="L194" s="198"/>
      <c r="M194" s="204"/>
      <c r="N194" s="205"/>
      <c r="O194" s="205"/>
      <c r="P194" s="205"/>
      <c r="Q194" s="205"/>
      <c r="R194" s="205"/>
      <c r="S194" s="205"/>
      <c r="T194" s="20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00" t="s">
        <v>419</v>
      </c>
      <c r="AU194" s="200" t="s">
        <v>80</v>
      </c>
      <c r="AV194" s="13" t="s">
        <v>80</v>
      </c>
      <c r="AW194" s="13" t="s">
        <v>33</v>
      </c>
      <c r="AX194" s="13" t="s">
        <v>72</v>
      </c>
      <c r="AY194" s="200" t="s">
        <v>408</v>
      </c>
    </row>
    <row r="195" s="15" customFormat="1">
      <c r="A195" s="15"/>
      <c r="B195" s="215"/>
      <c r="C195" s="15"/>
      <c r="D195" s="199" t="s">
        <v>419</v>
      </c>
      <c r="E195" s="216" t="s">
        <v>3</v>
      </c>
      <c r="F195" s="217" t="s">
        <v>451</v>
      </c>
      <c r="G195" s="15"/>
      <c r="H195" s="218">
        <v>10</v>
      </c>
      <c r="I195" s="219"/>
      <c r="J195" s="15"/>
      <c r="K195" s="15"/>
      <c r="L195" s="215"/>
      <c r="M195" s="220"/>
      <c r="N195" s="221"/>
      <c r="O195" s="221"/>
      <c r="P195" s="221"/>
      <c r="Q195" s="221"/>
      <c r="R195" s="221"/>
      <c r="S195" s="221"/>
      <c r="T195" s="222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16" t="s">
        <v>419</v>
      </c>
      <c r="AU195" s="216" t="s">
        <v>80</v>
      </c>
      <c r="AV195" s="15" t="s">
        <v>415</v>
      </c>
      <c r="AW195" s="15" t="s">
        <v>33</v>
      </c>
      <c r="AX195" s="15" t="s">
        <v>76</v>
      </c>
      <c r="AY195" s="216" t="s">
        <v>408</v>
      </c>
    </row>
    <row r="196" s="2" customFormat="1" ht="24.15" customHeight="1">
      <c r="A196" s="41"/>
      <c r="B196" s="179"/>
      <c r="C196" s="180" t="s">
        <v>593</v>
      </c>
      <c r="D196" s="180" t="s">
        <v>411</v>
      </c>
      <c r="E196" s="181" t="s">
        <v>3965</v>
      </c>
      <c r="F196" s="182" t="s">
        <v>3966</v>
      </c>
      <c r="G196" s="183" t="s">
        <v>561</v>
      </c>
      <c r="H196" s="184">
        <v>1</v>
      </c>
      <c r="I196" s="185"/>
      <c r="J196" s="186">
        <f>ROUND(I196*H196,2)</f>
        <v>0</v>
      </c>
      <c r="K196" s="182" t="s">
        <v>414</v>
      </c>
      <c r="L196" s="42"/>
      <c r="M196" s="187" t="s">
        <v>3</v>
      </c>
      <c r="N196" s="188" t="s">
        <v>43</v>
      </c>
      <c r="O196" s="75"/>
      <c r="P196" s="189">
        <f>O196*H196</f>
        <v>0</v>
      </c>
      <c r="Q196" s="189">
        <v>0.0010100000000000001</v>
      </c>
      <c r="R196" s="189">
        <f>Q196*H196</f>
        <v>0.0010100000000000001</v>
      </c>
      <c r="S196" s="189">
        <v>0</v>
      </c>
      <c r="T196" s="190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191" t="s">
        <v>98</v>
      </c>
      <c r="AT196" s="191" t="s">
        <v>411</v>
      </c>
      <c r="AU196" s="191" t="s">
        <v>80</v>
      </c>
      <c r="AY196" s="22" t="s">
        <v>408</v>
      </c>
      <c r="BE196" s="192">
        <f>IF(N196="základní",J196,0)</f>
        <v>0</v>
      </c>
      <c r="BF196" s="192">
        <f>IF(N196="snížená",J196,0)</f>
        <v>0</v>
      </c>
      <c r="BG196" s="192">
        <f>IF(N196="zákl. přenesená",J196,0)</f>
        <v>0</v>
      </c>
      <c r="BH196" s="192">
        <f>IF(N196="sníž. přenesená",J196,0)</f>
        <v>0</v>
      </c>
      <c r="BI196" s="192">
        <f>IF(N196="nulová",J196,0)</f>
        <v>0</v>
      </c>
      <c r="BJ196" s="22" t="s">
        <v>76</v>
      </c>
      <c r="BK196" s="192">
        <f>ROUND(I196*H196,2)</f>
        <v>0</v>
      </c>
      <c r="BL196" s="22" t="s">
        <v>98</v>
      </c>
      <c r="BM196" s="191" t="s">
        <v>3967</v>
      </c>
    </row>
    <row r="197" s="2" customFormat="1">
      <c r="A197" s="41"/>
      <c r="B197" s="42"/>
      <c r="C197" s="41"/>
      <c r="D197" s="193" t="s">
        <v>417</v>
      </c>
      <c r="E197" s="41"/>
      <c r="F197" s="194" t="s">
        <v>3968</v>
      </c>
      <c r="G197" s="41"/>
      <c r="H197" s="41"/>
      <c r="I197" s="195"/>
      <c r="J197" s="41"/>
      <c r="K197" s="41"/>
      <c r="L197" s="42"/>
      <c r="M197" s="196"/>
      <c r="N197" s="197"/>
      <c r="O197" s="75"/>
      <c r="P197" s="75"/>
      <c r="Q197" s="75"/>
      <c r="R197" s="75"/>
      <c r="S197" s="75"/>
      <c r="T197" s="76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2" t="s">
        <v>417</v>
      </c>
      <c r="AU197" s="22" t="s">
        <v>80</v>
      </c>
    </row>
    <row r="198" s="13" customFormat="1">
      <c r="A198" s="13"/>
      <c r="B198" s="198"/>
      <c r="C198" s="13"/>
      <c r="D198" s="199" t="s">
        <v>419</v>
      </c>
      <c r="E198" s="200" t="s">
        <v>3</v>
      </c>
      <c r="F198" s="201" t="s">
        <v>3728</v>
      </c>
      <c r="G198" s="13"/>
      <c r="H198" s="202">
        <v>1</v>
      </c>
      <c r="I198" s="203"/>
      <c r="J198" s="13"/>
      <c r="K198" s="13"/>
      <c r="L198" s="198"/>
      <c r="M198" s="204"/>
      <c r="N198" s="205"/>
      <c r="O198" s="205"/>
      <c r="P198" s="205"/>
      <c r="Q198" s="205"/>
      <c r="R198" s="205"/>
      <c r="S198" s="205"/>
      <c r="T198" s="20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00" t="s">
        <v>419</v>
      </c>
      <c r="AU198" s="200" t="s">
        <v>80</v>
      </c>
      <c r="AV198" s="13" t="s">
        <v>80</v>
      </c>
      <c r="AW198" s="13" t="s">
        <v>33</v>
      </c>
      <c r="AX198" s="13" t="s">
        <v>72</v>
      </c>
      <c r="AY198" s="200" t="s">
        <v>408</v>
      </c>
    </row>
    <row r="199" s="15" customFormat="1">
      <c r="A199" s="15"/>
      <c r="B199" s="215"/>
      <c r="C199" s="15"/>
      <c r="D199" s="199" t="s">
        <v>419</v>
      </c>
      <c r="E199" s="216" t="s">
        <v>3</v>
      </c>
      <c r="F199" s="217" t="s">
        <v>451</v>
      </c>
      <c r="G199" s="15"/>
      <c r="H199" s="218">
        <v>1</v>
      </c>
      <c r="I199" s="219"/>
      <c r="J199" s="15"/>
      <c r="K199" s="15"/>
      <c r="L199" s="215"/>
      <c r="M199" s="220"/>
      <c r="N199" s="221"/>
      <c r="O199" s="221"/>
      <c r="P199" s="221"/>
      <c r="Q199" s="221"/>
      <c r="R199" s="221"/>
      <c r="S199" s="221"/>
      <c r="T199" s="222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16" t="s">
        <v>419</v>
      </c>
      <c r="AU199" s="216" t="s">
        <v>80</v>
      </c>
      <c r="AV199" s="15" t="s">
        <v>415</v>
      </c>
      <c r="AW199" s="15" t="s">
        <v>33</v>
      </c>
      <c r="AX199" s="15" t="s">
        <v>76</v>
      </c>
      <c r="AY199" s="216" t="s">
        <v>408</v>
      </c>
    </row>
    <row r="200" s="2" customFormat="1" ht="24.15" customHeight="1">
      <c r="A200" s="41"/>
      <c r="B200" s="179"/>
      <c r="C200" s="180" t="s">
        <v>599</v>
      </c>
      <c r="D200" s="180" t="s">
        <v>411</v>
      </c>
      <c r="E200" s="181" t="s">
        <v>3969</v>
      </c>
      <c r="F200" s="182" t="s">
        <v>3970</v>
      </c>
      <c r="G200" s="183" t="s">
        <v>561</v>
      </c>
      <c r="H200" s="184">
        <v>1</v>
      </c>
      <c r="I200" s="185"/>
      <c r="J200" s="186">
        <f>ROUND(I200*H200,2)</f>
        <v>0</v>
      </c>
      <c r="K200" s="182" t="s">
        <v>414</v>
      </c>
      <c r="L200" s="42"/>
      <c r="M200" s="187" t="s">
        <v>3</v>
      </c>
      <c r="N200" s="188" t="s">
        <v>43</v>
      </c>
      <c r="O200" s="75"/>
      <c r="P200" s="189">
        <f>O200*H200</f>
        <v>0</v>
      </c>
      <c r="Q200" s="189">
        <v>0.00022000000000000001</v>
      </c>
      <c r="R200" s="189">
        <f>Q200*H200</f>
        <v>0.00022000000000000001</v>
      </c>
      <c r="S200" s="189">
        <v>0</v>
      </c>
      <c r="T200" s="190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191" t="s">
        <v>98</v>
      </c>
      <c r="AT200" s="191" t="s">
        <v>411</v>
      </c>
      <c r="AU200" s="191" t="s">
        <v>80</v>
      </c>
      <c r="AY200" s="22" t="s">
        <v>408</v>
      </c>
      <c r="BE200" s="192">
        <f>IF(N200="základní",J200,0)</f>
        <v>0</v>
      </c>
      <c r="BF200" s="192">
        <f>IF(N200="snížená",J200,0)</f>
        <v>0</v>
      </c>
      <c r="BG200" s="192">
        <f>IF(N200="zákl. přenesená",J200,0)</f>
        <v>0</v>
      </c>
      <c r="BH200" s="192">
        <f>IF(N200="sníž. přenesená",J200,0)</f>
        <v>0</v>
      </c>
      <c r="BI200" s="192">
        <f>IF(N200="nulová",J200,0)</f>
        <v>0</v>
      </c>
      <c r="BJ200" s="22" t="s">
        <v>76</v>
      </c>
      <c r="BK200" s="192">
        <f>ROUND(I200*H200,2)</f>
        <v>0</v>
      </c>
      <c r="BL200" s="22" t="s">
        <v>98</v>
      </c>
      <c r="BM200" s="191" t="s">
        <v>3971</v>
      </c>
    </row>
    <row r="201" s="2" customFormat="1">
      <c r="A201" s="41"/>
      <c r="B201" s="42"/>
      <c r="C201" s="41"/>
      <c r="D201" s="193" t="s">
        <v>417</v>
      </c>
      <c r="E201" s="41"/>
      <c r="F201" s="194" t="s">
        <v>3972</v>
      </c>
      <c r="G201" s="41"/>
      <c r="H201" s="41"/>
      <c r="I201" s="195"/>
      <c r="J201" s="41"/>
      <c r="K201" s="41"/>
      <c r="L201" s="42"/>
      <c r="M201" s="196"/>
      <c r="N201" s="197"/>
      <c r="O201" s="75"/>
      <c r="P201" s="75"/>
      <c r="Q201" s="75"/>
      <c r="R201" s="75"/>
      <c r="S201" s="75"/>
      <c r="T201" s="76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2" t="s">
        <v>417</v>
      </c>
      <c r="AU201" s="22" t="s">
        <v>80</v>
      </c>
    </row>
    <row r="202" s="13" customFormat="1">
      <c r="A202" s="13"/>
      <c r="B202" s="198"/>
      <c r="C202" s="13"/>
      <c r="D202" s="199" t="s">
        <v>419</v>
      </c>
      <c r="E202" s="200" t="s">
        <v>3</v>
      </c>
      <c r="F202" s="201" t="s">
        <v>3950</v>
      </c>
      <c r="G202" s="13"/>
      <c r="H202" s="202">
        <v>1</v>
      </c>
      <c r="I202" s="203"/>
      <c r="J202" s="13"/>
      <c r="K202" s="13"/>
      <c r="L202" s="198"/>
      <c r="M202" s="204"/>
      <c r="N202" s="205"/>
      <c r="O202" s="205"/>
      <c r="P202" s="205"/>
      <c r="Q202" s="205"/>
      <c r="R202" s="205"/>
      <c r="S202" s="205"/>
      <c r="T202" s="20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00" t="s">
        <v>419</v>
      </c>
      <c r="AU202" s="200" t="s">
        <v>80</v>
      </c>
      <c r="AV202" s="13" t="s">
        <v>80</v>
      </c>
      <c r="AW202" s="13" t="s">
        <v>33</v>
      </c>
      <c r="AX202" s="13" t="s">
        <v>76</v>
      </c>
      <c r="AY202" s="200" t="s">
        <v>408</v>
      </c>
    </row>
    <row r="203" s="2" customFormat="1" ht="16.5" customHeight="1">
      <c r="A203" s="41"/>
      <c r="B203" s="179"/>
      <c r="C203" s="180" t="s">
        <v>604</v>
      </c>
      <c r="D203" s="180" t="s">
        <v>411</v>
      </c>
      <c r="E203" s="181" t="s">
        <v>3973</v>
      </c>
      <c r="F203" s="182" t="s">
        <v>3974</v>
      </c>
      <c r="G203" s="183" t="s">
        <v>561</v>
      </c>
      <c r="H203" s="184">
        <v>3</v>
      </c>
      <c r="I203" s="185"/>
      <c r="J203" s="186">
        <f>ROUND(I203*H203,2)</f>
        <v>0</v>
      </c>
      <c r="K203" s="182" t="s">
        <v>414</v>
      </c>
      <c r="L203" s="42"/>
      <c r="M203" s="187" t="s">
        <v>3</v>
      </c>
      <c r="N203" s="188" t="s">
        <v>43</v>
      </c>
      <c r="O203" s="75"/>
      <c r="P203" s="189">
        <f>O203*H203</f>
        <v>0</v>
      </c>
      <c r="Q203" s="189">
        <v>0.00029</v>
      </c>
      <c r="R203" s="189">
        <f>Q203*H203</f>
        <v>0.00087000000000000001</v>
      </c>
      <c r="S203" s="189">
        <v>0</v>
      </c>
      <c r="T203" s="190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191" t="s">
        <v>98</v>
      </c>
      <c r="AT203" s="191" t="s">
        <v>411</v>
      </c>
      <c r="AU203" s="191" t="s">
        <v>80</v>
      </c>
      <c r="AY203" s="22" t="s">
        <v>408</v>
      </c>
      <c r="BE203" s="192">
        <f>IF(N203="základní",J203,0)</f>
        <v>0</v>
      </c>
      <c r="BF203" s="192">
        <f>IF(N203="snížená",J203,0)</f>
        <v>0</v>
      </c>
      <c r="BG203" s="192">
        <f>IF(N203="zákl. přenesená",J203,0)</f>
        <v>0</v>
      </c>
      <c r="BH203" s="192">
        <f>IF(N203="sníž. přenesená",J203,0)</f>
        <v>0</v>
      </c>
      <c r="BI203" s="192">
        <f>IF(N203="nulová",J203,0)</f>
        <v>0</v>
      </c>
      <c r="BJ203" s="22" t="s">
        <v>76</v>
      </c>
      <c r="BK203" s="192">
        <f>ROUND(I203*H203,2)</f>
        <v>0</v>
      </c>
      <c r="BL203" s="22" t="s">
        <v>98</v>
      </c>
      <c r="BM203" s="191" t="s">
        <v>3975</v>
      </c>
    </row>
    <row r="204" s="2" customFormat="1">
      <c r="A204" s="41"/>
      <c r="B204" s="42"/>
      <c r="C204" s="41"/>
      <c r="D204" s="193" t="s">
        <v>417</v>
      </c>
      <c r="E204" s="41"/>
      <c r="F204" s="194" t="s">
        <v>3976</v>
      </c>
      <c r="G204" s="41"/>
      <c r="H204" s="41"/>
      <c r="I204" s="195"/>
      <c r="J204" s="41"/>
      <c r="K204" s="41"/>
      <c r="L204" s="42"/>
      <c r="M204" s="196"/>
      <c r="N204" s="197"/>
      <c r="O204" s="75"/>
      <c r="P204" s="75"/>
      <c r="Q204" s="75"/>
      <c r="R204" s="75"/>
      <c r="S204" s="75"/>
      <c r="T204" s="76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2" t="s">
        <v>417</v>
      </c>
      <c r="AU204" s="22" t="s">
        <v>80</v>
      </c>
    </row>
    <row r="205" s="13" customFormat="1">
      <c r="A205" s="13"/>
      <c r="B205" s="198"/>
      <c r="C205" s="13"/>
      <c r="D205" s="199" t="s">
        <v>419</v>
      </c>
      <c r="E205" s="200" t="s">
        <v>3</v>
      </c>
      <c r="F205" s="201" t="s">
        <v>3800</v>
      </c>
      <c r="G205" s="13"/>
      <c r="H205" s="202">
        <v>3</v>
      </c>
      <c r="I205" s="203"/>
      <c r="J205" s="13"/>
      <c r="K205" s="13"/>
      <c r="L205" s="198"/>
      <c r="M205" s="204"/>
      <c r="N205" s="205"/>
      <c r="O205" s="205"/>
      <c r="P205" s="205"/>
      <c r="Q205" s="205"/>
      <c r="R205" s="205"/>
      <c r="S205" s="205"/>
      <c r="T205" s="20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00" t="s">
        <v>419</v>
      </c>
      <c r="AU205" s="200" t="s">
        <v>80</v>
      </c>
      <c r="AV205" s="13" t="s">
        <v>80</v>
      </c>
      <c r="AW205" s="13" t="s">
        <v>33</v>
      </c>
      <c r="AX205" s="13" t="s">
        <v>72</v>
      </c>
      <c r="AY205" s="200" t="s">
        <v>408</v>
      </c>
    </row>
    <row r="206" s="15" customFormat="1">
      <c r="A206" s="15"/>
      <c r="B206" s="215"/>
      <c r="C206" s="15"/>
      <c r="D206" s="199" t="s">
        <v>419</v>
      </c>
      <c r="E206" s="216" t="s">
        <v>3</v>
      </c>
      <c r="F206" s="217" t="s">
        <v>451</v>
      </c>
      <c r="G206" s="15"/>
      <c r="H206" s="218">
        <v>3</v>
      </c>
      <c r="I206" s="219"/>
      <c r="J206" s="15"/>
      <c r="K206" s="15"/>
      <c r="L206" s="215"/>
      <c r="M206" s="220"/>
      <c r="N206" s="221"/>
      <c r="O206" s="221"/>
      <c r="P206" s="221"/>
      <c r="Q206" s="221"/>
      <c r="R206" s="221"/>
      <c r="S206" s="221"/>
      <c r="T206" s="222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16" t="s">
        <v>419</v>
      </c>
      <c r="AU206" s="216" t="s">
        <v>80</v>
      </c>
      <c r="AV206" s="15" t="s">
        <v>415</v>
      </c>
      <c r="AW206" s="15" t="s">
        <v>33</v>
      </c>
      <c r="AX206" s="15" t="s">
        <v>76</v>
      </c>
      <c r="AY206" s="216" t="s">
        <v>408</v>
      </c>
    </row>
    <row r="207" s="2" customFormat="1" ht="21.75" customHeight="1">
      <c r="A207" s="41"/>
      <c r="B207" s="179"/>
      <c r="C207" s="180" t="s">
        <v>609</v>
      </c>
      <c r="D207" s="180" t="s">
        <v>411</v>
      </c>
      <c r="E207" s="181" t="s">
        <v>3977</v>
      </c>
      <c r="F207" s="182" t="s">
        <v>3978</v>
      </c>
      <c r="G207" s="183" t="s">
        <v>561</v>
      </c>
      <c r="H207" s="184">
        <v>1</v>
      </c>
      <c r="I207" s="185"/>
      <c r="J207" s="186">
        <f>ROUND(I207*H207,2)</f>
        <v>0</v>
      </c>
      <c r="K207" s="182" t="s">
        <v>414</v>
      </c>
      <c r="L207" s="42"/>
      <c r="M207" s="187" t="s">
        <v>3</v>
      </c>
      <c r="N207" s="188" t="s">
        <v>43</v>
      </c>
      <c r="O207" s="75"/>
      <c r="P207" s="189">
        <f>O207*H207</f>
        <v>0</v>
      </c>
      <c r="Q207" s="189">
        <v>0.00014999999999999999</v>
      </c>
      <c r="R207" s="189">
        <f>Q207*H207</f>
        <v>0.00014999999999999999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98</v>
      </c>
      <c r="AT207" s="191" t="s">
        <v>411</v>
      </c>
      <c r="AU207" s="191" t="s">
        <v>80</v>
      </c>
      <c r="AY207" s="22" t="s">
        <v>408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76</v>
      </c>
      <c r="BK207" s="192">
        <f>ROUND(I207*H207,2)</f>
        <v>0</v>
      </c>
      <c r="BL207" s="22" t="s">
        <v>98</v>
      </c>
      <c r="BM207" s="191" t="s">
        <v>3979</v>
      </c>
    </row>
    <row r="208" s="2" customFormat="1">
      <c r="A208" s="41"/>
      <c r="B208" s="42"/>
      <c r="C208" s="41"/>
      <c r="D208" s="193" t="s">
        <v>417</v>
      </c>
      <c r="E208" s="41"/>
      <c r="F208" s="194" t="s">
        <v>3980</v>
      </c>
      <c r="G208" s="41"/>
      <c r="H208" s="41"/>
      <c r="I208" s="195"/>
      <c r="J208" s="41"/>
      <c r="K208" s="41"/>
      <c r="L208" s="42"/>
      <c r="M208" s="196"/>
      <c r="N208" s="197"/>
      <c r="O208" s="75"/>
      <c r="P208" s="75"/>
      <c r="Q208" s="75"/>
      <c r="R208" s="75"/>
      <c r="S208" s="75"/>
      <c r="T208" s="76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2" t="s">
        <v>417</v>
      </c>
      <c r="AU208" s="22" t="s">
        <v>80</v>
      </c>
    </row>
    <row r="209" s="13" customFormat="1">
      <c r="A209" s="13"/>
      <c r="B209" s="198"/>
      <c r="C209" s="13"/>
      <c r="D209" s="199" t="s">
        <v>419</v>
      </c>
      <c r="E209" s="200" t="s">
        <v>3</v>
      </c>
      <c r="F209" s="201" t="s">
        <v>3981</v>
      </c>
      <c r="G209" s="13"/>
      <c r="H209" s="202">
        <v>1</v>
      </c>
      <c r="I209" s="203"/>
      <c r="J209" s="13"/>
      <c r="K209" s="13"/>
      <c r="L209" s="198"/>
      <c r="M209" s="204"/>
      <c r="N209" s="205"/>
      <c r="O209" s="205"/>
      <c r="P209" s="205"/>
      <c r="Q209" s="205"/>
      <c r="R209" s="205"/>
      <c r="S209" s="205"/>
      <c r="T209" s="20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00" t="s">
        <v>419</v>
      </c>
      <c r="AU209" s="200" t="s">
        <v>80</v>
      </c>
      <c r="AV209" s="13" t="s">
        <v>80</v>
      </c>
      <c r="AW209" s="13" t="s">
        <v>33</v>
      </c>
      <c r="AX209" s="13" t="s">
        <v>76</v>
      </c>
      <c r="AY209" s="200" t="s">
        <v>408</v>
      </c>
    </row>
    <row r="210" s="2" customFormat="1" ht="24.15" customHeight="1">
      <c r="A210" s="41"/>
      <c r="B210" s="179"/>
      <c r="C210" s="180" t="s">
        <v>616</v>
      </c>
      <c r="D210" s="180" t="s">
        <v>411</v>
      </c>
      <c r="E210" s="181" t="s">
        <v>3982</v>
      </c>
      <c r="F210" s="182" t="s">
        <v>3983</v>
      </c>
      <c r="G210" s="183" t="s">
        <v>650</v>
      </c>
      <c r="H210" s="184">
        <v>168.09999999999999</v>
      </c>
      <c r="I210" s="185"/>
      <c r="J210" s="186">
        <f>ROUND(I210*H210,2)</f>
        <v>0</v>
      </c>
      <c r="K210" s="182" t="s">
        <v>414</v>
      </c>
      <c r="L210" s="42"/>
      <c r="M210" s="187" t="s">
        <v>3</v>
      </c>
      <c r="N210" s="188" t="s">
        <v>43</v>
      </c>
      <c r="O210" s="75"/>
      <c r="P210" s="189">
        <f>O210*H210</f>
        <v>0</v>
      </c>
      <c r="Q210" s="189">
        <v>0</v>
      </c>
      <c r="R210" s="189">
        <f>Q210*H210</f>
        <v>0</v>
      </c>
      <c r="S210" s="189">
        <v>0</v>
      </c>
      <c r="T210" s="190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191" t="s">
        <v>98</v>
      </c>
      <c r="AT210" s="191" t="s">
        <v>411</v>
      </c>
      <c r="AU210" s="191" t="s">
        <v>80</v>
      </c>
      <c r="AY210" s="22" t="s">
        <v>408</v>
      </c>
      <c r="BE210" s="192">
        <f>IF(N210="základní",J210,0)</f>
        <v>0</v>
      </c>
      <c r="BF210" s="192">
        <f>IF(N210="snížená",J210,0)</f>
        <v>0</v>
      </c>
      <c r="BG210" s="192">
        <f>IF(N210="zákl. přenesená",J210,0)</f>
        <v>0</v>
      </c>
      <c r="BH210" s="192">
        <f>IF(N210="sníž. přenesená",J210,0)</f>
        <v>0</v>
      </c>
      <c r="BI210" s="192">
        <f>IF(N210="nulová",J210,0)</f>
        <v>0</v>
      </c>
      <c r="BJ210" s="22" t="s">
        <v>76</v>
      </c>
      <c r="BK210" s="192">
        <f>ROUND(I210*H210,2)</f>
        <v>0</v>
      </c>
      <c r="BL210" s="22" t="s">
        <v>98</v>
      </c>
      <c r="BM210" s="191" t="s">
        <v>3984</v>
      </c>
    </row>
    <row r="211" s="2" customFormat="1">
      <c r="A211" s="41"/>
      <c r="B211" s="42"/>
      <c r="C211" s="41"/>
      <c r="D211" s="193" t="s">
        <v>417</v>
      </c>
      <c r="E211" s="41"/>
      <c r="F211" s="194" t="s">
        <v>3985</v>
      </c>
      <c r="G211" s="41"/>
      <c r="H211" s="41"/>
      <c r="I211" s="195"/>
      <c r="J211" s="41"/>
      <c r="K211" s="41"/>
      <c r="L211" s="42"/>
      <c r="M211" s="196"/>
      <c r="N211" s="197"/>
      <c r="O211" s="75"/>
      <c r="P211" s="75"/>
      <c r="Q211" s="75"/>
      <c r="R211" s="75"/>
      <c r="S211" s="75"/>
      <c r="T211" s="76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2" t="s">
        <v>417</v>
      </c>
      <c r="AU211" s="22" t="s">
        <v>80</v>
      </c>
    </row>
    <row r="212" s="13" customFormat="1">
      <c r="A212" s="13"/>
      <c r="B212" s="198"/>
      <c r="C212" s="13"/>
      <c r="D212" s="199" t="s">
        <v>419</v>
      </c>
      <c r="E212" s="200" t="s">
        <v>3</v>
      </c>
      <c r="F212" s="201" t="s">
        <v>3986</v>
      </c>
      <c r="G212" s="13"/>
      <c r="H212" s="202">
        <v>3.8999999999999999</v>
      </c>
      <c r="I212" s="203"/>
      <c r="J212" s="13"/>
      <c r="K212" s="13"/>
      <c r="L212" s="198"/>
      <c r="M212" s="204"/>
      <c r="N212" s="205"/>
      <c r="O212" s="205"/>
      <c r="P212" s="205"/>
      <c r="Q212" s="205"/>
      <c r="R212" s="205"/>
      <c r="S212" s="205"/>
      <c r="T212" s="20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00" t="s">
        <v>419</v>
      </c>
      <c r="AU212" s="200" t="s">
        <v>80</v>
      </c>
      <c r="AV212" s="13" t="s">
        <v>80</v>
      </c>
      <c r="AW212" s="13" t="s">
        <v>33</v>
      </c>
      <c r="AX212" s="13" t="s">
        <v>72</v>
      </c>
      <c r="AY212" s="200" t="s">
        <v>408</v>
      </c>
    </row>
    <row r="213" s="13" customFormat="1">
      <c r="A213" s="13"/>
      <c r="B213" s="198"/>
      <c r="C213" s="13"/>
      <c r="D213" s="199" t="s">
        <v>419</v>
      </c>
      <c r="E213" s="200" t="s">
        <v>3</v>
      </c>
      <c r="F213" s="201" t="s">
        <v>3987</v>
      </c>
      <c r="G213" s="13"/>
      <c r="H213" s="202">
        <v>10.4</v>
      </c>
      <c r="I213" s="203"/>
      <c r="J213" s="13"/>
      <c r="K213" s="13"/>
      <c r="L213" s="198"/>
      <c r="M213" s="204"/>
      <c r="N213" s="205"/>
      <c r="O213" s="205"/>
      <c r="P213" s="205"/>
      <c r="Q213" s="205"/>
      <c r="R213" s="205"/>
      <c r="S213" s="205"/>
      <c r="T213" s="20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00" t="s">
        <v>419</v>
      </c>
      <c r="AU213" s="200" t="s">
        <v>80</v>
      </c>
      <c r="AV213" s="13" t="s">
        <v>80</v>
      </c>
      <c r="AW213" s="13" t="s">
        <v>33</v>
      </c>
      <c r="AX213" s="13" t="s">
        <v>72</v>
      </c>
      <c r="AY213" s="200" t="s">
        <v>408</v>
      </c>
    </row>
    <row r="214" s="13" customFormat="1">
      <c r="A214" s="13"/>
      <c r="B214" s="198"/>
      <c r="C214" s="13"/>
      <c r="D214" s="199" t="s">
        <v>419</v>
      </c>
      <c r="E214" s="200" t="s">
        <v>3</v>
      </c>
      <c r="F214" s="201" t="s">
        <v>3988</v>
      </c>
      <c r="G214" s="13"/>
      <c r="H214" s="202">
        <v>6</v>
      </c>
      <c r="I214" s="203"/>
      <c r="J214" s="13"/>
      <c r="K214" s="13"/>
      <c r="L214" s="198"/>
      <c r="M214" s="204"/>
      <c r="N214" s="205"/>
      <c r="O214" s="205"/>
      <c r="P214" s="205"/>
      <c r="Q214" s="205"/>
      <c r="R214" s="205"/>
      <c r="S214" s="205"/>
      <c r="T214" s="20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00" t="s">
        <v>419</v>
      </c>
      <c r="AU214" s="200" t="s">
        <v>80</v>
      </c>
      <c r="AV214" s="13" t="s">
        <v>80</v>
      </c>
      <c r="AW214" s="13" t="s">
        <v>33</v>
      </c>
      <c r="AX214" s="13" t="s">
        <v>72</v>
      </c>
      <c r="AY214" s="200" t="s">
        <v>408</v>
      </c>
    </row>
    <row r="215" s="13" customFormat="1">
      <c r="A215" s="13"/>
      <c r="B215" s="198"/>
      <c r="C215" s="13"/>
      <c r="D215" s="199" t="s">
        <v>419</v>
      </c>
      <c r="E215" s="200" t="s">
        <v>3</v>
      </c>
      <c r="F215" s="201" t="s">
        <v>3989</v>
      </c>
      <c r="G215" s="13"/>
      <c r="H215" s="202">
        <v>75</v>
      </c>
      <c r="I215" s="203"/>
      <c r="J215" s="13"/>
      <c r="K215" s="13"/>
      <c r="L215" s="198"/>
      <c r="M215" s="204"/>
      <c r="N215" s="205"/>
      <c r="O215" s="205"/>
      <c r="P215" s="205"/>
      <c r="Q215" s="205"/>
      <c r="R215" s="205"/>
      <c r="S215" s="205"/>
      <c r="T215" s="20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00" t="s">
        <v>419</v>
      </c>
      <c r="AU215" s="200" t="s">
        <v>80</v>
      </c>
      <c r="AV215" s="13" t="s">
        <v>80</v>
      </c>
      <c r="AW215" s="13" t="s">
        <v>33</v>
      </c>
      <c r="AX215" s="13" t="s">
        <v>72</v>
      </c>
      <c r="AY215" s="200" t="s">
        <v>408</v>
      </c>
    </row>
    <row r="216" s="13" customFormat="1">
      <c r="A216" s="13"/>
      <c r="B216" s="198"/>
      <c r="C216" s="13"/>
      <c r="D216" s="199" t="s">
        <v>419</v>
      </c>
      <c r="E216" s="200" t="s">
        <v>3</v>
      </c>
      <c r="F216" s="201" t="s">
        <v>3990</v>
      </c>
      <c r="G216" s="13"/>
      <c r="H216" s="202">
        <v>53.299999999999997</v>
      </c>
      <c r="I216" s="203"/>
      <c r="J216" s="13"/>
      <c r="K216" s="13"/>
      <c r="L216" s="198"/>
      <c r="M216" s="204"/>
      <c r="N216" s="205"/>
      <c r="O216" s="205"/>
      <c r="P216" s="205"/>
      <c r="Q216" s="205"/>
      <c r="R216" s="205"/>
      <c r="S216" s="205"/>
      <c r="T216" s="20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00" t="s">
        <v>419</v>
      </c>
      <c r="AU216" s="200" t="s">
        <v>80</v>
      </c>
      <c r="AV216" s="13" t="s">
        <v>80</v>
      </c>
      <c r="AW216" s="13" t="s">
        <v>33</v>
      </c>
      <c r="AX216" s="13" t="s">
        <v>72</v>
      </c>
      <c r="AY216" s="200" t="s">
        <v>408</v>
      </c>
    </row>
    <row r="217" s="13" customFormat="1">
      <c r="A217" s="13"/>
      <c r="B217" s="198"/>
      <c r="C217" s="13"/>
      <c r="D217" s="199" t="s">
        <v>419</v>
      </c>
      <c r="E217" s="200" t="s">
        <v>3</v>
      </c>
      <c r="F217" s="201" t="s">
        <v>3991</v>
      </c>
      <c r="G217" s="13"/>
      <c r="H217" s="202">
        <v>19.5</v>
      </c>
      <c r="I217" s="203"/>
      <c r="J217" s="13"/>
      <c r="K217" s="13"/>
      <c r="L217" s="198"/>
      <c r="M217" s="204"/>
      <c r="N217" s="205"/>
      <c r="O217" s="205"/>
      <c r="P217" s="205"/>
      <c r="Q217" s="205"/>
      <c r="R217" s="205"/>
      <c r="S217" s="205"/>
      <c r="T217" s="20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00" t="s">
        <v>419</v>
      </c>
      <c r="AU217" s="200" t="s">
        <v>80</v>
      </c>
      <c r="AV217" s="13" t="s">
        <v>80</v>
      </c>
      <c r="AW217" s="13" t="s">
        <v>33</v>
      </c>
      <c r="AX217" s="13" t="s">
        <v>72</v>
      </c>
      <c r="AY217" s="200" t="s">
        <v>408</v>
      </c>
    </row>
    <row r="218" s="15" customFormat="1">
      <c r="A218" s="15"/>
      <c r="B218" s="215"/>
      <c r="C218" s="15"/>
      <c r="D218" s="199" t="s">
        <v>419</v>
      </c>
      <c r="E218" s="216" t="s">
        <v>3</v>
      </c>
      <c r="F218" s="217" t="s">
        <v>451</v>
      </c>
      <c r="G218" s="15"/>
      <c r="H218" s="218">
        <v>168.09999999999999</v>
      </c>
      <c r="I218" s="219"/>
      <c r="J218" s="15"/>
      <c r="K218" s="15"/>
      <c r="L218" s="215"/>
      <c r="M218" s="220"/>
      <c r="N218" s="221"/>
      <c r="O218" s="221"/>
      <c r="P218" s="221"/>
      <c r="Q218" s="221"/>
      <c r="R218" s="221"/>
      <c r="S218" s="221"/>
      <c r="T218" s="222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16" t="s">
        <v>419</v>
      </c>
      <c r="AU218" s="216" t="s">
        <v>80</v>
      </c>
      <c r="AV218" s="15" t="s">
        <v>415</v>
      </c>
      <c r="AW218" s="15" t="s">
        <v>33</v>
      </c>
      <c r="AX218" s="15" t="s">
        <v>76</v>
      </c>
      <c r="AY218" s="216" t="s">
        <v>408</v>
      </c>
    </row>
    <row r="219" s="2" customFormat="1" ht="24.15" customHeight="1">
      <c r="A219" s="41"/>
      <c r="B219" s="179"/>
      <c r="C219" s="180" t="s">
        <v>621</v>
      </c>
      <c r="D219" s="180" t="s">
        <v>411</v>
      </c>
      <c r="E219" s="181" t="s">
        <v>3992</v>
      </c>
      <c r="F219" s="182" t="s">
        <v>3993</v>
      </c>
      <c r="G219" s="183" t="s">
        <v>650</v>
      </c>
      <c r="H219" s="184">
        <v>15.6</v>
      </c>
      <c r="I219" s="185"/>
      <c r="J219" s="186">
        <f>ROUND(I219*H219,2)</f>
        <v>0</v>
      </c>
      <c r="K219" s="182" t="s">
        <v>414</v>
      </c>
      <c r="L219" s="42"/>
      <c r="M219" s="187" t="s">
        <v>3</v>
      </c>
      <c r="N219" s="188" t="s">
        <v>43</v>
      </c>
      <c r="O219" s="75"/>
      <c r="P219" s="189">
        <f>O219*H219</f>
        <v>0</v>
      </c>
      <c r="Q219" s="189">
        <v>0</v>
      </c>
      <c r="R219" s="189">
        <f>Q219*H219</f>
        <v>0</v>
      </c>
      <c r="S219" s="189">
        <v>0</v>
      </c>
      <c r="T219" s="190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191" t="s">
        <v>98</v>
      </c>
      <c r="AT219" s="191" t="s">
        <v>411</v>
      </c>
      <c r="AU219" s="191" t="s">
        <v>80</v>
      </c>
      <c r="AY219" s="22" t="s">
        <v>408</v>
      </c>
      <c r="BE219" s="192">
        <f>IF(N219="základní",J219,0)</f>
        <v>0</v>
      </c>
      <c r="BF219" s="192">
        <f>IF(N219="snížená",J219,0)</f>
        <v>0</v>
      </c>
      <c r="BG219" s="192">
        <f>IF(N219="zákl. přenesená",J219,0)</f>
        <v>0</v>
      </c>
      <c r="BH219" s="192">
        <f>IF(N219="sníž. přenesená",J219,0)</f>
        <v>0</v>
      </c>
      <c r="BI219" s="192">
        <f>IF(N219="nulová",J219,0)</f>
        <v>0</v>
      </c>
      <c r="BJ219" s="22" t="s">
        <v>76</v>
      </c>
      <c r="BK219" s="192">
        <f>ROUND(I219*H219,2)</f>
        <v>0</v>
      </c>
      <c r="BL219" s="22" t="s">
        <v>98</v>
      </c>
      <c r="BM219" s="191" t="s">
        <v>3994</v>
      </c>
    </row>
    <row r="220" s="2" customFormat="1">
      <c r="A220" s="41"/>
      <c r="B220" s="42"/>
      <c r="C220" s="41"/>
      <c r="D220" s="193" t="s">
        <v>417</v>
      </c>
      <c r="E220" s="41"/>
      <c r="F220" s="194" t="s">
        <v>3995</v>
      </c>
      <c r="G220" s="41"/>
      <c r="H220" s="41"/>
      <c r="I220" s="195"/>
      <c r="J220" s="41"/>
      <c r="K220" s="41"/>
      <c r="L220" s="42"/>
      <c r="M220" s="196"/>
      <c r="N220" s="197"/>
      <c r="O220" s="75"/>
      <c r="P220" s="75"/>
      <c r="Q220" s="75"/>
      <c r="R220" s="75"/>
      <c r="S220" s="75"/>
      <c r="T220" s="76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2" t="s">
        <v>417</v>
      </c>
      <c r="AU220" s="22" t="s">
        <v>80</v>
      </c>
    </row>
    <row r="221" s="13" customFormat="1">
      <c r="A221" s="13"/>
      <c r="B221" s="198"/>
      <c r="C221" s="13"/>
      <c r="D221" s="199" t="s">
        <v>419</v>
      </c>
      <c r="E221" s="200" t="s">
        <v>3</v>
      </c>
      <c r="F221" s="201" t="s">
        <v>3996</v>
      </c>
      <c r="G221" s="13"/>
      <c r="H221" s="202">
        <v>15.6</v>
      </c>
      <c r="I221" s="203"/>
      <c r="J221" s="13"/>
      <c r="K221" s="13"/>
      <c r="L221" s="198"/>
      <c r="M221" s="204"/>
      <c r="N221" s="205"/>
      <c r="O221" s="205"/>
      <c r="P221" s="205"/>
      <c r="Q221" s="205"/>
      <c r="R221" s="205"/>
      <c r="S221" s="205"/>
      <c r="T221" s="20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00" t="s">
        <v>419</v>
      </c>
      <c r="AU221" s="200" t="s">
        <v>80</v>
      </c>
      <c r="AV221" s="13" t="s">
        <v>80</v>
      </c>
      <c r="AW221" s="13" t="s">
        <v>33</v>
      </c>
      <c r="AX221" s="13" t="s">
        <v>72</v>
      </c>
      <c r="AY221" s="200" t="s">
        <v>408</v>
      </c>
    </row>
    <row r="222" s="15" customFormat="1">
      <c r="A222" s="15"/>
      <c r="B222" s="215"/>
      <c r="C222" s="15"/>
      <c r="D222" s="199" t="s">
        <v>419</v>
      </c>
      <c r="E222" s="216" t="s">
        <v>3</v>
      </c>
      <c r="F222" s="217" t="s">
        <v>451</v>
      </c>
      <c r="G222" s="15"/>
      <c r="H222" s="218">
        <v>15.6</v>
      </c>
      <c r="I222" s="219"/>
      <c r="J222" s="15"/>
      <c r="K222" s="15"/>
      <c r="L222" s="215"/>
      <c r="M222" s="220"/>
      <c r="N222" s="221"/>
      <c r="O222" s="221"/>
      <c r="P222" s="221"/>
      <c r="Q222" s="221"/>
      <c r="R222" s="221"/>
      <c r="S222" s="221"/>
      <c r="T222" s="222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16" t="s">
        <v>419</v>
      </c>
      <c r="AU222" s="216" t="s">
        <v>80</v>
      </c>
      <c r="AV222" s="15" t="s">
        <v>415</v>
      </c>
      <c r="AW222" s="15" t="s">
        <v>33</v>
      </c>
      <c r="AX222" s="15" t="s">
        <v>76</v>
      </c>
      <c r="AY222" s="216" t="s">
        <v>408</v>
      </c>
    </row>
    <row r="223" s="2" customFormat="1" ht="37.8" customHeight="1">
      <c r="A223" s="41"/>
      <c r="B223" s="179"/>
      <c r="C223" s="180" t="s">
        <v>626</v>
      </c>
      <c r="D223" s="180" t="s">
        <v>411</v>
      </c>
      <c r="E223" s="181" t="s">
        <v>3997</v>
      </c>
      <c r="F223" s="182" t="s">
        <v>3998</v>
      </c>
      <c r="G223" s="183" t="s">
        <v>3706</v>
      </c>
      <c r="H223" s="258"/>
      <c r="I223" s="185"/>
      <c r="J223" s="186">
        <f>ROUND(I223*H223,2)</f>
        <v>0</v>
      </c>
      <c r="K223" s="182" t="s">
        <v>414</v>
      </c>
      <c r="L223" s="42"/>
      <c r="M223" s="187" t="s">
        <v>3</v>
      </c>
      <c r="N223" s="188" t="s">
        <v>43</v>
      </c>
      <c r="O223" s="75"/>
      <c r="P223" s="189">
        <f>O223*H223</f>
        <v>0</v>
      </c>
      <c r="Q223" s="189">
        <v>0</v>
      </c>
      <c r="R223" s="189">
        <f>Q223*H223</f>
        <v>0</v>
      </c>
      <c r="S223" s="189">
        <v>0</v>
      </c>
      <c r="T223" s="190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191" t="s">
        <v>98</v>
      </c>
      <c r="AT223" s="191" t="s">
        <v>411</v>
      </c>
      <c r="AU223" s="191" t="s">
        <v>80</v>
      </c>
      <c r="AY223" s="22" t="s">
        <v>408</v>
      </c>
      <c r="BE223" s="192">
        <f>IF(N223="základní",J223,0)</f>
        <v>0</v>
      </c>
      <c r="BF223" s="192">
        <f>IF(N223="snížená",J223,0)</f>
        <v>0</v>
      </c>
      <c r="BG223" s="192">
        <f>IF(N223="zákl. přenesená",J223,0)</f>
        <v>0</v>
      </c>
      <c r="BH223" s="192">
        <f>IF(N223="sníž. přenesená",J223,0)</f>
        <v>0</v>
      </c>
      <c r="BI223" s="192">
        <f>IF(N223="nulová",J223,0)</f>
        <v>0</v>
      </c>
      <c r="BJ223" s="22" t="s">
        <v>76</v>
      </c>
      <c r="BK223" s="192">
        <f>ROUND(I223*H223,2)</f>
        <v>0</v>
      </c>
      <c r="BL223" s="22" t="s">
        <v>98</v>
      </c>
      <c r="BM223" s="191" t="s">
        <v>3999</v>
      </c>
    </row>
    <row r="224" s="2" customFormat="1">
      <c r="A224" s="41"/>
      <c r="B224" s="42"/>
      <c r="C224" s="41"/>
      <c r="D224" s="193" t="s">
        <v>417</v>
      </c>
      <c r="E224" s="41"/>
      <c r="F224" s="194" t="s">
        <v>4000</v>
      </c>
      <c r="G224" s="41"/>
      <c r="H224" s="41"/>
      <c r="I224" s="195"/>
      <c r="J224" s="41"/>
      <c r="K224" s="41"/>
      <c r="L224" s="42"/>
      <c r="M224" s="196"/>
      <c r="N224" s="197"/>
      <c r="O224" s="75"/>
      <c r="P224" s="75"/>
      <c r="Q224" s="75"/>
      <c r="R224" s="75"/>
      <c r="S224" s="75"/>
      <c r="T224" s="76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2" t="s">
        <v>417</v>
      </c>
      <c r="AU224" s="22" t="s">
        <v>80</v>
      </c>
    </row>
    <row r="225" s="2" customFormat="1" ht="49.05" customHeight="1">
      <c r="A225" s="41"/>
      <c r="B225" s="179"/>
      <c r="C225" s="180" t="s">
        <v>113</v>
      </c>
      <c r="D225" s="180" t="s">
        <v>411</v>
      </c>
      <c r="E225" s="181" t="s">
        <v>4001</v>
      </c>
      <c r="F225" s="182" t="s">
        <v>4002</v>
      </c>
      <c r="G225" s="183" t="s">
        <v>3706</v>
      </c>
      <c r="H225" s="258"/>
      <c r="I225" s="185"/>
      <c r="J225" s="186">
        <f>ROUND(I225*H225,2)</f>
        <v>0</v>
      </c>
      <c r="K225" s="182" t="s">
        <v>414</v>
      </c>
      <c r="L225" s="42"/>
      <c r="M225" s="187" t="s">
        <v>3</v>
      </c>
      <c r="N225" s="188" t="s">
        <v>43</v>
      </c>
      <c r="O225" s="75"/>
      <c r="P225" s="189">
        <f>O225*H225</f>
        <v>0</v>
      </c>
      <c r="Q225" s="189">
        <v>0</v>
      </c>
      <c r="R225" s="189">
        <f>Q225*H225</f>
        <v>0</v>
      </c>
      <c r="S225" s="189">
        <v>0</v>
      </c>
      <c r="T225" s="190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191" t="s">
        <v>98</v>
      </c>
      <c r="AT225" s="191" t="s">
        <v>411</v>
      </c>
      <c r="AU225" s="191" t="s">
        <v>80</v>
      </c>
      <c r="AY225" s="22" t="s">
        <v>408</v>
      </c>
      <c r="BE225" s="192">
        <f>IF(N225="základní",J225,0)</f>
        <v>0</v>
      </c>
      <c r="BF225" s="192">
        <f>IF(N225="snížená",J225,0)</f>
        <v>0</v>
      </c>
      <c r="BG225" s="192">
        <f>IF(N225="zákl. přenesená",J225,0)</f>
        <v>0</v>
      </c>
      <c r="BH225" s="192">
        <f>IF(N225="sníž. přenesená",J225,0)</f>
        <v>0</v>
      </c>
      <c r="BI225" s="192">
        <f>IF(N225="nulová",J225,0)</f>
        <v>0</v>
      </c>
      <c r="BJ225" s="22" t="s">
        <v>76</v>
      </c>
      <c r="BK225" s="192">
        <f>ROUND(I225*H225,2)</f>
        <v>0</v>
      </c>
      <c r="BL225" s="22" t="s">
        <v>98</v>
      </c>
      <c r="BM225" s="191" t="s">
        <v>4003</v>
      </c>
    </row>
    <row r="226" s="2" customFormat="1">
      <c r="A226" s="41"/>
      <c r="B226" s="42"/>
      <c r="C226" s="41"/>
      <c r="D226" s="193" t="s">
        <v>417</v>
      </c>
      <c r="E226" s="41"/>
      <c r="F226" s="194" t="s">
        <v>4004</v>
      </c>
      <c r="G226" s="41"/>
      <c r="H226" s="41"/>
      <c r="I226" s="195"/>
      <c r="J226" s="41"/>
      <c r="K226" s="41"/>
      <c r="L226" s="42"/>
      <c r="M226" s="196"/>
      <c r="N226" s="197"/>
      <c r="O226" s="75"/>
      <c r="P226" s="75"/>
      <c r="Q226" s="75"/>
      <c r="R226" s="75"/>
      <c r="S226" s="75"/>
      <c r="T226" s="76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2" t="s">
        <v>417</v>
      </c>
      <c r="AU226" s="22" t="s">
        <v>80</v>
      </c>
    </row>
    <row r="227" s="12" customFormat="1" ht="22.8" customHeight="1">
      <c r="A227" s="12"/>
      <c r="B227" s="166"/>
      <c r="C227" s="12"/>
      <c r="D227" s="167" t="s">
        <v>71</v>
      </c>
      <c r="E227" s="177" t="s">
        <v>4005</v>
      </c>
      <c r="F227" s="177" t="s">
        <v>4006</v>
      </c>
      <c r="G227" s="12"/>
      <c r="H227" s="12"/>
      <c r="I227" s="169"/>
      <c r="J227" s="178">
        <f>BK227</f>
        <v>0</v>
      </c>
      <c r="K227" s="12"/>
      <c r="L227" s="166"/>
      <c r="M227" s="171"/>
      <c r="N227" s="172"/>
      <c r="O227" s="172"/>
      <c r="P227" s="173">
        <f>SUM(P228:P393)</f>
        <v>0</v>
      </c>
      <c r="Q227" s="172"/>
      <c r="R227" s="173">
        <f>SUM(R228:R393)</f>
        <v>0.6634739999999999</v>
      </c>
      <c r="S227" s="172"/>
      <c r="T227" s="174">
        <f>SUM(T228:T393)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167" t="s">
        <v>80</v>
      </c>
      <c r="AT227" s="175" t="s">
        <v>71</v>
      </c>
      <c r="AU227" s="175" t="s">
        <v>76</v>
      </c>
      <c r="AY227" s="167" t="s">
        <v>408</v>
      </c>
      <c r="BK227" s="176">
        <f>SUM(BK228:BK393)</f>
        <v>0</v>
      </c>
    </row>
    <row r="228" s="2" customFormat="1" ht="24.15" customHeight="1">
      <c r="A228" s="41"/>
      <c r="B228" s="179"/>
      <c r="C228" s="223" t="s">
        <v>638</v>
      </c>
      <c r="D228" s="223" t="s">
        <v>513</v>
      </c>
      <c r="E228" s="224" t="s">
        <v>4007</v>
      </c>
      <c r="F228" s="225" t="s">
        <v>4008</v>
      </c>
      <c r="G228" s="226" t="s">
        <v>650</v>
      </c>
      <c r="H228" s="227">
        <v>24</v>
      </c>
      <c r="I228" s="228"/>
      <c r="J228" s="229">
        <f>ROUND(I228*H228,2)</f>
        <v>0</v>
      </c>
      <c r="K228" s="225" t="s">
        <v>414</v>
      </c>
      <c r="L228" s="230"/>
      <c r="M228" s="231" t="s">
        <v>3</v>
      </c>
      <c r="N228" s="232" t="s">
        <v>43</v>
      </c>
      <c r="O228" s="75"/>
      <c r="P228" s="189">
        <f>O228*H228</f>
        <v>0</v>
      </c>
      <c r="Q228" s="189">
        <v>0.00067000000000000002</v>
      </c>
      <c r="R228" s="189">
        <f>Q228*H228</f>
        <v>0.016080000000000001</v>
      </c>
      <c r="S228" s="189">
        <v>0</v>
      </c>
      <c r="T228" s="190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191" t="s">
        <v>470</v>
      </c>
      <c r="AT228" s="191" t="s">
        <v>513</v>
      </c>
      <c r="AU228" s="191" t="s">
        <v>80</v>
      </c>
      <c r="AY228" s="22" t="s">
        <v>408</v>
      </c>
      <c r="BE228" s="192">
        <f>IF(N228="základní",J228,0)</f>
        <v>0</v>
      </c>
      <c r="BF228" s="192">
        <f>IF(N228="snížená",J228,0)</f>
        <v>0</v>
      </c>
      <c r="BG228" s="192">
        <f>IF(N228="zákl. přenesená",J228,0)</f>
        <v>0</v>
      </c>
      <c r="BH228" s="192">
        <f>IF(N228="sníž. přenesená",J228,0)</f>
        <v>0</v>
      </c>
      <c r="BI228" s="192">
        <f>IF(N228="nulová",J228,0)</f>
        <v>0</v>
      </c>
      <c r="BJ228" s="22" t="s">
        <v>76</v>
      </c>
      <c r="BK228" s="192">
        <f>ROUND(I228*H228,2)</f>
        <v>0</v>
      </c>
      <c r="BL228" s="22" t="s">
        <v>415</v>
      </c>
      <c r="BM228" s="191" t="s">
        <v>4009</v>
      </c>
    </row>
    <row r="229" s="13" customFormat="1">
      <c r="A229" s="13"/>
      <c r="B229" s="198"/>
      <c r="C229" s="13"/>
      <c r="D229" s="199" t="s">
        <v>419</v>
      </c>
      <c r="E229" s="200" t="s">
        <v>3</v>
      </c>
      <c r="F229" s="201" t="s">
        <v>4010</v>
      </c>
      <c r="G229" s="13"/>
      <c r="H229" s="202">
        <v>16</v>
      </c>
      <c r="I229" s="203"/>
      <c r="J229" s="13"/>
      <c r="K229" s="13"/>
      <c r="L229" s="198"/>
      <c r="M229" s="204"/>
      <c r="N229" s="205"/>
      <c r="O229" s="205"/>
      <c r="P229" s="205"/>
      <c r="Q229" s="205"/>
      <c r="R229" s="205"/>
      <c r="S229" s="205"/>
      <c r="T229" s="20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00" t="s">
        <v>419</v>
      </c>
      <c r="AU229" s="200" t="s">
        <v>80</v>
      </c>
      <c r="AV229" s="13" t="s">
        <v>80</v>
      </c>
      <c r="AW229" s="13" t="s">
        <v>33</v>
      </c>
      <c r="AX229" s="13" t="s">
        <v>76</v>
      </c>
      <c r="AY229" s="200" t="s">
        <v>408</v>
      </c>
    </row>
    <row r="230" s="13" customFormat="1">
      <c r="A230" s="13"/>
      <c r="B230" s="198"/>
      <c r="C230" s="13"/>
      <c r="D230" s="199" t="s">
        <v>419</v>
      </c>
      <c r="E230" s="13"/>
      <c r="F230" s="201" t="s">
        <v>4011</v>
      </c>
      <c r="G230" s="13"/>
      <c r="H230" s="202">
        <v>24</v>
      </c>
      <c r="I230" s="203"/>
      <c r="J230" s="13"/>
      <c r="K230" s="13"/>
      <c r="L230" s="198"/>
      <c r="M230" s="204"/>
      <c r="N230" s="205"/>
      <c r="O230" s="205"/>
      <c r="P230" s="205"/>
      <c r="Q230" s="205"/>
      <c r="R230" s="205"/>
      <c r="S230" s="205"/>
      <c r="T230" s="20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00" t="s">
        <v>419</v>
      </c>
      <c r="AU230" s="200" t="s">
        <v>80</v>
      </c>
      <c r="AV230" s="13" t="s">
        <v>80</v>
      </c>
      <c r="AW230" s="13" t="s">
        <v>4</v>
      </c>
      <c r="AX230" s="13" t="s">
        <v>76</v>
      </c>
      <c r="AY230" s="200" t="s">
        <v>408</v>
      </c>
    </row>
    <row r="231" s="2" customFormat="1" ht="24.15" customHeight="1">
      <c r="A231" s="41"/>
      <c r="B231" s="179"/>
      <c r="C231" s="223" t="s">
        <v>647</v>
      </c>
      <c r="D231" s="223" t="s">
        <v>513</v>
      </c>
      <c r="E231" s="224" t="s">
        <v>4012</v>
      </c>
      <c r="F231" s="225" t="s">
        <v>4013</v>
      </c>
      <c r="G231" s="226" t="s">
        <v>650</v>
      </c>
      <c r="H231" s="227">
        <v>30</v>
      </c>
      <c r="I231" s="228"/>
      <c r="J231" s="229">
        <f>ROUND(I231*H231,2)</f>
        <v>0</v>
      </c>
      <c r="K231" s="225" t="s">
        <v>414</v>
      </c>
      <c r="L231" s="230"/>
      <c r="M231" s="231" t="s">
        <v>3</v>
      </c>
      <c r="N231" s="232" t="s">
        <v>43</v>
      </c>
      <c r="O231" s="75"/>
      <c r="P231" s="189">
        <f>O231*H231</f>
        <v>0</v>
      </c>
      <c r="Q231" s="189">
        <v>0.00027</v>
      </c>
      <c r="R231" s="189">
        <f>Q231*H231</f>
        <v>0.0080999999999999996</v>
      </c>
      <c r="S231" s="189">
        <v>0</v>
      </c>
      <c r="T231" s="190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191" t="s">
        <v>470</v>
      </c>
      <c r="AT231" s="191" t="s">
        <v>513</v>
      </c>
      <c r="AU231" s="191" t="s">
        <v>80</v>
      </c>
      <c r="AY231" s="22" t="s">
        <v>408</v>
      </c>
      <c r="BE231" s="192">
        <f>IF(N231="základní",J231,0)</f>
        <v>0</v>
      </c>
      <c r="BF231" s="192">
        <f>IF(N231="snížená",J231,0)</f>
        <v>0</v>
      </c>
      <c r="BG231" s="192">
        <f>IF(N231="zákl. přenesená",J231,0)</f>
        <v>0</v>
      </c>
      <c r="BH231" s="192">
        <f>IF(N231="sníž. přenesená",J231,0)</f>
        <v>0</v>
      </c>
      <c r="BI231" s="192">
        <f>IF(N231="nulová",J231,0)</f>
        <v>0</v>
      </c>
      <c r="BJ231" s="22" t="s">
        <v>76</v>
      </c>
      <c r="BK231" s="192">
        <f>ROUND(I231*H231,2)</f>
        <v>0</v>
      </c>
      <c r="BL231" s="22" t="s">
        <v>415</v>
      </c>
      <c r="BM231" s="191" t="s">
        <v>4014</v>
      </c>
    </row>
    <row r="232" s="13" customFormat="1">
      <c r="A232" s="13"/>
      <c r="B232" s="198"/>
      <c r="C232" s="13"/>
      <c r="D232" s="199" t="s">
        <v>419</v>
      </c>
      <c r="E232" s="200" t="s">
        <v>3</v>
      </c>
      <c r="F232" s="201" t="s">
        <v>4015</v>
      </c>
      <c r="G232" s="13"/>
      <c r="H232" s="202">
        <v>20</v>
      </c>
      <c r="I232" s="203"/>
      <c r="J232" s="13"/>
      <c r="K232" s="13"/>
      <c r="L232" s="198"/>
      <c r="M232" s="204"/>
      <c r="N232" s="205"/>
      <c r="O232" s="205"/>
      <c r="P232" s="205"/>
      <c r="Q232" s="205"/>
      <c r="R232" s="205"/>
      <c r="S232" s="205"/>
      <c r="T232" s="20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00" t="s">
        <v>419</v>
      </c>
      <c r="AU232" s="200" t="s">
        <v>80</v>
      </c>
      <c r="AV232" s="13" t="s">
        <v>80</v>
      </c>
      <c r="AW232" s="13" t="s">
        <v>33</v>
      </c>
      <c r="AX232" s="13" t="s">
        <v>76</v>
      </c>
      <c r="AY232" s="200" t="s">
        <v>408</v>
      </c>
    </row>
    <row r="233" s="13" customFormat="1">
      <c r="A233" s="13"/>
      <c r="B233" s="198"/>
      <c r="C233" s="13"/>
      <c r="D233" s="199" t="s">
        <v>419</v>
      </c>
      <c r="E233" s="13"/>
      <c r="F233" s="201" t="s">
        <v>4016</v>
      </c>
      <c r="G233" s="13"/>
      <c r="H233" s="202">
        <v>30</v>
      </c>
      <c r="I233" s="203"/>
      <c r="J233" s="13"/>
      <c r="K233" s="13"/>
      <c r="L233" s="198"/>
      <c r="M233" s="204"/>
      <c r="N233" s="205"/>
      <c r="O233" s="205"/>
      <c r="P233" s="205"/>
      <c r="Q233" s="205"/>
      <c r="R233" s="205"/>
      <c r="S233" s="205"/>
      <c r="T233" s="20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00" t="s">
        <v>419</v>
      </c>
      <c r="AU233" s="200" t="s">
        <v>80</v>
      </c>
      <c r="AV233" s="13" t="s">
        <v>80</v>
      </c>
      <c r="AW233" s="13" t="s">
        <v>4</v>
      </c>
      <c r="AX233" s="13" t="s">
        <v>76</v>
      </c>
      <c r="AY233" s="200" t="s">
        <v>408</v>
      </c>
    </row>
    <row r="234" s="2" customFormat="1" ht="24.15" customHeight="1">
      <c r="A234" s="41"/>
      <c r="B234" s="179"/>
      <c r="C234" s="180" t="s">
        <v>655</v>
      </c>
      <c r="D234" s="180" t="s">
        <v>411</v>
      </c>
      <c r="E234" s="181" t="s">
        <v>4017</v>
      </c>
      <c r="F234" s="182" t="s">
        <v>4018</v>
      </c>
      <c r="G234" s="183" t="s">
        <v>650</v>
      </c>
      <c r="H234" s="184">
        <v>22.5</v>
      </c>
      <c r="I234" s="185"/>
      <c r="J234" s="186">
        <f>ROUND(I234*H234,2)</f>
        <v>0</v>
      </c>
      <c r="K234" s="182" t="s">
        <v>414</v>
      </c>
      <c r="L234" s="42"/>
      <c r="M234" s="187" t="s">
        <v>3</v>
      </c>
      <c r="N234" s="188" t="s">
        <v>43</v>
      </c>
      <c r="O234" s="75"/>
      <c r="P234" s="189">
        <f>O234*H234</f>
        <v>0</v>
      </c>
      <c r="Q234" s="189">
        <v>0.0030899999999999999</v>
      </c>
      <c r="R234" s="189">
        <f>Q234*H234</f>
        <v>0.069525000000000003</v>
      </c>
      <c r="S234" s="189">
        <v>0</v>
      </c>
      <c r="T234" s="190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191" t="s">
        <v>98</v>
      </c>
      <c r="AT234" s="191" t="s">
        <v>411</v>
      </c>
      <c r="AU234" s="191" t="s">
        <v>80</v>
      </c>
      <c r="AY234" s="22" t="s">
        <v>408</v>
      </c>
      <c r="BE234" s="192">
        <f>IF(N234="základní",J234,0)</f>
        <v>0</v>
      </c>
      <c r="BF234" s="192">
        <f>IF(N234="snížená",J234,0)</f>
        <v>0</v>
      </c>
      <c r="BG234" s="192">
        <f>IF(N234="zákl. přenesená",J234,0)</f>
        <v>0</v>
      </c>
      <c r="BH234" s="192">
        <f>IF(N234="sníž. přenesená",J234,0)</f>
        <v>0</v>
      </c>
      <c r="BI234" s="192">
        <f>IF(N234="nulová",J234,0)</f>
        <v>0</v>
      </c>
      <c r="BJ234" s="22" t="s">
        <v>76</v>
      </c>
      <c r="BK234" s="192">
        <f>ROUND(I234*H234,2)</f>
        <v>0</v>
      </c>
      <c r="BL234" s="22" t="s">
        <v>98</v>
      </c>
      <c r="BM234" s="191" t="s">
        <v>4019</v>
      </c>
    </row>
    <row r="235" s="2" customFormat="1">
      <c r="A235" s="41"/>
      <c r="B235" s="42"/>
      <c r="C235" s="41"/>
      <c r="D235" s="193" t="s">
        <v>417</v>
      </c>
      <c r="E235" s="41"/>
      <c r="F235" s="194" t="s">
        <v>4020</v>
      </c>
      <c r="G235" s="41"/>
      <c r="H235" s="41"/>
      <c r="I235" s="195"/>
      <c r="J235" s="41"/>
      <c r="K235" s="41"/>
      <c r="L235" s="42"/>
      <c r="M235" s="196"/>
      <c r="N235" s="197"/>
      <c r="O235" s="75"/>
      <c r="P235" s="75"/>
      <c r="Q235" s="75"/>
      <c r="R235" s="75"/>
      <c r="S235" s="75"/>
      <c r="T235" s="76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2" t="s">
        <v>417</v>
      </c>
      <c r="AU235" s="22" t="s">
        <v>80</v>
      </c>
    </row>
    <row r="236" s="13" customFormat="1">
      <c r="A236" s="13"/>
      <c r="B236" s="198"/>
      <c r="C236" s="13"/>
      <c r="D236" s="199" t="s">
        <v>419</v>
      </c>
      <c r="E236" s="200" t="s">
        <v>3</v>
      </c>
      <c r="F236" s="201" t="s">
        <v>4021</v>
      </c>
      <c r="G236" s="13"/>
      <c r="H236" s="202">
        <v>15</v>
      </c>
      <c r="I236" s="203"/>
      <c r="J236" s="13"/>
      <c r="K236" s="13"/>
      <c r="L236" s="198"/>
      <c r="M236" s="204"/>
      <c r="N236" s="205"/>
      <c r="O236" s="205"/>
      <c r="P236" s="205"/>
      <c r="Q236" s="205"/>
      <c r="R236" s="205"/>
      <c r="S236" s="205"/>
      <c r="T236" s="20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00" t="s">
        <v>419</v>
      </c>
      <c r="AU236" s="200" t="s">
        <v>80</v>
      </c>
      <c r="AV236" s="13" t="s">
        <v>80</v>
      </c>
      <c r="AW236" s="13" t="s">
        <v>33</v>
      </c>
      <c r="AX236" s="13" t="s">
        <v>72</v>
      </c>
      <c r="AY236" s="200" t="s">
        <v>408</v>
      </c>
    </row>
    <row r="237" s="15" customFormat="1">
      <c r="A237" s="15"/>
      <c r="B237" s="215"/>
      <c r="C237" s="15"/>
      <c r="D237" s="199" t="s">
        <v>419</v>
      </c>
      <c r="E237" s="216" t="s">
        <v>3</v>
      </c>
      <c r="F237" s="217" t="s">
        <v>451</v>
      </c>
      <c r="G237" s="15"/>
      <c r="H237" s="218">
        <v>15</v>
      </c>
      <c r="I237" s="219"/>
      <c r="J237" s="15"/>
      <c r="K237" s="15"/>
      <c r="L237" s="215"/>
      <c r="M237" s="220"/>
      <c r="N237" s="221"/>
      <c r="O237" s="221"/>
      <c r="P237" s="221"/>
      <c r="Q237" s="221"/>
      <c r="R237" s="221"/>
      <c r="S237" s="221"/>
      <c r="T237" s="222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T237" s="216" t="s">
        <v>419</v>
      </c>
      <c r="AU237" s="216" t="s">
        <v>80</v>
      </c>
      <c r="AV237" s="15" t="s">
        <v>415</v>
      </c>
      <c r="AW237" s="15" t="s">
        <v>33</v>
      </c>
      <c r="AX237" s="15" t="s">
        <v>76</v>
      </c>
      <c r="AY237" s="216" t="s">
        <v>408</v>
      </c>
    </row>
    <row r="238" s="13" customFormat="1">
      <c r="A238" s="13"/>
      <c r="B238" s="198"/>
      <c r="C238" s="13"/>
      <c r="D238" s="199" t="s">
        <v>419</v>
      </c>
      <c r="E238" s="13"/>
      <c r="F238" s="201" t="s">
        <v>4022</v>
      </c>
      <c r="G238" s="13"/>
      <c r="H238" s="202">
        <v>22.5</v>
      </c>
      <c r="I238" s="203"/>
      <c r="J238" s="13"/>
      <c r="K238" s="13"/>
      <c r="L238" s="198"/>
      <c r="M238" s="204"/>
      <c r="N238" s="205"/>
      <c r="O238" s="205"/>
      <c r="P238" s="205"/>
      <c r="Q238" s="205"/>
      <c r="R238" s="205"/>
      <c r="S238" s="205"/>
      <c r="T238" s="20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00" t="s">
        <v>419</v>
      </c>
      <c r="AU238" s="200" t="s">
        <v>80</v>
      </c>
      <c r="AV238" s="13" t="s">
        <v>80</v>
      </c>
      <c r="AW238" s="13" t="s">
        <v>4</v>
      </c>
      <c r="AX238" s="13" t="s">
        <v>76</v>
      </c>
      <c r="AY238" s="200" t="s">
        <v>408</v>
      </c>
    </row>
    <row r="239" s="2" customFormat="1" ht="24.15" customHeight="1">
      <c r="A239" s="41"/>
      <c r="B239" s="179"/>
      <c r="C239" s="180" t="s">
        <v>661</v>
      </c>
      <c r="D239" s="180" t="s">
        <v>411</v>
      </c>
      <c r="E239" s="181" t="s">
        <v>4023</v>
      </c>
      <c r="F239" s="182" t="s">
        <v>4024</v>
      </c>
      <c r="G239" s="183" t="s">
        <v>650</v>
      </c>
      <c r="H239" s="184">
        <v>7.5</v>
      </c>
      <c r="I239" s="185"/>
      <c r="J239" s="186">
        <f>ROUND(I239*H239,2)</f>
        <v>0</v>
      </c>
      <c r="K239" s="182" t="s">
        <v>414</v>
      </c>
      <c r="L239" s="42"/>
      <c r="M239" s="187" t="s">
        <v>3</v>
      </c>
      <c r="N239" s="188" t="s">
        <v>43</v>
      </c>
      <c r="O239" s="75"/>
      <c r="P239" s="189">
        <f>O239*H239</f>
        <v>0</v>
      </c>
      <c r="Q239" s="189">
        <v>0.0045700000000000003</v>
      </c>
      <c r="R239" s="189">
        <f>Q239*H239</f>
        <v>0.034275</v>
      </c>
      <c r="S239" s="189">
        <v>0</v>
      </c>
      <c r="T239" s="190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191" t="s">
        <v>98</v>
      </c>
      <c r="AT239" s="191" t="s">
        <v>411</v>
      </c>
      <c r="AU239" s="191" t="s">
        <v>80</v>
      </c>
      <c r="AY239" s="22" t="s">
        <v>408</v>
      </c>
      <c r="BE239" s="192">
        <f>IF(N239="základní",J239,0)</f>
        <v>0</v>
      </c>
      <c r="BF239" s="192">
        <f>IF(N239="snížená",J239,0)</f>
        <v>0</v>
      </c>
      <c r="BG239" s="192">
        <f>IF(N239="zákl. přenesená",J239,0)</f>
        <v>0</v>
      </c>
      <c r="BH239" s="192">
        <f>IF(N239="sníž. přenesená",J239,0)</f>
        <v>0</v>
      </c>
      <c r="BI239" s="192">
        <f>IF(N239="nulová",J239,0)</f>
        <v>0</v>
      </c>
      <c r="BJ239" s="22" t="s">
        <v>76</v>
      </c>
      <c r="BK239" s="192">
        <f>ROUND(I239*H239,2)</f>
        <v>0</v>
      </c>
      <c r="BL239" s="22" t="s">
        <v>98</v>
      </c>
      <c r="BM239" s="191" t="s">
        <v>4025</v>
      </c>
    </row>
    <row r="240" s="2" customFormat="1">
      <c r="A240" s="41"/>
      <c r="B240" s="42"/>
      <c r="C240" s="41"/>
      <c r="D240" s="193" t="s">
        <v>417</v>
      </c>
      <c r="E240" s="41"/>
      <c r="F240" s="194" t="s">
        <v>4026</v>
      </c>
      <c r="G240" s="41"/>
      <c r="H240" s="41"/>
      <c r="I240" s="195"/>
      <c r="J240" s="41"/>
      <c r="K240" s="41"/>
      <c r="L240" s="42"/>
      <c r="M240" s="196"/>
      <c r="N240" s="197"/>
      <c r="O240" s="75"/>
      <c r="P240" s="75"/>
      <c r="Q240" s="75"/>
      <c r="R240" s="75"/>
      <c r="S240" s="75"/>
      <c r="T240" s="76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2" t="s">
        <v>417</v>
      </c>
      <c r="AU240" s="22" t="s">
        <v>80</v>
      </c>
    </row>
    <row r="241" s="13" customFormat="1">
      <c r="A241" s="13"/>
      <c r="B241" s="198"/>
      <c r="C241" s="13"/>
      <c r="D241" s="199" t="s">
        <v>419</v>
      </c>
      <c r="E241" s="200" t="s">
        <v>3</v>
      </c>
      <c r="F241" s="201" t="s">
        <v>4027</v>
      </c>
      <c r="G241" s="13"/>
      <c r="H241" s="202">
        <v>5</v>
      </c>
      <c r="I241" s="203"/>
      <c r="J241" s="13"/>
      <c r="K241" s="13"/>
      <c r="L241" s="198"/>
      <c r="M241" s="204"/>
      <c r="N241" s="205"/>
      <c r="O241" s="205"/>
      <c r="P241" s="205"/>
      <c r="Q241" s="205"/>
      <c r="R241" s="205"/>
      <c r="S241" s="205"/>
      <c r="T241" s="20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00" t="s">
        <v>419</v>
      </c>
      <c r="AU241" s="200" t="s">
        <v>80</v>
      </c>
      <c r="AV241" s="13" t="s">
        <v>80</v>
      </c>
      <c r="AW241" s="13" t="s">
        <v>33</v>
      </c>
      <c r="AX241" s="13" t="s">
        <v>76</v>
      </c>
      <c r="AY241" s="200" t="s">
        <v>408</v>
      </c>
    </row>
    <row r="242" s="13" customFormat="1">
      <c r="A242" s="13"/>
      <c r="B242" s="198"/>
      <c r="C242" s="13"/>
      <c r="D242" s="199" t="s">
        <v>419</v>
      </c>
      <c r="E242" s="13"/>
      <c r="F242" s="201" t="s">
        <v>4028</v>
      </c>
      <c r="G242" s="13"/>
      <c r="H242" s="202">
        <v>7.5</v>
      </c>
      <c r="I242" s="203"/>
      <c r="J242" s="13"/>
      <c r="K242" s="13"/>
      <c r="L242" s="198"/>
      <c r="M242" s="204"/>
      <c r="N242" s="205"/>
      <c r="O242" s="205"/>
      <c r="P242" s="205"/>
      <c r="Q242" s="205"/>
      <c r="R242" s="205"/>
      <c r="S242" s="205"/>
      <c r="T242" s="20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00" t="s">
        <v>419</v>
      </c>
      <c r="AU242" s="200" t="s">
        <v>80</v>
      </c>
      <c r="AV242" s="13" t="s">
        <v>80</v>
      </c>
      <c r="AW242" s="13" t="s">
        <v>4</v>
      </c>
      <c r="AX242" s="13" t="s">
        <v>76</v>
      </c>
      <c r="AY242" s="200" t="s">
        <v>408</v>
      </c>
    </row>
    <row r="243" s="2" customFormat="1" ht="33" customHeight="1">
      <c r="A243" s="41"/>
      <c r="B243" s="179"/>
      <c r="C243" s="180" t="s">
        <v>196</v>
      </c>
      <c r="D243" s="180" t="s">
        <v>411</v>
      </c>
      <c r="E243" s="181" t="s">
        <v>4029</v>
      </c>
      <c r="F243" s="182" t="s">
        <v>4030</v>
      </c>
      <c r="G243" s="183" t="s">
        <v>650</v>
      </c>
      <c r="H243" s="184">
        <v>148.5</v>
      </c>
      <c r="I243" s="185"/>
      <c r="J243" s="186">
        <f>ROUND(I243*H243,2)</f>
        <v>0</v>
      </c>
      <c r="K243" s="182" t="s">
        <v>414</v>
      </c>
      <c r="L243" s="42"/>
      <c r="M243" s="187" t="s">
        <v>3</v>
      </c>
      <c r="N243" s="188" t="s">
        <v>43</v>
      </c>
      <c r="O243" s="75"/>
      <c r="P243" s="189">
        <f>O243*H243</f>
        <v>0</v>
      </c>
      <c r="Q243" s="189">
        <v>0.00084000000000000003</v>
      </c>
      <c r="R243" s="189">
        <f>Q243*H243</f>
        <v>0.12474</v>
      </c>
      <c r="S243" s="189">
        <v>0</v>
      </c>
      <c r="T243" s="190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191" t="s">
        <v>98</v>
      </c>
      <c r="AT243" s="191" t="s">
        <v>411</v>
      </c>
      <c r="AU243" s="191" t="s">
        <v>80</v>
      </c>
      <c r="AY243" s="22" t="s">
        <v>408</v>
      </c>
      <c r="BE243" s="192">
        <f>IF(N243="základní",J243,0)</f>
        <v>0</v>
      </c>
      <c r="BF243" s="192">
        <f>IF(N243="snížená",J243,0)</f>
        <v>0</v>
      </c>
      <c r="BG243" s="192">
        <f>IF(N243="zákl. přenesená",J243,0)</f>
        <v>0</v>
      </c>
      <c r="BH243" s="192">
        <f>IF(N243="sníž. přenesená",J243,0)</f>
        <v>0</v>
      </c>
      <c r="BI243" s="192">
        <f>IF(N243="nulová",J243,0)</f>
        <v>0</v>
      </c>
      <c r="BJ243" s="22" t="s">
        <v>76</v>
      </c>
      <c r="BK243" s="192">
        <f>ROUND(I243*H243,2)</f>
        <v>0</v>
      </c>
      <c r="BL243" s="22" t="s">
        <v>98</v>
      </c>
      <c r="BM243" s="191" t="s">
        <v>4031</v>
      </c>
    </row>
    <row r="244" s="2" customFormat="1">
      <c r="A244" s="41"/>
      <c r="B244" s="42"/>
      <c r="C244" s="41"/>
      <c r="D244" s="193" t="s">
        <v>417</v>
      </c>
      <c r="E244" s="41"/>
      <c r="F244" s="194" t="s">
        <v>4032</v>
      </c>
      <c r="G244" s="41"/>
      <c r="H244" s="41"/>
      <c r="I244" s="195"/>
      <c r="J244" s="41"/>
      <c r="K244" s="41"/>
      <c r="L244" s="42"/>
      <c r="M244" s="196"/>
      <c r="N244" s="197"/>
      <c r="O244" s="75"/>
      <c r="P244" s="75"/>
      <c r="Q244" s="75"/>
      <c r="R244" s="75"/>
      <c r="S244" s="75"/>
      <c r="T244" s="76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2" t="s">
        <v>417</v>
      </c>
      <c r="AU244" s="22" t="s">
        <v>80</v>
      </c>
    </row>
    <row r="245" s="13" customFormat="1">
      <c r="A245" s="13"/>
      <c r="B245" s="198"/>
      <c r="C245" s="13"/>
      <c r="D245" s="199" t="s">
        <v>419</v>
      </c>
      <c r="E245" s="200" t="s">
        <v>3</v>
      </c>
      <c r="F245" s="201" t="s">
        <v>4033</v>
      </c>
      <c r="G245" s="13"/>
      <c r="H245" s="202">
        <v>148.5</v>
      </c>
      <c r="I245" s="203"/>
      <c r="J245" s="13"/>
      <c r="K245" s="13"/>
      <c r="L245" s="198"/>
      <c r="M245" s="204"/>
      <c r="N245" s="205"/>
      <c r="O245" s="205"/>
      <c r="P245" s="205"/>
      <c r="Q245" s="205"/>
      <c r="R245" s="205"/>
      <c r="S245" s="205"/>
      <c r="T245" s="20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00" t="s">
        <v>419</v>
      </c>
      <c r="AU245" s="200" t="s">
        <v>80</v>
      </c>
      <c r="AV245" s="13" t="s">
        <v>80</v>
      </c>
      <c r="AW245" s="13" t="s">
        <v>33</v>
      </c>
      <c r="AX245" s="13" t="s">
        <v>76</v>
      </c>
      <c r="AY245" s="200" t="s">
        <v>408</v>
      </c>
    </row>
    <row r="246" s="2" customFormat="1" ht="33" customHeight="1">
      <c r="A246" s="41"/>
      <c r="B246" s="179"/>
      <c r="C246" s="180" t="s">
        <v>671</v>
      </c>
      <c r="D246" s="180" t="s">
        <v>411</v>
      </c>
      <c r="E246" s="181" t="s">
        <v>4034</v>
      </c>
      <c r="F246" s="182" t="s">
        <v>4035</v>
      </c>
      <c r="G246" s="183" t="s">
        <v>650</v>
      </c>
      <c r="H246" s="184">
        <v>63</v>
      </c>
      <c r="I246" s="185"/>
      <c r="J246" s="186">
        <f>ROUND(I246*H246,2)</f>
        <v>0</v>
      </c>
      <c r="K246" s="182" t="s">
        <v>414</v>
      </c>
      <c r="L246" s="42"/>
      <c r="M246" s="187" t="s">
        <v>3</v>
      </c>
      <c r="N246" s="188" t="s">
        <v>43</v>
      </c>
      <c r="O246" s="75"/>
      <c r="P246" s="189">
        <f>O246*H246</f>
        <v>0</v>
      </c>
      <c r="Q246" s="189">
        <v>0.00116</v>
      </c>
      <c r="R246" s="189">
        <f>Q246*H246</f>
        <v>0.073080000000000006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98</v>
      </c>
      <c r="AT246" s="191" t="s">
        <v>411</v>
      </c>
      <c r="AU246" s="191" t="s">
        <v>80</v>
      </c>
      <c r="AY246" s="22" t="s">
        <v>408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76</v>
      </c>
      <c r="BK246" s="192">
        <f>ROUND(I246*H246,2)</f>
        <v>0</v>
      </c>
      <c r="BL246" s="22" t="s">
        <v>98</v>
      </c>
      <c r="BM246" s="191" t="s">
        <v>4036</v>
      </c>
    </row>
    <row r="247" s="2" customFormat="1">
      <c r="A247" s="41"/>
      <c r="B247" s="42"/>
      <c r="C247" s="41"/>
      <c r="D247" s="193" t="s">
        <v>417</v>
      </c>
      <c r="E247" s="41"/>
      <c r="F247" s="194" t="s">
        <v>4037</v>
      </c>
      <c r="G247" s="41"/>
      <c r="H247" s="41"/>
      <c r="I247" s="195"/>
      <c r="J247" s="41"/>
      <c r="K247" s="41"/>
      <c r="L247" s="42"/>
      <c r="M247" s="196"/>
      <c r="N247" s="197"/>
      <c r="O247" s="75"/>
      <c r="P247" s="75"/>
      <c r="Q247" s="75"/>
      <c r="R247" s="75"/>
      <c r="S247" s="75"/>
      <c r="T247" s="76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2" t="s">
        <v>417</v>
      </c>
      <c r="AU247" s="22" t="s">
        <v>80</v>
      </c>
    </row>
    <row r="248" s="13" customFormat="1">
      <c r="A248" s="13"/>
      <c r="B248" s="198"/>
      <c r="C248" s="13"/>
      <c r="D248" s="199" t="s">
        <v>419</v>
      </c>
      <c r="E248" s="200" t="s">
        <v>3</v>
      </c>
      <c r="F248" s="201" t="s">
        <v>4038</v>
      </c>
      <c r="G248" s="13"/>
      <c r="H248" s="202">
        <v>63</v>
      </c>
      <c r="I248" s="203"/>
      <c r="J248" s="13"/>
      <c r="K248" s="13"/>
      <c r="L248" s="198"/>
      <c r="M248" s="204"/>
      <c r="N248" s="205"/>
      <c r="O248" s="205"/>
      <c r="P248" s="205"/>
      <c r="Q248" s="205"/>
      <c r="R248" s="205"/>
      <c r="S248" s="205"/>
      <c r="T248" s="20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00" t="s">
        <v>419</v>
      </c>
      <c r="AU248" s="200" t="s">
        <v>80</v>
      </c>
      <c r="AV248" s="13" t="s">
        <v>80</v>
      </c>
      <c r="AW248" s="13" t="s">
        <v>33</v>
      </c>
      <c r="AX248" s="13" t="s">
        <v>76</v>
      </c>
      <c r="AY248" s="200" t="s">
        <v>408</v>
      </c>
    </row>
    <row r="249" s="2" customFormat="1" ht="33" customHeight="1">
      <c r="A249" s="41"/>
      <c r="B249" s="179"/>
      <c r="C249" s="180" t="s">
        <v>678</v>
      </c>
      <c r="D249" s="180" t="s">
        <v>411</v>
      </c>
      <c r="E249" s="181" t="s">
        <v>4039</v>
      </c>
      <c r="F249" s="182" t="s">
        <v>4040</v>
      </c>
      <c r="G249" s="183" t="s">
        <v>650</v>
      </c>
      <c r="H249" s="184">
        <v>55.5</v>
      </c>
      <c r="I249" s="185"/>
      <c r="J249" s="186">
        <f>ROUND(I249*H249,2)</f>
        <v>0</v>
      </c>
      <c r="K249" s="182" t="s">
        <v>414</v>
      </c>
      <c r="L249" s="42"/>
      <c r="M249" s="187" t="s">
        <v>3</v>
      </c>
      <c r="N249" s="188" t="s">
        <v>43</v>
      </c>
      <c r="O249" s="75"/>
      <c r="P249" s="189">
        <f>O249*H249</f>
        <v>0</v>
      </c>
      <c r="Q249" s="189">
        <v>0.0014400000000000001</v>
      </c>
      <c r="R249" s="189">
        <f>Q249*H249</f>
        <v>0.079920000000000005</v>
      </c>
      <c r="S249" s="189">
        <v>0</v>
      </c>
      <c r="T249" s="190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191" t="s">
        <v>98</v>
      </c>
      <c r="AT249" s="191" t="s">
        <v>411</v>
      </c>
      <c r="AU249" s="191" t="s">
        <v>80</v>
      </c>
      <c r="AY249" s="22" t="s">
        <v>408</v>
      </c>
      <c r="BE249" s="192">
        <f>IF(N249="základní",J249,0)</f>
        <v>0</v>
      </c>
      <c r="BF249" s="192">
        <f>IF(N249="snížená",J249,0)</f>
        <v>0</v>
      </c>
      <c r="BG249" s="192">
        <f>IF(N249="zákl. přenesená",J249,0)</f>
        <v>0</v>
      </c>
      <c r="BH249" s="192">
        <f>IF(N249="sníž. přenesená",J249,0)</f>
        <v>0</v>
      </c>
      <c r="BI249" s="192">
        <f>IF(N249="nulová",J249,0)</f>
        <v>0</v>
      </c>
      <c r="BJ249" s="22" t="s">
        <v>76</v>
      </c>
      <c r="BK249" s="192">
        <f>ROUND(I249*H249,2)</f>
        <v>0</v>
      </c>
      <c r="BL249" s="22" t="s">
        <v>98</v>
      </c>
      <c r="BM249" s="191" t="s">
        <v>4041</v>
      </c>
    </row>
    <row r="250" s="2" customFormat="1">
      <c r="A250" s="41"/>
      <c r="B250" s="42"/>
      <c r="C250" s="41"/>
      <c r="D250" s="193" t="s">
        <v>417</v>
      </c>
      <c r="E250" s="41"/>
      <c r="F250" s="194" t="s">
        <v>4042</v>
      </c>
      <c r="G250" s="41"/>
      <c r="H250" s="41"/>
      <c r="I250" s="195"/>
      <c r="J250" s="41"/>
      <c r="K250" s="41"/>
      <c r="L250" s="42"/>
      <c r="M250" s="196"/>
      <c r="N250" s="197"/>
      <c r="O250" s="75"/>
      <c r="P250" s="75"/>
      <c r="Q250" s="75"/>
      <c r="R250" s="75"/>
      <c r="S250" s="75"/>
      <c r="T250" s="76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2" t="s">
        <v>417</v>
      </c>
      <c r="AU250" s="22" t="s">
        <v>80</v>
      </c>
    </row>
    <row r="251" s="13" customFormat="1">
      <c r="A251" s="13"/>
      <c r="B251" s="198"/>
      <c r="C251" s="13"/>
      <c r="D251" s="199" t="s">
        <v>419</v>
      </c>
      <c r="E251" s="200" t="s">
        <v>3</v>
      </c>
      <c r="F251" s="201" t="s">
        <v>4043</v>
      </c>
      <c r="G251" s="13"/>
      <c r="H251" s="202">
        <v>55.5</v>
      </c>
      <c r="I251" s="203"/>
      <c r="J251" s="13"/>
      <c r="K251" s="13"/>
      <c r="L251" s="198"/>
      <c r="M251" s="204"/>
      <c r="N251" s="205"/>
      <c r="O251" s="205"/>
      <c r="P251" s="205"/>
      <c r="Q251" s="205"/>
      <c r="R251" s="205"/>
      <c r="S251" s="205"/>
      <c r="T251" s="20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00" t="s">
        <v>419</v>
      </c>
      <c r="AU251" s="200" t="s">
        <v>80</v>
      </c>
      <c r="AV251" s="13" t="s">
        <v>80</v>
      </c>
      <c r="AW251" s="13" t="s">
        <v>33</v>
      </c>
      <c r="AX251" s="13" t="s">
        <v>76</v>
      </c>
      <c r="AY251" s="200" t="s">
        <v>408</v>
      </c>
    </row>
    <row r="252" s="2" customFormat="1" ht="33" customHeight="1">
      <c r="A252" s="41"/>
      <c r="B252" s="179"/>
      <c r="C252" s="180" t="s">
        <v>683</v>
      </c>
      <c r="D252" s="180" t="s">
        <v>411</v>
      </c>
      <c r="E252" s="181" t="s">
        <v>4044</v>
      </c>
      <c r="F252" s="182" t="s">
        <v>4045</v>
      </c>
      <c r="G252" s="183" t="s">
        <v>650</v>
      </c>
      <c r="H252" s="184">
        <v>12</v>
      </c>
      <c r="I252" s="185"/>
      <c r="J252" s="186">
        <f>ROUND(I252*H252,2)</f>
        <v>0</v>
      </c>
      <c r="K252" s="182" t="s">
        <v>414</v>
      </c>
      <c r="L252" s="42"/>
      <c r="M252" s="187" t="s">
        <v>3</v>
      </c>
      <c r="N252" s="188" t="s">
        <v>43</v>
      </c>
      <c r="O252" s="75"/>
      <c r="P252" s="189">
        <f>O252*H252</f>
        <v>0</v>
      </c>
      <c r="Q252" s="189">
        <v>0.00281</v>
      </c>
      <c r="R252" s="189">
        <f>Q252*H252</f>
        <v>0.03372</v>
      </c>
      <c r="S252" s="189">
        <v>0</v>
      </c>
      <c r="T252" s="190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191" t="s">
        <v>98</v>
      </c>
      <c r="AT252" s="191" t="s">
        <v>411</v>
      </c>
      <c r="AU252" s="191" t="s">
        <v>80</v>
      </c>
      <c r="AY252" s="22" t="s">
        <v>408</v>
      </c>
      <c r="BE252" s="192">
        <f>IF(N252="základní",J252,0)</f>
        <v>0</v>
      </c>
      <c r="BF252" s="192">
        <f>IF(N252="snížená",J252,0)</f>
        <v>0</v>
      </c>
      <c r="BG252" s="192">
        <f>IF(N252="zákl. přenesená",J252,0)</f>
        <v>0</v>
      </c>
      <c r="BH252" s="192">
        <f>IF(N252="sníž. přenesená",J252,0)</f>
        <v>0</v>
      </c>
      <c r="BI252" s="192">
        <f>IF(N252="nulová",J252,0)</f>
        <v>0</v>
      </c>
      <c r="BJ252" s="22" t="s">
        <v>76</v>
      </c>
      <c r="BK252" s="192">
        <f>ROUND(I252*H252,2)</f>
        <v>0</v>
      </c>
      <c r="BL252" s="22" t="s">
        <v>98</v>
      </c>
      <c r="BM252" s="191" t="s">
        <v>4046</v>
      </c>
    </row>
    <row r="253" s="2" customFormat="1">
      <c r="A253" s="41"/>
      <c r="B253" s="42"/>
      <c r="C253" s="41"/>
      <c r="D253" s="193" t="s">
        <v>417</v>
      </c>
      <c r="E253" s="41"/>
      <c r="F253" s="194" t="s">
        <v>4047</v>
      </c>
      <c r="G253" s="41"/>
      <c r="H253" s="41"/>
      <c r="I253" s="195"/>
      <c r="J253" s="41"/>
      <c r="K253" s="41"/>
      <c r="L253" s="42"/>
      <c r="M253" s="196"/>
      <c r="N253" s="197"/>
      <c r="O253" s="75"/>
      <c r="P253" s="75"/>
      <c r="Q253" s="75"/>
      <c r="R253" s="75"/>
      <c r="S253" s="75"/>
      <c r="T253" s="76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2" t="s">
        <v>417</v>
      </c>
      <c r="AU253" s="22" t="s">
        <v>80</v>
      </c>
    </row>
    <row r="254" s="13" customFormat="1">
      <c r="A254" s="13"/>
      <c r="B254" s="198"/>
      <c r="C254" s="13"/>
      <c r="D254" s="199" t="s">
        <v>419</v>
      </c>
      <c r="E254" s="200" t="s">
        <v>3</v>
      </c>
      <c r="F254" s="201" t="s">
        <v>4048</v>
      </c>
      <c r="G254" s="13"/>
      <c r="H254" s="202">
        <v>12</v>
      </c>
      <c r="I254" s="203"/>
      <c r="J254" s="13"/>
      <c r="K254" s="13"/>
      <c r="L254" s="198"/>
      <c r="M254" s="204"/>
      <c r="N254" s="205"/>
      <c r="O254" s="205"/>
      <c r="P254" s="205"/>
      <c r="Q254" s="205"/>
      <c r="R254" s="205"/>
      <c r="S254" s="205"/>
      <c r="T254" s="20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00" t="s">
        <v>419</v>
      </c>
      <c r="AU254" s="200" t="s">
        <v>80</v>
      </c>
      <c r="AV254" s="13" t="s">
        <v>80</v>
      </c>
      <c r="AW254" s="13" t="s">
        <v>33</v>
      </c>
      <c r="AX254" s="13" t="s">
        <v>76</v>
      </c>
      <c r="AY254" s="200" t="s">
        <v>408</v>
      </c>
    </row>
    <row r="255" s="2" customFormat="1" ht="33" customHeight="1">
      <c r="A255" s="41"/>
      <c r="B255" s="179"/>
      <c r="C255" s="180" t="s">
        <v>689</v>
      </c>
      <c r="D255" s="180" t="s">
        <v>411</v>
      </c>
      <c r="E255" s="181" t="s">
        <v>4049</v>
      </c>
      <c r="F255" s="182" t="s">
        <v>4050</v>
      </c>
      <c r="G255" s="183" t="s">
        <v>650</v>
      </c>
      <c r="H255" s="184">
        <v>7.5</v>
      </c>
      <c r="I255" s="185"/>
      <c r="J255" s="186">
        <f>ROUND(I255*H255,2)</f>
        <v>0</v>
      </c>
      <c r="K255" s="182" t="s">
        <v>414</v>
      </c>
      <c r="L255" s="42"/>
      <c r="M255" s="187" t="s">
        <v>3</v>
      </c>
      <c r="N255" s="188" t="s">
        <v>43</v>
      </c>
      <c r="O255" s="75"/>
      <c r="P255" s="189">
        <f>O255*H255</f>
        <v>0</v>
      </c>
      <c r="Q255" s="189">
        <v>0.00362</v>
      </c>
      <c r="R255" s="189">
        <f>Q255*H255</f>
        <v>0.027150000000000001</v>
      </c>
      <c r="S255" s="189">
        <v>0</v>
      </c>
      <c r="T255" s="190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191" t="s">
        <v>98</v>
      </c>
      <c r="AT255" s="191" t="s">
        <v>411</v>
      </c>
      <c r="AU255" s="191" t="s">
        <v>80</v>
      </c>
      <c r="AY255" s="22" t="s">
        <v>408</v>
      </c>
      <c r="BE255" s="192">
        <f>IF(N255="základní",J255,0)</f>
        <v>0</v>
      </c>
      <c r="BF255" s="192">
        <f>IF(N255="snížená",J255,0)</f>
        <v>0</v>
      </c>
      <c r="BG255" s="192">
        <f>IF(N255="zákl. přenesená",J255,0)</f>
        <v>0</v>
      </c>
      <c r="BH255" s="192">
        <f>IF(N255="sníž. přenesená",J255,0)</f>
        <v>0</v>
      </c>
      <c r="BI255" s="192">
        <f>IF(N255="nulová",J255,0)</f>
        <v>0</v>
      </c>
      <c r="BJ255" s="22" t="s">
        <v>76</v>
      </c>
      <c r="BK255" s="192">
        <f>ROUND(I255*H255,2)</f>
        <v>0</v>
      </c>
      <c r="BL255" s="22" t="s">
        <v>98</v>
      </c>
      <c r="BM255" s="191" t="s">
        <v>4051</v>
      </c>
    </row>
    <row r="256" s="2" customFormat="1">
      <c r="A256" s="41"/>
      <c r="B256" s="42"/>
      <c r="C256" s="41"/>
      <c r="D256" s="193" t="s">
        <v>417</v>
      </c>
      <c r="E256" s="41"/>
      <c r="F256" s="194" t="s">
        <v>4052</v>
      </c>
      <c r="G256" s="41"/>
      <c r="H256" s="41"/>
      <c r="I256" s="195"/>
      <c r="J256" s="41"/>
      <c r="K256" s="41"/>
      <c r="L256" s="42"/>
      <c r="M256" s="196"/>
      <c r="N256" s="197"/>
      <c r="O256" s="75"/>
      <c r="P256" s="75"/>
      <c r="Q256" s="75"/>
      <c r="R256" s="75"/>
      <c r="S256" s="75"/>
      <c r="T256" s="76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2" t="s">
        <v>417</v>
      </c>
      <c r="AU256" s="22" t="s">
        <v>80</v>
      </c>
    </row>
    <row r="257" s="13" customFormat="1">
      <c r="A257" s="13"/>
      <c r="B257" s="198"/>
      <c r="C257" s="13"/>
      <c r="D257" s="199" t="s">
        <v>419</v>
      </c>
      <c r="E257" s="200" t="s">
        <v>3</v>
      </c>
      <c r="F257" s="201" t="s">
        <v>4053</v>
      </c>
      <c r="G257" s="13"/>
      <c r="H257" s="202">
        <v>7.5</v>
      </c>
      <c r="I257" s="203"/>
      <c r="J257" s="13"/>
      <c r="K257" s="13"/>
      <c r="L257" s="198"/>
      <c r="M257" s="204"/>
      <c r="N257" s="205"/>
      <c r="O257" s="205"/>
      <c r="P257" s="205"/>
      <c r="Q257" s="205"/>
      <c r="R257" s="205"/>
      <c r="S257" s="205"/>
      <c r="T257" s="20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00" t="s">
        <v>419</v>
      </c>
      <c r="AU257" s="200" t="s">
        <v>80</v>
      </c>
      <c r="AV257" s="13" t="s">
        <v>80</v>
      </c>
      <c r="AW257" s="13" t="s">
        <v>33</v>
      </c>
      <c r="AX257" s="13" t="s">
        <v>76</v>
      </c>
      <c r="AY257" s="200" t="s">
        <v>408</v>
      </c>
    </row>
    <row r="258" s="2" customFormat="1" ht="55.5" customHeight="1">
      <c r="A258" s="41"/>
      <c r="B258" s="179"/>
      <c r="C258" s="180" t="s">
        <v>692</v>
      </c>
      <c r="D258" s="180" t="s">
        <v>411</v>
      </c>
      <c r="E258" s="181" t="s">
        <v>4054</v>
      </c>
      <c r="F258" s="182" t="s">
        <v>4055</v>
      </c>
      <c r="G258" s="183" t="s">
        <v>650</v>
      </c>
      <c r="H258" s="184">
        <v>93.599999999999994</v>
      </c>
      <c r="I258" s="185"/>
      <c r="J258" s="186">
        <f>ROUND(I258*H258,2)</f>
        <v>0</v>
      </c>
      <c r="K258" s="182" t="s">
        <v>414</v>
      </c>
      <c r="L258" s="42"/>
      <c r="M258" s="187" t="s">
        <v>3</v>
      </c>
      <c r="N258" s="188" t="s">
        <v>43</v>
      </c>
      <c r="O258" s="75"/>
      <c r="P258" s="189">
        <f>O258*H258</f>
        <v>0</v>
      </c>
      <c r="Q258" s="189">
        <v>6.9999999999999994E-05</v>
      </c>
      <c r="R258" s="189">
        <f>Q258*H258</f>
        <v>0.0065519999999999988</v>
      </c>
      <c r="S258" s="189">
        <v>0</v>
      </c>
      <c r="T258" s="190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191" t="s">
        <v>98</v>
      </c>
      <c r="AT258" s="191" t="s">
        <v>411</v>
      </c>
      <c r="AU258" s="191" t="s">
        <v>80</v>
      </c>
      <c r="AY258" s="22" t="s">
        <v>408</v>
      </c>
      <c r="BE258" s="192">
        <f>IF(N258="základní",J258,0)</f>
        <v>0</v>
      </c>
      <c r="BF258" s="192">
        <f>IF(N258="snížená",J258,0)</f>
        <v>0</v>
      </c>
      <c r="BG258" s="192">
        <f>IF(N258="zákl. přenesená",J258,0)</f>
        <v>0</v>
      </c>
      <c r="BH258" s="192">
        <f>IF(N258="sníž. přenesená",J258,0)</f>
        <v>0</v>
      </c>
      <c r="BI258" s="192">
        <f>IF(N258="nulová",J258,0)</f>
        <v>0</v>
      </c>
      <c r="BJ258" s="22" t="s">
        <v>76</v>
      </c>
      <c r="BK258" s="192">
        <f>ROUND(I258*H258,2)</f>
        <v>0</v>
      </c>
      <c r="BL258" s="22" t="s">
        <v>98</v>
      </c>
      <c r="BM258" s="191" t="s">
        <v>4056</v>
      </c>
    </row>
    <row r="259" s="2" customFormat="1">
      <c r="A259" s="41"/>
      <c r="B259" s="42"/>
      <c r="C259" s="41"/>
      <c r="D259" s="193" t="s">
        <v>417</v>
      </c>
      <c r="E259" s="41"/>
      <c r="F259" s="194" t="s">
        <v>4057</v>
      </c>
      <c r="G259" s="41"/>
      <c r="H259" s="41"/>
      <c r="I259" s="195"/>
      <c r="J259" s="41"/>
      <c r="K259" s="41"/>
      <c r="L259" s="42"/>
      <c r="M259" s="196"/>
      <c r="N259" s="197"/>
      <c r="O259" s="75"/>
      <c r="P259" s="75"/>
      <c r="Q259" s="75"/>
      <c r="R259" s="75"/>
      <c r="S259" s="75"/>
      <c r="T259" s="76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2" t="s">
        <v>417</v>
      </c>
      <c r="AU259" s="22" t="s">
        <v>80</v>
      </c>
    </row>
    <row r="260" s="13" customFormat="1">
      <c r="A260" s="13"/>
      <c r="B260" s="198"/>
      <c r="C260" s="13"/>
      <c r="D260" s="199" t="s">
        <v>419</v>
      </c>
      <c r="E260" s="200" t="s">
        <v>3</v>
      </c>
      <c r="F260" s="201" t="s">
        <v>4058</v>
      </c>
      <c r="G260" s="13"/>
      <c r="H260" s="202">
        <v>78</v>
      </c>
      <c r="I260" s="203"/>
      <c r="J260" s="13"/>
      <c r="K260" s="13"/>
      <c r="L260" s="198"/>
      <c r="M260" s="204"/>
      <c r="N260" s="205"/>
      <c r="O260" s="205"/>
      <c r="P260" s="205"/>
      <c r="Q260" s="205"/>
      <c r="R260" s="205"/>
      <c r="S260" s="205"/>
      <c r="T260" s="20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00" t="s">
        <v>419</v>
      </c>
      <c r="AU260" s="200" t="s">
        <v>80</v>
      </c>
      <c r="AV260" s="13" t="s">
        <v>80</v>
      </c>
      <c r="AW260" s="13" t="s">
        <v>33</v>
      </c>
      <c r="AX260" s="13" t="s">
        <v>72</v>
      </c>
      <c r="AY260" s="200" t="s">
        <v>408</v>
      </c>
    </row>
    <row r="261" s="15" customFormat="1">
      <c r="A261" s="15"/>
      <c r="B261" s="215"/>
      <c r="C261" s="15"/>
      <c r="D261" s="199" t="s">
        <v>419</v>
      </c>
      <c r="E261" s="216" t="s">
        <v>3</v>
      </c>
      <c r="F261" s="217" t="s">
        <v>451</v>
      </c>
      <c r="G261" s="15"/>
      <c r="H261" s="218">
        <v>78</v>
      </c>
      <c r="I261" s="219"/>
      <c r="J261" s="15"/>
      <c r="K261" s="15"/>
      <c r="L261" s="215"/>
      <c r="M261" s="220"/>
      <c r="N261" s="221"/>
      <c r="O261" s="221"/>
      <c r="P261" s="221"/>
      <c r="Q261" s="221"/>
      <c r="R261" s="221"/>
      <c r="S261" s="221"/>
      <c r="T261" s="222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16" t="s">
        <v>419</v>
      </c>
      <c r="AU261" s="216" t="s">
        <v>80</v>
      </c>
      <c r="AV261" s="15" t="s">
        <v>415</v>
      </c>
      <c r="AW261" s="15" t="s">
        <v>33</v>
      </c>
      <c r="AX261" s="15" t="s">
        <v>76</v>
      </c>
      <c r="AY261" s="216" t="s">
        <v>408</v>
      </c>
    </row>
    <row r="262" s="13" customFormat="1">
      <c r="A262" s="13"/>
      <c r="B262" s="198"/>
      <c r="C262" s="13"/>
      <c r="D262" s="199" t="s">
        <v>419</v>
      </c>
      <c r="E262" s="13"/>
      <c r="F262" s="201" t="s">
        <v>4059</v>
      </c>
      <c r="G262" s="13"/>
      <c r="H262" s="202">
        <v>93.599999999999994</v>
      </c>
      <c r="I262" s="203"/>
      <c r="J262" s="13"/>
      <c r="K262" s="13"/>
      <c r="L262" s="198"/>
      <c r="M262" s="204"/>
      <c r="N262" s="205"/>
      <c r="O262" s="205"/>
      <c r="P262" s="205"/>
      <c r="Q262" s="205"/>
      <c r="R262" s="205"/>
      <c r="S262" s="205"/>
      <c r="T262" s="20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00" t="s">
        <v>419</v>
      </c>
      <c r="AU262" s="200" t="s">
        <v>80</v>
      </c>
      <c r="AV262" s="13" t="s">
        <v>80</v>
      </c>
      <c r="AW262" s="13" t="s">
        <v>4</v>
      </c>
      <c r="AX262" s="13" t="s">
        <v>76</v>
      </c>
      <c r="AY262" s="200" t="s">
        <v>408</v>
      </c>
    </row>
    <row r="263" s="2" customFormat="1" ht="55.5" customHeight="1">
      <c r="A263" s="41"/>
      <c r="B263" s="179"/>
      <c r="C263" s="180" t="s">
        <v>698</v>
      </c>
      <c r="D263" s="180" t="s">
        <v>411</v>
      </c>
      <c r="E263" s="181" t="s">
        <v>4060</v>
      </c>
      <c r="F263" s="182" t="s">
        <v>4061</v>
      </c>
      <c r="G263" s="183" t="s">
        <v>650</v>
      </c>
      <c r="H263" s="184">
        <v>90</v>
      </c>
      <c r="I263" s="185"/>
      <c r="J263" s="186">
        <f>ROUND(I263*H263,2)</f>
        <v>0</v>
      </c>
      <c r="K263" s="182" t="s">
        <v>414</v>
      </c>
      <c r="L263" s="42"/>
      <c r="M263" s="187" t="s">
        <v>3</v>
      </c>
      <c r="N263" s="188" t="s">
        <v>43</v>
      </c>
      <c r="O263" s="75"/>
      <c r="P263" s="189">
        <f>O263*H263</f>
        <v>0</v>
      </c>
      <c r="Q263" s="189">
        <v>9.0000000000000006E-05</v>
      </c>
      <c r="R263" s="189">
        <f>Q263*H263</f>
        <v>0.0081000000000000013</v>
      </c>
      <c r="S263" s="189">
        <v>0</v>
      </c>
      <c r="T263" s="190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191" t="s">
        <v>98</v>
      </c>
      <c r="AT263" s="191" t="s">
        <v>411</v>
      </c>
      <c r="AU263" s="191" t="s">
        <v>80</v>
      </c>
      <c r="AY263" s="22" t="s">
        <v>408</v>
      </c>
      <c r="BE263" s="192">
        <f>IF(N263="základní",J263,0)</f>
        <v>0</v>
      </c>
      <c r="BF263" s="192">
        <f>IF(N263="snížená",J263,0)</f>
        <v>0</v>
      </c>
      <c r="BG263" s="192">
        <f>IF(N263="zákl. přenesená",J263,0)</f>
        <v>0</v>
      </c>
      <c r="BH263" s="192">
        <f>IF(N263="sníž. přenesená",J263,0)</f>
        <v>0</v>
      </c>
      <c r="BI263" s="192">
        <f>IF(N263="nulová",J263,0)</f>
        <v>0</v>
      </c>
      <c r="BJ263" s="22" t="s">
        <v>76</v>
      </c>
      <c r="BK263" s="192">
        <f>ROUND(I263*H263,2)</f>
        <v>0</v>
      </c>
      <c r="BL263" s="22" t="s">
        <v>98</v>
      </c>
      <c r="BM263" s="191" t="s">
        <v>4062</v>
      </c>
    </row>
    <row r="264" s="2" customFormat="1">
      <c r="A264" s="41"/>
      <c r="B264" s="42"/>
      <c r="C264" s="41"/>
      <c r="D264" s="193" t="s">
        <v>417</v>
      </c>
      <c r="E264" s="41"/>
      <c r="F264" s="194" t="s">
        <v>4063</v>
      </c>
      <c r="G264" s="41"/>
      <c r="H264" s="41"/>
      <c r="I264" s="195"/>
      <c r="J264" s="41"/>
      <c r="K264" s="41"/>
      <c r="L264" s="42"/>
      <c r="M264" s="196"/>
      <c r="N264" s="197"/>
      <c r="O264" s="75"/>
      <c r="P264" s="75"/>
      <c r="Q264" s="75"/>
      <c r="R264" s="75"/>
      <c r="S264" s="75"/>
      <c r="T264" s="76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2" t="s">
        <v>417</v>
      </c>
      <c r="AU264" s="22" t="s">
        <v>80</v>
      </c>
    </row>
    <row r="265" s="13" customFormat="1">
      <c r="A265" s="13"/>
      <c r="B265" s="198"/>
      <c r="C265" s="13"/>
      <c r="D265" s="199" t="s">
        <v>419</v>
      </c>
      <c r="E265" s="200" t="s">
        <v>3</v>
      </c>
      <c r="F265" s="201" t="s">
        <v>4064</v>
      </c>
      <c r="G265" s="13"/>
      <c r="H265" s="202">
        <v>39</v>
      </c>
      <c r="I265" s="203"/>
      <c r="J265" s="13"/>
      <c r="K265" s="13"/>
      <c r="L265" s="198"/>
      <c r="M265" s="204"/>
      <c r="N265" s="205"/>
      <c r="O265" s="205"/>
      <c r="P265" s="205"/>
      <c r="Q265" s="205"/>
      <c r="R265" s="205"/>
      <c r="S265" s="205"/>
      <c r="T265" s="20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00" t="s">
        <v>419</v>
      </c>
      <c r="AU265" s="200" t="s">
        <v>80</v>
      </c>
      <c r="AV265" s="13" t="s">
        <v>80</v>
      </c>
      <c r="AW265" s="13" t="s">
        <v>33</v>
      </c>
      <c r="AX265" s="13" t="s">
        <v>72</v>
      </c>
      <c r="AY265" s="200" t="s">
        <v>408</v>
      </c>
    </row>
    <row r="266" s="13" customFormat="1">
      <c r="A266" s="13"/>
      <c r="B266" s="198"/>
      <c r="C266" s="13"/>
      <c r="D266" s="199" t="s">
        <v>419</v>
      </c>
      <c r="E266" s="200" t="s">
        <v>3</v>
      </c>
      <c r="F266" s="201" t="s">
        <v>4065</v>
      </c>
      <c r="G266" s="13"/>
      <c r="H266" s="202">
        <v>30</v>
      </c>
      <c r="I266" s="203"/>
      <c r="J266" s="13"/>
      <c r="K266" s="13"/>
      <c r="L266" s="198"/>
      <c r="M266" s="204"/>
      <c r="N266" s="205"/>
      <c r="O266" s="205"/>
      <c r="P266" s="205"/>
      <c r="Q266" s="205"/>
      <c r="R266" s="205"/>
      <c r="S266" s="205"/>
      <c r="T266" s="20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00" t="s">
        <v>419</v>
      </c>
      <c r="AU266" s="200" t="s">
        <v>80</v>
      </c>
      <c r="AV266" s="13" t="s">
        <v>80</v>
      </c>
      <c r="AW266" s="13" t="s">
        <v>33</v>
      </c>
      <c r="AX266" s="13" t="s">
        <v>72</v>
      </c>
      <c r="AY266" s="200" t="s">
        <v>408</v>
      </c>
    </row>
    <row r="267" s="13" customFormat="1">
      <c r="A267" s="13"/>
      <c r="B267" s="198"/>
      <c r="C267" s="13"/>
      <c r="D267" s="199" t="s">
        <v>419</v>
      </c>
      <c r="E267" s="200" t="s">
        <v>3</v>
      </c>
      <c r="F267" s="201" t="s">
        <v>4066</v>
      </c>
      <c r="G267" s="13"/>
      <c r="H267" s="202">
        <v>6</v>
      </c>
      <c r="I267" s="203"/>
      <c r="J267" s="13"/>
      <c r="K267" s="13"/>
      <c r="L267" s="198"/>
      <c r="M267" s="204"/>
      <c r="N267" s="205"/>
      <c r="O267" s="205"/>
      <c r="P267" s="205"/>
      <c r="Q267" s="205"/>
      <c r="R267" s="205"/>
      <c r="S267" s="205"/>
      <c r="T267" s="20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00" t="s">
        <v>419</v>
      </c>
      <c r="AU267" s="200" t="s">
        <v>80</v>
      </c>
      <c r="AV267" s="13" t="s">
        <v>80</v>
      </c>
      <c r="AW267" s="13" t="s">
        <v>33</v>
      </c>
      <c r="AX267" s="13" t="s">
        <v>72</v>
      </c>
      <c r="AY267" s="200" t="s">
        <v>408</v>
      </c>
    </row>
    <row r="268" s="15" customFormat="1">
      <c r="A268" s="15"/>
      <c r="B268" s="215"/>
      <c r="C268" s="15"/>
      <c r="D268" s="199" t="s">
        <v>419</v>
      </c>
      <c r="E268" s="216" t="s">
        <v>3</v>
      </c>
      <c r="F268" s="217" t="s">
        <v>451</v>
      </c>
      <c r="G268" s="15"/>
      <c r="H268" s="218">
        <v>75</v>
      </c>
      <c r="I268" s="219"/>
      <c r="J268" s="15"/>
      <c r="K268" s="15"/>
      <c r="L268" s="215"/>
      <c r="M268" s="220"/>
      <c r="N268" s="221"/>
      <c r="O268" s="221"/>
      <c r="P268" s="221"/>
      <c r="Q268" s="221"/>
      <c r="R268" s="221"/>
      <c r="S268" s="221"/>
      <c r="T268" s="222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16" t="s">
        <v>419</v>
      </c>
      <c r="AU268" s="216" t="s">
        <v>80</v>
      </c>
      <c r="AV268" s="15" t="s">
        <v>415</v>
      </c>
      <c r="AW268" s="15" t="s">
        <v>33</v>
      </c>
      <c r="AX268" s="15" t="s">
        <v>76</v>
      </c>
      <c r="AY268" s="216" t="s">
        <v>408</v>
      </c>
    </row>
    <row r="269" s="13" customFormat="1">
      <c r="A269" s="13"/>
      <c r="B269" s="198"/>
      <c r="C269" s="13"/>
      <c r="D269" s="199" t="s">
        <v>419</v>
      </c>
      <c r="E269" s="13"/>
      <c r="F269" s="201" t="s">
        <v>4067</v>
      </c>
      <c r="G269" s="13"/>
      <c r="H269" s="202">
        <v>90</v>
      </c>
      <c r="I269" s="203"/>
      <c r="J269" s="13"/>
      <c r="K269" s="13"/>
      <c r="L269" s="198"/>
      <c r="M269" s="204"/>
      <c r="N269" s="205"/>
      <c r="O269" s="205"/>
      <c r="P269" s="205"/>
      <c r="Q269" s="205"/>
      <c r="R269" s="205"/>
      <c r="S269" s="205"/>
      <c r="T269" s="20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00" t="s">
        <v>419</v>
      </c>
      <c r="AU269" s="200" t="s">
        <v>80</v>
      </c>
      <c r="AV269" s="13" t="s">
        <v>80</v>
      </c>
      <c r="AW269" s="13" t="s">
        <v>4</v>
      </c>
      <c r="AX269" s="13" t="s">
        <v>76</v>
      </c>
      <c r="AY269" s="200" t="s">
        <v>408</v>
      </c>
    </row>
    <row r="270" s="2" customFormat="1" ht="55.5" customHeight="1">
      <c r="A270" s="41"/>
      <c r="B270" s="179"/>
      <c r="C270" s="180" t="s">
        <v>703</v>
      </c>
      <c r="D270" s="180" t="s">
        <v>411</v>
      </c>
      <c r="E270" s="181" t="s">
        <v>4068</v>
      </c>
      <c r="F270" s="182" t="s">
        <v>4069</v>
      </c>
      <c r="G270" s="183" t="s">
        <v>650</v>
      </c>
      <c r="H270" s="184">
        <v>7.2000000000000002</v>
      </c>
      <c r="I270" s="185"/>
      <c r="J270" s="186">
        <f>ROUND(I270*H270,2)</f>
        <v>0</v>
      </c>
      <c r="K270" s="182" t="s">
        <v>414</v>
      </c>
      <c r="L270" s="42"/>
      <c r="M270" s="187" t="s">
        <v>3</v>
      </c>
      <c r="N270" s="188" t="s">
        <v>43</v>
      </c>
      <c r="O270" s="75"/>
      <c r="P270" s="189">
        <f>O270*H270</f>
        <v>0</v>
      </c>
      <c r="Q270" s="189">
        <v>0.00012</v>
      </c>
      <c r="R270" s="189">
        <f>Q270*H270</f>
        <v>0.00086400000000000008</v>
      </c>
      <c r="S270" s="189">
        <v>0</v>
      </c>
      <c r="T270" s="190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191" t="s">
        <v>98</v>
      </c>
      <c r="AT270" s="191" t="s">
        <v>411</v>
      </c>
      <c r="AU270" s="191" t="s">
        <v>80</v>
      </c>
      <c r="AY270" s="22" t="s">
        <v>408</v>
      </c>
      <c r="BE270" s="192">
        <f>IF(N270="základní",J270,0)</f>
        <v>0</v>
      </c>
      <c r="BF270" s="192">
        <f>IF(N270="snížená",J270,0)</f>
        <v>0</v>
      </c>
      <c r="BG270" s="192">
        <f>IF(N270="zákl. přenesená",J270,0)</f>
        <v>0</v>
      </c>
      <c r="BH270" s="192">
        <f>IF(N270="sníž. přenesená",J270,0)</f>
        <v>0</v>
      </c>
      <c r="BI270" s="192">
        <f>IF(N270="nulová",J270,0)</f>
        <v>0</v>
      </c>
      <c r="BJ270" s="22" t="s">
        <v>76</v>
      </c>
      <c r="BK270" s="192">
        <f>ROUND(I270*H270,2)</f>
        <v>0</v>
      </c>
      <c r="BL270" s="22" t="s">
        <v>98</v>
      </c>
      <c r="BM270" s="191" t="s">
        <v>4070</v>
      </c>
    </row>
    <row r="271" s="2" customFormat="1">
      <c r="A271" s="41"/>
      <c r="B271" s="42"/>
      <c r="C271" s="41"/>
      <c r="D271" s="193" t="s">
        <v>417</v>
      </c>
      <c r="E271" s="41"/>
      <c r="F271" s="194" t="s">
        <v>4071</v>
      </c>
      <c r="G271" s="41"/>
      <c r="H271" s="41"/>
      <c r="I271" s="195"/>
      <c r="J271" s="41"/>
      <c r="K271" s="41"/>
      <c r="L271" s="42"/>
      <c r="M271" s="196"/>
      <c r="N271" s="197"/>
      <c r="O271" s="75"/>
      <c r="P271" s="75"/>
      <c r="Q271" s="75"/>
      <c r="R271" s="75"/>
      <c r="S271" s="75"/>
      <c r="T271" s="76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2" t="s">
        <v>417</v>
      </c>
      <c r="AU271" s="22" t="s">
        <v>80</v>
      </c>
    </row>
    <row r="272" s="13" customFormat="1">
      <c r="A272" s="13"/>
      <c r="B272" s="198"/>
      <c r="C272" s="13"/>
      <c r="D272" s="199" t="s">
        <v>419</v>
      </c>
      <c r="E272" s="200" t="s">
        <v>3</v>
      </c>
      <c r="F272" s="201" t="s">
        <v>4072</v>
      </c>
      <c r="G272" s="13"/>
      <c r="H272" s="202">
        <v>6</v>
      </c>
      <c r="I272" s="203"/>
      <c r="J272" s="13"/>
      <c r="K272" s="13"/>
      <c r="L272" s="198"/>
      <c r="M272" s="204"/>
      <c r="N272" s="205"/>
      <c r="O272" s="205"/>
      <c r="P272" s="205"/>
      <c r="Q272" s="205"/>
      <c r="R272" s="205"/>
      <c r="S272" s="205"/>
      <c r="T272" s="206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00" t="s">
        <v>419</v>
      </c>
      <c r="AU272" s="200" t="s">
        <v>80</v>
      </c>
      <c r="AV272" s="13" t="s">
        <v>80</v>
      </c>
      <c r="AW272" s="13" t="s">
        <v>33</v>
      </c>
      <c r="AX272" s="13" t="s">
        <v>72</v>
      </c>
      <c r="AY272" s="200" t="s">
        <v>408</v>
      </c>
    </row>
    <row r="273" s="15" customFormat="1">
      <c r="A273" s="15"/>
      <c r="B273" s="215"/>
      <c r="C273" s="15"/>
      <c r="D273" s="199" t="s">
        <v>419</v>
      </c>
      <c r="E273" s="216" t="s">
        <v>3</v>
      </c>
      <c r="F273" s="217" t="s">
        <v>451</v>
      </c>
      <c r="G273" s="15"/>
      <c r="H273" s="218">
        <v>6</v>
      </c>
      <c r="I273" s="219"/>
      <c r="J273" s="15"/>
      <c r="K273" s="15"/>
      <c r="L273" s="215"/>
      <c r="M273" s="220"/>
      <c r="N273" s="221"/>
      <c r="O273" s="221"/>
      <c r="P273" s="221"/>
      <c r="Q273" s="221"/>
      <c r="R273" s="221"/>
      <c r="S273" s="221"/>
      <c r="T273" s="222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16" t="s">
        <v>419</v>
      </c>
      <c r="AU273" s="216" t="s">
        <v>80</v>
      </c>
      <c r="AV273" s="15" t="s">
        <v>415</v>
      </c>
      <c r="AW273" s="15" t="s">
        <v>33</v>
      </c>
      <c r="AX273" s="15" t="s">
        <v>76</v>
      </c>
      <c r="AY273" s="216" t="s">
        <v>408</v>
      </c>
    </row>
    <row r="274" s="13" customFormat="1">
      <c r="A274" s="13"/>
      <c r="B274" s="198"/>
      <c r="C274" s="13"/>
      <c r="D274" s="199" t="s">
        <v>419</v>
      </c>
      <c r="E274" s="13"/>
      <c r="F274" s="201" t="s">
        <v>3740</v>
      </c>
      <c r="G274" s="13"/>
      <c r="H274" s="202">
        <v>7.2000000000000002</v>
      </c>
      <c r="I274" s="203"/>
      <c r="J274" s="13"/>
      <c r="K274" s="13"/>
      <c r="L274" s="198"/>
      <c r="M274" s="204"/>
      <c r="N274" s="205"/>
      <c r="O274" s="205"/>
      <c r="P274" s="205"/>
      <c r="Q274" s="205"/>
      <c r="R274" s="205"/>
      <c r="S274" s="205"/>
      <c r="T274" s="20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00" t="s">
        <v>419</v>
      </c>
      <c r="AU274" s="200" t="s">
        <v>80</v>
      </c>
      <c r="AV274" s="13" t="s">
        <v>80</v>
      </c>
      <c r="AW274" s="13" t="s">
        <v>4</v>
      </c>
      <c r="AX274" s="13" t="s">
        <v>76</v>
      </c>
      <c r="AY274" s="200" t="s">
        <v>408</v>
      </c>
    </row>
    <row r="275" s="2" customFormat="1" ht="55.5" customHeight="1">
      <c r="A275" s="41"/>
      <c r="B275" s="179"/>
      <c r="C275" s="180" t="s">
        <v>708</v>
      </c>
      <c r="D275" s="180" t="s">
        <v>411</v>
      </c>
      <c r="E275" s="181" t="s">
        <v>4073</v>
      </c>
      <c r="F275" s="182" t="s">
        <v>4074</v>
      </c>
      <c r="G275" s="183" t="s">
        <v>650</v>
      </c>
      <c r="H275" s="184">
        <v>84.599999999999994</v>
      </c>
      <c r="I275" s="185"/>
      <c r="J275" s="186">
        <f>ROUND(I275*H275,2)</f>
        <v>0</v>
      </c>
      <c r="K275" s="182" t="s">
        <v>414</v>
      </c>
      <c r="L275" s="42"/>
      <c r="M275" s="187" t="s">
        <v>3</v>
      </c>
      <c r="N275" s="188" t="s">
        <v>43</v>
      </c>
      <c r="O275" s="75"/>
      <c r="P275" s="189">
        <f>O275*H275</f>
        <v>0</v>
      </c>
      <c r="Q275" s="189">
        <v>0.00012</v>
      </c>
      <c r="R275" s="189">
        <f>Q275*H275</f>
        <v>0.010152</v>
      </c>
      <c r="S275" s="189">
        <v>0</v>
      </c>
      <c r="T275" s="190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191" t="s">
        <v>98</v>
      </c>
      <c r="AT275" s="191" t="s">
        <v>411</v>
      </c>
      <c r="AU275" s="191" t="s">
        <v>80</v>
      </c>
      <c r="AY275" s="22" t="s">
        <v>408</v>
      </c>
      <c r="BE275" s="192">
        <f>IF(N275="základní",J275,0)</f>
        <v>0</v>
      </c>
      <c r="BF275" s="192">
        <f>IF(N275="snížená",J275,0)</f>
        <v>0</v>
      </c>
      <c r="BG275" s="192">
        <f>IF(N275="zákl. přenesená",J275,0)</f>
        <v>0</v>
      </c>
      <c r="BH275" s="192">
        <f>IF(N275="sníž. přenesená",J275,0)</f>
        <v>0</v>
      </c>
      <c r="BI275" s="192">
        <f>IF(N275="nulová",J275,0)</f>
        <v>0</v>
      </c>
      <c r="BJ275" s="22" t="s">
        <v>76</v>
      </c>
      <c r="BK275" s="192">
        <f>ROUND(I275*H275,2)</f>
        <v>0</v>
      </c>
      <c r="BL275" s="22" t="s">
        <v>98</v>
      </c>
      <c r="BM275" s="191" t="s">
        <v>4075</v>
      </c>
    </row>
    <row r="276" s="2" customFormat="1">
      <c r="A276" s="41"/>
      <c r="B276" s="42"/>
      <c r="C276" s="41"/>
      <c r="D276" s="193" t="s">
        <v>417</v>
      </c>
      <c r="E276" s="41"/>
      <c r="F276" s="194" t="s">
        <v>4076</v>
      </c>
      <c r="G276" s="41"/>
      <c r="H276" s="41"/>
      <c r="I276" s="195"/>
      <c r="J276" s="41"/>
      <c r="K276" s="41"/>
      <c r="L276" s="42"/>
      <c r="M276" s="196"/>
      <c r="N276" s="197"/>
      <c r="O276" s="75"/>
      <c r="P276" s="75"/>
      <c r="Q276" s="75"/>
      <c r="R276" s="75"/>
      <c r="S276" s="75"/>
      <c r="T276" s="76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2" t="s">
        <v>417</v>
      </c>
      <c r="AU276" s="22" t="s">
        <v>80</v>
      </c>
    </row>
    <row r="277" s="13" customFormat="1">
      <c r="A277" s="13"/>
      <c r="B277" s="198"/>
      <c r="C277" s="13"/>
      <c r="D277" s="199" t="s">
        <v>419</v>
      </c>
      <c r="E277" s="200" t="s">
        <v>3</v>
      </c>
      <c r="F277" s="201" t="s">
        <v>4077</v>
      </c>
      <c r="G277" s="13"/>
      <c r="H277" s="202">
        <v>34.5</v>
      </c>
      <c r="I277" s="203"/>
      <c r="J277" s="13"/>
      <c r="K277" s="13"/>
      <c r="L277" s="198"/>
      <c r="M277" s="204"/>
      <c r="N277" s="205"/>
      <c r="O277" s="205"/>
      <c r="P277" s="205"/>
      <c r="Q277" s="205"/>
      <c r="R277" s="205"/>
      <c r="S277" s="205"/>
      <c r="T277" s="20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00" t="s">
        <v>419</v>
      </c>
      <c r="AU277" s="200" t="s">
        <v>80</v>
      </c>
      <c r="AV277" s="13" t="s">
        <v>80</v>
      </c>
      <c r="AW277" s="13" t="s">
        <v>33</v>
      </c>
      <c r="AX277" s="13" t="s">
        <v>72</v>
      </c>
      <c r="AY277" s="200" t="s">
        <v>408</v>
      </c>
    </row>
    <row r="278" s="13" customFormat="1">
      <c r="A278" s="13"/>
      <c r="B278" s="198"/>
      <c r="C278" s="13"/>
      <c r="D278" s="199" t="s">
        <v>419</v>
      </c>
      <c r="E278" s="200" t="s">
        <v>3</v>
      </c>
      <c r="F278" s="201" t="s">
        <v>4078</v>
      </c>
      <c r="G278" s="13"/>
      <c r="H278" s="202">
        <v>36</v>
      </c>
      <c r="I278" s="203"/>
      <c r="J278" s="13"/>
      <c r="K278" s="13"/>
      <c r="L278" s="198"/>
      <c r="M278" s="204"/>
      <c r="N278" s="205"/>
      <c r="O278" s="205"/>
      <c r="P278" s="205"/>
      <c r="Q278" s="205"/>
      <c r="R278" s="205"/>
      <c r="S278" s="205"/>
      <c r="T278" s="20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00" t="s">
        <v>419</v>
      </c>
      <c r="AU278" s="200" t="s">
        <v>80</v>
      </c>
      <c r="AV278" s="13" t="s">
        <v>80</v>
      </c>
      <c r="AW278" s="13" t="s">
        <v>33</v>
      </c>
      <c r="AX278" s="13" t="s">
        <v>72</v>
      </c>
      <c r="AY278" s="200" t="s">
        <v>408</v>
      </c>
    </row>
    <row r="279" s="15" customFormat="1">
      <c r="A279" s="15"/>
      <c r="B279" s="215"/>
      <c r="C279" s="15"/>
      <c r="D279" s="199" t="s">
        <v>419</v>
      </c>
      <c r="E279" s="216" t="s">
        <v>3</v>
      </c>
      <c r="F279" s="217" t="s">
        <v>451</v>
      </c>
      <c r="G279" s="15"/>
      <c r="H279" s="218">
        <v>70.5</v>
      </c>
      <c r="I279" s="219"/>
      <c r="J279" s="15"/>
      <c r="K279" s="15"/>
      <c r="L279" s="215"/>
      <c r="M279" s="220"/>
      <c r="N279" s="221"/>
      <c r="O279" s="221"/>
      <c r="P279" s="221"/>
      <c r="Q279" s="221"/>
      <c r="R279" s="221"/>
      <c r="S279" s="221"/>
      <c r="T279" s="222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16" t="s">
        <v>419</v>
      </c>
      <c r="AU279" s="216" t="s">
        <v>80</v>
      </c>
      <c r="AV279" s="15" t="s">
        <v>415</v>
      </c>
      <c r="AW279" s="15" t="s">
        <v>33</v>
      </c>
      <c r="AX279" s="15" t="s">
        <v>76</v>
      </c>
      <c r="AY279" s="216" t="s">
        <v>408</v>
      </c>
    </row>
    <row r="280" s="13" customFormat="1">
      <c r="A280" s="13"/>
      <c r="B280" s="198"/>
      <c r="C280" s="13"/>
      <c r="D280" s="199" t="s">
        <v>419</v>
      </c>
      <c r="E280" s="13"/>
      <c r="F280" s="201" t="s">
        <v>4079</v>
      </c>
      <c r="G280" s="13"/>
      <c r="H280" s="202">
        <v>84.599999999999994</v>
      </c>
      <c r="I280" s="203"/>
      <c r="J280" s="13"/>
      <c r="K280" s="13"/>
      <c r="L280" s="198"/>
      <c r="M280" s="204"/>
      <c r="N280" s="205"/>
      <c r="O280" s="205"/>
      <c r="P280" s="205"/>
      <c r="Q280" s="205"/>
      <c r="R280" s="205"/>
      <c r="S280" s="205"/>
      <c r="T280" s="20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00" t="s">
        <v>419</v>
      </c>
      <c r="AU280" s="200" t="s">
        <v>80</v>
      </c>
      <c r="AV280" s="13" t="s">
        <v>80</v>
      </c>
      <c r="AW280" s="13" t="s">
        <v>4</v>
      </c>
      <c r="AX280" s="13" t="s">
        <v>76</v>
      </c>
      <c r="AY280" s="200" t="s">
        <v>408</v>
      </c>
    </row>
    <row r="281" s="2" customFormat="1" ht="55.5" customHeight="1">
      <c r="A281" s="41"/>
      <c r="B281" s="179"/>
      <c r="C281" s="180" t="s">
        <v>713</v>
      </c>
      <c r="D281" s="180" t="s">
        <v>411</v>
      </c>
      <c r="E281" s="181" t="s">
        <v>4080</v>
      </c>
      <c r="F281" s="182" t="s">
        <v>4081</v>
      </c>
      <c r="G281" s="183" t="s">
        <v>650</v>
      </c>
      <c r="H281" s="184">
        <v>28.800000000000001</v>
      </c>
      <c r="I281" s="185"/>
      <c r="J281" s="186">
        <f>ROUND(I281*H281,2)</f>
        <v>0</v>
      </c>
      <c r="K281" s="182" t="s">
        <v>414</v>
      </c>
      <c r="L281" s="42"/>
      <c r="M281" s="187" t="s">
        <v>3</v>
      </c>
      <c r="N281" s="188" t="s">
        <v>43</v>
      </c>
      <c r="O281" s="75"/>
      <c r="P281" s="189">
        <f>O281*H281</f>
        <v>0</v>
      </c>
      <c r="Q281" s="189">
        <v>0.00016000000000000001</v>
      </c>
      <c r="R281" s="189">
        <f>Q281*H281</f>
        <v>0.0046080000000000001</v>
      </c>
      <c r="S281" s="189">
        <v>0</v>
      </c>
      <c r="T281" s="190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191" t="s">
        <v>98</v>
      </c>
      <c r="AT281" s="191" t="s">
        <v>411</v>
      </c>
      <c r="AU281" s="191" t="s">
        <v>80</v>
      </c>
      <c r="AY281" s="22" t="s">
        <v>408</v>
      </c>
      <c r="BE281" s="192">
        <f>IF(N281="základní",J281,0)</f>
        <v>0</v>
      </c>
      <c r="BF281" s="192">
        <f>IF(N281="snížená",J281,0)</f>
        <v>0</v>
      </c>
      <c r="BG281" s="192">
        <f>IF(N281="zákl. přenesená",J281,0)</f>
        <v>0</v>
      </c>
      <c r="BH281" s="192">
        <f>IF(N281="sníž. přenesená",J281,0)</f>
        <v>0</v>
      </c>
      <c r="BI281" s="192">
        <f>IF(N281="nulová",J281,0)</f>
        <v>0</v>
      </c>
      <c r="BJ281" s="22" t="s">
        <v>76</v>
      </c>
      <c r="BK281" s="192">
        <f>ROUND(I281*H281,2)</f>
        <v>0</v>
      </c>
      <c r="BL281" s="22" t="s">
        <v>98</v>
      </c>
      <c r="BM281" s="191" t="s">
        <v>4082</v>
      </c>
    </row>
    <row r="282" s="2" customFormat="1">
      <c r="A282" s="41"/>
      <c r="B282" s="42"/>
      <c r="C282" s="41"/>
      <c r="D282" s="193" t="s">
        <v>417</v>
      </c>
      <c r="E282" s="41"/>
      <c r="F282" s="194" t="s">
        <v>4083</v>
      </c>
      <c r="G282" s="41"/>
      <c r="H282" s="41"/>
      <c r="I282" s="195"/>
      <c r="J282" s="41"/>
      <c r="K282" s="41"/>
      <c r="L282" s="42"/>
      <c r="M282" s="196"/>
      <c r="N282" s="197"/>
      <c r="O282" s="75"/>
      <c r="P282" s="75"/>
      <c r="Q282" s="75"/>
      <c r="R282" s="75"/>
      <c r="S282" s="75"/>
      <c r="T282" s="76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2" t="s">
        <v>417</v>
      </c>
      <c r="AU282" s="22" t="s">
        <v>80</v>
      </c>
    </row>
    <row r="283" s="13" customFormat="1">
      <c r="A283" s="13"/>
      <c r="B283" s="198"/>
      <c r="C283" s="13"/>
      <c r="D283" s="199" t="s">
        <v>419</v>
      </c>
      <c r="E283" s="200" t="s">
        <v>3</v>
      </c>
      <c r="F283" s="201" t="s">
        <v>4084</v>
      </c>
      <c r="G283" s="13"/>
      <c r="H283" s="202">
        <v>24</v>
      </c>
      <c r="I283" s="203"/>
      <c r="J283" s="13"/>
      <c r="K283" s="13"/>
      <c r="L283" s="198"/>
      <c r="M283" s="204"/>
      <c r="N283" s="205"/>
      <c r="O283" s="205"/>
      <c r="P283" s="205"/>
      <c r="Q283" s="205"/>
      <c r="R283" s="205"/>
      <c r="S283" s="205"/>
      <c r="T283" s="20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00" t="s">
        <v>419</v>
      </c>
      <c r="AU283" s="200" t="s">
        <v>80</v>
      </c>
      <c r="AV283" s="13" t="s">
        <v>80</v>
      </c>
      <c r="AW283" s="13" t="s">
        <v>33</v>
      </c>
      <c r="AX283" s="13" t="s">
        <v>72</v>
      </c>
      <c r="AY283" s="200" t="s">
        <v>408</v>
      </c>
    </row>
    <row r="284" s="15" customFormat="1">
      <c r="A284" s="15"/>
      <c r="B284" s="215"/>
      <c r="C284" s="15"/>
      <c r="D284" s="199" t="s">
        <v>419</v>
      </c>
      <c r="E284" s="216" t="s">
        <v>3</v>
      </c>
      <c r="F284" s="217" t="s">
        <v>451</v>
      </c>
      <c r="G284" s="15"/>
      <c r="H284" s="218">
        <v>24</v>
      </c>
      <c r="I284" s="219"/>
      <c r="J284" s="15"/>
      <c r="K284" s="15"/>
      <c r="L284" s="215"/>
      <c r="M284" s="220"/>
      <c r="N284" s="221"/>
      <c r="O284" s="221"/>
      <c r="P284" s="221"/>
      <c r="Q284" s="221"/>
      <c r="R284" s="221"/>
      <c r="S284" s="221"/>
      <c r="T284" s="222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16" t="s">
        <v>419</v>
      </c>
      <c r="AU284" s="216" t="s">
        <v>80</v>
      </c>
      <c r="AV284" s="15" t="s">
        <v>415</v>
      </c>
      <c r="AW284" s="15" t="s">
        <v>33</v>
      </c>
      <c r="AX284" s="15" t="s">
        <v>76</v>
      </c>
      <c r="AY284" s="216" t="s">
        <v>408</v>
      </c>
    </row>
    <row r="285" s="13" customFormat="1">
      <c r="A285" s="13"/>
      <c r="B285" s="198"/>
      <c r="C285" s="13"/>
      <c r="D285" s="199" t="s">
        <v>419</v>
      </c>
      <c r="E285" s="13"/>
      <c r="F285" s="201" t="s">
        <v>4085</v>
      </c>
      <c r="G285" s="13"/>
      <c r="H285" s="202">
        <v>28.800000000000001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419</v>
      </c>
      <c r="AU285" s="200" t="s">
        <v>80</v>
      </c>
      <c r="AV285" s="13" t="s">
        <v>80</v>
      </c>
      <c r="AW285" s="13" t="s">
        <v>4</v>
      </c>
      <c r="AX285" s="13" t="s">
        <v>76</v>
      </c>
      <c r="AY285" s="200" t="s">
        <v>408</v>
      </c>
    </row>
    <row r="286" s="2" customFormat="1" ht="55.5" customHeight="1">
      <c r="A286" s="41"/>
      <c r="B286" s="179"/>
      <c r="C286" s="180" t="s">
        <v>718</v>
      </c>
      <c r="D286" s="180" t="s">
        <v>411</v>
      </c>
      <c r="E286" s="181" t="s">
        <v>4086</v>
      </c>
      <c r="F286" s="182" t="s">
        <v>4087</v>
      </c>
      <c r="G286" s="183" t="s">
        <v>650</v>
      </c>
      <c r="H286" s="184">
        <v>37.799999999999997</v>
      </c>
      <c r="I286" s="185"/>
      <c r="J286" s="186">
        <f>ROUND(I286*H286,2)</f>
        <v>0</v>
      </c>
      <c r="K286" s="182" t="s">
        <v>414</v>
      </c>
      <c r="L286" s="42"/>
      <c r="M286" s="187" t="s">
        <v>3</v>
      </c>
      <c r="N286" s="188" t="s">
        <v>43</v>
      </c>
      <c r="O286" s="75"/>
      <c r="P286" s="189">
        <f>O286*H286</f>
        <v>0</v>
      </c>
      <c r="Q286" s="189">
        <v>0.00024000000000000001</v>
      </c>
      <c r="R286" s="189">
        <f>Q286*H286</f>
        <v>0.0090720000000000002</v>
      </c>
      <c r="S286" s="189">
        <v>0</v>
      </c>
      <c r="T286" s="190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191" t="s">
        <v>98</v>
      </c>
      <c r="AT286" s="191" t="s">
        <v>411</v>
      </c>
      <c r="AU286" s="191" t="s">
        <v>80</v>
      </c>
      <c r="AY286" s="22" t="s">
        <v>408</v>
      </c>
      <c r="BE286" s="192">
        <f>IF(N286="základní",J286,0)</f>
        <v>0</v>
      </c>
      <c r="BF286" s="192">
        <f>IF(N286="snížená",J286,0)</f>
        <v>0</v>
      </c>
      <c r="BG286" s="192">
        <f>IF(N286="zákl. přenesená",J286,0)</f>
        <v>0</v>
      </c>
      <c r="BH286" s="192">
        <f>IF(N286="sníž. přenesená",J286,0)</f>
        <v>0</v>
      </c>
      <c r="BI286" s="192">
        <f>IF(N286="nulová",J286,0)</f>
        <v>0</v>
      </c>
      <c r="BJ286" s="22" t="s">
        <v>76</v>
      </c>
      <c r="BK286" s="192">
        <f>ROUND(I286*H286,2)</f>
        <v>0</v>
      </c>
      <c r="BL286" s="22" t="s">
        <v>98</v>
      </c>
      <c r="BM286" s="191" t="s">
        <v>4088</v>
      </c>
    </row>
    <row r="287" s="2" customFormat="1">
      <c r="A287" s="41"/>
      <c r="B287" s="42"/>
      <c r="C287" s="41"/>
      <c r="D287" s="193" t="s">
        <v>417</v>
      </c>
      <c r="E287" s="41"/>
      <c r="F287" s="194" t="s">
        <v>4089</v>
      </c>
      <c r="G287" s="41"/>
      <c r="H287" s="41"/>
      <c r="I287" s="195"/>
      <c r="J287" s="41"/>
      <c r="K287" s="41"/>
      <c r="L287" s="42"/>
      <c r="M287" s="196"/>
      <c r="N287" s="197"/>
      <c r="O287" s="75"/>
      <c r="P287" s="75"/>
      <c r="Q287" s="75"/>
      <c r="R287" s="75"/>
      <c r="S287" s="75"/>
      <c r="T287" s="76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2" t="s">
        <v>417</v>
      </c>
      <c r="AU287" s="22" t="s">
        <v>80</v>
      </c>
    </row>
    <row r="288" s="13" customFormat="1">
      <c r="A288" s="13"/>
      <c r="B288" s="198"/>
      <c r="C288" s="13"/>
      <c r="D288" s="199" t="s">
        <v>419</v>
      </c>
      <c r="E288" s="200" t="s">
        <v>3</v>
      </c>
      <c r="F288" s="201" t="s">
        <v>4090</v>
      </c>
      <c r="G288" s="13"/>
      <c r="H288" s="202">
        <v>6</v>
      </c>
      <c r="I288" s="203"/>
      <c r="J288" s="13"/>
      <c r="K288" s="13"/>
      <c r="L288" s="198"/>
      <c r="M288" s="204"/>
      <c r="N288" s="205"/>
      <c r="O288" s="205"/>
      <c r="P288" s="205"/>
      <c r="Q288" s="205"/>
      <c r="R288" s="205"/>
      <c r="S288" s="205"/>
      <c r="T288" s="20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00" t="s">
        <v>419</v>
      </c>
      <c r="AU288" s="200" t="s">
        <v>80</v>
      </c>
      <c r="AV288" s="13" t="s">
        <v>80</v>
      </c>
      <c r="AW288" s="13" t="s">
        <v>33</v>
      </c>
      <c r="AX288" s="13" t="s">
        <v>72</v>
      </c>
      <c r="AY288" s="200" t="s">
        <v>408</v>
      </c>
    </row>
    <row r="289" s="13" customFormat="1">
      <c r="A289" s="13"/>
      <c r="B289" s="198"/>
      <c r="C289" s="13"/>
      <c r="D289" s="199" t="s">
        <v>419</v>
      </c>
      <c r="E289" s="200" t="s">
        <v>3</v>
      </c>
      <c r="F289" s="201" t="s">
        <v>4091</v>
      </c>
      <c r="G289" s="13"/>
      <c r="H289" s="202">
        <v>19.5</v>
      </c>
      <c r="I289" s="203"/>
      <c r="J289" s="13"/>
      <c r="K289" s="13"/>
      <c r="L289" s="198"/>
      <c r="M289" s="204"/>
      <c r="N289" s="205"/>
      <c r="O289" s="205"/>
      <c r="P289" s="205"/>
      <c r="Q289" s="205"/>
      <c r="R289" s="205"/>
      <c r="S289" s="205"/>
      <c r="T289" s="20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00" t="s">
        <v>419</v>
      </c>
      <c r="AU289" s="200" t="s">
        <v>80</v>
      </c>
      <c r="AV289" s="13" t="s">
        <v>80</v>
      </c>
      <c r="AW289" s="13" t="s">
        <v>33</v>
      </c>
      <c r="AX289" s="13" t="s">
        <v>72</v>
      </c>
      <c r="AY289" s="200" t="s">
        <v>408</v>
      </c>
    </row>
    <row r="290" s="13" customFormat="1">
      <c r="A290" s="13"/>
      <c r="B290" s="198"/>
      <c r="C290" s="13"/>
      <c r="D290" s="199" t="s">
        <v>419</v>
      </c>
      <c r="E290" s="200" t="s">
        <v>3</v>
      </c>
      <c r="F290" s="201" t="s">
        <v>4092</v>
      </c>
      <c r="G290" s="13"/>
      <c r="H290" s="202">
        <v>6</v>
      </c>
      <c r="I290" s="203"/>
      <c r="J290" s="13"/>
      <c r="K290" s="13"/>
      <c r="L290" s="198"/>
      <c r="M290" s="204"/>
      <c r="N290" s="205"/>
      <c r="O290" s="205"/>
      <c r="P290" s="205"/>
      <c r="Q290" s="205"/>
      <c r="R290" s="205"/>
      <c r="S290" s="205"/>
      <c r="T290" s="20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00" t="s">
        <v>419</v>
      </c>
      <c r="AU290" s="200" t="s">
        <v>80</v>
      </c>
      <c r="AV290" s="13" t="s">
        <v>80</v>
      </c>
      <c r="AW290" s="13" t="s">
        <v>33</v>
      </c>
      <c r="AX290" s="13" t="s">
        <v>72</v>
      </c>
      <c r="AY290" s="200" t="s">
        <v>408</v>
      </c>
    </row>
    <row r="291" s="15" customFormat="1">
      <c r="A291" s="15"/>
      <c r="B291" s="215"/>
      <c r="C291" s="15"/>
      <c r="D291" s="199" t="s">
        <v>419</v>
      </c>
      <c r="E291" s="216" t="s">
        <v>3</v>
      </c>
      <c r="F291" s="217" t="s">
        <v>451</v>
      </c>
      <c r="G291" s="15"/>
      <c r="H291" s="218">
        <v>31.5</v>
      </c>
      <c r="I291" s="219"/>
      <c r="J291" s="15"/>
      <c r="K291" s="15"/>
      <c r="L291" s="215"/>
      <c r="M291" s="220"/>
      <c r="N291" s="221"/>
      <c r="O291" s="221"/>
      <c r="P291" s="221"/>
      <c r="Q291" s="221"/>
      <c r="R291" s="221"/>
      <c r="S291" s="221"/>
      <c r="T291" s="222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16" t="s">
        <v>419</v>
      </c>
      <c r="AU291" s="216" t="s">
        <v>80</v>
      </c>
      <c r="AV291" s="15" t="s">
        <v>415</v>
      </c>
      <c r="AW291" s="15" t="s">
        <v>33</v>
      </c>
      <c r="AX291" s="15" t="s">
        <v>76</v>
      </c>
      <c r="AY291" s="216" t="s">
        <v>408</v>
      </c>
    </row>
    <row r="292" s="13" customFormat="1">
      <c r="A292" s="13"/>
      <c r="B292" s="198"/>
      <c r="C292" s="13"/>
      <c r="D292" s="199" t="s">
        <v>419</v>
      </c>
      <c r="E292" s="13"/>
      <c r="F292" s="201" t="s">
        <v>4093</v>
      </c>
      <c r="G292" s="13"/>
      <c r="H292" s="202">
        <v>37.799999999999997</v>
      </c>
      <c r="I292" s="203"/>
      <c r="J292" s="13"/>
      <c r="K292" s="13"/>
      <c r="L292" s="198"/>
      <c r="M292" s="204"/>
      <c r="N292" s="205"/>
      <c r="O292" s="205"/>
      <c r="P292" s="205"/>
      <c r="Q292" s="205"/>
      <c r="R292" s="205"/>
      <c r="S292" s="205"/>
      <c r="T292" s="20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00" t="s">
        <v>419</v>
      </c>
      <c r="AU292" s="200" t="s">
        <v>80</v>
      </c>
      <c r="AV292" s="13" t="s">
        <v>80</v>
      </c>
      <c r="AW292" s="13" t="s">
        <v>4</v>
      </c>
      <c r="AX292" s="13" t="s">
        <v>76</v>
      </c>
      <c r="AY292" s="200" t="s">
        <v>408</v>
      </c>
    </row>
    <row r="293" s="2" customFormat="1" ht="55.5" customHeight="1">
      <c r="A293" s="41"/>
      <c r="B293" s="179"/>
      <c r="C293" s="180" t="s">
        <v>723</v>
      </c>
      <c r="D293" s="180" t="s">
        <v>411</v>
      </c>
      <c r="E293" s="181" t="s">
        <v>4094</v>
      </c>
      <c r="F293" s="182" t="s">
        <v>4095</v>
      </c>
      <c r="G293" s="183" t="s">
        <v>650</v>
      </c>
      <c r="H293" s="184">
        <v>1.8</v>
      </c>
      <c r="I293" s="185"/>
      <c r="J293" s="186">
        <f>ROUND(I293*H293,2)</f>
        <v>0</v>
      </c>
      <c r="K293" s="182" t="s">
        <v>414</v>
      </c>
      <c r="L293" s="42"/>
      <c r="M293" s="187" t="s">
        <v>3</v>
      </c>
      <c r="N293" s="188" t="s">
        <v>43</v>
      </c>
      <c r="O293" s="75"/>
      <c r="P293" s="189">
        <f>O293*H293</f>
        <v>0</v>
      </c>
      <c r="Q293" s="189">
        <v>0.00027</v>
      </c>
      <c r="R293" s="189">
        <f>Q293*H293</f>
        <v>0.000486</v>
      </c>
      <c r="S293" s="189">
        <v>0</v>
      </c>
      <c r="T293" s="190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191" t="s">
        <v>98</v>
      </c>
      <c r="AT293" s="191" t="s">
        <v>411</v>
      </c>
      <c r="AU293" s="191" t="s">
        <v>80</v>
      </c>
      <c r="AY293" s="22" t="s">
        <v>408</v>
      </c>
      <c r="BE293" s="192">
        <f>IF(N293="základní",J293,0)</f>
        <v>0</v>
      </c>
      <c r="BF293" s="192">
        <f>IF(N293="snížená",J293,0)</f>
        <v>0</v>
      </c>
      <c r="BG293" s="192">
        <f>IF(N293="zákl. přenesená",J293,0)</f>
        <v>0</v>
      </c>
      <c r="BH293" s="192">
        <f>IF(N293="sníž. přenesená",J293,0)</f>
        <v>0</v>
      </c>
      <c r="BI293" s="192">
        <f>IF(N293="nulová",J293,0)</f>
        <v>0</v>
      </c>
      <c r="BJ293" s="22" t="s">
        <v>76</v>
      </c>
      <c r="BK293" s="192">
        <f>ROUND(I293*H293,2)</f>
        <v>0</v>
      </c>
      <c r="BL293" s="22" t="s">
        <v>98</v>
      </c>
      <c r="BM293" s="191" t="s">
        <v>4096</v>
      </c>
    </row>
    <row r="294" s="2" customFormat="1">
      <c r="A294" s="41"/>
      <c r="B294" s="42"/>
      <c r="C294" s="41"/>
      <c r="D294" s="193" t="s">
        <v>417</v>
      </c>
      <c r="E294" s="41"/>
      <c r="F294" s="194" t="s">
        <v>4097</v>
      </c>
      <c r="G294" s="41"/>
      <c r="H294" s="41"/>
      <c r="I294" s="195"/>
      <c r="J294" s="41"/>
      <c r="K294" s="41"/>
      <c r="L294" s="42"/>
      <c r="M294" s="196"/>
      <c r="N294" s="197"/>
      <c r="O294" s="75"/>
      <c r="P294" s="75"/>
      <c r="Q294" s="75"/>
      <c r="R294" s="75"/>
      <c r="S294" s="75"/>
      <c r="T294" s="76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2" t="s">
        <v>417</v>
      </c>
      <c r="AU294" s="22" t="s">
        <v>80</v>
      </c>
    </row>
    <row r="295" s="13" customFormat="1">
      <c r="A295" s="13"/>
      <c r="B295" s="198"/>
      <c r="C295" s="13"/>
      <c r="D295" s="199" t="s">
        <v>419</v>
      </c>
      <c r="E295" s="200" t="s">
        <v>3</v>
      </c>
      <c r="F295" s="201" t="s">
        <v>4098</v>
      </c>
      <c r="G295" s="13"/>
      <c r="H295" s="202">
        <v>1.5</v>
      </c>
      <c r="I295" s="203"/>
      <c r="J295" s="13"/>
      <c r="K295" s="13"/>
      <c r="L295" s="198"/>
      <c r="M295" s="204"/>
      <c r="N295" s="205"/>
      <c r="O295" s="205"/>
      <c r="P295" s="205"/>
      <c r="Q295" s="205"/>
      <c r="R295" s="205"/>
      <c r="S295" s="205"/>
      <c r="T295" s="20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00" t="s">
        <v>419</v>
      </c>
      <c r="AU295" s="200" t="s">
        <v>80</v>
      </c>
      <c r="AV295" s="13" t="s">
        <v>80</v>
      </c>
      <c r="AW295" s="13" t="s">
        <v>33</v>
      </c>
      <c r="AX295" s="13" t="s">
        <v>72</v>
      </c>
      <c r="AY295" s="200" t="s">
        <v>408</v>
      </c>
    </row>
    <row r="296" s="15" customFormat="1">
      <c r="A296" s="15"/>
      <c r="B296" s="215"/>
      <c r="C296" s="15"/>
      <c r="D296" s="199" t="s">
        <v>419</v>
      </c>
      <c r="E296" s="216" t="s">
        <v>3</v>
      </c>
      <c r="F296" s="217" t="s">
        <v>451</v>
      </c>
      <c r="G296" s="15"/>
      <c r="H296" s="218">
        <v>1.5</v>
      </c>
      <c r="I296" s="219"/>
      <c r="J296" s="15"/>
      <c r="K296" s="15"/>
      <c r="L296" s="215"/>
      <c r="M296" s="220"/>
      <c r="N296" s="221"/>
      <c r="O296" s="221"/>
      <c r="P296" s="221"/>
      <c r="Q296" s="221"/>
      <c r="R296" s="221"/>
      <c r="S296" s="221"/>
      <c r="T296" s="222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16" t="s">
        <v>419</v>
      </c>
      <c r="AU296" s="216" t="s">
        <v>80</v>
      </c>
      <c r="AV296" s="15" t="s">
        <v>415</v>
      </c>
      <c r="AW296" s="15" t="s">
        <v>33</v>
      </c>
      <c r="AX296" s="15" t="s">
        <v>76</v>
      </c>
      <c r="AY296" s="216" t="s">
        <v>408</v>
      </c>
    </row>
    <row r="297" s="13" customFormat="1">
      <c r="A297" s="13"/>
      <c r="B297" s="198"/>
      <c r="C297" s="13"/>
      <c r="D297" s="199" t="s">
        <v>419</v>
      </c>
      <c r="E297" s="13"/>
      <c r="F297" s="201" t="s">
        <v>4099</v>
      </c>
      <c r="G297" s="13"/>
      <c r="H297" s="202">
        <v>1.8</v>
      </c>
      <c r="I297" s="203"/>
      <c r="J297" s="13"/>
      <c r="K297" s="13"/>
      <c r="L297" s="198"/>
      <c r="M297" s="204"/>
      <c r="N297" s="205"/>
      <c r="O297" s="205"/>
      <c r="P297" s="205"/>
      <c r="Q297" s="205"/>
      <c r="R297" s="205"/>
      <c r="S297" s="205"/>
      <c r="T297" s="20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00" t="s">
        <v>419</v>
      </c>
      <c r="AU297" s="200" t="s">
        <v>80</v>
      </c>
      <c r="AV297" s="13" t="s">
        <v>80</v>
      </c>
      <c r="AW297" s="13" t="s">
        <v>4</v>
      </c>
      <c r="AX297" s="13" t="s">
        <v>76</v>
      </c>
      <c r="AY297" s="200" t="s">
        <v>408</v>
      </c>
    </row>
    <row r="298" s="2" customFormat="1" ht="24.15" customHeight="1">
      <c r="A298" s="41"/>
      <c r="B298" s="179"/>
      <c r="C298" s="180" t="s">
        <v>729</v>
      </c>
      <c r="D298" s="180" t="s">
        <v>411</v>
      </c>
      <c r="E298" s="181" t="s">
        <v>4100</v>
      </c>
      <c r="F298" s="182" t="s">
        <v>4101</v>
      </c>
      <c r="G298" s="183" t="s">
        <v>561</v>
      </c>
      <c r="H298" s="184">
        <v>35</v>
      </c>
      <c r="I298" s="185"/>
      <c r="J298" s="186">
        <f>ROUND(I298*H298,2)</f>
        <v>0</v>
      </c>
      <c r="K298" s="182" t="s">
        <v>414</v>
      </c>
      <c r="L298" s="42"/>
      <c r="M298" s="187" t="s">
        <v>3</v>
      </c>
      <c r="N298" s="188" t="s">
        <v>43</v>
      </c>
      <c r="O298" s="75"/>
      <c r="P298" s="189">
        <f>O298*H298</f>
        <v>0</v>
      </c>
      <c r="Q298" s="189">
        <v>0</v>
      </c>
      <c r="R298" s="189">
        <f>Q298*H298</f>
        <v>0</v>
      </c>
      <c r="S298" s="189">
        <v>0</v>
      </c>
      <c r="T298" s="190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191" t="s">
        <v>98</v>
      </c>
      <c r="AT298" s="191" t="s">
        <v>411</v>
      </c>
      <c r="AU298" s="191" t="s">
        <v>80</v>
      </c>
      <c r="AY298" s="22" t="s">
        <v>408</v>
      </c>
      <c r="BE298" s="192">
        <f>IF(N298="základní",J298,0)</f>
        <v>0</v>
      </c>
      <c r="BF298" s="192">
        <f>IF(N298="snížená",J298,0)</f>
        <v>0</v>
      </c>
      <c r="BG298" s="192">
        <f>IF(N298="zákl. přenesená",J298,0)</f>
        <v>0</v>
      </c>
      <c r="BH298" s="192">
        <f>IF(N298="sníž. přenesená",J298,0)</f>
        <v>0</v>
      </c>
      <c r="BI298" s="192">
        <f>IF(N298="nulová",J298,0)</f>
        <v>0</v>
      </c>
      <c r="BJ298" s="22" t="s">
        <v>76</v>
      </c>
      <c r="BK298" s="192">
        <f>ROUND(I298*H298,2)</f>
        <v>0</v>
      </c>
      <c r="BL298" s="22" t="s">
        <v>98</v>
      </c>
      <c r="BM298" s="191" t="s">
        <v>4102</v>
      </c>
    </row>
    <row r="299" s="2" customFormat="1">
      <c r="A299" s="41"/>
      <c r="B299" s="42"/>
      <c r="C299" s="41"/>
      <c r="D299" s="193" t="s">
        <v>417</v>
      </c>
      <c r="E299" s="41"/>
      <c r="F299" s="194" t="s">
        <v>4103</v>
      </c>
      <c r="G299" s="41"/>
      <c r="H299" s="41"/>
      <c r="I299" s="195"/>
      <c r="J299" s="41"/>
      <c r="K299" s="41"/>
      <c r="L299" s="42"/>
      <c r="M299" s="196"/>
      <c r="N299" s="197"/>
      <c r="O299" s="75"/>
      <c r="P299" s="75"/>
      <c r="Q299" s="75"/>
      <c r="R299" s="75"/>
      <c r="S299" s="75"/>
      <c r="T299" s="76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2" t="s">
        <v>417</v>
      </c>
      <c r="AU299" s="22" t="s">
        <v>80</v>
      </c>
    </row>
    <row r="300" s="13" customFormat="1">
      <c r="A300" s="13"/>
      <c r="B300" s="198"/>
      <c r="C300" s="13"/>
      <c r="D300" s="199" t="s">
        <v>419</v>
      </c>
      <c r="E300" s="200" t="s">
        <v>3</v>
      </c>
      <c r="F300" s="201" t="s">
        <v>4104</v>
      </c>
      <c r="G300" s="13"/>
      <c r="H300" s="202">
        <v>12</v>
      </c>
      <c r="I300" s="203"/>
      <c r="J300" s="13"/>
      <c r="K300" s="13"/>
      <c r="L300" s="198"/>
      <c r="M300" s="204"/>
      <c r="N300" s="205"/>
      <c r="O300" s="205"/>
      <c r="P300" s="205"/>
      <c r="Q300" s="205"/>
      <c r="R300" s="205"/>
      <c r="S300" s="205"/>
      <c r="T300" s="20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00" t="s">
        <v>419</v>
      </c>
      <c r="AU300" s="200" t="s">
        <v>80</v>
      </c>
      <c r="AV300" s="13" t="s">
        <v>80</v>
      </c>
      <c r="AW300" s="13" t="s">
        <v>33</v>
      </c>
      <c r="AX300" s="13" t="s">
        <v>72</v>
      </c>
      <c r="AY300" s="200" t="s">
        <v>408</v>
      </c>
    </row>
    <row r="301" s="13" customFormat="1">
      <c r="A301" s="13"/>
      <c r="B301" s="198"/>
      <c r="C301" s="13"/>
      <c r="D301" s="199" t="s">
        <v>419</v>
      </c>
      <c r="E301" s="200" t="s">
        <v>3</v>
      </c>
      <c r="F301" s="201" t="s">
        <v>4105</v>
      </c>
      <c r="G301" s="13"/>
      <c r="H301" s="202">
        <v>4</v>
      </c>
      <c r="I301" s="203"/>
      <c r="J301" s="13"/>
      <c r="K301" s="13"/>
      <c r="L301" s="198"/>
      <c r="M301" s="204"/>
      <c r="N301" s="205"/>
      <c r="O301" s="205"/>
      <c r="P301" s="205"/>
      <c r="Q301" s="205"/>
      <c r="R301" s="205"/>
      <c r="S301" s="205"/>
      <c r="T301" s="20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00" t="s">
        <v>419</v>
      </c>
      <c r="AU301" s="200" t="s">
        <v>80</v>
      </c>
      <c r="AV301" s="13" t="s">
        <v>80</v>
      </c>
      <c r="AW301" s="13" t="s">
        <v>33</v>
      </c>
      <c r="AX301" s="13" t="s">
        <v>72</v>
      </c>
      <c r="AY301" s="200" t="s">
        <v>408</v>
      </c>
    </row>
    <row r="302" s="13" customFormat="1">
      <c r="A302" s="13"/>
      <c r="B302" s="198"/>
      <c r="C302" s="13"/>
      <c r="D302" s="199" t="s">
        <v>419</v>
      </c>
      <c r="E302" s="200" t="s">
        <v>3</v>
      </c>
      <c r="F302" s="201" t="s">
        <v>3956</v>
      </c>
      <c r="G302" s="13"/>
      <c r="H302" s="202">
        <v>2</v>
      </c>
      <c r="I302" s="203"/>
      <c r="J302" s="13"/>
      <c r="K302" s="13"/>
      <c r="L302" s="198"/>
      <c r="M302" s="204"/>
      <c r="N302" s="205"/>
      <c r="O302" s="205"/>
      <c r="P302" s="205"/>
      <c r="Q302" s="205"/>
      <c r="R302" s="205"/>
      <c r="S302" s="205"/>
      <c r="T302" s="20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00" t="s">
        <v>419</v>
      </c>
      <c r="AU302" s="200" t="s">
        <v>80</v>
      </c>
      <c r="AV302" s="13" t="s">
        <v>80</v>
      </c>
      <c r="AW302" s="13" t="s">
        <v>33</v>
      </c>
      <c r="AX302" s="13" t="s">
        <v>72</v>
      </c>
      <c r="AY302" s="200" t="s">
        <v>408</v>
      </c>
    </row>
    <row r="303" s="13" customFormat="1">
      <c r="A303" s="13"/>
      <c r="B303" s="198"/>
      <c r="C303" s="13"/>
      <c r="D303" s="199" t="s">
        <v>419</v>
      </c>
      <c r="E303" s="200" t="s">
        <v>3</v>
      </c>
      <c r="F303" s="201" t="s">
        <v>4106</v>
      </c>
      <c r="G303" s="13"/>
      <c r="H303" s="202">
        <v>1</v>
      </c>
      <c r="I303" s="203"/>
      <c r="J303" s="13"/>
      <c r="K303" s="13"/>
      <c r="L303" s="198"/>
      <c r="M303" s="204"/>
      <c r="N303" s="205"/>
      <c r="O303" s="205"/>
      <c r="P303" s="205"/>
      <c r="Q303" s="205"/>
      <c r="R303" s="205"/>
      <c r="S303" s="205"/>
      <c r="T303" s="20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00" t="s">
        <v>419</v>
      </c>
      <c r="AU303" s="200" t="s">
        <v>80</v>
      </c>
      <c r="AV303" s="13" t="s">
        <v>80</v>
      </c>
      <c r="AW303" s="13" t="s">
        <v>33</v>
      </c>
      <c r="AX303" s="13" t="s">
        <v>72</v>
      </c>
      <c r="AY303" s="200" t="s">
        <v>408</v>
      </c>
    </row>
    <row r="304" s="13" customFormat="1">
      <c r="A304" s="13"/>
      <c r="B304" s="198"/>
      <c r="C304" s="13"/>
      <c r="D304" s="199" t="s">
        <v>419</v>
      </c>
      <c r="E304" s="200" t="s">
        <v>3</v>
      </c>
      <c r="F304" s="201" t="s">
        <v>4107</v>
      </c>
      <c r="G304" s="13"/>
      <c r="H304" s="202">
        <v>2</v>
      </c>
      <c r="I304" s="203"/>
      <c r="J304" s="13"/>
      <c r="K304" s="13"/>
      <c r="L304" s="198"/>
      <c r="M304" s="204"/>
      <c r="N304" s="205"/>
      <c r="O304" s="205"/>
      <c r="P304" s="205"/>
      <c r="Q304" s="205"/>
      <c r="R304" s="205"/>
      <c r="S304" s="205"/>
      <c r="T304" s="20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00" t="s">
        <v>419</v>
      </c>
      <c r="AU304" s="200" t="s">
        <v>80</v>
      </c>
      <c r="AV304" s="13" t="s">
        <v>80</v>
      </c>
      <c r="AW304" s="13" t="s">
        <v>33</v>
      </c>
      <c r="AX304" s="13" t="s">
        <v>72</v>
      </c>
      <c r="AY304" s="200" t="s">
        <v>408</v>
      </c>
    </row>
    <row r="305" s="13" customFormat="1">
      <c r="A305" s="13"/>
      <c r="B305" s="198"/>
      <c r="C305" s="13"/>
      <c r="D305" s="199" t="s">
        <v>419</v>
      </c>
      <c r="E305" s="200" t="s">
        <v>3</v>
      </c>
      <c r="F305" s="201" t="s">
        <v>3962</v>
      </c>
      <c r="G305" s="13"/>
      <c r="H305" s="202">
        <v>5</v>
      </c>
      <c r="I305" s="203"/>
      <c r="J305" s="13"/>
      <c r="K305" s="13"/>
      <c r="L305" s="198"/>
      <c r="M305" s="204"/>
      <c r="N305" s="205"/>
      <c r="O305" s="205"/>
      <c r="P305" s="205"/>
      <c r="Q305" s="205"/>
      <c r="R305" s="205"/>
      <c r="S305" s="205"/>
      <c r="T305" s="20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00" t="s">
        <v>419</v>
      </c>
      <c r="AU305" s="200" t="s">
        <v>80</v>
      </c>
      <c r="AV305" s="13" t="s">
        <v>80</v>
      </c>
      <c r="AW305" s="13" t="s">
        <v>33</v>
      </c>
      <c r="AX305" s="13" t="s">
        <v>72</v>
      </c>
      <c r="AY305" s="200" t="s">
        <v>408</v>
      </c>
    </row>
    <row r="306" s="13" customFormat="1">
      <c r="A306" s="13"/>
      <c r="B306" s="198"/>
      <c r="C306" s="13"/>
      <c r="D306" s="199" t="s">
        <v>419</v>
      </c>
      <c r="E306" s="200" t="s">
        <v>3</v>
      </c>
      <c r="F306" s="201" t="s">
        <v>3961</v>
      </c>
      <c r="G306" s="13"/>
      <c r="H306" s="202">
        <v>2</v>
      </c>
      <c r="I306" s="203"/>
      <c r="J306" s="13"/>
      <c r="K306" s="13"/>
      <c r="L306" s="198"/>
      <c r="M306" s="204"/>
      <c r="N306" s="205"/>
      <c r="O306" s="205"/>
      <c r="P306" s="205"/>
      <c r="Q306" s="205"/>
      <c r="R306" s="205"/>
      <c r="S306" s="205"/>
      <c r="T306" s="206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00" t="s">
        <v>419</v>
      </c>
      <c r="AU306" s="200" t="s">
        <v>80</v>
      </c>
      <c r="AV306" s="13" t="s">
        <v>80</v>
      </c>
      <c r="AW306" s="13" t="s">
        <v>33</v>
      </c>
      <c r="AX306" s="13" t="s">
        <v>72</v>
      </c>
      <c r="AY306" s="200" t="s">
        <v>408</v>
      </c>
    </row>
    <row r="307" s="13" customFormat="1">
      <c r="A307" s="13"/>
      <c r="B307" s="198"/>
      <c r="C307" s="13"/>
      <c r="D307" s="199" t="s">
        <v>419</v>
      </c>
      <c r="E307" s="200" t="s">
        <v>3</v>
      </c>
      <c r="F307" s="201" t="s">
        <v>4108</v>
      </c>
      <c r="G307" s="13"/>
      <c r="H307" s="202">
        <v>6</v>
      </c>
      <c r="I307" s="203"/>
      <c r="J307" s="13"/>
      <c r="K307" s="13"/>
      <c r="L307" s="198"/>
      <c r="M307" s="204"/>
      <c r="N307" s="205"/>
      <c r="O307" s="205"/>
      <c r="P307" s="205"/>
      <c r="Q307" s="205"/>
      <c r="R307" s="205"/>
      <c r="S307" s="205"/>
      <c r="T307" s="20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00" t="s">
        <v>419</v>
      </c>
      <c r="AU307" s="200" t="s">
        <v>80</v>
      </c>
      <c r="AV307" s="13" t="s">
        <v>80</v>
      </c>
      <c r="AW307" s="13" t="s">
        <v>33</v>
      </c>
      <c r="AX307" s="13" t="s">
        <v>72</v>
      </c>
      <c r="AY307" s="200" t="s">
        <v>408</v>
      </c>
    </row>
    <row r="308" s="13" customFormat="1">
      <c r="A308" s="13"/>
      <c r="B308" s="198"/>
      <c r="C308" s="13"/>
      <c r="D308" s="199" t="s">
        <v>419</v>
      </c>
      <c r="E308" s="200" t="s">
        <v>3</v>
      </c>
      <c r="F308" s="201" t="s">
        <v>4109</v>
      </c>
      <c r="G308" s="13"/>
      <c r="H308" s="202">
        <v>1</v>
      </c>
      <c r="I308" s="203"/>
      <c r="J308" s="13"/>
      <c r="K308" s="13"/>
      <c r="L308" s="198"/>
      <c r="M308" s="204"/>
      <c r="N308" s="205"/>
      <c r="O308" s="205"/>
      <c r="P308" s="205"/>
      <c r="Q308" s="205"/>
      <c r="R308" s="205"/>
      <c r="S308" s="205"/>
      <c r="T308" s="20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00" t="s">
        <v>419</v>
      </c>
      <c r="AU308" s="200" t="s">
        <v>80</v>
      </c>
      <c r="AV308" s="13" t="s">
        <v>80</v>
      </c>
      <c r="AW308" s="13" t="s">
        <v>33</v>
      </c>
      <c r="AX308" s="13" t="s">
        <v>72</v>
      </c>
      <c r="AY308" s="200" t="s">
        <v>408</v>
      </c>
    </row>
    <row r="309" s="15" customFormat="1">
      <c r="A309" s="15"/>
      <c r="B309" s="215"/>
      <c r="C309" s="15"/>
      <c r="D309" s="199" t="s">
        <v>419</v>
      </c>
      <c r="E309" s="216" t="s">
        <v>3</v>
      </c>
      <c r="F309" s="217" t="s">
        <v>451</v>
      </c>
      <c r="G309" s="15"/>
      <c r="H309" s="218">
        <v>35</v>
      </c>
      <c r="I309" s="219"/>
      <c r="J309" s="15"/>
      <c r="K309" s="15"/>
      <c r="L309" s="215"/>
      <c r="M309" s="220"/>
      <c r="N309" s="221"/>
      <c r="O309" s="221"/>
      <c r="P309" s="221"/>
      <c r="Q309" s="221"/>
      <c r="R309" s="221"/>
      <c r="S309" s="221"/>
      <c r="T309" s="222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T309" s="216" t="s">
        <v>419</v>
      </c>
      <c r="AU309" s="216" t="s">
        <v>80</v>
      </c>
      <c r="AV309" s="15" t="s">
        <v>415</v>
      </c>
      <c r="AW309" s="15" t="s">
        <v>33</v>
      </c>
      <c r="AX309" s="15" t="s">
        <v>76</v>
      </c>
      <c r="AY309" s="216" t="s">
        <v>408</v>
      </c>
    </row>
    <row r="310" s="2" customFormat="1" ht="24.15" customHeight="1">
      <c r="A310" s="41"/>
      <c r="B310" s="179"/>
      <c r="C310" s="180" t="s">
        <v>732</v>
      </c>
      <c r="D310" s="180" t="s">
        <v>411</v>
      </c>
      <c r="E310" s="181" t="s">
        <v>4110</v>
      </c>
      <c r="F310" s="182" t="s">
        <v>4111</v>
      </c>
      <c r="G310" s="183" t="s">
        <v>561</v>
      </c>
      <c r="H310" s="184">
        <v>34</v>
      </c>
      <c r="I310" s="185"/>
      <c r="J310" s="186">
        <f>ROUND(I310*H310,2)</f>
        <v>0</v>
      </c>
      <c r="K310" s="182" t="s">
        <v>414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0.00012999999999999999</v>
      </c>
      <c r="R310" s="189">
        <f>Q310*H310</f>
        <v>0.0044199999999999994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98</v>
      </c>
      <c r="AT310" s="191" t="s">
        <v>411</v>
      </c>
      <c r="AU310" s="191" t="s">
        <v>80</v>
      </c>
      <c r="AY310" s="22" t="s">
        <v>408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76</v>
      </c>
      <c r="BK310" s="192">
        <f>ROUND(I310*H310,2)</f>
        <v>0</v>
      </c>
      <c r="BL310" s="22" t="s">
        <v>98</v>
      </c>
      <c r="BM310" s="191" t="s">
        <v>4112</v>
      </c>
    </row>
    <row r="311" s="2" customFormat="1">
      <c r="A311" s="41"/>
      <c r="B311" s="42"/>
      <c r="C311" s="41"/>
      <c r="D311" s="193" t="s">
        <v>417</v>
      </c>
      <c r="E311" s="41"/>
      <c r="F311" s="194" t="s">
        <v>4113</v>
      </c>
      <c r="G311" s="41"/>
      <c r="H311" s="41"/>
      <c r="I311" s="195"/>
      <c r="J311" s="41"/>
      <c r="K311" s="41"/>
      <c r="L311" s="42"/>
      <c r="M311" s="196"/>
      <c r="N311" s="197"/>
      <c r="O311" s="75"/>
      <c r="P311" s="75"/>
      <c r="Q311" s="75"/>
      <c r="R311" s="75"/>
      <c r="S311" s="75"/>
      <c r="T311" s="76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417</v>
      </c>
      <c r="AU311" s="22" t="s">
        <v>80</v>
      </c>
    </row>
    <row r="312" s="13" customFormat="1">
      <c r="A312" s="13"/>
      <c r="B312" s="198"/>
      <c r="C312" s="13"/>
      <c r="D312" s="199" t="s">
        <v>419</v>
      </c>
      <c r="E312" s="200" t="s">
        <v>3</v>
      </c>
      <c r="F312" s="201" t="s">
        <v>4114</v>
      </c>
      <c r="G312" s="13"/>
      <c r="H312" s="202">
        <v>12</v>
      </c>
      <c r="I312" s="203"/>
      <c r="J312" s="13"/>
      <c r="K312" s="13"/>
      <c r="L312" s="198"/>
      <c r="M312" s="204"/>
      <c r="N312" s="205"/>
      <c r="O312" s="205"/>
      <c r="P312" s="205"/>
      <c r="Q312" s="205"/>
      <c r="R312" s="205"/>
      <c r="S312" s="205"/>
      <c r="T312" s="20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00" t="s">
        <v>419</v>
      </c>
      <c r="AU312" s="200" t="s">
        <v>80</v>
      </c>
      <c r="AV312" s="13" t="s">
        <v>80</v>
      </c>
      <c r="AW312" s="13" t="s">
        <v>33</v>
      </c>
      <c r="AX312" s="13" t="s">
        <v>72</v>
      </c>
      <c r="AY312" s="200" t="s">
        <v>408</v>
      </c>
    </row>
    <row r="313" s="13" customFormat="1">
      <c r="A313" s="13"/>
      <c r="B313" s="198"/>
      <c r="C313" s="13"/>
      <c r="D313" s="199" t="s">
        <v>419</v>
      </c>
      <c r="E313" s="200" t="s">
        <v>3</v>
      </c>
      <c r="F313" s="201" t="s">
        <v>4105</v>
      </c>
      <c r="G313" s="13"/>
      <c r="H313" s="202">
        <v>4</v>
      </c>
      <c r="I313" s="203"/>
      <c r="J313" s="13"/>
      <c r="K313" s="13"/>
      <c r="L313" s="198"/>
      <c r="M313" s="204"/>
      <c r="N313" s="205"/>
      <c r="O313" s="205"/>
      <c r="P313" s="205"/>
      <c r="Q313" s="205"/>
      <c r="R313" s="205"/>
      <c r="S313" s="205"/>
      <c r="T313" s="20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00" t="s">
        <v>419</v>
      </c>
      <c r="AU313" s="200" t="s">
        <v>80</v>
      </c>
      <c r="AV313" s="13" t="s">
        <v>80</v>
      </c>
      <c r="AW313" s="13" t="s">
        <v>33</v>
      </c>
      <c r="AX313" s="13" t="s">
        <v>72</v>
      </c>
      <c r="AY313" s="200" t="s">
        <v>408</v>
      </c>
    </row>
    <row r="314" s="13" customFormat="1">
      <c r="A314" s="13"/>
      <c r="B314" s="198"/>
      <c r="C314" s="13"/>
      <c r="D314" s="199" t="s">
        <v>419</v>
      </c>
      <c r="E314" s="200" t="s">
        <v>3</v>
      </c>
      <c r="F314" s="201" t="s">
        <v>4115</v>
      </c>
      <c r="G314" s="13"/>
      <c r="H314" s="202">
        <v>2</v>
      </c>
      <c r="I314" s="203"/>
      <c r="J314" s="13"/>
      <c r="K314" s="13"/>
      <c r="L314" s="198"/>
      <c r="M314" s="204"/>
      <c r="N314" s="205"/>
      <c r="O314" s="205"/>
      <c r="P314" s="205"/>
      <c r="Q314" s="205"/>
      <c r="R314" s="205"/>
      <c r="S314" s="205"/>
      <c r="T314" s="20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00" t="s">
        <v>419</v>
      </c>
      <c r="AU314" s="200" t="s">
        <v>80</v>
      </c>
      <c r="AV314" s="13" t="s">
        <v>80</v>
      </c>
      <c r="AW314" s="13" t="s">
        <v>33</v>
      </c>
      <c r="AX314" s="13" t="s">
        <v>72</v>
      </c>
      <c r="AY314" s="200" t="s">
        <v>408</v>
      </c>
    </row>
    <row r="315" s="13" customFormat="1">
      <c r="A315" s="13"/>
      <c r="B315" s="198"/>
      <c r="C315" s="13"/>
      <c r="D315" s="199" t="s">
        <v>419</v>
      </c>
      <c r="E315" s="200" t="s">
        <v>3</v>
      </c>
      <c r="F315" s="201" t="s">
        <v>4106</v>
      </c>
      <c r="G315" s="13"/>
      <c r="H315" s="202">
        <v>1</v>
      </c>
      <c r="I315" s="203"/>
      <c r="J315" s="13"/>
      <c r="K315" s="13"/>
      <c r="L315" s="198"/>
      <c r="M315" s="204"/>
      <c r="N315" s="205"/>
      <c r="O315" s="205"/>
      <c r="P315" s="205"/>
      <c r="Q315" s="205"/>
      <c r="R315" s="205"/>
      <c r="S315" s="205"/>
      <c r="T315" s="20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00" t="s">
        <v>419</v>
      </c>
      <c r="AU315" s="200" t="s">
        <v>80</v>
      </c>
      <c r="AV315" s="13" t="s">
        <v>80</v>
      </c>
      <c r="AW315" s="13" t="s">
        <v>33</v>
      </c>
      <c r="AX315" s="13" t="s">
        <v>72</v>
      </c>
      <c r="AY315" s="200" t="s">
        <v>408</v>
      </c>
    </row>
    <row r="316" s="13" customFormat="1">
      <c r="A316" s="13"/>
      <c r="B316" s="198"/>
      <c r="C316" s="13"/>
      <c r="D316" s="199" t="s">
        <v>419</v>
      </c>
      <c r="E316" s="200" t="s">
        <v>3</v>
      </c>
      <c r="F316" s="201" t="s">
        <v>4107</v>
      </c>
      <c r="G316" s="13"/>
      <c r="H316" s="202">
        <v>2</v>
      </c>
      <c r="I316" s="203"/>
      <c r="J316" s="13"/>
      <c r="K316" s="13"/>
      <c r="L316" s="198"/>
      <c r="M316" s="204"/>
      <c r="N316" s="205"/>
      <c r="O316" s="205"/>
      <c r="P316" s="205"/>
      <c r="Q316" s="205"/>
      <c r="R316" s="205"/>
      <c r="S316" s="205"/>
      <c r="T316" s="20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00" t="s">
        <v>419</v>
      </c>
      <c r="AU316" s="200" t="s">
        <v>80</v>
      </c>
      <c r="AV316" s="13" t="s">
        <v>80</v>
      </c>
      <c r="AW316" s="13" t="s">
        <v>33</v>
      </c>
      <c r="AX316" s="13" t="s">
        <v>72</v>
      </c>
      <c r="AY316" s="200" t="s">
        <v>408</v>
      </c>
    </row>
    <row r="317" s="13" customFormat="1">
      <c r="A317" s="13"/>
      <c r="B317" s="198"/>
      <c r="C317" s="13"/>
      <c r="D317" s="199" t="s">
        <v>419</v>
      </c>
      <c r="E317" s="200" t="s">
        <v>3</v>
      </c>
      <c r="F317" s="201" t="s">
        <v>3962</v>
      </c>
      <c r="G317" s="13"/>
      <c r="H317" s="202">
        <v>5</v>
      </c>
      <c r="I317" s="203"/>
      <c r="J317" s="13"/>
      <c r="K317" s="13"/>
      <c r="L317" s="198"/>
      <c r="M317" s="204"/>
      <c r="N317" s="205"/>
      <c r="O317" s="205"/>
      <c r="P317" s="205"/>
      <c r="Q317" s="205"/>
      <c r="R317" s="205"/>
      <c r="S317" s="205"/>
      <c r="T317" s="20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00" t="s">
        <v>419</v>
      </c>
      <c r="AU317" s="200" t="s">
        <v>80</v>
      </c>
      <c r="AV317" s="13" t="s">
        <v>80</v>
      </c>
      <c r="AW317" s="13" t="s">
        <v>33</v>
      </c>
      <c r="AX317" s="13" t="s">
        <v>72</v>
      </c>
      <c r="AY317" s="200" t="s">
        <v>408</v>
      </c>
    </row>
    <row r="318" s="13" customFormat="1">
      <c r="A318" s="13"/>
      <c r="B318" s="198"/>
      <c r="C318" s="13"/>
      <c r="D318" s="199" t="s">
        <v>419</v>
      </c>
      <c r="E318" s="200" t="s">
        <v>3</v>
      </c>
      <c r="F318" s="201" t="s">
        <v>3961</v>
      </c>
      <c r="G318" s="13"/>
      <c r="H318" s="202">
        <v>2</v>
      </c>
      <c r="I318" s="203"/>
      <c r="J318" s="13"/>
      <c r="K318" s="13"/>
      <c r="L318" s="198"/>
      <c r="M318" s="204"/>
      <c r="N318" s="205"/>
      <c r="O318" s="205"/>
      <c r="P318" s="205"/>
      <c r="Q318" s="205"/>
      <c r="R318" s="205"/>
      <c r="S318" s="205"/>
      <c r="T318" s="20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00" t="s">
        <v>419</v>
      </c>
      <c r="AU318" s="200" t="s">
        <v>80</v>
      </c>
      <c r="AV318" s="13" t="s">
        <v>80</v>
      </c>
      <c r="AW318" s="13" t="s">
        <v>33</v>
      </c>
      <c r="AX318" s="13" t="s">
        <v>72</v>
      </c>
      <c r="AY318" s="200" t="s">
        <v>408</v>
      </c>
    </row>
    <row r="319" s="13" customFormat="1">
      <c r="A319" s="13"/>
      <c r="B319" s="198"/>
      <c r="C319" s="13"/>
      <c r="D319" s="199" t="s">
        <v>419</v>
      </c>
      <c r="E319" s="200" t="s">
        <v>3</v>
      </c>
      <c r="F319" s="201" t="s">
        <v>4108</v>
      </c>
      <c r="G319" s="13"/>
      <c r="H319" s="202">
        <v>6</v>
      </c>
      <c r="I319" s="203"/>
      <c r="J319" s="13"/>
      <c r="K319" s="13"/>
      <c r="L319" s="198"/>
      <c r="M319" s="204"/>
      <c r="N319" s="205"/>
      <c r="O319" s="205"/>
      <c r="P319" s="205"/>
      <c r="Q319" s="205"/>
      <c r="R319" s="205"/>
      <c r="S319" s="205"/>
      <c r="T319" s="20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00" t="s">
        <v>419</v>
      </c>
      <c r="AU319" s="200" t="s">
        <v>80</v>
      </c>
      <c r="AV319" s="13" t="s">
        <v>80</v>
      </c>
      <c r="AW319" s="13" t="s">
        <v>33</v>
      </c>
      <c r="AX319" s="13" t="s">
        <v>72</v>
      </c>
      <c r="AY319" s="200" t="s">
        <v>408</v>
      </c>
    </row>
    <row r="320" s="15" customFormat="1">
      <c r="A320" s="15"/>
      <c r="B320" s="215"/>
      <c r="C320" s="15"/>
      <c r="D320" s="199" t="s">
        <v>419</v>
      </c>
      <c r="E320" s="216" t="s">
        <v>3</v>
      </c>
      <c r="F320" s="217" t="s">
        <v>451</v>
      </c>
      <c r="G320" s="15"/>
      <c r="H320" s="218">
        <v>34</v>
      </c>
      <c r="I320" s="219"/>
      <c r="J320" s="15"/>
      <c r="K320" s="15"/>
      <c r="L320" s="215"/>
      <c r="M320" s="220"/>
      <c r="N320" s="221"/>
      <c r="O320" s="221"/>
      <c r="P320" s="221"/>
      <c r="Q320" s="221"/>
      <c r="R320" s="221"/>
      <c r="S320" s="221"/>
      <c r="T320" s="222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16" t="s">
        <v>419</v>
      </c>
      <c r="AU320" s="216" t="s">
        <v>80</v>
      </c>
      <c r="AV320" s="15" t="s">
        <v>415</v>
      </c>
      <c r="AW320" s="15" t="s">
        <v>33</v>
      </c>
      <c r="AX320" s="15" t="s">
        <v>76</v>
      </c>
      <c r="AY320" s="216" t="s">
        <v>408</v>
      </c>
    </row>
    <row r="321" s="2" customFormat="1" ht="37.8" customHeight="1">
      <c r="A321" s="41"/>
      <c r="B321" s="179"/>
      <c r="C321" s="180" t="s">
        <v>737</v>
      </c>
      <c r="D321" s="180" t="s">
        <v>411</v>
      </c>
      <c r="E321" s="181" t="s">
        <v>4116</v>
      </c>
      <c r="F321" s="182" t="s">
        <v>4117</v>
      </c>
      <c r="G321" s="183" t="s">
        <v>561</v>
      </c>
      <c r="H321" s="184">
        <v>26</v>
      </c>
      <c r="I321" s="185"/>
      <c r="J321" s="186">
        <f>ROUND(I321*H321,2)</f>
        <v>0</v>
      </c>
      <c r="K321" s="182" t="s">
        <v>414</v>
      </c>
      <c r="L321" s="42"/>
      <c r="M321" s="187" t="s">
        <v>3</v>
      </c>
      <c r="N321" s="188" t="s">
        <v>43</v>
      </c>
      <c r="O321" s="75"/>
      <c r="P321" s="189">
        <f>O321*H321</f>
        <v>0</v>
      </c>
      <c r="Q321" s="189">
        <v>6.0000000000000002E-05</v>
      </c>
      <c r="R321" s="189">
        <f>Q321*H321</f>
        <v>0.00156</v>
      </c>
      <c r="S321" s="189">
        <v>0</v>
      </c>
      <c r="T321" s="190">
        <f>S321*H321</f>
        <v>0</v>
      </c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R321" s="191" t="s">
        <v>98</v>
      </c>
      <c r="AT321" s="191" t="s">
        <v>411</v>
      </c>
      <c r="AU321" s="191" t="s">
        <v>80</v>
      </c>
      <c r="AY321" s="22" t="s">
        <v>408</v>
      </c>
      <c r="BE321" s="192">
        <f>IF(N321="základní",J321,0)</f>
        <v>0</v>
      </c>
      <c r="BF321" s="192">
        <f>IF(N321="snížená",J321,0)</f>
        <v>0</v>
      </c>
      <c r="BG321" s="192">
        <f>IF(N321="zákl. přenesená",J321,0)</f>
        <v>0</v>
      </c>
      <c r="BH321" s="192">
        <f>IF(N321="sníž. přenesená",J321,0)</f>
        <v>0</v>
      </c>
      <c r="BI321" s="192">
        <f>IF(N321="nulová",J321,0)</f>
        <v>0</v>
      </c>
      <c r="BJ321" s="22" t="s">
        <v>76</v>
      </c>
      <c r="BK321" s="192">
        <f>ROUND(I321*H321,2)</f>
        <v>0</v>
      </c>
      <c r="BL321" s="22" t="s">
        <v>98</v>
      </c>
      <c r="BM321" s="191" t="s">
        <v>4118</v>
      </c>
    </row>
    <row r="322" s="2" customFormat="1">
      <c r="A322" s="41"/>
      <c r="B322" s="42"/>
      <c r="C322" s="41"/>
      <c r="D322" s="193" t="s">
        <v>417</v>
      </c>
      <c r="E322" s="41"/>
      <c r="F322" s="194" t="s">
        <v>4119</v>
      </c>
      <c r="G322" s="41"/>
      <c r="H322" s="41"/>
      <c r="I322" s="195"/>
      <c r="J322" s="41"/>
      <c r="K322" s="41"/>
      <c r="L322" s="42"/>
      <c r="M322" s="196"/>
      <c r="N322" s="197"/>
      <c r="O322" s="75"/>
      <c r="P322" s="75"/>
      <c r="Q322" s="75"/>
      <c r="R322" s="75"/>
      <c r="S322" s="75"/>
      <c r="T322" s="76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2" t="s">
        <v>417</v>
      </c>
      <c r="AU322" s="22" t="s">
        <v>80</v>
      </c>
    </row>
    <row r="323" s="13" customFormat="1">
      <c r="A323" s="13"/>
      <c r="B323" s="198"/>
      <c r="C323" s="13"/>
      <c r="D323" s="199" t="s">
        <v>419</v>
      </c>
      <c r="E323" s="200" t="s">
        <v>3</v>
      </c>
      <c r="F323" s="201" t="s">
        <v>4120</v>
      </c>
      <c r="G323" s="13"/>
      <c r="H323" s="202">
        <v>26</v>
      </c>
      <c r="I323" s="203"/>
      <c r="J323" s="13"/>
      <c r="K323" s="13"/>
      <c r="L323" s="198"/>
      <c r="M323" s="204"/>
      <c r="N323" s="205"/>
      <c r="O323" s="205"/>
      <c r="P323" s="205"/>
      <c r="Q323" s="205"/>
      <c r="R323" s="205"/>
      <c r="S323" s="205"/>
      <c r="T323" s="20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00" t="s">
        <v>419</v>
      </c>
      <c r="AU323" s="200" t="s">
        <v>80</v>
      </c>
      <c r="AV323" s="13" t="s">
        <v>80</v>
      </c>
      <c r="AW323" s="13" t="s">
        <v>33</v>
      </c>
      <c r="AX323" s="13" t="s">
        <v>76</v>
      </c>
      <c r="AY323" s="200" t="s">
        <v>408</v>
      </c>
    </row>
    <row r="324" s="2" customFormat="1" ht="37.8" customHeight="1">
      <c r="A324" s="41"/>
      <c r="B324" s="179"/>
      <c r="C324" s="180" t="s">
        <v>101</v>
      </c>
      <c r="D324" s="180" t="s">
        <v>411</v>
      </c>
      <c r="E324" s="181" t="s">
        <v>4121</v>
      </c>
      <c r="F324" s="182" t="s">
        <v>4122</v>
      </c>
      <c r="G324" s="183" t="s">
        <v>561</v>
      </c>
      <c r="H324" s="184">
        <v>16</v>
      </c>
      <c r="I324" s="185"/>
      <c r="J324" s="186">
        <f>ROUND(I324*H324,2)</f>
        <v>0</v>
      </c>
      <c r="K324" s="182" t="s">
        <v>414</v>
      </c>
      <c r="L324" s="42"/>
      <c r="M324" s="187" t="s">
        <v>3</v>
      </c>
      <c r="N324" s="188" t="s">
        <v>43</v>
      </c>
      <c r="O324" s="75"/>
      <c r="P324" s="189">
        <f>O324*H324</f>
        <v>0</v>
      </c>
      <c r="Q324" s="189">
        <v>0.00010000000000000001</v>
      </c>
      <c r="R324" s="189">
        <f>Q324*H324</f>
        <v>0.0016000000000000001</v>
      </c>
      <c r="S324" s="189">
        <v>0</v>
      </c>
      <c r="T324" s="190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191" t="s">
        <v>98</v>
      </c>
      <c r="AT324" s="191" t="s">
        <v>411</v>
      </c>
      <c r="AU324" s="191" t="s">
        <v>80</v>
      </c>
      <c r="AY324" s="22" t="s">
        <v>408</v>
      </c>
      <c r="BE324" s="192">
        <f>IF(N324="základní",J324,0)</f>
        <v>0</v>
      </c>
      <c r="BF324" s="192">
        <f>IF(N324="snížená",J324,0)</f>
        <v>0</v>
      </c>
      <c r="BG324" s="192">
        <f>IF(N324="zákl. přenesená",J324,0)</f>
        <v>0</v>
      </c>
      <c r="BH324" s="192">
        <f>IF(N324="sníž. přenesená",J324,0)</f>
        <v>0</v>
      </c>
      <c r="BI324" s="192">
        <f>IF(N324="nulová",J324,0)</f>
        <v>0</v>
      </c>
      <c r="BJ324" s="22" t="s">
        <v>76</v>
      </c>
      <c r="BK324" s="192">
        <f>ROUND(I324*H324,2)</f>
        <v>0</v>
      </c>
      <c r="BL324" s="22" t="s">
        <v>98</v>
      </c>
      <c r="BM324" s="191" t="s">
        <v>4123</v>
      </c>
    </row>
    <row r="325" s="2" customFormat="1">
      <c r="A325" s="41"/>
      <c r="B325" s="42"/>
      <c r="C325" s="41"/>
      <c r="D325" s="193" t="s">
        <v>417</v>
      </c>
      <c r="E325" s="41"/>
      <c r="F325" s="194" t="s">
        <v>4124</v>
      </c>
      <c r="G325" s="41"/>
      <c r="H325" s="41"/>
      <c r="I325" s="195"/>
      <c r="J325" s="41"/>
      <c r="K325" s="41"/>
      <c r="L325" s="42"/>
      <c r="M325" s="196"/>
      <c r="N325" s="197"/>
      <c r="O325" s="75"/>
      <c r="P325" s="75"/>
      <c r="Q325" s="75"/>
      <c r="R325" s="75"/>
      <c r="S325" s="75"/>
      <c r="T325" s="76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2" t="s">
        <v>417</v>
      </c>
      <c r="AU325" s="22" t="s">
        <v>80</v>
      </c>
    </row>
    <row r="326" s="13" customFormat="1">
      <c r="A326" s="13"/>
      <c r="B326" s="198"/>
      <c r="C326" s="13"/>
      <c r="D326" s="199" t="s">
        <v>419</v>
      </c>
      <c r="E326" s="200" t="s">
        <v>3</v>
      </c>
      <c r="F326" s="201" t="s">
        <v>4125</v>
      </c>
      <c r="G326" s="13"/>
      <c r="H326" s="202">
        <v>16</v>
      </c>
      <c r="I326" s="203"/>
      <c r="J326" s="13"/>
      <c r="K326" s="13"/>
      <c r="L326" s="198"/>
      <c r="M326" s="204"/>
      <c r="N326" s="205"/>
      <c r="O326" s="205"/>
      <c r="P326" s="205"/>
      <c r="Q326" s="205"/>
      <c r="R326" s="205"/>
      <c r="S326" s="205"/>
      <c r="T326" s="20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00" t="s">
        <v>419</v>
      </c>
      <c r="AU326" s="200" t="s">
        <v>80</v>
      </c>
      <c r="AV326" s="13" t="s">
        <v>80</v>
      </c>
      <c r="AW326" s="13" t="s">
        <v>33</v>
      </c>
      <c r="AX326" s="13" t="s">
        <v>72</v>
      </c>
      <c r="AY326" s="200" t="s">
        <v>408</v>
      </c>
    </row>
    <row r="327" s="15" customFormat="1">
      <c r="A327" s="15"/>
      <c r="B327" s="215"/>
      <c r="C327" s="15"/>
      <c r="D327" s="199" t="s">
        <v>419</v>
      </c>
      <c r="E327" s="216" t="s">
        <v>3</v>
      </c>
      <c r="F327" s="217" t="s">
        <v>451</v>
      </c>
      <c r="G327" s="15"/>
      <c r="H327" s="218">
        <v>16</v>
      </c>
      <c r="I327" s="219"/>
      <c r="J327" s="15"/>
      <c r="K327" s="15"/>
      <c r="L327" s="215"/>
      <c r="M327" s="220"/>
      <c r="N327" s="221"/>
      <c r="O327" s="221"/>
      <c r="P327" s="221"/>
      <c r="Q327" s="221"/>
      <c r="R327" s="221"/>
      <c r="S327" s="221"/>
      <c r="T327" s="222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16" t="s">
        <v>419</v>
      </c>
      <c r="AU327" s="216" t="s">
        <v>80</v>
      </c>
      <c r="AV327" s="15" t="s">
        <v>415</v>
      </c>
      <c r="AW327" s="15" t="s">
        <v>33</v>
      </c>
      <c r="AX327" s="15" t="s">
        <v>76</v>
      </c>
      <c r="AY327" s="216" t="s">
        <v>408</v>
      </c>
    </row>
    <row r="328" s="2" customFormat="1" ht="37.8" customHeight="1">
      <c r="A328" s="41"/>
      <c r="B328" s="179"/>
      <c r="C328" s="180" t="s">
        <v>749</v>
      </c>
      <c r="D328" s="180" t="s">
        <v>411</v>
      </c>
      <c r="E328" s="181" t="s">
        <v>4126</v>
      </c>
      <c r="F328" s="182" t="s">
        <v>4127</v>
      </c>
      <c r="G328" s="183" t="s">
        <v>561</v>
      </c>
      <c r="H328" s="184">
        <v>14</v>
      </c>
      <c r="I328" s="185"/>
      <c r="J328" s="186">
        <f>ROUND(I328*H328,2)</f>
        <v>0</v>
      </c>
      <c r="K328" s="182" t="s">
        <v>414</v>
      </c>
      <c r="L328" s="42"/>
      <c r="M328" s="187" t="s">
        <v>3</v>
      </c>
      <c r="N328" s="188" t="s">
        <v>43</v>
      </c>
      <c r="O328" s="75"/>
      <c r="P328" s="189">
        <f>O328*H328</f>
        <v>0</v>
      </c>
      <c r="Q328" s="189">
        <v>0.00018000000000000001</v>
      </c>
      <c r="R328" s="189">
        <f>Q328*H328</f>
        <v>0.0025200000000000001</v>
      </c>
      <c r="S328" s="189">
        <v>0</v>
      </c>
      <c r="T328" s="190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191" t="s">
        <v>98</v>
      </c>
      <c r="AT328" s="191" t="s">
        <v>411</v>
      </c>
      <c r="AU328" s="191" t="s">
        <v>80</v>
      </c>
      <c r="AY328" s="22" t="s">
        <v>408</v>
      </c>
      <c r="BE328" s="192">
        <f>IF(N328="základní",J328,0)</f>
        <v>0</v>
      </c>
      <c r="BF328" s="192">
        <f>IF(N328="snížená",J328,0)</f>
        <v>0</v>
      </c>
      <c r="BG328" s="192">
        <f>IF(N328="zákl. přenesená",J328,0)</f>
        <v>0</v>
      </c>
      <c r="BH328" s="192">
        <f>IF(N328="sníž. přenesená",J328,0)</f>
        <v>0</v>
      </c>
      <c r="BI328" s="192">
        <f>IF(N328="nulová",J328,0)</f>
        <v>0</v>
      </c>
      <c r="BJ328" s="22" t="s">
        <v>76</v>
      </c>
      <c r="BK328" s="192">
        <f>ROUND(I328*H328,2)</f>
        <v>0</v>
      </c>
      <c r="BL328" s="22" t="s">
        <v>98</v>
      </c>
      <c r="BM328" s="191" t="s">
        <v>4128</v>
      </c>
    </row>
    <row r="329" s="2" customFormat="1">
      <c r="A329" s="41"/>
      <c r="B329" s="42"/>
      <c r="C329" s="41"/>
      <c r="D329" s="193" t="s">
        <v>417</v>
      </c>
      <c r="E329" s="41"/>
      <c r="F329" s="194" t="s">
        <v>4129</v>
      </c>
      <c r="G329" s="41"/>
      <c r="H329" s="41"/>
      <c r="I329" s="195"/>
      <c r="J329" s="41"/>
      <c r="K329" s="41"/>
      <c r="L329" s="42"/>
      <c r="M329" s="196"/>
      <c r="N329" s="197"/>
      <c r="O329" s="75"/>
      <c r="P329" s="75"/>
      <c r="Q329" s="75"/>
      <c r="R329" s="75"/>
      <c r="S329" s="75"/>
      <c r="T329" s="76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2" t="s">
        <v>417</v>
      </c>
      <c r="AU329" s="22" t="s">
        <v>80</v>
      </c>
    </row>
    <row r="330" s="13" customFormat="1">
      <c r="A330" s="13"/>
      <c r="B330" s="198"/>
      <c r="C330" s="13"/>
      <c r="D330" s="199" t="s">
        <v>419</v>
      </c>
      <c r="E330" s="200" t="s">
        <v>3</v>
      </c>
      <c r="F330" s="201" t="s">
        <v>4130</v>
      </c>
      <c r="G330" s="13"/>
      <c r="H330" s="202">
        <v>14</v>
      </c>
      <c r="I330" s="203"/>
      <c r="J330" s="13"/>
      <c r="K330" s="13"/>
      <c r="L330" s="198"/>
      <c r="M330" s="204"/>
      <c r="N330" s="205"/>
      <c r="O330" s="205"/>
      <c r="P330" s="205"/>
      <c r="Q330" s="205"/>
      <c r="R330" s="205"/>
      <c r="S330" s="205"/>
      <c r="T330" s="20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00" t="s">
        <v>419</v>
      </c>
      <c r="AU330" s="200" t="s">
        <v>80</v>
      </c>
      <c r="AV330" s="13" t="s">
        <v>80</v>
      </c>
      <c r="AW330" s="13" t="s">
        <v>33</v>
      </c>
      <c r="AX330" s="13" t="s">
        <v>76</v>
      </c>
      <c r="AY330" s="200" t="s">
        <v>408</v>
      </c>
    </row>
    <row r="331" s="2" customFormat="1" ht="37.8" customHeight="1">
      <c r="A331" s="41"/>
      <c r="B331" s="179"/>
      <c r="C331" s="180" t="s">
        <v>104</v>
      </c>
      <c r="D331" s="180" t="s">
        <v>411</v>
      </c>
      <c r="E331" s="181" t="s">
        <v>4131</v>
      </c>
      <c r="F331" s="182" t="s">
        <v>4132</v>
      </c>
      <c r="G331" s="183" t="s">
        <v>561</v>
      </c>
      <c r="H331" s="184">
        <v>14</v>
      </c>
      <c r="I331" s="185"/>
      <c r="J331" s="186">
        <f>ROUND(I331*H331,2)</f>
        <v>0</v>
      </c>
      <c r="K331" s="182" t="s">
        <v>414</v>
      </c>
      <c r="L331" s="42"/>
      <c r="M331" s="187" t="s">
        <v>3</v>
      </c>
      <c r="N331" s="188" t="s">
        <v>43</v>
      </c>
      <c r="O331" s="75"/>
      <c r="P331" s="189">
        <f>O331*H331</f>
        <v>0</v>
      </c>
      <c r="Q331" s="189">
        <v>0.00029999999999999997</v>
      </c>
      <c r="R331" s="189">
        <f>Q331*H331</f>
        <v>0.0041999999999999997</v>
      </c>
      <c r="S331" s="189">
        <v>0</v>
      </c>
      <c r="T331" s="190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191" t="s">
        <v>98</v>
      </c>
      <c r="AT331" s="191" t="s">
        <v>411</v>
      </c>
      <c r="AU331" s="191" t="s">
        <v>80</v>
      </c>
      <c r="AY331" s="22" t="s">
        <v>408</v>
      </c>
      <c r="BE331" s="192">
        <f>IF(N331="základní",J331,0)</f>
        <v>0</v>
      </c>
      <c r="BF331" s="192">
        <f>IF(N331="snížená",J331,0)</f>
        <v>0</v>
      </c>
      <c r="BG331" s="192">
        <f>IF(N331="zákl. přenesená",J331,0)</f>
        <v>0</v>
      </c>
      <c r="BH331" s="192">
        <f>IF(N331="sníž. přenesená",J331,0)</f>
        <v>0</v>
      </c>
      <c r="BI331" s="192">
        <f>IF(N331="nulová",J331,0)</f>
        <v>0</v>
      </c>
      <c r="BJ331" s="22" t="s">
        <v>76</v>
      </c>
      <c r="BK331" s="192">
        <f>ROUND(I331*H331,2)</f>
        <v>0</v>
      </c>
      <c r="BL331" s="22" t="s">
        <v>98</v>
      </c>
      <c r="BM331" s="191" t="s">
        <v>4133</v>
      </c>
    </row>
    <row r="332" s="2" customFormat="1">
      <c r="A332" s="41"/>
      <c r="B332" s="42"/>
      <c r="C332" s="41"/>
      <c r="D332" s="193" t="s">
        <v>417</v>
      </c>
      <c r="E332" s="41"/>
      <c r="F332" s="194" t="s">
        <v>4134</v>
      </c>
      <c r="G332" s="41"/>
      <c r="H332" s="41"/>
      <c r="I332" s="195"/>
      <c r="J332" s="41"/>
      <c r="K332" s="41"/>
      <c r="L332" s="42"/>
      <c r="M332" s="196"/>
      <c r="N332" s="197"/>
      <c r="O332" s="75"/>
      <c r="P332" s="75"/>
      <c r="Q332" s="75"/>
      <c r="R332" s="75"/>
      <c r="S332" s="75"/>
      <c r="T332" s="76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2" t="s">
        <v>417</v>
      </c>
      <c r="AU332" s="22" t="s">
        <v>80</v>
      </c>
    </row>
    <row r="333" s="13" customFormat="1">
      <c r="A333" s="13"/>
      <c r="B333" s="198"/>
      <c r="C333" s="13"/>
      <c r="D333" s="199" t="s">
        <v>419</v>
      </c>
      <c r="E333" s="200" t="s">
        <v>3</v>
      </c>
      <c r="F333" s="201" t="s">
        <v>4135</v>
      </c>
      <c r="G333" s="13"/>
      <c r="H333" s="202">
        <v>14</v>
      </c>
      <c r="I333" s="203"/>
      <c r="J333" s="13"/>
      <c r="K333" s="13"/>
      <c r="L333" s="198"/>
      <c r="M333" s="204"/>
      <c r="N333" s="205"/>
      <c r="O333" s="205"/>
      <c r="P333" s="205"/>
      <c r="Q333" s="205"/>
      <c r="R333" s="205"/>
      <c r="S333" s="205"/>
      <c r="T333" s="20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00" t="s">
        <v>419</v>
      </c>
      <c r="AU333" s="200" t="s">
        <v>80</v>
      </c>
      <c r="AV333" s="13" t="s">
        <v>80</v>
      </c>
      <c r="AW333" s="13" t="s">
        <v>33</v>
      </c>
      <c r="AX333" s="13" t="s">
        <v>76</v>
      </c>
      <c r="AY333" s="200" t="s">
        <v>408</v>
      </c>
    </row>
    <row r="334" s="2" customFormat="1" ht="24.15" customHeight="1">
      <c r="A334" s="41"/>
      <c r="B334" s="179"/>
      <c r="C334" s="180" t="s">
        <v>768</v>
      </c>
      <c r="D334" s="180" t="s">
        <v>411</v>
      </c>
      <c r="E334" s="181" t="s">
        <v>4136</v>
      </c>
      <c r="F334" s="182" t="s">
        <v>4137</v>
      </c>
      <c r="G334" s="183" t="s">
        <v>561</v>
      </c>
      <c r="H334" s="184">
        <v>1</v>
      </c>
      <c r="I334" s="185"/>
      <c r="J334" s="186">
        <f>ROUND(I334*H334,2)</f>
        <v>0</v>
      </c>
      <c r="K334" s="182" t="s">
        <v>414</v>
      </c>
      <c r="L334" s="42"/>
      <c r="M334" s="187" t="s">
        <v>3</v>
      </c>
      <c r="N334" s="188" t="s">
        <v>43</v>
      </c>
      <c r="O334" s="75"/>
      <c r="P334" s="189">
        <f>O334*H334</f>
        <v>0</v>
      </c>
      <c r="Q334" s="189">
        <v>0.00027</v>
      </c>
      <c r="R334" s="189">
        <f>Q334*H334</f>
        <v>0.00027</v>
      </c>
      <c r="S334" s="189">
        <v>0</v>
      </c>
      <c r="T334" s="190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191" t="s">
        <v>98</v>
      </c>
      <c r="AT334" s="191" t="s">
        <v>411</v>
      </c>
      <c r="AU334" s="191" t="s">
        <v>80</v>
      </c>
      <c r="AY334" s="22" t="s">
        <v>408</v>
      </c>
      <c r="BE334" s="192">
        <f>IF(N334="základní",J334,0)</f>
        <v>0</v>
      </c>
      <c r="BF334" s="192">
        <f>IF(N334="snížená",J334,0)</f>
        <v>0</v>
      </c>
      <c r="BG334" s="192">
        <f>IF(N334="zákl. přenesená",J334,0)</f>
        <v>0</v>
      </c>
      <c r="BH334" s="192">
        <f>IF(N334="sníž. přenesená",J334,0)</f>
        <v>0</v>
      </c>
      <c r="BI334" s="192">
        <f>IF(N334="nulová",J334,0)</f>
        <v>0</v>
      </c>
      <c r="BJ334" s="22" t="s">
        <v>76</v>
      </c>
      <c r="BK334" s="192">
        <f>ROUND(I334*H334,2)</f>
        <v>0</v>
      </c>
      <c r="BL334" s="22" t="s">
        <v>98</v>
      </c>
      <c r="BM334" s="191" t="s">
        <v>4138</v>
      </c>
    </row>
    <row r="335" s="2" customFormat="1">
      <c r="A335" s="41"/>
      <c r="B335" s="42"/>
      <c r="C335" s="41"/>
      <c r="D335" s="193" t="s">
        <v>417</v>
      </c>
      <c r="E335" s="41"/>
      <c r="F335" s="194" t="s">
        <v>4139</v>
      </c>
      <c r="G335" s="41"/>
      <c r="H335" s="41"/>
      <c r="I335" s="195"/>
      <c r="J335" s="41"/>
      <c r="K335" s="41"/>
      <c r="L335" s="42"/>
      <c r="M335" s="196"/>
      <c r="N335" s="197"/>
      <c r="O335" s="75"/>
      <c r="P335" s="75"/>
      <c r="Q335" s="75"/>
      <c r="R335" s="75"/>
      <c r="S335" s="75"/>
      <c r="T335" s="76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2" t="s">
        <v>417</v>
      </c>
      <c r="AU335" s="22" t="s">
        <v>80</v>
      </c>
    </row>
    <row r="336" s="13" customFormat="1">
      <c r="A336" s="13"/>
      <c r="B336" s="198"/>
      <c r="C336" s="13"/>
      <c r="D336" s="199" t="s">
        <v>419</v>
      </c>
      <c r="E336" s="200" t="s">
        <v>3</v>
      </c>
      <c r="F336" s="201" t="s">
        <v>76</v>
      </c>
      <c r="G336" s="13"/>
      <c r="H336" s="202">
        <v>1</v>
      </c>
      <c r="I336" s="203"/>
      <c r="J336" s="13"/>
      <c r="K336" s="13"/>
      <c r="L336" s="198"/>
      <c r="M336" s="204"/>
      <c r="N336" s="205"/>
      <c r="O336" s="205"/>
      <c r="P336" s="205"/>
      <c r="Q336" s="205"/>
      <c r="R336" s="205"/>
      <c r="S336" s="205"/>
      <c r="T336" s="20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00" t="s">
        <v>419</v>
      </c>
      <c r="AU336" s="200" t="s">
        <v>80</v>
      </c>
      <c r="AV336" s="13" t="s">
        <v>80</v>
      </c>
      <c r="AW336" s="13" t="s">
        <v>33</v>
      </c>
      <c r="AX336" s="13" t="s">
        <v>76</v>
      </c>
      <c r="AY336" s="200" t="s">
        <v>408</v>
      </c>
    </row>
    <row r="337" s="2" customFormat="1" ht="24.15" customHeight="1">
      <c r="A337" s="41"/>
      <c r="B337" s="179"/>
      <c r="C337" s="180" t="s">
        <v>784</v>
      </c>
      <c r="D337" s="180" t="s">
        <v>411</v>
      </c>
      <c r="E337" s="181" t="s">
        <v>4140</v>
      </c>
      <c r="F337" s="182" t="s">
        <v>4141</v>
      </c>
      <c r="G337" s="183" t="s">
        <v>561</v>
      </c>
      <c r="H337" s="184">
        <v>1</v>
      </c>
      <c r="I337" s="185"/>
      <c r="J337" s="186">
        <f>ROUND(I337*H337,2)</f>
        <v>0</v>
      </c>
      <c r="K337" s="182" t="s">
        <v>414</v>
      </c>
      <c r="L337" s="42"/>
      <c r="M337" s="187" t="s">
        <v>3</v>
      </c>
      <c r="N337" s="188" t="s">
        <v>43</v>
      </c>
      <c r="O337" s="75"/>
      <c r="P337" s="189">
        <f>O337*H337</f>
        <v>0</v>
      </c>
      <c r="Q337" s="189">
        <v>0.00012</v>
      </c>
      <c r="R337" s="189">
        <f>Q337*H337</f>
        <v>0.00012</v>
      </c>
      <c r="S337" s="189">
        <v>0</v>
      </c>
      <c r="T337" s="190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191" t="s">
        <v>98</v>
      </c>
      <c r="AT337" s="191" t="s">
        <v>411</v>
      </c>
      <c r="AU337" s="191" t="s">
        <v>80</v>
      </c>
      <c r="AY337" s="22" t="s">
        <v>408</v>
      </c>
      <c r="BE337" s="192">
        <f>IF(N337="základní",J337,0)</f>
        <v>0</v>
      </c>
      <c r="BF337" s="192">
        <f>IF(N337="snížená",J337,0)</f>
        <v>0</v>
      </c>
      <c r="BG337" s="192">
        <f>IF(N337="zákl. přenesená",J337,0)</f>
        <v>0</v>
      </c>
      <c r="BH337" s="192">
        <f>IF(N337="sníž. přenesená",J337,0)</f>
        <v>0</v>
      </c>
      <c r="BI337" s="192">
        <f>IF(N337="nulová",J337,0)</f>
        <v>0</v>
      </c>
      <c r="BJ337" s="22" t="s">
        <v>76</v>
      </c>
      <c r="BK337" s="192">
        <f>ROUND(I337*H337,2)</f>
        <v>0</v>
      </c>
      <c r="BL337" s="22" t="s">
        <v>98</v>
      </c>
      <c r="BM337" s="191" t="s">
        <v>4142</v>
      </c>
    </row>
    <row r="338" s="2" customFormat="1">
      <c r="A338" s="41"/>
      <c r="B338" s="42"/>
      <c r="C338" s="41"/>
      <c r="D338" s="193" t="s">
        <v>417</v>
      </c>
      <c r="E338" s="41"/>
      <c r="F338" s="194" t="s">
        <v>4143</v>
      </c>
      <c r="G338" s="41"/>
      <c r="H338" s="41"/>
      <c r="I338" s="195"/>
      <c r="J338" s="41"/>
      <c r="K338" s="41"/>
      <c r="L338" s="42"/>
      <c r="M338" s="196"/>
      <c r="N338" s="197"/>
      <c r="O338" s="75"/>
      <c r="P338" s="75"/>
      <c r="Q338" s="75"/>
      <c r="R338" s="75"/>
      <c r="S338" s="75"/>
      <c r="T338" s="76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2" t="s">
        <v>417</v>
      </c>
      <c r="AU338" s="22" t="s">
        <v>80</v>
      </c>
    </row>
    <row r="339" s="13" customFormat="1">
      <c r="A339" s="13"/>
      <c r="B339" s="198"/>
      <c r="C339" s="13"/>
      <c r="D339" s="199" t="s">
        <v>419</v>
      </c>
      <c r="E339" s="200" t="s">
        <v>3</v>
      </c>
      <c r="F339" s="201" t="s">
        <v>76</v>
      </c>
      <c r="G339" s="13"/>
      <c r="H339" s="202">
        <v>1</v>
      </c>
      <c r="I339" s="203"/>
      <c r="J339" s="13"/>
      <c r="K339" s="13"/>
      <c r="L339" s="198"/>
      <c r="M339" s="204"/>
      <c r="N339" s="205"/>
      <c r="O339" s="205"/>
      <c r="P339" s="205"/>
      <c r="Q339" s="205"/>
      <c r="R339" s="205"/>
      <c r="S339" s="205"/>
      <c r="T339" s="20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00" t="s">
        <v>419</v>
      </c>
      <c r="AU339" s="200" t="s">
        <v>80</v>
      </c>
      <c r="AV339" s="13" t="s">
        <v>80</v>
      </c>
      <c r="AW339" s="13" t="s">
        <v>33</v>
      </c>
      <c r="AX339" s="13" t="s">
        <v>76</v>
      </c>
      <c r="AY339" s="200" t="s">
        <v>408</v>
      </c>
    </row>
    <row r="340" s="2" customFormat="1" ht="24.15" customHeight="1">
      <c r="A340" s="41"/>
      <c r="B340" s="179"/>
      <c r="C340" s="180" t="s">
        <v>803</v>
      </c>
      <c r="D340" s="180" t="s">
        <v>411</v>
      </c>
      <c r="E340" s="181" t="s">
        <v>4144</v>
      </c>
      <c r="F340" s="182" t="s">
        <v>4145</v>
      </c>
      <c r="G340" s="183" t="s">
        <v>561</v>
      </c>
      <c r="H340" s="184">
        <v>1</v>
      </c>
      <c r="I340" s="185"/>
      <c r="J340" s="186">
        <f>ROUND(I340*H340,2)</f>
        <v>0</v>
      </c>
      <c r="K340" s="182" t="s">
        <v>414</v>
      </c>
      <c r="L340" s="42"/>
      <c r="M340" s="187" t="s">
        <v>3</v>
      </c>
      <c r="N340" s="188" t="s">
        <v>43</v>
      </c>
      <c r="O340" s="75"/>
      <c r="P340" s="189">
        <f>O340*H340</f>
        <v>0</v>
      </c>
      <c r="Q340" s="189">
        <v>0.00051999999999999995</v>
      </c>
      <c r="R340" s="189">
        <f>Q340*H340</f>
        <v>0.00051999999999999995</v>
      </c>
      <c r="S340" s="189">
        <v>0</v>
      </c>
      <c r="T340" s="190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191" t="s">
        <v>98</v>
      </c>
      <c r="AT340" s="191" t="s">
        <v>411</v>
      </c>
      <c r="AU340" s="191" t="s">
        <v>80</v>
      </c>
      <c r="AY340" s="22" t="s">
        <v>408</v>
      </c>
      <c r="BE340" s="192">
        <f>IF(N340="základní",J340,0)</f>
        <v>0</v>
      </c>
      <c r="BF340" s="192">
        <f>IF(N340="snížená",J340,0)</f>
        <v>0</v>
      </c>
      <c r="BG340" s="192">
        <f>IF(N340="zákl. přenesená",J340,0)</f>
        <v>0</v>
      </c>
      <c r="BH340" s="192">
        <f>IF(N340="sníž. přenesená",J340,0)</f>
        <v>0</v>
      </c>
      <c r="BI340" s="192">
        <f>IF(N340="nulová",J340,0)</f>
        <v>0</v>
      </c>
      <c r="BJ340" s="22" t="s">
        <v>76</v>
      </c>
      <c r="BK340" s="192">
        <f>ROUND(I340*H340,2)</f>
        <v>0</v>
      </c>
      <c r="BL340" s="22" t="s">
        <v>98</v>
      </c>
      <c r="BM340" s="191" t="s">
        <v>4146</v>
      </c>
    </row>
    <row r="341" s="2" customFormat="1">
      <c r="A341" s="41"/>
      <c r="B341" s="42"/>
      <c r="C341" s="41"/>
      <c r="D341" s="193" t="s">
        <v>417</v>
      </c>
      <c r="E341" s="41"/>
      <c r="F341" s="194" t="s">
        <v>4147</v>
      </c>
      <c r="G341" s="41"/>
      <c r="H341" s="41"/>
      <c r="I341" s="195"/>
      <c r="J341" s="41"/>
      <c r="K341" s="41"/>
      <c r="L341" s="42"/>
      <c r="M341" s="196"/>
      <c r="N341" s="197"/>
      <c r="O341" s="75"/>
      <c r="P341" s="75"/>
      <c r="Q341" s="75"/>
      <c r="R341" s="75"/>
      <c r="S341" s="75"/>
      <c r="T341" s="76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T341" s="22" t="s">
        <v>417</v>
      </c>
      <c r="AU341" s="22" t="s">
        <v>80</v>
      </c>
    </row>
    <row r="342" s="13" customFormat="1">
      <c r="A342" s="13"/>
      <c r="B342" s="198"/>
      <c r="C342" s="13"/>
      <c r="D342" s="199" t="s">
        <v>419</v>
      </c>
      <c r="E342" s="200" t="s">
        <v>3</v>
      </c>
      <c r="F342" s="201" t="s">
        <v>76</v>
      </c>
      <c r="G342" s="13"/>
      <c r="H342" s="202">
        <v>1</v>
      </c>
      <c r="I342" s="203"/>
      <c r="J342" s="13"/>
      <c r="K342" s="13"/>
      <c r="L342" s="198"/>
      <c r="M342" s="204"/>
      <c r="N342" s="205"/>
      <c r="O342" s="205"/>
      <c r="P342" s="205"/>
      <c r="Q342" s="205"/>
      <c r="R342" s="205"/>
      <c r="S342" s="205"/>
      <c r="T342" s="20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00" t="s">
        <v>419</v>
      </c>
      <c r="AU342" s="200" t="s">
        <v>80</v>
      </c>
      <c r="AV342" s="13" t="s">
        <v>80</v>
      </c>
      <c r="AW342" s="13" t="s">
        <v>33</v>
      </c>
      <c r="AX342" s="13" t="s">
        <v>76</v>
      </c>
      <c r="AY342" s="200" t="s">
        <v>408</v>
      </c>
    </row>
    <row r="343" s="2" customFormat="1" ht="24.15" customHeight="1">
      <c r="A343" s="41"/>
      <c r="B343" s="179"/>
      <c r="C343" s="180" t="s">
        <v>811</v>
      </c>
      <c r="D343" s="180" t="s">
        <v>411</v>
      </c>
      <c r="E343" s="181" t="s">
        <v>4148</v>
      </c>
      <c r="F343" s="182" t="s">
        <v>4149</v>
      </c>
      <c r="G343" s="183" t="s">
        <v>561</v>
      </c>
      <c r="H343" s="184">
        <v>1</v>
      </c>
      <c r="I343" s="185"/>
      <c r="J343" s="186">
        <f>ROUND(I343*H343,2)</f>
        <v>0</v>
      </c>
      <c r="K343" s="182" t="s">
        <v>414</v>
      </c>
      <c r="L343" s="42"/>
      <c r="M343" s="187" t="s">
        <v>3</v>
      </c>
      <c r="N343" s="188" t="s">
        <v>43</v>
      </c>
      <c r="O343" s="75"/>
      <c r="P343" s="189">
        <f>O343*H343</f>
        <v>0</v>
      </c>
      <c r="Q343" s="189">
        <v>0.00012</v>
      </c>
      <c r="R343" s="189">
        <f>Q343*H343</f>
        <v>0.00012</v>
      </c>
      <c r="S343" s="189">
        <v>0</v>
      </c>
      <c r="T343" s="190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191" t="s">
        <v>98</v>
      </c>
      <c r="AT343" s="191" t="s">
        <v>411</v>
      </c>
      <c r="AU343" s="191" t="s">
        <v>80</v>
      </c>
      <c r="AY343" s="22" t="s">
        <v>408</v>
      </c>
      <c r="BE343" s="192">
        <f>IF(N343="základní",J343,0)</f>
        <v>0</v>
      </c>
      <c r="BF343" s="192">
        <f>IF(N343="snížená",J343,0)</f>
        <v>0</v>
      </c>
      <c r="BG343" s="192">
        <f>IF(N343="zákl. přenesená",J343,0)</f>
        <v>0</v>
      </c>
      <c r="BH343" s="192">
        <f>IF(N343="sníž. přenesená",J343,0)</f>
        <v>0</v>
      </c>
      <c r="BI343" s="192">
        <f>IF(N343="nulová",J343,0)</f>
        <v>0</v>
      </c>
      <c r="BJ343" s="22" t="s">
        <v>76</v>
      </c>
      <c r="BK343" s="192">
        <f>ROUND(I343*H343,2)</f>
        <v>0</v>
      </c>
      <c r="BL343" s="22" t="s">
        <v>98</v>
      </c>
      <c r="BM343" s="191" t="s">
        <v>4150</v>
      </c>
    </row>
    <row r="344" s="2" customFormat="1">
      <c r="A344" s="41"/>
      <c r="B344" s="42"/>
      <c r="C344" s="41"/>
      <c r="D344" s="193" t="s">
        <v>417</v>
      </c>
      <c r="E344" s="41"/>
      <c r="F344" s="194" t="s">
        <v>4151</v>
      </c>
      <c r="G344" s="41"/>
      <c r="H344" s="41"/>
      <c r="I344" s="195"/>
      <c r="J344" s="41"/>
      <c r="K344" s="41"/>
      <c r="L344" s="42"/>
      <c r="M344" s="196"/>
      <c r="N344" s="197"/>
      <c r="O344" s="75"/>
      <c r="P344" s="75"/>
      <c r="Q344" s="75"/>
      <c r="R344" s="75"/>
      <c r="S344" s="75"/>
      <c r="T344" s="76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2" t="s">
        <v>417</v>
      </c>
      <c r="AU344" s="22" t="s">
        <v>80</v>
      </c>
    </row>
    <row r="345" s="13" customFormat="1">
      <c r="A345" s="13"/>
      <c r="B345" s="198"/>
      <c r="C345" s="13"/>
      <c r="D345" s="199" t="s">
        <v>419</v>
      </c>
      <c r="E345" s="200" t="s">
        <v>3</v>
      </c>
      <c r="F345" s="201" t="s">
        <v>76</v>
      </c>
      <c r="G345" s="13"/>
      <c r="H345" s="202">
        <v>1</v>
      </c>
      <c r="I345" s="203"/>
      <c r="J345" s="13"/>
      <c r="K345" s="13"/>
      <c r="L345" s="198"/>
      <c r="M345" s="204"/>
      <c r="N345" s="205"/>
      <c r="O345" s="205"/>
      <c r="P345" s="205"/>
      <c r="Q345" s="205"/>
      <c r="R345" s="205"/>
      <c r="S345" s="205"/>
      <c r="T345" s="20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00" t="s">
        <v>419</v>
      </c>
      <c r="AU345" s="200" t="s">
        <v>80</v>
      </c>
      <c r="AV345" s="13" t="s">
        <v>80</v>
      </c>
      <c r="AW345" s="13" t="s">
        <v>33</v>
      </c>
      <c r="AX345" s="13" t="s">
        <v>72</v>
      </c>
      <c r="AY345" s="200" t="s">
        <v>408</v>
      </c>
    </row>
    <row r="346" s="15" customFormat="1">
      <c r="A346" s="15"/>
      <c r="B346" s="215"/>
      <c r="C346" s="15"/>
      <c r="D346" s="199" t="s">
        <v>419</v>
      </c>
      <c r="E346" s="216" t="s">
        <v>3</v>
      </c>
      <c r="F346" s="217" t="s">
        <v>451</v>
      </c>
      <c r="G346" s="15"/>
      <c r="H346" s="218">
        <v>1</v>
      </c>
      <c r="I346" s="219"/>
      <c r="J346" s="15"/>
      <c r="K346" s="15"/>
      <c r="L346" s="215"/>
      <c r="M346" s="220"/>
      <c r="N346" s="221"/>
      <c r="O346" s="221"/>
      <c r="P346" s="221"/>
      <c r="Q346" s="221"/>
      <c r="R346" s="221"/>
      <c r="S346" s="221"/>
      <c r="T346" s="222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16" t="s">
        <v>419</v>
      </c>
      <c r="AU346" s="216" t="s">
        <v>80</v>
      </c>
      <c r="AV346" s="15" t="s">
        <v>415</v>
      </c>
      <c r="AW346" s="15" t="s">
        <v>33</v>
      </c>
      <c r="AX346" s="15" t="s">
        <v>76</v>
      </c>
      <c r="AY346" s="216" t="s">
        <v>408</v>
      </c>
    </row>
    <row r="347" s="2" customFormat="1" ht="24.15" customHeight="1">
      <c r="A347" s="41"/>
      <c r="B347" s="179"/>
      <c r="C347" s="180" t="s">
        <v>820</v>
      </c>
      <c r="D347" s="180" t="s">
        <v>411</v>
      </c>
      <c r="E347" s="181" t="s">
        <v>4152</v>
      </c>
      <c r="F347" s="182" t="s">
        <v>4153</v>
      </c>
      <c r="G347" s="183" t="s">
        <v>561</v>
      </c>
      <c r="H347" s="184">
        <v>8</v>
      </c>
      <c r="I347" s="185"/>
      <c r="J347" s="186">
        <f>ROUND(I347*H347,2)</f>
        <v>0</v>
      </c>
      <c r="K347" s="182" t="s">
        <v>414</v>
      </c>
      <c r="L347" s="42"/>
      <c r="M347" s="187" t="s">
        <v>3</v>
      </c>
      <c r="N347" s="188" t="s">
        <v>43</v>
      </c>
      <c r="O347" s="75"/>
      <c r="P347" s="189">
        <f>O347*H347</f>
        <v>0</v>
      </c>
      <c r="Q347" s="189">
        <v>0.00023000000000000001</v>
      </c>
      <c r="R347" s="189">
        <f>Q347*H347</f>
        <v>0.0018400000000000001</v>
      </c>
      <c r="S347" s="189">
        <v>0</v>
      </c>
      <c r="T347" s="190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191" t="s">
        <v>98</v>
      </c>
      <c r="AT347" s="191" t="s">
        <v>411</v>
      </c>
      <c r="AU347" s="191" t="s">
        <v>80</v>
      </c>
      <c r="AY347" s="22" t="s">
        <v>408</v>
      </c>
      <c r="BE347" s="192">
        <f>IF(N347="základní",J347,0)</f>
        <v>0</v>
      </c>
      <c r="BF347" s="192">
        <f>IF(N347="snížená",J347,0)</f>
        <v>0</v>
      </c>
      <c r="BG347" s="192">
        <f>IF(N347="zákl. přenesená",J347,0)</f>
        <v>0</v>
      </c>
      <c r="BH347" s="192">
        <f>IF(N347="sníž. přenesená",J347,0)</f>
        <v>0</v>
      </c>
      <c r="BI347" s="192">
        <f>IF(N347="nulová",J347,0)</f>
        <v>0</v>
      </c>
      <c r="BJ347" s="22" t="s">
        <v>76</v>
      </c>
      <c r="BK347" s="192">
        <f>ROUND(I347*H347,2)</f>
        <v>0</v>
      </c>
      <c r="BL347" s="22" t="s">
        <v>98</v>
      </c>
      <c r="BM347" s="191" t="s">
        <v>4154</v>
      </c>
    </row>
    <row r="348" s="2" customFormat="1">
      <c r="A348" s="41"/>
      <c r="B348" s="42"/>
      <c r="C348" s="41"/>
      <c r="D348" s="193" t="s">
        <v>417</v>
      </c>
      <c r="E348" s="41"/>
      <c r="F348" s="194" t="s">
        <v>4155</v>
      </c>
      <c r="G348" s="41"/>
      <c r="H348" s="41"/>
      <c r="I348" s="195"/>
      <c r="J348" s="41"/>
      <c r="K348" s="41"/>
      <c r="L348" s="42"/>
      <c r="M348" s="196"/>
      <c r="N348" s="197"/>
      <c r="O348" s="75"/>
      <c r="P348" s="75"/>
      <c r="Q348" s="75"/>
      <c r="R348" s="75"/>
      <c r="S348" s="75"/>
      <c r="T348" s="76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2" t="s">
        <v>417</v>
      </c>
      <c r="AU348" s="22" t="s">
        <v>80</v>
      </c>
    </row>
    <row r="349" s="13" customFormat="1">
      <c r="A349" s="13"/>
      <c r="B349" s="198"/>
      <c r="C349" s="13"/>
      <c r="D349" s="199" t="s">
        <v>419</v>
      </c>
      <c r="E349" s="200" t="s">
        <v>3</v>
      </c>
      <c r="F349" s="201" t="s">
        <v>4156</v>
      </c>
      <c r="G349" s="13"/>
      <c r="H349" s="202">
        <v>8</v>
      </c>
      <c r="I349" s="203"/>
      <c r="J349" s="13"/>
      <c r="K349" s="13"/>
      <c r="L349" s="198"/>
      <c r="M349" s="204"/>
      <c r="N349" s="205"/>
      <c r="O349" s="205"/>
      <c r="P349" s="205"/>
      <c r="Q349" s="205"/>
      <c r="R349" s="205"/>
      <c r="S349" s="205"/>
      <c r="T349" s="20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00" t="s">
        <v>419</v>
      </c>
      <c r="AU349" s="200" t="s">
        <v>80</v>
      </c>
      <c r="AV349" s="13" t="s">
        <v>80</v>
      </c>
      <c r="AW349" s="13" t="s">
        <v>33</v>
      </c>
      <c r="AX349" s="13" t="s">
        <v>76</v>
      </c>
      <c r="AY349" s="200" t="s">
        <v>408</v>
      </c>
    </row>
    <row r="350" s="2" customFormat="1" ht="24.15" customHeight="1">
      <c r="A350" s="41"/>
      <c r="B350" s="179"/>
      <c r="C350" s="180" t="s">
        <v>827</v>
      </c>
      <c r="D350" s="180" t="s">
        <v>411</v>
      </c>
      <c r="E350" s="181" t="s">
        <v>4157</v>
      </c>
      <c r="F350" s="182" t="s">
        <v>4158</v>
      </c>
      <c r="G350" s="183" t="s">
        <v>561</v>
      </c>
      <c r="H350" s="184">
        <v>6</v>
      </c>
      <c r="I350" s="185"/>
      <c r="J350" s="186">
        <f>ROUND(I350*H350,2)</f>
        <v>0</v>
      </c>
      <c r="K350" s="182" t="s">
        <v>414</v>
      </c>
      <c r="L350" s="42"/>
      <c r="M350" s="187" t="s">
        <v>3</v>
      </c>
      <c r="N350" s="188" t="s">
        <v>43</v>
      </c>
      <c r="O350" s="75"/>
      <c r="P350" s="189">
        <f>O350*H350</f>
        <v>0</v>
      </c>
      <c r="Q350" s="189">
        <v>0.00035</v>
      </c>
      <c r="R350" s="189">
        <f>Q350*H350</f>
        <v>0.0020999999999999999</v>
      </c>
      <c r="S350" s="189">
        <v>0</v>
      </c>
      <c r="T350" s="190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191" t="s">
        <v>98</v>
      </c>
      <c r="AT350" s="191" t="s">
        <v>411</v>
      </c>
      <c r="AU350" s="191" t="s">
        <v>80</v>
      </c>
      <c r="AY350" s="22" t="s">
        <v>408</v>
      </c>
      <c r="BE350" s="192">
        <f>IF(N350="základní",J350,0)</f>
        <v>0</v>
      </c>
      <c r="BF350" s="192">
        <f>IF(N350="snížená",J350,0)</f>
        <v>0</v>
      </c>
      <c r="BG350" s="192">
        <f>IF(N350="zákl. přenesená",J350,0)</f>
        <v>0</v>
      </c>
      <c r="BH350" s="192">
        <f>IF(N350="sníž. přenesená",J350,0)</f>
        <v>0</v>
      </c>
      <c r="BI350" s="192">
        <f>IF(N350="nulová",J350,0)</f>
        <v>0</v>
      </c>
      <c r="BJ350" s="22" t="s">
        <v>76</v>
      </c>
      <c r="BK350" s="192">
        <f>ROUND(I350*H350,2)</f>
        <v>0</v>
      </c>
      <c r="BL350" s="22" t="s">
        <v>98</v>
      </c>
      <c r="BM350" s="191" t="s">
        <v>4159</v>
      </c>
    </row>
    <row r="351" s="2" customFormat="1">
      <c r="A351" s="41"/>
      <c r="B351" s="42"/>
      <c r="C351" s="41"/>
      <c r="D351" s="193" t="s">
        <v>417</v>
      </c>
      <c r="E351" s="41"/>
      <c r="F351" s="194" t="s">
        <v>4160</v>
      </c>
      <c r="G351" s="41"/>
      <c r="H351" s="41"/>
      <c r="I351" s="195"/>
      <c r="J351" s="41"/>
      <c r="K351" s="41"/>
      <c r="L351" s="42"/>
      <c r="M351" s="196"/>
      <c r="N351" s="197"/>
      <c r="O351" s="75"/>
      <c r="P351" s="75"/>
      <c r="Q351" s="75"/>
      <c r="R351" s="75"/>
      <c r="S351" s="75"/>
      <c r="T351" s="76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2" t="s">
        <v>417</v>
      </c>
      <c r="AU351" s="22" t="s">
        <v>80</v>
      </c>
    </row>
    <row r="352" s="13" customFormat="1">
      <c r="A352" s="13"/>
      <c r="B352" s="198"/>
      <c r="C352" s="13"/>
      <c r="D352" s="199" t="s">
        <v>419</v>
      </c>
      <c r="E352" s="200" t="s">
        <v>3</v>
      </c>
      <c r="F352" s="201" t="s">
        <v>452</v>
      </c>
      <c r="G352" s="13"/>
      <c r="H352" s="202">
        <v>6</v>
      </c>
      <c r="I352" s="203"/>
      <c r="J352" s="13"/>
      <c r="K352" s="13"/>
      <c r="L352" s="198"/>
      <c r="M352" s="204"/>
      <c r="N352" s="205"/>
      <c r="O352" s="205"/>
      <c r="P352" s="205"/>
      <c r="Q352" s="205"/>
      <c r="R352" s="205"/>
      <c r="S352" s="205"/>
      <c r="T352" s="20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00" t="s">
        <v>419</v>
      </c>
      <c r="AU352" s="200" t="s">
        <v>80</v>
      </c>
      <c r="AV352" s="13" t="s">
        <v>80</v>
      </c>
      <c r="AW352" s="13" t="s">
        <v>33</v>
      </c>
      <c r="AX352" s="13" t="s">
        <v>72</v>
      </c>
      <c r="AY352" s="200" t="s">
        <v>408</v>
      </c>
    </row>
    <row r="353" s="15" customFormat="1">
      <c r="A353" s="15"/>
      <c r="B353" s="215"/>
      <c r="C353" s="15"/>
      <c r="D353" s="199" t="s">
        <v>419</v>
      </c>
      <c r="E353" s="216" t="s">
        <v>3</v>
      </c>
      <c r="F353" s="217" t="s">
        <v>451</v>
      </c>
      <c r="G353" s="15"/>
      <c r="H353" s="218">
        <v>6</v>
      </c>
      <c r="I353" s="219"/>
      <c r="J353" s="15"/>
      <c r="K353" s="15"/>
      <c r="L353" s="215"/>
      <c r="M353" s="220"/>
      <c r="N353" s="221"/>
      <c r="O353" s="221"/>
      <c r="P353" s="221"/>
      <c r="Q353" s="221"/>
      <c r="R353" s="221"/>
      <c r="S353" s="221"/>
      <c r="T353" s="222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16" t="s">
        <v>419</v>
      </c>
      <c r="AU353" s="216" t="s">
        <v>80</v>
      </c>
      <c r="AV353" s="15" t="s">
        <v>415</v>
      </c>
      <c r="AW353" s="15" t="s">
        <v>33</v>
      </c>
      <c r="AX353" s="15" t="s">
        <v>76</v>
      </c>
      <c r="AY353" s="216" t="s">
        <v>408</v>
      </c>
    </row>
    <row r="354" s="2" customFormat="1" ht="24.15" customHeight="1">
      <c r="A354" s="41"/>
      <c r="B354" s="179"/>
      <c r="C354" s="180" t="s">
        <v>838</v>
      </c>
      <c r="D354" s="180" t="s">
        <v>411</v>
      </c>
      <c r="E354" s="181" t="s">
        <v>4161</v>
      </c>
      <c r="F354" s="182" t="s">
        <v>4162</v>
      </c>
      <c r="G354" s="183" t="s">
        <v>561</v>
      </c>
      <c r="H354" s="184">
        <v>6</v>
      </c>
      <c r="I354" s="185"/>
      <c r="J354" s="186">
        <f>ROUND(I354*H354,2)</f>
        <v>0</v>
      </c>
      <c r="K354" s="182" t="s">
        <v>414</v>
      </c>
      <c r="L354" s="42"/>
      <c r="M354" s="187" t="s">
        <v>3</v>
      </c>
      <c r="N354" s="188" t="s">
        <v>43</v>
      </c>
      <c r="O354" s="75"/>
      <c r="P354" s="189">
        <f>O354*H354</f>
        <v>0</v>
      </c>
      <c r="Q354" s="189">
        <v>0.00055000000000000003</v>
      </c>
      <c r="R354" s="189">
        <f>Q354*H354</f>
        <v>0.0033</v>
      </c>
      <c r="S354" s="189">
        <v>0</v>
      </c>
      <c r="T354" s="190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191" t="s">
        <v>98</v>
      </c>
      <c r="AT354" s="191" t="s">
        <v>411</v>
      </c>
      <c r="AU354" s="191" t="s">
        <v>80</v>
      </c>
      <c r="AY354" s="22" t="s">
        <v>408</v>
      </c>
      <c r="BE354" s="192">
        <f>IF(N354="základní",J354,0)</f>
        <v>0</v>
      </c>
      <c r="BF354" s="192">
        <f>IF(N354="snížená",J354,0)</f>
        <v>0</v>
      </c>
      <c r="BG354" s="192">
        <f>IF(N354="zákl. přenesená",J354,0)</f>
        <v>0</v>
      </c>
      <c r="BH354" s="192">
        <f>IF(N354="sníž. přenesená",J354,0)</f>
        <v>0</v>
      </c>
      <c r="BI354" s="192">
        <f>IF(N354="nulová",J354,0)</f>
        <v>0</v>
      </c>
      <c r="BJ354" s="22" t="s">
        <v>76</v>
      </c>
      <c r="BK354" s="192">
        <f>ROUND(I354*H354,2)</f>
        <v>0</v>
      </c>
      <c r="BL354" s="22" t="s">
        <v>98</v>
      </c>
      <c r="BM354" s="191" t="s">
        <v>4163</v>
      </c>
    </row>
    <row r="355" s="2" customFormat="1">
      <c r="A355" s="41"/>
      <c r="B355" s="42"/>
      <c r="C355" s="41"/>
      <c r="D355" s="193" t="s">
        <v>417</v>
      </c>
      <c r="E355" s="41"/>
      <c r="F355" s="194" t="s">
        <v>4164</v>
      </c>
      <c r="G355" s="41"/>
      <c r="H355" s="41"/>
      <c r="I355" s="195"/>
      <c r="J355" s="41"/>
      <c r="K355" s="41"/>
      <c r="L355" s="42"/>
      <c r="M355" s="196"/>
      <c r="N355" s="197"/>
      <c r="O355" s="75"/>
      <c r="P355" s="75"/>
      <c r="Q355" s="75"/>
      <c r="R355" s="75"/>
      <c r="S355" s="75"/>
      <c r="T355" s="76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2" t="s">
        <v>417</v>
      </c>
      <c r="AU355" s="22" t="s">
        <v>80</v>
      </c>
    </row>
    <row r="356" s="13" customFormat="1">
      <c r="A356" s="13"/>
      <c r="B356" s="198"/>
      <c r="C356" s="13"/>
      <c r="D356" s="199" t="s">
        <v>419</v>
      </c>
      <c r="E356" s="200" t="s">
        <v>3</v>
      </c>
      <c r="F356" s="201" t="s">
        <v>4165</v>
      </c>
      <c r="G356" s="13"/>
      <c r="H356" s="202">
        <v>6</v>
      </c>
      <c r="I356" s="203"/>
      <c r="J356" s="13"/>
      <c r="K356" s="13"/>
      <c r="L356" s="198"/>
      <c r="M356" s="204"/>
      <c r="N356" s="205"/>
      <c r="O356" s="205"/>
      <c r="P356" s="205"/>
      <c r="Q356" s="205"/>
      <c r="R356" s="205"/>
      <c r="S356" s="205"/>
      <c r="T356" s="20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00" t="s">
        <v>419</v>
      </c>
      <c r="AU356" s="200" t="s">
        <v>80</v>
      </c>
      <c r="AV356" s="13" t="s">
        <v>80</v>
      </c>
      <c r="AW356" s="13" t="s">
        <v>33</v>
      </c>
      <c r="AX356" s="13" t="s">
        <v>76</v>
      </c>
      <c r="AY356" s="200" t="s">
        <v>408</v>
      </c>
    </row>
    <row r="357" s="2" customFormat="1" ht="24.15" customHeight="1">
      <c r="A357" s="41"/>
      <c r="B357" s="179"/>
      <c r="C357" s="180" t="s">
        <v>844</v>
      </c>
      <c r="D357" s="180" t="s">
        <v>411</v>
      </c>
      <c r="E357" s="181" t="s">
        <v>4166</v>
      </c>
      <c r="F357" s="182" t="s">
        <v>4167</v>
      </c>
      <c r="G357" s="183" t="s">
        <v>561</v>
      </c>
      <c r="H357" s="184">
        <v>4</v>
      </c>
      <c r="I357" s="185"/>
      <c r="J357" s="186">
        <f>ROUND(I357*H357,2)</f>
        <v>0</v>
      </c>
      <c r="K357" s="182" t="s">
        <v>414</v>
      </c>
      <c r="L357" s="42"/>
      <c r="M357" s="187" t="s">
        <v>3</v>
      </c>
      <c r="N357" s="188" t="s">
        <v>43</v>
      </c>
      <c r="O357" s="75"/>
      <c r="P357" s="189">
        <f>O357*H357</f>
        <v>0</v>
      </c>
      <c r="Q357" s="189">
        <v>0.00076000000000000004</v>
      </c>
      <c r="R357" s="189">
        <f>Q357*H357</f>
        <v>0.0030400000000000002</v>
      </c>
      <c r="S357" s="189">
        <v>0</v>
      </c>
      <c r="T357" s="190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191" t="s">
        <v>98</v>
      </c>
      <c r="AT357" s="191" t="s">
        <v>411</v>
      </c>
      <c r="AU357" s="191" t="s">
        <v>80</v>
      </c>
      <c r="AY357" s="22" t="s">
        <v>408</v>
      </c>
      <c r="BE357" s="192">
        <f>IF(N357="základní",J357,0)</f>
        <v>0</v>
      </c>
      <c r="BF357" s="192">
        <f>IF(N357="snížená",J357,0)</f>
        <v>0</v>
      </c>
      <c r="BG357" s="192">
        <f>IF(N357="zákl. přenesená",J357,0)</f>
        <v>0</v>
      </c>
      <c r="BH357" s="192">
        <f>IF(N357="sníž. přenesená",J357,0)</f>
        <v>0</v>
      </c>
      <c r="BI357" s="192">
        <f>IF(N357="nulová",J357,0)</f>
        <v>0</v>
      </c>
      <c r="BJ357" s="22" t="s">
        <v>76</v>
      </c>
      <c r="BK357" s="192">
        <f>ROUND(I357*H357,2)</f>
        <v>0</v>
      </c>
      <c r="BL357" s="22" t="s">
        <v>98</v>
      </c>
      <c r="BM357" s="191" t="s">
        <v>4168</v>
      </c>
    </row>
    <row r="358" s="2" customFormat="1">
      <c r="A358" s="41"/>
      <c r="B358" s="42"/>
      <c r="C358" s="41"/>
      <c r="D358" s="193" t="s">
        <v>417</v>
      </c>
      <c r="E358" s="41"/>
      <c r="F358" s="194" t="s">
        <v>4169</v>
      </c>
      <c r="G358" s="41"/>
      <c r="H358" s="41"/>
      <c r="I358" s="195"/>
      <c r="J358" s="41"/>
      <c r="K358" s="41"/>
      <c r="L358" s="42"/>
      <c r="M358" s="196"/>
      <c r="N358" s="197"/>
      <c r="O358" s="75"/>
      <c r="P358" s="75"/>
      <c r="Q358" s="75"/>
      <c r="R358" s="75"/>
      <c r="S358" s="75"/>
      <c r="T358" s="76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T358" s="22" t="s">
        <v>417</v>
      </c>
      <c r="AU358" s="22" t="s">
        <v>80</v>
      </c>
    </row>
    <row r="359" s="13" customFormat="1">
      <c r="A359" s="13"/>
      <c r="B359" s="198"/>
      <c r="C359" s="13"/>
      <c r="D359" s="199" t="s">
        <v>419</v>
      </c>
      <c r="E359" s="200" t="s">
        <v>3</v>
      </c>
      <c r="F359" s="201" t="s">
        <v>4170</v>
      </c>
      <c r="G359" s="13"/>
      <c r="H359" s="202">
        <v>4</v>
      </c>
      <c r="I359" s="203"/>
      <c r="J359" s="13"/>
      <c r="K359" s="13"/>
      <c r="L359" s="198"/>
      <c r="M359" s="204"/>
      <c r="N359" s="205"/>
      <c r="O359" s="205"/>
      <c r="P359" s="205"/>
      <c r="Q359" s="205"/>
      <c r="R359" s="205"/>
      <c r="S359" s="205"/>
      <c r="T359" s="20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00" t="s">
        <v>419</v>
      </c>
      <c r="AU359" s="200" t="s">
        <v>80</v>
      </c>
      <c r="AV359" s="13" t="s">
        <v>80</v>
      </c>
      <c r="AW359" s="13" t="s">
        <v>33</v>
      </c>
      <c r="AX359" s="13" t="s">
        <v>76</v>
      </c>
      <c r="AY359" s="200" t="s">
        <v>408</v>
      </c>
    </row>
    <row r="360" s="2" customFormat="1" ht="24.15" customHeight="1">
      <c r="A360" s="41"/>
      <c r="B360" s="179"/>
      <c r="C360" s="180" t="s">
        <v>850</v>
      </c>
      <c r="D360" s="180" t="s">
        <v>411</v>
      </c>
      <c r="E360" s="181" t="s">
        <v>4171</v>
      </c>
      <c r="F360" s="182" t="s">
        <v>4172</v>
      </c>
      <c r="G360" s="183" t="s">
        <v>561</v>
      </c>
      <c r="H360" s="184">
        <v>3</v>
      </c>
      <c r="I360" s="185"/>
      <c r="J360" s="186">
        <f>ROUND(I360*H360,2)</f>
        <v>0</v>
      </c>
      <c r="K360" s="182" t="s">
        <v>414</v>
      </c>
      <c r="L360" s="42"/>
      <c r="M360" s="187" t="s">
        <v>3</v>
      </c>
      <c r="N360" s="188" t="s">
        <v>43</v>
      </c>
      <c r="O360" s="75"/>
      <c r="P360" s="189">
        <f>O360*H360</f>
        <v>0</v>
      </c>
      <c r="Q360" s="189">
        <v>0.0011900000000000001</v>
      </c>
      <c r="R360" s="189">
        <f>Q360*H360</f>
        <v>0.0035700000000000003</v>
      </c>
      <c r="S360" s="189">
        <v>0</v>
      </c>
      <c r="T360" s="190">
        <f>S360*H360</f>
        <v>0</v>
      </c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R360" s="191" t="s">
        <v>98</v>
      </c>
      <c r="AT360" s="191" t="s">
        <v>411</v>
      </c>
      <c r="AU360" s="191" t="s">
        <v>80</v>
      </c>
      <c r="AY360" s="22" t="s">
        <v>408</v>
      </c>
      <c r="BE360" s="192">
        <f>IF(N360="základní",J360,0)</f>
        <v>0</v>
      </c>
      <c r="BF360" s="192">
        <f>IF(N360="snížená",J360,0)</f>
        <v>0</v>
      </c>
      <c r="BG360" s="192">
        <f>IF(N360="zákl. přenesená",J360,0)</f>
        <v>0</v>
      </c>
      <c r="BH360" s="192">
        <f>IF(N360="sníž. přenesená",J360,0)</f>
        <v>0</v>
      </c>
      <c r="BI360" s="192">
        <f>IF(N360="nulová",J360,0)</f>
        <v>0</v>
      </c>
      <c r="BJ360" s="22" t="s">
        <v>76</v>
      </c>
      <c r="BK360" s="192">
        <f>ROUND(I360*H360,2)</f>
        <v>0</v>
      </c>
      <c r="BL360" s="22" t="s">
        <v>98</v>
      </c>
      <c r="BM360" s="191" t="s">
        <v>4173</v>
      </c>
    </row>
    <row r="361" s="2" customFormat="1">
      <c r="A361" s="41"/>
      <c r="B361" s="42"/>
      <c r="C361" s="41"/>
      <c r="D361" s="193" t="s">
        <v>417</v>
      </c>
      <c r="E361" s="41"/>
      <c r="F361" s="194" t="s">
        <v>4174</v>
      </c>
      <c r="G361" s="41"/>
      <c r="H361" s="41"/>
      <c r="I361" s="195"/>
      <c r="J361" s="41"/>
      <c r="K361" s="41"/>
      <c r="L361" s="42"/>
      <c r="M361" s="196"/>
      <c r="N361" s="197"/>
      <c r="O361" s="75"/>
      <c r="P361" s="75"/>
      <c r="Q361" s="75"/>
      <c r="R361" s="75"/>
      <c r="S361" s="75"/>
      <c r="T361" s="76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T361" s="22" t="s">
        <v>417</v>
      </c>
      <c r="AU361" s="22" t="s">
        <v>80</v>
      </c>
    </row>
    <row r="362" s="13" customFormat="1">
      <c r="A362" s="13"/>
      <c r="B362" s="198"/>
      <c r="C362" s="13"/>
      <c r="D362" s="199" t="s">
        <v>419</v>
      </c>
      <c r="E362" s="200" t="s">
        <v>3</v>
      </c>
      <c r="F362" s="201" t="s">
        <v>4175</v>
      </c>
      <c r="G362" s="13"/>
      <c r="H362" s="202">
        <v>3</v>
      </c>
      <c r="I362" s="203"/>
      <c r="J362" s="13"/>
      <c r="K362" s="13"/>
      <c r="L362" s="198"/>
      <c r="M362" s="204"/>
      <c r="N362" s="205"/>
      <c r="O362" s="205"/>
      <c r="P362" s="205"/>
      <c r="Q362" s="205"/>
      <c r="R362" s="205"/>
      <c r="S362" s="205"/>
      <c r="T362" s="20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00" t="s">
        <v>419</v>
      </c>
      <c r="AU362" s="200" t="s">
        <v>80</v>
      </c>
      <c r="AV362" s="13" t="s">
        <v>80</v>
      </c>
      <c r="AW362" s="13" t="s">
        <v>33</v>
      </c>
      <c r="AX362" s="13" t="s">
        <v>76</v>
      </c>
      <c r="AY362" s="200" t="s">
        <v>408</v>
      </c>
    </row>
    <row r="363" s="2" customFormat="1" ht="24.15" customHeight="1">
      <c r="A363" s="41"/>
      <c r="B363" s="179"/>
      <c r="C363" s="180" t="s">
        <v>857</v>
      </c>
      <c r="D363" s="180" t="s">
        <v>411</v>
      </c>
      <c r="E363" s="181" t="s">
        <v>4176</v>
      </c>
      <c r="F363" s="182" t="s">
        <v>4177</v>
      </c>
      <c r="G363" s="183" t="s">
        <v>561</v>
      </c>
      <c r="H363" s="184">
        <v>1</v>
      </c>
      <c r="I363" s="185"/>
      <c r="J363" s="186">
        <f>ROUND(I363*H363,2)</f>
        <v>0</v>
      </c>
      <c r="K363" s="182" t="s">
        <v>414</v>
      </c>
      <c r="L363" s="42"/>
      <c r="M363" s="187" t="s">
        <v>3</v>
      </c>
      <c r="N363" s="188" t="s">
        <v>43</v>
      </c>
      <c r="O363" s="75"/>
      <c r="P363" s="189">
        <f>O363*H363</f>
        <v>0</v>
      </c>
      <c r="Q363" s="189">
        <v>0.00022000000000000001</v>
      </c>
      <c r="R363" s="189">
        <f>Q363*H363</f>
        <v>0.00022000000000000001</v>
      </c>
      <c r="S363" s="189">
        <v>0</v>
      </c>
      <c r="T363" s="190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191" t="s">
        <v>98</v>
      </c>
      <c r="AT363" s="191" t="s">
        <v>411</v>
      </c>
      <c r="AU363" s="191" t="s">
        <v>80</v>
      </c>
      <c r="AY363" s="22" t="s">
        <v>408</v>
      </c>
      <c r="BE363" s="192">
        <f>IF(N363="základní",J363,0)</f>
        <v>0</v>
      </c>
      <c r="BF363" s="192">
        <f>IF(N363="snížená",J363,0)</f>
        <v>0</v>
      </c>
      <c r="BG363" s="192">
        <f>IF(N363="zákl. přenesená",J363,0)</f>
        <v>0</v>
      </c>
      <c r="BH363" s="192">
        <f>IF(N363="sníž. přenesená",J363,0)</f>
        <v>0</v>
      </c>
      <c r="BI363" s="192">
        <f>IF(N363="nulová",J363,0)</f>
        <v>0</v>
      </c>
      <c r="BJ363" s="22" t="s">
        <v>76</v>
      </c>
      <c r="BK363" s="192">
        <f>ROUND(I363*H363,2)</f>
        <v>0</v>
      </c>
      <c r="BL363" s="22" t="s">
        <v>98</v>
      </c>
      <c r="BM363" s="191" t="s">
        <v>4178</v>
      </c>
    </row>
    <row r="364" s="2" customFormat="1">
      <c r="A364" s="41"/>
      <c r="B364" s="42"/>
      <c r="C364" s="41"/>
      <c r="D364" s="193" t="s">
        <v>417</v>
      </c>
      <c r="E364" s="41"/>
      <c r="F364" s="194" t="s">
        <v>4179</v>
      </c>
      <c r="G364" s="41"/>
      <c r="H364" s="41"/>
      <c r="I364" s="195"/>
      <c r="J364" s="41"/>
      <c r="K364" s="41"/>
      <c r="L364" s="42"/>
      <c r="M364" s="196"/>
      <c r="N364" s="197"/>
      <c r="O364" s="75"/>
      <c r="P364" s="75"/>
      <c r="Q364" s="75"/>
      <c r="R364" s="75"/>
      <c r="S364" s="75"/>
      <c r="T364" s="76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T364" s="22" t="s">
        <v>417</v>
      </c>
      <c r="AU364" s="22" t="s">
        <v>80</v>
      </c>
    </row>
    <row r="365" s="13" customFormat="1">
      <c r="A365" s="13"/>
      <c r="B365" s="198"/>
      <c r="C365" s="13"/>
      <c r="D365" s="199" t="s">
        <v>419</v>
      </c>
      <c r="E365" s="200" t="s">
        <v>3</v>
      </c>
      <c r="F365" s="201" t="s">
        <v>76</v>
      </c>
      <c r="G365" s="13"/>
      <c r="H365" s="202">
        <v>1</v>
      </c>
      <c r="I365" s="203"/>
      <c r="J365" s="13"/>
      <c r="K365" s="13"/>
      <c r="L365" s="198"/>
      <c r="M365" s="204"/>
      <c r="N365" s="205"/>
      <c r="O365" s="205"/>
      <c r="P365" s="205"/>
      <c r="Q365" s="205"/>
      <c r="R365" s="205"/>
      <c r="S365" s="205"/>
      <c r="T365" s="20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00" t="s">
        <v>419</v>
      </c>
      <c r="AU365" s="200" t="s">
        <v>80</v>
      </c>
      <c r="AV365" s="13" t="s">
        <v>80</v>
      </c>
      <c r="AW365" s="13" t="s">
        <v>33</v>
      </c>
      <c r="AX365" s="13" t="s">
        <v>76</v>
      </c>
      <c r="AY365" s="200" t="s">
        <v>408</v>
      </c>
    </row>
    <row r="366" s="2" customFormat="1" ht="37.8" customHeight="1">
      <c r="A366" s="41"/>
      <c r="B366" s="179"/>
      <c r="C366" s="180" t="s">
        <v>863</v>
      </c>
      <c r="D366" s="180" t="s">
        <v>411</v>
      </c>
      <c r="E366" s="181" t="s">
        <v>4180</v>
      </c>
      <c r="F366" s="182" t="s">
        <v>4181</v>
      </c>
      <c r="G366" s="183" t="s">
        <v>561</v>
      </c>
      <c r="H366" s="184">
        <v>3</v>
      </c>
      <c r="I366" s="185"/>
      <c r="J366" s="186">
        <f>ROUND(I366*H366,2)</f>
        <v>0</v>
      </c>
      <c r="K366" s="182" t="s">
        <v>3310</v>
      </c>
      <c r="L366" s="42"/>
      <c r="M366" s="187" t="s">
        <v>3</v>
      </c>
      <c r="N366" s="188" t="s">
        <v>43</v>
      </c>
      <c r="O366" s="75"/>
      <c r="P366" s="189">
        <f>O366*H366</f>
        <v>0</v>
      </c>
      <c r="Q366" s="189">
        <v>0.00056999999999999998</v>
      </c>
      <c r="R366" s="189">
        <f>Q366*H366</f>
        <v>0.0017099999999999999</v>
      </c>
      <c r="S366" s="189">
        <v>0</v>
      </c>
      <c r="T366" s="190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191" t="s">
        <v>98</v>
      </c>
      <c r="AT366" s="191" t="s">
        <v>411</v>
      </c>
      <c r="AU366" s="191" t="s">
        <v>80</v>
      </c>
      <c r="AY366" s="22" t="s">
        <v>408</v>
      </c>
      <c r="BE366" s="192">
        <f>IF(N366="základní",J366,0)</f>
        <v>0</v>
      </c>
      <c r="BF366" s="192">
        <f>IF(N366="snížená",J366,0)</f>
        <v>0</v>
      </c>
      <c r="BG366" s="192">
        <f>IF(N366="zákl. přenesená",J366,0)</f>
        <v>0</v>
      </c>
      <c r="BH366" s="192">
        <f>IF(N366="sníž. přenesená",J366,0)</f>
        <v>0</v>
      </c>
      <c r="BI366" s="192">
        <f>IF(N366="nulová",J366,0)</f>
        <v>0</v>
      </c>
      <c r="BJ366" s="22" t="s">
        <v>76</v>
      </c>
      <c r="BK366" s="192">
        <f>ROUND(I366*H366,2)</f>
        <v>0</v>
      </c>
      <c r="BL366" s="22" t="s">
        <v>98</v>
      </c>
      <c r="BM366" s="191" t="s">
        <v>4182</v>
      </c>
    </row>
    <row r="367" s="13" customFormat="1">
      <c r="A367" s="13"/>
      <c r="B367" s="198"/>
      <c r="C367" s="13"/>
      <c r="D367" s="199" t="s">
        <v>419</v>
      </c>
      <c r="E367" s="200" t="s">
        <v>3</v>
      </c>
      <c r="F367" s="201" t="s">
        <v>114</v>
      </c>
      <c r="G367" s="13"/>
      <c r="H367" s="202">
        <v>3</v>
      </c>
      <c r="I367" s="203"/>
      <c r="J367" s="13"/>
      <c r="K367" s="13"/>
      <c r="L367" s="198"/>
      <c r="M367" s="204"/>
      <c r="N367" s="205"/>
      <c r="O367" s="205"/>
      <c r="P367" s="205"/>
      <c r="Q367" s="205"/>
      <c r="R367" s="205"/>
      <c r="S367" s="205"/>
      <c r="T367" s="20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00" t="s">
        <v>419</v>
      </c>
      <c r="AU367" s="200" t="s">
        <v>80</v>
      </c>
      <c r="AV367" s="13" t="s">
        <v>80</v>
      </c>
      <c r="AW367" s="13" t="s">
        <v>33</v>
      </c>
      <c r="AX367" s="13" t="s">
        <v>76</v>
      </c>
      <c r="AY367" s="200" t="s">
        <v>408</v>
      </c>
    </row>
    <row r="368" s="2" customFormat="1" ht="16.5" customHeight="1">
      <c r="A368" s="41"/>
      <c r="B368" s="179"/>
      <c r="C368" s="180" t="s">
        <v>869</v>
      </c>
      <c r="D368" s="180" t="s">
        <v>411</v>
      </c>
      <c r="E368" s="181" t="s">
        <v>4183</v>
      </c>
      <c r="F368" s="182" t="s">
        <v>4184</v>
      </c>
      <c r="G368" s="183" t="s">
        <v>561</v>
      </c>
      <c r="H368" s="184">
        <v>1</v>
      </c>
      <c r="I368" s="185"/>
      <c r="J368" s="186">
        <f>ROUND(I368*H368,2)</f>
        <v>0</v>
      </c>
      <c r="K368" s="182" t="s">
        <v>3310</v>
      </c>
      <c r="L368" s="42"/>
      <c r="M368" s="187" t="s">
        <v>3</v>
      </c>
      <c r="N368" s="188" t="s">
        <v>43</v>
      </c>
      <c r="O368" s="75"/>
      <c r="P368" s="189">
        <f>O368*H368</f>
        <v>0</v>
      </c>
      <c r="Q368" s="189">
        <v>0.00042999999999999999</v>
      </c>
      <c r="R368" s="189">
        <f>Q368*H368</f>
        <v>0.00042999999999999999</v>
      </c>
      <c r="S368" s="189">
        <v>0</v>
      </c>
      <c r="T368" s="190">
        <f>S368*H368</f>
        <v>0</v>
      </c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R368" s="191" t="s">
        <v>98</v>
      </c>
      <c r="AT368" s="191" t="s">
        <v>411</v>
      </c>
      <c r="AU368" s="191" t="s">
        <v>80</v>
      </c>
      <c r="AY368" s="22" t="s">
        <v>408</v>
      </c>
      <c r="BE368" s="192">
        <f>IF(N368="základní",J368,0)</f>
        <v>0</v>
      </c>
      <c r="BF368" s="192">
        <f>IF(N368="snížená",J368,0)</f>
        <v>0</v>
      </c>
      <c r="BG368" s="192">
        <f>IF(N368="zákl. přenesená",J368,0)</f>
        <v>0</v>
      </c>
      <c r="BH368" s="192">
        <f>IF(N368="sníž. přenesená",J368,0)</f>
        <v>0</v>
      </c>
      <c r="BI368" s="192">
        <f>IF(N368="nulová",J368,0)</f>
        <v>0</v>
      </c>
      <c r="BJ368" s="22" t="s">
        <v>76</v>
      </c>
      <c r="BK368" s="192">
        <f>ROUND(I368*H368,2)</f>
        <v>0</v>
      </c>
      <c r="BL368" s="22" t="s">
        <v>98</v>
      </c>
      <c r="BM368" s="191" t="s">
        <v>4185</v>
      </c>
    </row>
    <row r="369" s="13" customFormat="1">
      <c r="A369" s="13"/>
      <c r="B369" s="198"/>
      <c r="C369" s="13"/>
      <c r="D369" s="199" t="s">
        <v>419</v>
      </c>
      <c r="E369" s="200" t="s">
        <v>3</v>
      </c>
      <c r="F369" s="201" t="s">
        <v>76</v>
      </c>
      <c r="G369" s="13"/>
      <c r="H369" s="202">
        <v>1</v>
      </c>
      <c r="I369" s="203"/>
      <c r="J369" s="13"/>
      <c r="K369" s="13"/>
      <c r="L369" s="198"/>
      <c r="M369" s="204"/>
      <c r="N369" s="205"/>
      <c r="O369" s="205"/>
      <c r="P369" s="205"/>
      <c r="Q369" s="205"/>
      <c r="R369" s="205"/>
      <c r="S369" s="205"/>
      <c r="T369" s="206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00" t="s">
        <v>419</v>
      </c>
      <c r="AU369" s="200" t="s">
        <v>80</v>
      </c>
      <c r="AV369" s="13" t="s">
        <v>80</v>
      </c>
      <c r="AW369" s="13" t="s">
        <v>33</v>
      </c>
      <c r="AX369" s="13" t="s">
        <v>76</v>
      </c>
      <c r="AY369" s="200" t="s">
        <v>408</v>
      </c>
    </row>
    <row r="370" s="2" customFormat="1" ht="33" customHeight="1">
      <c r="A370" s="41"/>
      <c r="B370" s="179"/>
      <c r="C370" s="180" t="s">
        <v>875</v>
      </c>
      <c r="D370" s="180" t="s">
        <v>411</v>
      </c>
      <c r="E370" s="181" t="s">
        <v>4186</v>
      </c>
      <c r="F370" s="182" t="s">
        <v>4187</v>
      </c>
      <c r="G370" s="183" t="s">
        <v>561</v>
      </c>
      <c r="H370" s="184">
        <v>1</v>
      </c>
      <c r="I370" s="185"/>
      <c r="J370" s="186">
        <f>ROUND(I370*H370,2)</f>
        <v>0</v>
      </c>
      <c r="K370" s="182" t="s">
        <v>414</v>
      </c>
      <c r="L370" s="42"/>
      <c r="M370" s="187" t="s">
        <v>3</v>
      </c>
      <c r="N370" s="188" t="s">
        <v>43</v>
      </c>
      <c r="O370" s="75"/>
      <c r="P370" s="189">
        <f>O370*H370</f>
        <v>0</v>
      </c>
      <c r="Q370" s="189">
        <v>0.030200000000000001</v>
      </c>
      <c r="R370" s="189">
        <f>Q370*H370</f>
        <v>0.030200000000000001</v>
      </c>
      <c r="S370" s="189">
        <v>0</v>
      </c>
      <c r="T370" s="190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191" t="s">
        <v>98</v>
      </c>
      <c r="AT370" s="191" t="s">
        <v>411</v>
      </c>
      <c r="AU370" s="191" t="s">
        <v>80</v>
      </c>
      <c r="AY370" s="22" t="s">
        <v>408</v>
      </c>
      <c r="BE370" s="192">
        <f>IF(N370="základní",J370,0)</f>
        <v>0</v>
      </c>
      <c r="BF370" s="192">
        <f>IF(N370="snížená",J370,0)</f>
        <v>0</v>
      </c>
      <c r="BG370" s="192">
        <f>IF(N370="zákl. přenesená",J370,0)</f>
        <v>0</v>
      </c>
      <c r="BH370" s="192">
        <f>IF(N370="sníž. přenesená",J370,0)</f>
        <v>0</v>
      </c>
      <c r="BI370" s="192">
        <f>IF(N370="nulová",J370,0)</f>
        <v>0</v>
      </c>
      <c r="BJ370" s="22" t="s">
        <v>76</v>
      </c>
      <c r="BK370" s="192">
        <f>ROUND(I370*H370,2)</f>
        <v>0</v>
      </c>
      <c r="BL370" s="22" t="s">
        <v>98</v>
      </c>
      <c r="BM370" s="191" t="s">
        <v>4188</v>
      </c>
    </row>
    <row r="371" s="2" customFormat="1">
      <c r="A371" s="41"/>
      <c r="B371" s="42"/>
      <c r="C371" s="41"/>
      <c r="D371" s="193" t="s">
        <v>417</v>
      </c>
      <c r="E371" s="41"/>
      <c r="F371" s="194" t="s">
        <v>4189</v>
      </c>
      <c r="G371" s="41"/>
      <c r="H371" s="41"/>
      <c r="I371" s="195"/>
      <c r="J371" s="41"/>
      <c r="K371" s="41"/>
      <c r="L371" s="42"/>
      <c r="M371" s="196"/>
      <c r="N371" s="197"/>
      <c r="O371" s="75"/>
      <c r="P371" s="75"/>
      <c r="Q371" s="75"/>
      <c r="R371" s="75"/>
      <c r="S371" s="75"/>
      <c r="T371" s="76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T371" s="22" t="s">
        <v>417</v>
      </c>
      <c r="AU371" s="22" t="s">
        <v>80</v>
      </c>
    </row>
    <row r="372" s="13" customFormat="1">
      <c r="A372" s="13"/>
      <c r="B372" s="198"/>
      <c r="C372" s="13"/>
      <c r="D372" s="199" t="s">
        <v>419</v>
      </c>
      <c r="E372" s="200" t="s">
        <v>3</v>
      </c>
      <c r="F372" s="201" t="s">
        <v>76</v>
      </c>
      <c r="G372" s="13"/>
      <c r="H372" s="202">
        <v>1</v>
      </c>
      <c r="I372" s="203"/>
      <c r="J372" s="13"/>
      <c r="K372" s="13"/>
      <c r="L372" s="198"/>
      <c r="M372" s="204"/>
      <c r="N372" s="205"/>
      <c r="O372" s="205"/>
      <c r="P372" s="205"/>
      <c r="Q372" s="205"/>
      <c r="R372" s="205"/>
      <c r="S372" s="205"/>
      <c r="T372" s="20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00" t="s">
        <v>419</v>
      </c>
      <c r="AU372" s="200" t="s">
        <v>80</v>
      </c>
      <c r="AV372" s="13" t="s">
        <v>80</v>
      </c>
      <c r="AW372" s="13" t="s">
        <v>33</v>
      </c>
      <c r="AX372" s="13" t="s">
        <v>72</v>
      </c>
      <c r="AY372" s="200" t="s">
        <v>408</v>
      </c>
    </row>
    <row r="373" s="15" customFormat="1">
      <c r="A373" s="15"/>
      <c r="B373" s="215"/>
      <c r="C373" s="15"/>
      <c r="D373" s="199" t="s">
        <v>419</v>
      </c>
      <c r="E373" s="216" t="s">
        <v>3</v>
      </c>
      <c r="F373" s="217" t="s">
        <v>451</v>
      </c>
      <c r="G373" s="15"/>
      <c r="H373" s="218">
        <v>1</v>
      </c>
      <c r="I373" s="219"/>
      <c r="J373" s="15"/>
      <c r="K373" s="15"/>
      <c r="L373" s="215"/>
      <c r="M373" s="220"/>
      <c r="N373" s="221"/>
      <c r="O373" s="221"/>
      <c r="P373" s="221"/>
      <c r="Q373" s="221"/>
      <c r="R373" s="221"/>
      <c r="S373" s="221"/>
      <c r="T373" s="222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T373" s="216" t="s">
        <v>419</v>
      </c>
      <c r="AU373" s="216" t="s">
        <v>80</v>
      </c>
      <c r="AV373" s="15" t="s">
        <v>415</v>
      </c>
      <c r="AW373" s="15" t="s">
        <v>33</v>
      </c>
      <c r="AX373" s="15" t="s">
        <v>76</v>
      </c>
      <c r="AY373" s="216" t="s">
        <v>408</v>
      </c>
    </row>
    <row r="374" s="2" customFormat="1" ht="33" customHeight="1">
      <c r="A374" s="41"/>
      <c r="B374" s="179"/>
      <c r="C374" s="180" t="s">
        <v>881</v>
      </c>
      <c r="D374" s="180" t="s">
        <v>411</v>
      </c>
      <c r="E374" s="181" t="s">
        <v>4190</v>
      </c>
      <c r="F374" s="182" t="s">
        <v>4191</v>
      </c>
      <c r="G374" s="183" t="s">
        <v>561</v>
      </c>
      <c r="H374" s="184">
        <v>2</v>
      </c>
      <c r="I374" s="185"/>
      <c r="J374" s="186">
        <f>ROUND(I374*H374,2)</f>
        <v>0</v>
      </c>
      <c r="K374" s="182" t="s">
        <v>3310</v>
      </c>
      <c r="L374" s="42"/>
      <c r="M374" s="187" t="s">
        <v>3</v>
      </c>
      <c r="N374" s="188" t="s">
        <v>43</v>
      </c>
      <c r="O374" s="75"/>
      <c r="P374" s="189">
        <f>O374*H374</f>
        <v>0</v>
      </c>
      <c r="Q374" s="189">
        <v>0.0012700000000000001</v>
      </c>
      <c r="R374" s="189">
        <f>Q374*H374</f>
        <v>0.0025400000000000002</v>
      </c>
      <c r="S374" s="189">
        <v>0</v>
      </c>
      <c r="T374" s="190">
        <f>S374*H374</f>
        <v>0</v>
      </c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R374" s="191" t="s">
        <v>98</v>
      </c>
      <c r="AT374" s="191" t="s">
        <v>411</v>
      </c>
      <c r="AU374" s="191" t="s">
        <v>80</v>
      </c>
      <c r="AY374" s="22" t="s">
        <v>408</v>
      </c>
      <c r="BE374" s="192">
        <f>IF(N374="základní",J374,0)</f>
        <v>0</v>
      </c>
      <c r="BF374" s="192">
        <f>IF(N374="snížená",J374,0)</f>
        <v>0</v>
      </c>
      <c r="BG374" s="192">
        <f>IF(N374="zákl. přenesená",J374,0)</f>
        <v>0</v>
      </c>
      <c r="BH374" s="192">
        <f>IF(N374="sníž. přenesená",J374,0)</f>
        <v>0</v>
      </c>
      <c r="BI374" s="192">
        <f>IF(N374="nulová",J374,0)</f>
        <v>0</v>
      </c>
      <c r="BJ374" s="22" t="s">
        <v>76</v>
      </c>
      <c r="BK374" s="192">
        <f>ROUND(I374*H374,2)</f>
        <v>0</v>
      </c>
      <c r="BL374" s="22" t="s">
        <v>98</v>
      </c>
      <c r="BM374" s="191" t="s">
        <v>4192</v>
      </c>
    </row>
    <row r="375" s="13" customFormat="1">
      <c r="A375" s="13"/>
      <c r="B375" s="198"/>
      <c r="C375" s="13"/>
      <c r="D375" s="199" t="s">
        <v>419</v>
      </c>
      <c r="E375" s="200" t="s">
        <v>3</v>
      </c>
      <c r="F375" s="201" t="s">
        <v>80</v>
      </c>
      <c r="G375" s="13"/>
      <c r="H375" s="202">
        <v>2</v>
      </c>
      <c r="I375" s="203"/>
      <c r="J375" s="13"/>
      <c r="K375" s="13"/>
      <c r="L375" s="198"/>
      <c r="M375" s="204"/>
      <c r="N375" s="205"/>
      <c r="O375" s="205"/>
      <c r="P375" s="205"/>
      <c r="Q375" s="205"/>
      <c r="R375" s="205"/>
      <c r="S375" s="205"/>
      <c r="T375" s="20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00" t="s">
        <v>419</v>
      </c>
      <c r="AU375" s="200" t="s">
        <v>80</v>
      </c>
      <c r="AV375" s="13" t="s">
        <v>80</v>
      </c>
      <c r="AW375" s="13" t="s">
        <v>33</v>
      </c>
      <c r="AX375" s="13" t="s">
        <v>76</v>
      </c>
      <c r="AY375" s="200" t="s">
        <v>408</v>
      </c>
    </row>
    <row r="376" s="2" customFormat="1" ht="33" customHeight="1">
      <c r="A376" s="41"/>
      <c r="B376" s="179"/>
      <c r="C376" s="180" t="s">
        <v>885</v>
      </c>
      <c r="D376" s="180" t="s">
        <v>411</v>
      </c>
      <c r="E376" s="181" t="s">
        <v>4193</v>
      </c>
      <c r="F376" s="182" t="s">
        <v>4194</v>
      </c>
      <c r="G376" s="183" t="s">
        <v>561</v>
      </c>
      <c r="H376" s="184">
        <v>2</v>
      </c>
      <c r="I376" s="185"/>
      <c r="J376" s="186">
        <f>ROUND(I376*H376,2)</f>
        <v>0</v>
      </c>
      <c r="K376" s="182" t="s">
        <v>3310</v>
      </c>
      <c r="L376" s="42"/>
      <c r="M376" s="187" t="s">
        <v>3</v>
      </c>
      <c r="N376" s="188" t="s">
        <v>43</v>
      </c>
      <c r="O376" s="75"/>
      <c r="P376" s="189">
        <f>O376*H376</f>
        <v>0</v>
      </c>
      <c r="Q376" s="189">
        <v>0.00125</v>
      </c>
      <c r="R376" s="189">
        <f>Q376*H376</f>
        <v>0.0025000000000000001</v>
      </c>
      <c r="S376" s="189">
        <v>0</v>
      </c>
      <c r="T376" s="190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191" t="s">
        <v>98</v>
      </c>
      <c r="AT376" s="191" t="s">
        <v>411</v>
      </c>
      <c r="AU376" s="191" t="s">
        <v>80</v>
      </c>
      <c r="AY376" s="22" t="s">
        <v>408</v>
      </c>
      <c r="BE376" s="192">
        <f>IF(N376="základní",J376,0)</f>
        <v>0</v>
      </c>
      <c r="BF376" s="192">
        <f>IF(N376="snížená",J376,0)</f>
        <v>0</v>
      </c>
      <c r="BG376" s="192">
        <f>IF(N376="zákl. přenesená",J376,0)</f>
        <v>0</v>
      </c>
      <c r="BH376" s="192">
        <f>IF(N376="sníž. přenesená",J376,0)</f>
        <v>0</v>
      </c>
      <c r="BI376" s="192">
        <f>IF(N376="nulová",J376,0)</f>
        <v>0</v>
      </c>
      <c r="BJ376" s="22" t="s">
        <v>76</v>
      </c>
      <c r="BK376" s="192">
        <f>ROUND(I376*H376,2)</f>
        <v>0</v>
      </c>
      <c r="BL376" s="22" t="s">
        <v>98</v>
      </c>
      <c r="BM376" s="191" t="s">
        <v>4195</v>
      </c>
    </row>
    <row r="377" s="13" customFormat="1">
      <c r="A377" s="13"/>
      <c r="B377" s="198"/>
      <c r="C377" s="13"/>
      <c r="D377" s="199" t="s">
        <v>419</v>
      </c>
      <c r="E377" s="200" t="s">
        <v>3</v>
      </c>
      <c r="F377" s="201" t="s">
        <v>80</v>
      </c>
      <c r="G377" s="13"/>
      <c r="H377" s="202">
        <v>2</v>
      </c>
      <c r="I377" s="203"/>
      <c r="J377" s="13"/>
      <c r="K377" s="13"/>
      <c r="L377" s="198"/>
      <c r="M377" s="204"/>
      <c r="N377" s="205"/>
      <c r="O377" s="205"/>
      <c r="P377" s="205"/>
      <c r="Q377" s="205"/>
      <c r="R377" s="205"/>
      <c r="S377" s="205"/>
      <c r="T377" s="20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00" t="s">
        <v>419</v>
      </c>
      <c r="AU377" s="200" t="s">
        <v>80</v>
      </c>
      <c r="AV377" s="13" t="s">
        <v>80</v>
      </c>
      <c r="AW377" s="13" t="s">
        <v>33</v>
      </c>
      <c r="AX377" s="13" t="s">
        <v>76</v>
      </c>
      <c r="AY377" s="200" t="s">
        <v>408</v>
      </c>
    </row>
    <row r="378" s="2" customFormat="1" ht="33" customHeight="1">
      <c r="A378" s="41"/>
      <c r="B378" s="179"/>
      <c r="C378" s="180" t="s">
        <v>892</v>
      </c>
      <c r="D378" s="180" t="s">
        <v>411</v>
      </c>
      <c r="E378" s="181" t="s">
        <v>4196</v>
      </c>
      <c r="F378" s="182" t="s">
        <v>4197</v>
      </c>
      <c r="G378" s="183" t="s">
        <v>561</v>
      </c>
      <c r="H378" s="184">
        <v>1</v>
      </c>
      <c r="I378" s="185"/>
      <c r="J378" s="186">
        <f>ROUND(I378*H378,2)</f>
        <v>0</v>
      </c>
      <c r="K378" s="182" t="s">
        <v>414</v>
      </c>
      <c r="L378" s="42"/>
      <c r="M378" s="187" t="s">
        <v>3</v>
      </c>
      <c r="N378" s="188" t="s">
        <v>43</v>
      </c>
      <c r="O378" s="75"/>
      <c r="P378" s="189">
        <f>O378*H378</f>
        <v>0</v>
      </c>
      <c r="Q378" s="189">
        <v>0.0082900000000000005</v>
      </c>
      <c r="R378" s="189">
        <f>Q378*H378</f>
        <v>0.0082900000000000005</v>
      </c>
      <c r="S378" s="189">
        <v>0</v>
      </c>
      <c r="T378" s="190">
        <f>S378*H378</f>
        <v>0</v>
      </c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R378" s="191" t="s">
        <v>98</v>
      </c>
      <c r="AT378" s="191" t="s">
        <v>411</v>
      </c>
      <c r="AU378" s="191" t="s">
        <v>80</v>
      </c>
      <c r="AY378" s="22" t="s">
        <v>408</v>
      </c>
      <c r="BE378" s="192">
        <f>IF(N378="základní",J378,0)</f>
        <v>0</v>
      </c>
      <c r="BF378" s="192">
        <f>IF(N378="snížená",J378,0)</f>
        <v>0</v>
      </c>
      <c r="BG378" s="192">
        <f>IF(N378="zákl. přenesená",J378,0)</f>
        <v>0</v>
      </c>
      <c r="BH378" s="192">
        <f>IF(N378="sníž. přenesená",J378,0)</f>
        <v>0</v>
      </c>
      <c r="BI378" s="192">
        <f>IF(N378="nulová",J378,0)</f>
        <v>0</v>
      </c>
      <c r="BJ378" s="22" t="s">
        <v>76</v>
      </c>
      <c r="BK378" s="192">
        <f>ROUND(I378*H378,2)</f>
        <v>0</v>
      </c>
      <c r="BL378" s="22" t="s">
        <v>98</v>
      </c>
      <c r="BM378" s="191" t="s">
        <v>4198</v>
      </c>
    </row>
    <row r="379" s="2" customFormat="1">
      <c r="A379" s="41"/>
      <c r="B379" s="42"/>
      <c r="C379" s="41"/>
      <c r="D379" s="193" t="s">
        <v>417</v>
      </c>
      <c r="E379" s="41"/>
      <c r="F379" s="194" t="s">
        <v>4199</v>
      </c>
      <c r="G379" s="41"/>
      <c r="H379" s="41"/>
      <c r="I379" s="195"/>
      <c r="J379" s="41"/>
      <c r="K379" s="41"/>
      <c r="L379" s="42"/>
      <c r="M379" s="196"/>
      <c r="N379" s="197"/>
      <c r="O379" s="75"/>
      <c r="P379" s="75"/>
      <c r="Q379" s="75"/>
      <c r="R379" s="75"/>
      <c r="S379" s="75"/>
      <c r="T379" s="76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T379" s="22" t="s">
        <v>417</v>
      </c>
      <c r="AU379" s="22" t="s">
        <v>80</v>
      </c>
    </row>
    <row r="380" s="13" customFormat="1">
      <c r="A380" s="13"/>
      <c r="B380" s="198"/>
      <c r="C380" s="13"/>
      <c r="D380" s="199" t="s">
        <v>419</v>
      </c>
      <c r="E380" s="200" t="s">
        <v>3</v>
      </c>
      <c r="F380" s="201" t="s">
        <v>76</v>
      </c>
      <c r="G380" s="13"/>
      <c r="H380" s="202">
        <v>1</v>
      </c>
      <c r="I380" s="203"/>
      <c r="J380" s="13"/>
      <c r="K380" s="13"/>
      <c r="L380" s="198"/>
      <c r="M380" s="204"/>
      <c r="N380" s="205"/>
      <c r="O380" s="205"/>
      <c r="P380" s="205"/>
      <c r="Q380" s="205"/>
      <c r="R380" s="205"/>
      <c r="S380" s="205"/>
      <c r="T380" s="20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00" t="s">
        <v>419</v>
      </c>
      <c r="AU380" s="200" t="s">
        <v>80</v>
      </c>
      <c r="AV380" s="13" t="s">
        <v>80</v>
      </c>
      <c r="AW380" s="13" t="s">
        <v>33</v>
      </c>
      <c r="AX380" s="13" t="s">
        <v>76</v>
      </c>
      <c r="AY380" s="200" t="s">
        <v>408</v>
      </c>
    </row>
    <row r="381" s="2" customFormat="1" ht="24.15" customHeight="1">
      <c r="A381" s="41"/>
      <c r="B381" s="179"/>
      <c r="C381" s="180" t="s">
        <v>898</v>
      </c>
      <c r="D381" s="180" t="s">
        <v>411</v>
      </c>
      <c r="E381" s="181" t="s">
        <v>4200</v>
      </c>
      <c r="F381" s="182" t="s">
        <v>4201</v>
      </c>
      <c r="G381" s="183" t="s">
        <v>561</v>
      </c>
      <c r="H381" s="184">
        <v>1</v>
      </c>
      <c r="I381" s="185"/>
      <c r="J381" s="186">
        <f>ROUND(I381*H381,2)</f>
        <v>0</v>
      </c>
      <c r="K381" s="182" t="s">
        <v>3310</v>
      </c>
      <c r="L381" s="42"/>
      <c r="M381" s="187" t="s">
        <v>3</v>
      </c>
      <c r="N381" s="188" t="s">
        <v>43</v>
      </c>
      <c r="O381" s="75"/>
      <c r="P381" s="189">
        <f>O381*H381</f>
        <v>0</v>
      </c>
      <c r="Q381" s="189">
        <v>0.0078799999999999999</v>
      </c>
      <c r="R381" s="189">
        <f>Q381*H381</f>
        <v>0.0078799999999999999</v>
      </c>
      <c r="S381" s="189">
        <v>0</v>
      </c>
      <c r="T381" s="190">
        <f>S381*H381</f>
        <v>0</v>
      </c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R381" s="191" t="s">
        <v>98</v>
      </c>
      <c r="AT381" s="191" t="s">
        <v>411</v>
      </c>
      <c r="AU381" s="191" t="s">
        <v>80</v>
      </c>
      <c r="AY381" s="22" t="s">
        <v>408</v>
      </c>
      <c r="BE381" s="192">
        <f>IF(N381="základní",J381,0)</f>
        <v>0</v>
      </c>
      <c r="BF381" s="192">
        <f>IF(N381="snížená",J381,0)</f>
        <v>0</v>
      </c>
      <c r="BG381" s="192">
        <f>IF(N381="zákl. přenesená",J381,0)</f>
        <v>0</v>
      </c>
      <c r="BH381" s="192">
        <f>IF(N381="sníž. přenesená",J381,0)</f>
        <v>0</v>
      </c>
      <c r="BI381" s="192">
        <f>IF(N381="nulová",J381,0)</f>
        <v>0</v>
      </c>
      <c r="BJ381" s="22" t="s">
        <v>76</v>
      </c>
      <c r="BK381" s="192">
        <f>ROUND(I381*H381,2)</f>
        <v>0</v>
      </c>
      <c r="BL381" s="22" t="s">
        <v>98</v>
      </c>
      <c r="BM381" s="191" t="s">
        <v>4202</v>
      </c>
    </row>
    <row r="382" s="2" customFormat="1" ht="16.5" customHeight="1">
      <c r="A382" s="41"/>
      <c r="B382" s="179"/>
      <c r="C382" s="180" t="s">
        <v>904</v>
      </c>
      <c r="D382" s="180" t="s">
        <v>411</v>
      </c>
      <c r="E382" s="181" t="s">
        <v>4203</v>
      </c>
      <c r="F382" s="182" t="s">
        <v>4204</v>
      </c>
      <c r="G382" s="183" t="s">
        <v>650</v>
      </c>
      <c r="H382" s="184">
        <v>370.5</v>
      </c>
      <c r="I382" s="185"/>
      <c r="J382" s="186">
        <f>ROUND(I382*H382,2)</f>
        <v>0</v>
      </c>
      <c r="K382" s="182" t="s">
        <v>414</v>
      </c>
      <c r="L382" s="42"/>
      <c r="M382" s="187" t="s">
        <v>3</v>
      </c>
      <c r="N382" s="188" t="s">
        <v>43</v>
      </c>
      <c r="O382" s="75"/>
      <c r="P382" s="189">
        <f>O382*H382</f>
        <v>0</v>
      </c>
      <c r="Q382" s="189">
        <v>0.00019000000000000001</v>
      </c>
      <c r="R382" s="189">
        <f>Q382*H382</f>
        <v>0.070394999999999999</v>
      </c>
      <c r="S382" s="189">
        <v>0</v>
      </c>
      <c r="T382" s="190">
        <f>S382*H382</f>
        <v>0</v>
      </c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R382" s="191" t="s">
        <v>98</v>
      </c>
      <c r="AT382" s="191" t="s">
        <v>411</v>
      </c>
      <c r="AU382" s="191" t="s">
        <v>80</v>
      </c>
      <c r="AY382" s="22" t="s">
        <v>408</v>
      </c>
      <c r="BE382" s="192">
        <f>IF(N382="základní",J382,0)</f>
        <v>0</v>
      </c>
      <c r="BF382" s="192">
        <f>IF(N382="snížená",J382,0)</f>
        <v>0</v>
      </c>
      <c r="BG382" s="192">
        <f>IF(N382="zákl. přenesená",J382,0)</f>
        <v>0</v>
      </c>
      <c r="BH382" s="192">
        <f>IF(N382="sníž. přenesená",J382,0)</f>
        <v>0</v>
      </c>
      <c r="BI382" s="192">
        <f>IF(N382="nulová",J382,0)</f>
        <v>0</v>
      </c>
      <c r="BJ382" s="22" t="s">
        <v>76</v>
      </c>
      <c r="BK382" s="192">
        <f>ROUND(I382*H382,2)</f>
        <v>0</v>
      </c>
      <c r="BL382" s="22" t="s">
        <v>98</v>
      </c>
      <c r="BM382" s="191" t="s">
        <v>4205</v>
      </c>
    </row>
    <row r="383" s="2" customFormat="1">
      <c r="A383" s="41"/>
      <c r="B383" s="42"/>
      <c r="C383" s="41"/>
      <c r="D383" s="193" t="s">
        <v>417</v>
      </c>
      <c r="E383" s="41"/>
      <c r="F383" s="194" t="s">
        <v>4206</v>
      </c>
      <c r="G383" s="41"/>
      <c r="H383" s="41"/>
      <c r="I383" s="195"/>
      <c r="J383" s="41"/>
      <c r="K383" s="41"/>
      <c r="L383" s="42"/>
      <c r="M383" s="196"/>
      <c r="N383" s="197"/>
      <c r="O383" s="75"/>
      <c r="P383" s="75"/>
      <c r="Q383" s="75"/>
      <c r="R383" s="75"/>
      <c r="S383" s="75"/>
      <c r="T383" s="76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T383" s="22" t="s">
        <v>417</v>
      </c>
      <c r="AU383" s="22" t="s">
        <v>80</v>
      </c>
    </row>
    <row r="384" s="13" customFormat="1">
      <c r="A384" s="13"/>
      <c r="B384" s="198"/>
      <c r="C384" s="13"/>
      <c r="D384" s="199" t="s">
        <v>419</v>
      </c>
      <c r="E384" s="200" t="s">
        <v>3</v>
      </c>
      <c r="F384" s="201" t="s">
        <v>4207</v>
      </c>
      <c r="G384" s="13"/>
      <c r="H384" s="202">
        <v>370.5</v>
      </c>
      <c r="I384" s="203"/>
      <c r="J384" s="13"/>
      <c r="K384" s="13"/>
      <c r="L384" s="198"/>
      <c r="M384" s="204"/>
      <c r="N384" s="205"/>
      <c r="O384" s="205"/>
      <c r="P384" s="205"/>
      <c r="Q384" s="205"/>
      <c r="R384" s="205"/>
      <c r="S384" s="205"/>
      <c r="T384" s="20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00" t="s">
        <v>419</v>
      </c>
      <c r="AU384" s="200" t="s">
        <v>80</v>
      </c>
      <c r="AV384" s="13" t="s">
        <v>80</v>
      </c>
      <c r="AW384" s="13" t="s">
        <v>33</v>
      </c>
      <c r="AX384" s="13" t="s">
        <v>72</v>
      </c>
      <c r="AY384" s="200" t="s">
        <v>408</v>
      </c>
    </row>
    <row r="385" s="15" customFormat="1">
      <c r="A385" s="15"/>
      <c r="B385" s="215"/>
      <c r="C385" s="15"/>
      <c r="D385" s="199" t="s">
        <v>419</v>
      </c>
      <c r="E385" s="216" t="s">
        <v>3</v>
      </c>
      <c r="F385" s="217" t="s">
        <v>451</v>
      </c>
      <c r="G385" s="15"/>
      <c r="H385" s="218">
        <v>370.5</v>
      </c>
      <c r="I385" s="219"/>
      <c r="J385" s="15"/>
      <c r="K385" s="15"/>
      <c r="L385" s="215"/>
      <c r="M385" s="220"/>
      <c r="N385" s="221"/>
      <c r="O385" s="221"/>
      <c r="P385" s="221"/>
      <c r="Q385" s="221"/>
      <c r="R385" s="221"/>
      <c r="S385" s="221"/>
      <c r="T385" s="222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T385" s="216" t="s">
        <v>419</v>
      </c>
      <c r="AU385" s="216" t="s">
        <v>80</v>
      </c>
      <c r="AV385" s="15" t="s">
        <v>415</v>
      </c>
      <c r="AW385" s="15" t="s">
        <v>33</v>
      </c>
      <c r="AX385" s="15" t="s">
        <v>76</v>
      </c>
      <c r="AY385" s="216" t="s">
        <v>408</v>
      </c>
    </row>
    <row r="386" s="2" customFormat="1" ht="21.75" customHeight="1">
      <c r="A386" s="41"/>
      <c r="B386" s="179"/>
      <c r="C386" s="180" t="s">
        <v>920</v>
      </c>
      <c r="D386" s="180" t="s">
        <v>411</v>
      </c>
      <c r="E386" s="181" t="s">
        <v>4208</v>
      </c>
      <c r="F386" s="182" t="s">
        <v>4209</v>
      </c>
      <c r="G386" s="183" t="s">
        <v>650</v>
      </c>
      <c r="H386" s="184">
        <v>370.5</v>
      </c>
      <c r="I386" s="185"/>
      <c r="J386" s="186">
        <f>ROUND(I386*H386,2)</f>
        <v>0</v>
      </c>
      <c r="K386" s="182" t="s">
        <v>414</v>
      </c>
      <c r="L386" s="42"/>
      <c r="M386" s="187" t="s">
        <v>3</v>
      </c>
      <c r="N386" s="188" t="s">
        <v>43</v>
      </c>
      <c r="O386" s="75"/>
      <c r="P386" s="189">
        <f>O386*H386</f>
        <v>0</v>
      </c>
      <c r="Q386" s="189">
        <v>1.0000000000000001E-05</v>
      </c>
      <c r="R386" s="189">
        <f>Q386*H386</f>
        <v>0.0037050000000000004</v>
      </c>
      <c r="S386" s="189">
        <v>0</v>
      </c>
      <c r="T386" s="190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191" t="s">
        <v>98</v>
      </c>
      <c r="AT386" s="191" t="s">
        <v>411</v>
      </c>
      <c r="AU386" s="191" t="s">
        <v>80</v>
      </c>
      <c r="AY386" s="22" t="s">
        <v>408</v>
      </c>
      <c r="BE386" s="192">
        <f>IF(N386="základní",J386,0)</f>
        <v>0</v>
      </c>
      <c r="BF386" s="192">
        <f>IF(N386="snížená",J386,0)</f>
        <v>0</v>
      </c>
      <c r="BG386" s="192">
        <f>IF(N386="zákl. přenesená",J386,0)</f>
        <v>0</v>
      </c>
      <c r="BH386" s="192">
        <f>IF(N386="sníž. přenesená",J386,0)</f>
        <v>0</v>
      </c>
      <c r="BI386" s="192">
        <f>IF(N386="nulová",J386,0)</f>
        <v>0</v>
      </c>
      <c r="BJ386" s="22" t="s">
        <v>76</v>
      </c>
      <c r="BK386" s="192">
        <f>ROUND(I386*H386,2)</f>
        <v>0</v>
      </c>
      <c r="BL386" s="22" t="s">
        <v>98</v>
      </c>
      <c r="BM386" s="191" t="s">
        <v>4210</v>
      </c>
    </row>
    <row r="387" s="2" customFormat="1">
      <c r="A387" s="41"/>
      <c r="B387" s="42"/>
      <c r="C387" s="41"/>
      <c r="D387" s="193" t="s">
        <v>417</v>
      </c>
      <c r="E387" s="41"/>
      <c r="F387" s="194" t="s">
        <v>4211</v>
      </c>
      <c r="G387" s="41"/>
      <c r="H387" s="41"/>
      <c r="I387" s="195"/>
      <c r="J387" s="41"/>
      <c r="K387" s="41"/>
      <c r="L387" s="42"/>
      <c r="M387" s="196"/>
      <c r="N387" s="197"/>
      <c r="O387" s="75"/>
      <c r="P387" s="75"/>
      <c r="Q387" s="75"/>
      <c r="R387" s="75"/>
      <c r="S387" s="75"/>
      <c r="T387" s="76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T387" s="22" t="s">
        <v>417</v>
      </c>
      <c r="AU387" s="22" t="s">
        <v>80</v>
      </c>
    </row>
    <row r="388" s="13" customFormat="1">
      <c r="A388" s="13"/>
      <c r="B388" s="198"/>
      <c r="C388" s="13"/>
      <c r="D388" s="199" t="s">
        <v>419</v>
      </c>
      <c r="E388" s="200" t="s">
        <v>3</v>
      </c>
      <c r="F388" s="201" t="s">
        <v>4207</v>
      </c>
      <c r="G388" s="13"/>
      <c r="H388" s="202">
        <v>370.5</v>
      </c>
      <c r="I388" s="203"/>
      <c r="J388" s="13"/>
      <c r="K388" s="13"/>
      <c r="L388" s="198"/>
      <c r="M388" s="204"/>
      <c r="N388" s="205"/>
      <c r="O388" s="205"/>
      <c r="P388" s="205"/>
      <c r="Q388" s="205"/>
      <c r="R388" s="205"/>
      <c r="S388" s="205"/>
      <c r="T388" s="20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00" t="s">
        <v>419</v>
      </c>
      <c r="AU388" s="200" t="s">
        <v>80</v>
      </c>
      <c r="AV388" s="13" t="s">
        <v>80</v>
      </c>
      <c r="AW388" s="13" t="s">
        <v>33</v>
      </c>
      <c r="AX388" s="13" t="s">
        <v>72</v>
      </c>
      <c r="AY388" s="200" t="s">
        <v>408</v>
      </c>
    </row>
    <row r="389" s="15" customFormat="1">
      <c r="A389" s="15"/>
      <c r="B389" s="215"/>
      <c r="C389" s="15"/>
      <c r="D389" s="199" t="s">
        <v>419</v>
      </c>
      <c r="E389" s="216" t="s">
        <v>3</v>
      </c>
      <c r="F389" s="217" t="s">
        <v>451</v>
      </c>
      <c r="G389" s="15"/>
      <c r="H389" s="218">
        <v>370.5</v>
      </c>
      <c r="I389" s="219"/>
      <c r="J389" s="15"/>
      <c r="K389" s="15"/>
      <c r="L389" s="215"/>
      <c r="M389" s="220"/>
      <c r="N389" s="221"/>
      <c r="O389" s="221"/>
      <c r="P389" s="221"/>
      <c r="Q389" s="221"/>
      <c r="R389" s="221"/>
      <c r="S389" s="221"/>
      <c r="T389" s="222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16" t="s">
        <v>419</v>
      </c>
      <c r="AU389" s="216" t="s">
        <v>80</v>
      </c>
      <c r="AV389" s="15" t="s">
        <v>415</v>
      </c>
      <c r="AW389" s="15" t="s">
        <v>33</v>
      </c>
      <c r="AX389" s="15" t="s">
        <v>76</v>
      </c>
      <c r="AY389" s="216" t="s">
        <v>408</v>
      </c>
    </row>
    <row r="390" s="2" customFormat="1" ht="44.25" customHeight="1">
      <c r="A390" s="41"/>
      <c r="B390" s="179"/>
      <c r="C390" s="180" t="s">
        <v>935</v>
      </c>
      <c r="D390" s="180" t="s">
        <v>411</v>
      </c>
      <c r="E390" s="181" t="s">
        <v>4212</v>
      </c>
      <c r="F390" s="182" t="s">
        <v>4213</v>
      </c>
      <c r="G390" s="183" t="s">
        <v>3706</v>
      </c>
      <c r="H390" s="258"/>
      <c r="I390" s="185"/>
      <c r="J390" s="186">
        <f>ROUND(I390*H390,2)</f>
        <v>0</v>
      </c>
      <c r="K390" s="182" t="s">
        <v>414</v>
      </c>
      <c r="L390" s="42"/>
      <c r="M390" s="187" t="s">
        <v>3</v>
      </c>
      <c r="N390" s="188" t="s">
        <v>43</v>
      </c>
      <c r="O390" s="75"/>
      <c r="P390" s="189">
        <f>O390*H390</f>
        <v>0</v>
      </c>
      <c r="Q390" s="189">
        <v>0</v>
      </c>
      <c r="R390" s="189">
        <f>Q390*H390</f>
        <v>0</v>
      </c>
      <c r="S390" s="189">
        <v>0</v>
      </c>
      <c r="T390" s="190">
        <f>S390*H390</f>
        <v>0</v>
      </c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R390" s="191" t="s">
        <v>98</v>
      </c>
      <c r="AT390" s="191" t="s">
        <v>411</v>
      </c>
      <c r="AU390" s="191" t="s">
        <v>80</v>
      </c>
      <c r="AY390" s="22" t="s">
        <v>408</v>
      </c>
      <c r="BE390" s="192">
        <f>IF(N390="základní",J390,0)</f>
        <v>0</v>
      </c>
      <c r="BF390" s="192">
        <f>IF(N390="snížená",J390,0)</f>
        <v>0</v>
      </c>
      <c r="BG390" s="192">
        <f>IF(N390="zákl. přenesená",J390,0)</f>
        <v>0</v>
      </c>
      <c r="BH390" s="192">
        <f>IF(N390="sníž. přenesená",J390,0)</f>
        <v>0</v>
      </c>
      <c r="BI390" s="192">
        <f>IF(N390="nulová",J390,0)</f>
        <v>0</v>
      </c>
      <c r="BJ390" s="22" t="s">
        <v>76</v>
      </c>
      <c r="BK390" s="192">
        <f>ROUND(I390*H390,2)</f>
        <v>0</v>
      </c>
      <c r="BL390" s="22" t="s">
        <v>98</v>
      </c>
      <c r="BM390" s="191" t="s">
        <v>4214</v>
      </c>
    </row>
    <row r="391" s="2" customFormat="1">
      <c r="A391" s="41"/>
      <c r="B391" s="42"/>
      <c r="C391" s="41"/>
      <c r="D391" s="193" t="s">
        <v>417</v>
      </c>
      <c r="E391" s="41"/>
      <c r="F391" s="194" t="s">
        <v>4215</v>
      </c>
      <c r="G391" s="41"/>
      <c r="H391" s="41"/>
      <c r="I391" s="195"/>
      <c r="J391" s="41"/>
      <c r="K391" s="41"/>
      <c r="L391" s="42"/>
      <c r="M391" s="196"/>
      <c r="N391" s="197"/>
      <c r="O391" s="75"/>
      <c r="P391" s="75"/>
      <c r="Q391" s="75"/>
      <c r="R391" s="75"/>
      <c r="S391" s="75"/>
      <c r="T391" s="76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T391" s="22" t="s">
        <v>417</v>
      </c>
      <c r="AU391" s="22" t="s">
        <v>80</v>
      </c>
    </row>
    <row r="392" s="2" customFormat="1" ht="49.05" customHeight="1">
      <c r="A392" s="41"/>
      <c r="B392" s="179"/>
      <c r="C392" s="180" t="s">
        <v>941</v>
      </c>
      <c r="D392" s="180" t="s">
        <v>411</v>
      </c>
      <c r="E392" s="181" t="s">
        <v>4216</v>
      </c>
      <c r="F392" s="182" t="s">
        <v>4217</v>
      </c>
      <c r="G392" s="183" t="s">
        <v>3706</v>
      </c>
      <c r="H392" s="258"/>
      <c r="I392" s="185"/>
      <c r="J392" s="186">
        <f>ROUND(I392*H392,2)</f>
        <v>0</v>
      </c>
      <c r="K392" s="182" t="s">
        <v>414</v>
      </c>
      <c r="L392" s="42"/>
      <c r="M392" s="187" t="s">
        <v>3</v>
      </c>
      <c r="N392" s="188" t="s">
        <v>43</v>
      </c>
      <c r="O392" s="75"/>
      <c r="P392" s="189">
        <f>O392*H392</f>
        <v>0</v>
      </c>
      <c r="Q392" s="189">
        <v>0</v>
      </c>
      <c r="R392" s="189">
        <f>Q392*H392</f>
        <v>0</v>
      </c>
      <c r="S392" s="189">
        <v>0</v>
      </c>
      <c r="T392" s="190">
        <f>S392*H392</f>
        <v>0</v>
      </c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R392" s="191" t="s">
        <v>98</v>
      </c>
      <c r="AT392" s="191" t="s">
        <v>411</v>
      </c>
      <c r="AU392" s="191" t="s">
        <v>80</v>
      </c>
      <c r="AY392" s="22" t="s">
        <v>408</v>
      </c>
      <c r="BE392" s="192">
        <f>IF(N392="základní",J392,0)</f>
        <v>0</v>
      </c>
      <c r="BF392" s="192">
        <f>IF(N392="snížená",J392,0)</f>
        <v>0</v>
      </c>
      <c r="BG392" s="192">
        <f>IF(N392="zákl. přenesená",J392,0)</f>
        <v>0</v>
      </c>
      <c r="BH392" s="192">
        <f>IF(N392="sníž. přenesená",J392,0)</f>
        <v>0</v>
      </c>
      <c r="BI392" s="192">
        <f>IF(N392="nulová",J392,0)</f>
        <v>0</v>
      </c>
      <c r="BJ392" s="22" t="s">
        <v>76</v>
      </c>
      <c r="BK392" s="192">
        <f>ROUND(I392*H392,2)</f>
        <v>0</v>
      </c>
      <c r="BL392" s="22" t="s">
        <v>98</v>
      </c>
      <c r="BM392" s="191" t="s">
        <v>4218</v>
      </c>
    </row>
    <row r="393" s="2" customFormat="1">
      <c r="A393" s="41"/>
      <c r="B393" s="42"/>
      <c r="C393" s="41"/>
      <c r="D393" s="193" t="s">
        <v>417</v>
      </c>
      <c r="E393" s="41"/>
      <c r="F393" s="194" t="s">
        <v>4219</v>
      </c>
      <c r="G393" s="41"/>
      <c r="H393" s="41"/>
      <c r="I393" s="195"/>
      <c r="J393" s="41"/>
      <c r="K393" s="41"/>
      <c r="L393" s="42"/>
      <c r="M393" s="196"/>
      <c r="N393" s="197"/>
      <c r="O393" s="75"/>
      <c r="P393" s="75"/>
      <c r="Q393" s="75"/>
      <c r="R393" s="75"/>
      <c r="S393" s="75"/>
      <c r="T393" s="76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T393" s="22" t="s">
        <v>417</v>
      </c>
      <c r="AU393" s="22" t="s">
        <v>80</v>
      </c>
    </row>
    <row r="394" s="12" customFormat="1" ht="22.8" customHeight="1">
      <c r="A394" s="12"/>
      <c r="B394" s="166"/>
      <c r="C394" s="12"/>
      <c r="D394" s="167" t="s">
        <v>71</v>
      </c>
      <c r="E394" s="177" t="s">
        <v>4220</v>
      </c>
      <c r="F394" s="177" t="s">
        <v>4221</v>
      </c>
      <c r="G394" s="12"/>
      <c r="H394" s="12"/>
      <c r="I394" s="169"/>
      <c r="J394" s="178">
        <f>BK394</f>
        <v>0</v>
      </c>
      <c r="K394" s="12"/>
      <c r="L394" s="166"/>
      <c r="M394" s="171"/>
      <c r="N394" s="172"/>
      <c r="O394" s="172"/>
      <c r="P394" s="173">
        <f>SUM(P395:P397)</f>
        <v>0</v>
      </c>
      <c r="Q394" s="172"/>
      <c r="R394" s="173">
        <f>SUM(R395:R397)</f>
        <v>0.0073200000000000001</v>
      </c>
      <c r="S394" s="172"/>
      <c r="T394" s="174">
        <f>SUM(T395:T397)</f>
        <v>0</v>
      </c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R394" s="167" t="s">
        <v>80</v>
      </c>
      <c r="AT394" s="175" t="s">
        <v>71</v>
      </c>
      <c r="AU394" s="175" t="s">
        <v>76</v>
      </c>
      <c r="AY394" s="167" t="s">
        <v>408</v>
      </c>
      <c r="BK394" s="176">
        <f>SUM(BK395:BK397)</f>
        <v>0</v>
      </c>
    </row>
    <row r="395" s="2" customFormat="1" ht="37.8" customHeight="1">
      <c r="A395" s="41"/>
      <c r="B395" s="179"/>
      <c r="C395" s="180" t="s">
        <v>953</v>
      </c>
      <c r="D395" s="180" t="s">
        <v>411</v>
      </c>
      <c r="E395" s="181" t="s">
        <v>4222</v>
      </c>
      <c r="F395" s="182" t="s">
        <v>4223</v>
      </c>
      <c r="G395" s="183" t="s">
        <v>561</v>
      </c>
      <c r="H395" s="184">
        <v>1</v>
      </c>
      <c r="I395" s="185"/>
      <c r="J395" s="186">
        <f>ROUND(I395*H395,2)</f>
        <v>0</v>
      </c>
      <c r="K395" s="182" t="s">
        <v>414</v>
      </c>
      <c r="L395" s="42"/>
      <c r="M395" s="187" t="s">
        <v>3</v>
      </c>
      <c r="N395" s="188" t="s">
        <v>43</v>
      </c>
      <c r="O395" s="75"/>
      <c r="P395" s="189">
        <f>O395*H395</f>
        <v>0</v>
      </c>
      <c r="Q395" s="189">
        <v>0.0073200000000000001</v>
      </c>
      <c r="R395" s="189">
        <f>Q395*H395</f>
        <v>0.0073200000000000001</v>
      </c>
      <c r="S395" s="189">
        <v>0</v>
      </c>
      <c r="T395" s="190">
        <f>S395*H395</f>
        <v>0</v>
      </c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R395" s="191" t="s">
        <v>98</v>
      </c>
      <c r="AT395" s="191" t="s">
        <v>411</v>
      </c>
      <c r="AU395" s="191" t="s">
        <v>80</v>
      </c>
      <c r="AY395" s="22" t="s">
        <v>408</v>
      </c>
      <c r="BE395" s="192">
        <f>IF(N395="základní",J395,0)</f>
        <v>0</v>
      </c>
      <c r="BF395" s="192">
        <f>IF(N395="snížená",J395,0)</f>
        <v>0</v>
      </c>
      <c r="BG395" s="192">
        <f>IF(N395="zákl. přenesená",J395,0)</f>
        <v>0</v>
      </c>
      <c r="BH395" s="192">
        <f>IF(N395="sníž. přenesená",J395,0)</f>
        <v>0</v>
      </c>
      <c r="BI395" s="192">
        <f>IF(N395="nulová",J395,0)</f>
        <v>0</v>
      </c>
      <c r="BJ395" s="22" t="s">
        <v>76</v>
      </c>
      <c r="BK395" s="192">
        <f>ROUND(I395*H395,2)</f>
        <v>0</v>
      </c>
      <c r="BL395" s="22" t="s">
        <v>98</v>
      </c>
      <c r="BM395" s="191" t="s">
        <v>4224</v>
      </c>
    </row>
    <row r="396" s="2" customFormat="1">
      <c r="A396" s="41"/>
      <c r="B396" s="42"/>
      <c r="C396" s="41"/>
      <c r="D396" s="193" t="s">
        <v>417</v>
      </c>
      <c r="E396" s="41"/>
      <c r="F396" s="194" t="s">
        <v>4225</v>
      </c>
      <c r="G396" s="41"/>
      <c r="H396" s="41"/>
      <c r="I396" s="195"/>
      <c r="J396" s="41"/>
      <c r="K396" s="41"/>
      <c r="L396" s="42"/>
      <c r="M396" s="196"/>
      <c r="N396" s="197"/>
      <c r="O396" s="75"/>
      <c r="P396" s="75"/>
      <c r="Q396" s="75"/>
      <c r="R396" s="75"/>
      <c r="S396" s="75"/>
      <c r="T396" s="76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T396" s="22" t="s">
        <v>417</v>
      </c>
      <c r="AU396" s="22" t="s">
        <v>80</v>
      </c>
    </row>
    <row r="397" s="13" customFormat="1">
      <c r="A397" s="13"/>
      <c r="B397" s="198"/>
      <c r="C397" s="13"/>
      <c r="D397" s="199" t="s">
        <v>419</v>
      </c>
      <c r="E397" s="200" t="s">
        <v>3</v>
      </c>
      <c r="F397" s="201" t="s">
        <v>76</v>
      </c>
      <c r="G397" s="13"/>
      <c r="H397" s="202">
        <v>1</v>
      </c>
      <c r="I397" s="203"/>
      <c r="J397" s="13"/>
      <c r="K397" s="13"/>
      <c r="L397" s="198"/>
      <c r="M397" s="204"/>
      <c r="N397" s="205"/>
      <c r="O397" s="205"/>
      <c r="P397" s="205"/>
      <c r="Q397" s="205"/>
      <c r="R397" s="205"/>
      <c r="S397" s="205"/>
      <c r="T397" s="20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00" t="s">
        <v>419</v>
      </c>
      <c r="AU397" s="200" t="s">
        <v>80</v>
      </c>
      <c r="AV397" s="13" t="s">
        <v>80</v>
      </c>
      <c r="AW397" s="13" t="s">
        <v>33</v>
      </c>
      <c r="AX397" s="13" t="s">
        <v>76</v>
      </c>
      <c r="AY397" s="200" t="s">
        <v>408</v>
      </c>
    </row>
    <row r="398" s="12" customFormat="1" ht="22.8" customHeight="1">
      <c r="A398" s="12"/>
      <c r="B398" s="166"/>
      <c r="C398" s="12"/>
      <c r="D398" s="167" t="s">
        <v>71</v>
      </c>
      <c r="E398" s="177" t="s">
        <v>4226</v>
      </c>
      <c r="F398" s="177" t="s">
        <v>4227</v>
      </c>
      <c r="G398" s="12"/>
      <c r="H398" s="12"/>
      <c r="I398" s="169"/>
      <c r="J398" s="178">
        <f>BK398</f>
        <v>0</v>
      </c>
      <c r="K398" s="12"/>
      <c r="L398" s="166"/>
      <c r="M398" s="171"/>
      <c r="N398" s="172"/>
      <c r="O398" s="172"/>
      <c r="P398" s="173">
        <f>SUM(P399:P472)</f>
        <v>0</v>
      </c>
      <c r="Q398" s="172"/>
      <c r="R398" s="173">
        <f>SUM(R399:R472)</f>
        <v>0.76363999999999987</v>
      </c>
      <c r="S398" s="172"/>
      <c r="T398" s="174">
        <f>SUM(T399:T472)</f>
        <v>0</v>
      </c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R398" s="167" t="s">
        <v>80</v>
      </c>
      <c r="AT398" s="175" t="s">
        <v>71</v>
      </c>
      <c r="AU398" s="175" t="s">
        <v>76</v>
      </c>
      <c r="AY398" s="167" t="s">
        <v>408</v>
      </c>
      <c r="BK398" s="176">
        <f>SUM(BK399:BK472)</f>
        <v>0</v>
      </c>
    </row>
    <row r="399" s="2" customFormat="1" ht="24.15" customHeight="1">
      <c r="A399" s="41"/>
      <c r="B399" s="179"/>
      <c r="C399" s="180" t="s">
        <v>971</v>
      </c>
      <c r="D399" s="180" t="s">
        <v>411</v>
      </c>
      <c r="E399" s="181" t="s">
        <v>4228</v>
      </c>
      <c r="F399" s="182" t="s">
        <v>4229</v>
      </c>
      <c r="G399" s="183" t="s">
        <v>561</v>
      </c>
      <c r="H399" s="184">
        <v>7</v>
      </c>
      <c r="I399" s="185"/>
      <c r="J399" s="186">
        <f>ROUND(I399*H399,2)</f>
        <v>0</v>
      </c>
      <c r="K399" s="182" t="s">
        <v>414</v>
      </c>
      <c r="L399" s="42"/>
      <c r="M399" s="187" t="s">
        <v>3</v>
      </c>
      <c r="N399" s="188" t="s">
        <v>43</v>
      </c>
      <c r="O399" s="75"/>
      <c r="P399" s="189">
        <f>O399*H399</f>
        <v>0</v>
      </c>
      <c r="Q399" s="189">
        <v>0.0012700000000000001</v>
      </c>
      <c r="R399" s="189">
        <f>Q399*H399</f>
        <v>0.0088900000000000003</v>
      </c>
      <c r="S399" s="189">
        <v>0</v>
      </c>
      <c r="T399" s="190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191" t="s">
        <v>98</v>
      </c>
      <c r="AT399" s="191" t="s">
        <v>411</v>
      </c>
      <c r="AU399" s="191" t="s">
        <v>80</v>
      </c>
      <c r="AY399" s="22" t="s">
        <v>408</v>
      </c>
      <c r="BE399" s="192">
        <f>IF(N399="základní",J399,0)</f>
        <v>0</v>
      </c>
      <c r="BF399" s="192">
        <f>IF(N399="snížená",J399,0)</f>
        <v>0</v>
      </c>
      <c r="BG399" s="192">
        <f>IF(N399="zákl. přenesená",J399,0)</f>
        <v>0</v>
      </c>
      <c r="BH399" s="192">
        <f>IF(N399="sníž. přenesená",J399,0)</f>
        <v>0</v>
      </c>
      <c r="BI399" s="192">
        <f>IF(N399="nulová",J399,0)</f>
        <v>0</v>
      </c>
      <c r="BJ399" s="22" t="s">
        <v>76</v>
      </c>
      <c r="BK399" s="192">
        <f>ROUND(I399*H399,2)</f>
        <v>0</v>
      </c>
      <c r="BL399" s="22" t="s">
        <v>98</v>
      </c>
      <c r="BM399" s="191" t="s">
        <v>4230</v>
      </c>
    </row>
    <row r="400" s="2" customFormat="1">
      <c r="A400" s="41"/>
      <c r="B400" s="42"/>
      <c r="C400" s="41"/>
      <c r="D400" s="193" t="s">
        <v>417</v>
      </c>
      <c r="E400" s="41"/>
      <c r="F400" s="194" t="s">
        <v>4231</v>
      </c>
      <c r="G400" s="41"/>
      <c r="H400" s="41"/>
      <c r="I400" s="195"/>
      <c r="J400" s="41"/>
      <c r="K400" s="41"/>
      <c r="L400" s="42"/>
      <c r="M400" s="196"/>
      <c r="N400" s="197"/>
      <c r="O400" s="75"/>
      <c r="P400" s="75"/>
      <c r="Q400" s="75"/>
      <c r="R400" s="75"/>
      <c r="S400" s="75"/>
      <c r="T400" s="76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T400" s="22" t="s">
        <v>417</v>
      </c>
      <c r="AU400" s="22" t="s">
        <v>80</v>
      </c>
    </row>
    <row r="401" s="13" customFormat="1">
      <c r="A401" s="13"/>
      <c r="B401" s="198"/>
      <c r="C401" s="13"/>
      <c r="D401" s="199" t="s">
        <v>419</v>
      </c>
      <c r="E401" s="200" t="s">
        <v>3</v>
      </c>
      <c r="F401" s="201" t="s">
        <v>4232</v>
      </c>
      <c r="G401" s="13"/>
      <c r="H401" s="202">
        <v>7</v>
      </c>
      <c r="I401" s="203"/>
      <c r="J401" s="13"/>
      <c r="K401" s="13"/>
      <c r="L401" s="198"/>
      <c r="M401" s="204"/>
      <c r="N401" s="205"/>
      <c r="O401" s="205"/>
      <c r="P401" s="205"/>
      <c r="Q401" s="205"/>
      <c r="R401" s="205"/>
      <c r="S401" s="205"/>
      <c r="T401" s="20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00" t="s">
        <v>419</v>
      </c>
      <c r="AU401" s="200" t="s">
        <v>80</v>
      </c>
      <c r="AV401" s="13" t="s">
        <v>80</v>
      </c>
      <c r="AW401" s="13" t="s">
        <v>33</v>
      </c>
      <c r="AX401" s="13" t="s">
        <v>76</v>
      </c>
      <c r="AY401" s="200" t="s">
        <v>408</v>
      </c>
    </row>
    <row r="402" s="2" customFormat="1" ht="21.75" customHeight="1">
      <c r="A402" s="41"/>
      <c r="B402" s="179"/>
      <c r="C402" s="180" t="s">
        <v>979</v>
      </c>
      <c r="D402" s="180" t="s">
        <v>411</v>
      </c>
      <c r="E402" s="181" t="s">
        <v>4233</v>
      </c>
      <c r="F402" s="182" t="s">
        <v>4234</v>
      </c>
      <c r="G402" s="183" t="s">
        <v>561</v>
      </c>
      <c r="H402" s="184">
        <v>2</v>
      </c>
      <c r="I402" s="185"/>
      <c r="J402" s="186">
        <f>ROUND(I402*H402,2)</f>
        <v>0</v>
      </c>
      <c r="K402" s="182" t="s">
        <v>414</v>
      </c>
      <c r="L402" s="42"/>
      <c r="M402" s="187" t="s">
        <v>3</v>
      </c>
      <c r="N402" s="188" t="s">
        <v>43</v>
      </c>
      <c r="O402" s="75"/>
      <c r="P402" s="189">
        <f>O402*H402</f>
        <v>0</v>
      </c>
      <c r="Q402" s="189">
        <v>0.00068999999999999997</v>
      </c>
      <c r="R402" s="189">
        <f>Q402*H402</f>
        <v>0.0013799999999999999</v>
      </c>
      <c r="S402" s="189">
        <v>0</v>
      </c>
      <c r="T402" s="190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191" t="s">
        <v>98</v>
      </c>
      <c r="AT402" s="191" t="s">
        <v>411</v>
      </c>
      <c r="AU402" s="191" t="s">
        <v>80</v>
      </c>
      <c r="AY402" s="22" t="s">
        <v>408</v>
      </c>
      <c r="BE402" s="192">
        <f>IF(N402="základní",J402,0)</f>
        <v>0</v>
      </c>
      <c r="BF402" s="192">
        <f>IF(N402="snížená",J402,0)</f>
        <v>0</v>
      </c>
      <c r="BG402" s="192">
        <f>IF(N402="zákl. přenesená",J402,0)</f>
        <v>0</v>
      </c>
      <c r="BH402" s="192">
        <f>IF(N402="sníž. přenesená",J402,0)</f>
        <v>0</v>
      </c>
      <c r="BI402" s="192">
        <f>IF(N402="nulová",J402,0)</f>
        <v>0</v>
      </c>
      <c r="BJ402" s="22" t="s">
        <v>76</v>
      </c>
      <c r="BK402" s="192">
        <f>ROUND(I402*H402,2)</f>
        <v>0</v>
      </c>
      <c r="BL402" s="22" t="s">
        <v>98</v>
      </c>
      <c r="BM402" s="191" t="s">
        <v>4235</v>
      </c>
    </row>
    <row r="403" s="2" customFormat="1">
      <c r="A403" s="41"/>
      <c r="B403" s="42"/>
      <c r="C403" s="41"/>
      <c r="D403" s="193" t="s">
        <v>417</v>
      </c>
      <c r="E403" s="41"/>
      <c r="F403" s="194" t="s">
        <v>4236</v>
      </c>
      <c r="G403" s="41"/>
      <c r="H403" s="41"/>
      <c r="I403" s="195"/>
      <c r="J403" s="41"/>
      <c r="K403" s="41"/>
      <c r="L403" s="42"/>
      <c r="M403" s="196"/>
      <c r="N403" s="197"/>
      <c r="O403" s="75"/>
      <c r="P403" s="75"/>
      <c r="Q403" s="75"/>
      <c r="R403" s="75"/>
      <c r="S403" s="75"/>
      <c r="T403" s="76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T403" s="22" t="s">
        <v>417</v>
      </c>
      <c r="AU403" s="22" t="s">
        <v>80</v>
      </c>
    </row>
    <row r="404" s="13" customFormat="1">
      <c r="A404" s="13"/>
      <c r="B404" s="198"/>
      <c r="C404" s="13"/>
      <c r="D404" s="199" t="s">
        <v>419</v>
      </c>
      <c r="E404" s="200" t="s">
        <v>3</v>
      </c>
      <c r="F404" s="201" t="s">
        <v>80</v>
      </c>
      <c r="G404" s="13"/>
      <c r="H404" s="202">
        <v>2</v>
      </c>
      <c r="I404" s="203"/>
      <c r="J404" s="13"/>
      <c r="K404" s="13"/>
      <c r="L404" s="198"/>
      <c r="M404" s="204"/>
      <c r="N404" s="205"/>
      <c r="O404" s="205"/>
      <c r="P404" s="205"/>
      <c r="Q404" s="205"/>
      <c r="R404" s="205"/>
      <c r="S404" s="205"/>
      <c r="T404" s="20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00" t="s">
        <v>419</v>
      </c>
      <c r="AU404" s="200" t="s">
        <v>80</v>
      </c>
      <c r="AV404" s="13" t="s">
        <v>80</v>
      </c>
      <c r="AW404" s="13" t="s">
        <v>33</v>
      </c>
      <c r="AX404" s="13" t="s">
        <v>76</v>
      </c>
      <c r="AY404" s="200" t="s">
        <v>408</v>
      </c>
    </row>
    <row r="405" s="2" customFormat="1" ht="21.75" customHeight="1">
      <c r="A405" s="41"/>
      <c r="B405" s="179"/>
      <c r="C405" s="180" t="s">
        <v>991</v>
      </c>
      <c r="D405" s="180" t="s">
        <v>411</v>
      </c>
      <c r="E405" s="181" t="s">
        <v>4237</v>
      </c>
      <c r="F405" s="182" t="s">
        <v>4238</v>
      </c>
      <c r="G405" s="183" t="s">
        <v>561</v>
      </c>
      <c r="H405" s="184">
        <v>6</v>
      </c>
      <c r="I405" s="185"/>
      <c r="J405" s="186">
        <f>ROUND(I405*H405,2)</f>
        <v>0</v>
      </c>
      <c r="K405" s="182" t="s">
        <v>414</v>
      </c>
      <c r="L405" s="42"/>
      <c r="M405" s="187" t="s">
        <v>3</v>
      </c>
      <c r="N405" s="188" t="s">
        <v>43</v>
      </c>
      <c r="O405" s="75"/>
      <c r="P405" s="189">
        <f>O405*H405</f>
        <v>0</v>
      </c>
      <c r="Q405" s="189">
        <v>0.0022300000000000002</v>
      </c>
      <c r="R405" s="189">
        <f>Q405*H405</f>
        <v>0.013380000000000001</v>
      </c>
      <c r="S405" s="189">
        <v>0</v>
      </c>
      <c r="T405" s="190">
        <f>S405*H405</f>
        <v>0</v>
      </c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R405" s="191" t="s">
        <v>98</v>
      </c>
      <c r="AT405" s="191" t="s">
        <v>411</v>
      </c>
      <c r="AU405" s="191" t="s">
        <v>80</v>
      </c>
      <c r="AY405" s="22" t="s">
        <v>408</v>
      </c>
      <c r="BE405" s="192">
        <f>IF(N405="základní",J405,0)</f>
        <v>0</v>
      </c>
      <c r="BF405" s="192">
        <f>IF(N405="snížená",J405,0)</f>
        <v>0</v>
      </c>
      <c r="BG405" s="192">
        <f>IF(N405="zákl. přenesená",J405,0)</f>
        <v>0</v>
      </c>
      <c r="BH405" s="192">
        <f>IF(N405="sníž. přenesená",J405,0)</f>
        <v>0</v>
      </c>
      <c r="BI405" s="192">
        <f>IF(N405="nulová",J405,0)</f>
        <v>0</v>
      </c>
      <c r="BJ405" s="22" t="s">
        <v>76</v>
      </c>
      <c r="BK405" s="192">
        <f>ROUND(I405*H405,2)</f>
        <v>0</v>
      </c>
      <c r="BL405" s="22" t="s">
        <v>98</v>
      </c>
      <c r="BM405" s="191" t="s">
        <v>4239</v>
      </c>
    </row>
    <row r="406" s="2" customFormat="1">
      <c r="A406" s="41"/>
      <c r="B406" s="42"/>
      <c r="C406" s="41"/>
      <c r="D406" s="193" t="s">
        <v>417</v>
      </c>
      <c r="E406" s="41"/>
      <c r="F406" s="194" t="s">
        <v>4240</v>
      </c>
      <c r="G406" s="41"/>
      <c r="H406" s="41"/>
      <c r="I406" s="195"/>
      <c r="J406" s="41"/>
      <c r="K406" s="41"/>
      <c r="L406" s="42"/>
      <c r="M406" s="196"/>
      <c r="N406" s="197"/>
      <c r="O406" s="75"/>
      <c r="P406" s="75"/>
      <c r="Q406" s="75"/>
      <c r="R406" s="75"/>
      <c r="S406" s="75"/>
      <c r="T406" s="76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T406" s="22" t="s">
        <v>417</v>
      </c>
      <c r="AU406" s="22" t="s">
        <v>80</v>
      </c>
    </row>
    <row r="407" s="13" customFormat="1">
      <c r="A407" s="13"/>
      <c r="B407" s="198"/>
      <c r="C407" s="13"/>
      <c r="D407" s="199" t="s">
        <v>419</v>
      </c>
      <c r="E407" s="200" t="s">
        <v>3</v>
      </c>
      <c r="F407" s="201" t="s">
        <v>4241</v>
      </c>
      <c r="G407" s="13"/>
      <c r="H407" s="202">
        <v>6</v>
      </c>
      <c r="I407" s="203"/>
      <c r="J407" s="13"/>
      <c r="K407" s="13"/>
      <c r="L407" s="198"/>
      <c r="M407" s="204"/>
      <c r="N407" s="205"/>
      <c r="O407" s="205"/>
      <c r="P407" s="205"/>
      <c r="Q407" s="205"/>
      <c r="R407" s="205"/>
      <c r="S407" s="205"/>
      <c r="T407" s="20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00" t="s">
        <v>419</v>
      </c>
      <c r="AU407" s="200" t="s">
        <v>80</v>
      </c>
      <c r="AV407" s="13" t="s">
        <v>80</v>
      </c>
      <c r="AW407" s="13" t="s">
        <v>33</v>
      </c>
      <c r="AX407" s="13" t="s">
        <v>76</v>
      </c>
      <c r="AY407" s="200" t="s">
        <v>408</v>
      </c>
    </row>
    <row r="408" s="2" customFormat="1" ht="24.15" customHeight="1">
      <c r="A408" s="41"/>
      <c r="B408" s="179"/>
      <c r="C408" s="180" t="s">
        <v>1003</v>
      </c>
      <c r="D408" s="180" t="s">
        <v>411</v>
      </c>
      <c r="E408" s="181" t="s">
        <v>4242</v>
      </c>
      <c r="F408" s="182" t="s">
        <v>4243</v>
      </c>
      <c r="G408" s="183" t="s">
        <v>561</v>
      </c>
      <c r="H408" s="184">
        <v>1</v>
      </c>
      <c r="I408" s="185"/>
      <c r="J408" s="186">
        <f>ROUND(I408*H408,2)</f>
        <v>0</v>
      </c>
      <c r="K408" s="182" t="s">
        <v>414</v>
      </c>
      <c r="L408" s="42"/>
      <c r="M408" s="187" t="s">
        <v>3</v>
      </c>
      <c r="N408" s="188" t="s">
        <v>43</v>
      </c>
      <c r="O408" s="75"/>
      <c r="P408" s="189">
        <f>O408*H408</f>
        <v>0</v>
      </c>
      <c r="Q408" s="189">
        <v>0.00055999999999999995</v>
      </c>
      <c r="R408" s="189">
        <f>Q408*H408</f>
        <v>0.00055999999999999995</v>
      </c>
      <c r="S408" s="189">
        <v>0</v>
      </c>
      <c r="T408" s="190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191" t="s">
        <v>98</v>
      </c>
      <c r="AT408" s="191" t="s">
        <v>411</v>
      </c>
      <c r="AU408" s="191" t="s">
        <v>80</v>
      </c>
      <c r="AY408" s="22" t="s">
        <v>408</v>
      </c>
      <c r="BE408" s="192">
        <f>IF(N408="základní",J408,0)</f>
        <v>0</v>
      </c>
      <c r="BF408" s="192">
        <f>IF(N408="snížená",J408,0)</f>
        <v>0</v>
      </c>
      <c r="BG408" s="192">
        <f>IF(N408="zákl. přenesená",J408,0)</f>
        <v>0</v>
      </c>
      <c r="BH408" s="192">
        <f>IF(N408="sníž. přenesená",J408,0)</f>
        <v>0</v>
      </c>
      <c r="BI408" s="192">
        <f>IF(N408="nulová",J408,0)</f>
        <v>0</v>
      </c>
      <c r="BJ408" s="22" t="s">
        <v>76</v>
      </c>
      <c r="BK408" s="192">
        <f>ROUND(I408*H408,2)</f>
        <v>0</v>
      </c>
      <c r="BL408" s="22" t="s">
        <v>98</v>
      </c>
      <c r="BM408" s="191" t="s">
        <v>4244</v>
      </c>
    </row>
    <row r="409" s="2" customFormat="1">
      <c r="A409" s="41"/>
      <c r="B409" s="42"/>
      <c r="C409" s="41"/>
      <c r="D409" s="193" t="s">
        <v>417</v>
      </c>
      <c r="E409" s="41"/>
      <c r="F409" s="194" t="s">
        <v>4245</v>
      </c>
      <c r="G409" s="41"/>
      <c r="H409" s="41"/>
      <c r="I409" s="195"/>
      <c r="J409" s="41"/>
      <c r="K409" s="41"/>
      <c r="L409" s="42"/>
      <c r="M409" s="196"/>
      <c r="N409" s="197"/>
      <c r="O409" s="75"/>
      <c r="P409" s="75"/>
      <c r="Q409" s="75"/>
      <c r="R409" s="75"/>
      <c r="S409" s="75"/>
      <c r="T409" s="76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2" t="s">
        <v>417</v>
      </c>
      <c r="AU409" s="22" t="s">
        <v>80</v>
      </c>
    </row>
    <row r="410" s="13" customFormat="1">
      <c r="A410" s="13"/>
      <c r="B410" s="198"/>
      <c r="C410" s="13"/>
      <c r="D410" s="199" t="s">
        <v>419</v>
      </c>
      <c r="E410" s="200" t="s">
        <v>3</v>
      </c>
      <c r="F410" s="201" t="s">
        <v>4246</v>
      </c>
      <c r="G410" s="13"/>
      <c r="H410" s="202">
        <v>1</v>
      </c>
      <c r="I410" s="203"/>
      <c r="J410" s="13"/>
      <c r="K410" s="13"/>
      <c r="L410" s="198"/>
      <c r="M410" s="204"/>
      <c r="N410" s="205"/>
      <c r="O410" s="205"/>
      <c r="P410" s="205"/>
      <c r="Q410" s="205"/>
      <c r="R410" s="205"/>
      <c r="S410" s="205"/>
      <c r="T410" s="20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00" t="s">
        <v>419</v>
      </c>
      <c r="AU410" s="200" t="s">
        <v>80</v>
      </c>
      <c r="AV410" s="13" t="s">
        <v>80</v>
      </c>
      <c r="AW410" s="13" t="s">
        <v>33</v>
      </c>
      <c r="AX410" s="13" t="s">
        <v>76</v>
      </c>
      <c r="AY410" s="200" t="s">
        <v>408</v>
      </c>
    </row>
    <row r="411" s="2" customFormat="1" ht="16.5" customHeight="1">
      <c r="A411" s="41"/>
      <c r="B411" s="179"/>
      <c r="C411" s="180" t="s">
        <v>1010</v>
      </c>
      <c r="D411" s="180" t="s">
        <v>411</v>
      </c>
      <c r="E411" s="181" t="s">
        <v>4247</v>
      </c>
      <c r="F411" s="182" t="s">
        <v>4248</v>
      </c>
      <c r="G411" s="183" t="s">
        <v>561</v>
      </c>
      <c r="H411" s="184">
        <v>2</v>
      </c>
      <c r="I411" s="185"/>
      <c r="J411" s="186">
        <f>ROUND(I411*H411,2)</f>
        <v>0</v>
      </c>
      <c r="K411" s="182" t="s">
        <v>414</v>
      </c>
      <c r="L411" s="42"/>
      <c r="M411" s="187" t="s">
        <v>3</v>
      </c>
      <c r="N411" s="188" t="s">
        <v>43</v>
      </c>
      <c r="O411" s="75"/>
      <c r="P411" s="189">
        <f>O411*H411</f>
        <v>0</v>
      </c>
      <c r="Q411" s="189">
        <v>0.00114</v>
      </c>
      <c r="R411" s="189">
        <f>Q411*H411</f>
        <v>0.0022799999999999999</v>
      </c>
      <c r="S411" s="189">
        <v>0</v>
      </c>
      <c r="T411" s="190">
        <f>S411*H411</f>
        <v>0</v>
      </c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R411" s="191" t="s">
        <v>98</v>
      </c>
      <c r="AT411" s="191" t="s">
        <v>411</v>
      </c>
      <c r="AU411" s="191" t="s">
        <v>80</v>
      </c>
      <c r="AY411" s="22" t="s">
        <v>408</v>
      </c>
      <c r="BE411" s="192">
        <f>IF(N411="základní",J411,0)</f>
        <v>0</v>
      </c>
      <c r="BF411" s="192">
        <f>IF(N411="snížená",J411,0)</f>
        <v>0</v>
      </c>
      <c r="BG411" s="192">
        <f>IF(N411="zákl. přenesená",J411,0)</f>
        <v>0</v>
      </c>
      <c r="BH411" s="192">
        <f>IF(N411="sníž. přenesená",J411,0)</f>
        <v>0</v>
      </c>
      <c r="BI411" s="192">
        <f>IF(N411="nulová",J411,0)</f>
        <v>0</v>
      </c>
      <c r="BJ411" s="22" t="s">
        <v>76</v>
      </c>
      <c r="BK411" s="192">
        <f>ROUND(I411*H411,2)</f>
        <v>0</v>
      </c>
      <c r="BL411" s="22" t="s">
        <v>98</v>
      </c>
      <c r="BM411" s="191" t="s">
        <v>4249</v>
      </c>
    </row>
    <row r="412" s="2" customFormat="1">
      <c r="A412" s="41"/>
      <c r="B412" s="42"/>
      <c r="C412" s="41"/>
      <c r="D412" s="193" t="s">
        <v>417</v>
      </c>
      <c r="E412" s="41"/>
      <c r="F412" s="194" t="s">
        <v>4250</v>
      </c>
      <c r="G412" s="41"/>
      <c r="H412" s="41"/>
      <c r="I412" s="195"/>
      <c r="J412" s="41"/>
      <c r="K412" s="41"/>
      <c r="L412" s="42"/>
      <c r="M412" s="196"/>
      <c r="N412" s="197"/>
      <c r="O412" s="75"/>
      <c r="P412" s="75"/>
      <c r="Q412" s="75"/>
      <c r="R412" s="75"/>
      <c r="S412" s="75"/>
      <c r="T412" s="76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T412" s="22" t="s">
        <v>417</v>
      </c>
      <c r="AU412" s="22" t="s">
        <v>80</v>
      </c>
    </row>
    <row r="413" s="13" customFormat="1">
      <c r="A413" s="13"/>
      <c r="B413" s="198"/>
      <c r="C413" s="13"/>
      <c r="D413" s="199" t="s">
        <v>419</v>
      </c>
      <c r="E413" s="200" t="s">
        <v>3</v>
      </c>
      <c r="F413" s="201" t="s">
        <v>80</v>
      </c>
      <c r="G413" s="13"/>
      <c r="H413" s="202">
        <v>2</v>
      </c>
      <c r="I413" s="203"/>
      <c r="J413" s="13"/>
      <c r="K413" s="13"/>
      <c r="L413" s="198"/>
      <c r="M413" s="204"/>
      <c r="N413" s="205"/>
      <c r="O413" s="205"/>
      <c r="P413" s="205"/>
      <c r="Q413" s="205"/>
      <c r="R413" s="205"/>
      <c r="S413" s="205"/>
      <c r="T413" s="20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00" t="s">
        <v>419</v>
      </c>
      <c r="AU413" s="200" t="s">
        <v>80</v>
      </c>
      <c r="AV413" s="13" t="s">
        <v>80</v>
      </c>
      <c r="AW413" s="13" t="s">
        <v>33</v>
      </c>
      <c r="AX413" s="13" t="s">
        <v>76</v>
      </c>
      <c r="AY413" s="200" t="s">
        <v>408</v>
      </c>
    </row>
    <row r="414" s="2" customFormat="1" ht="24.15" customHeight="1">
      <c r="A414" s="41"/>
      <c r="B414" s="179"/>
      <c r="C414" s="180" t="s">
        <v>1014</v>
      </c>
      <c r="D414" s="180" t="s">
        <v>411</v>
      </c>
      <c r="E414" s="181" t="s">
        <v>4251</v>
      </c>
      <c r="F414" s="182" t="s">
        <v>4252</v>
      </c>
      <c r="G414" s="183" t="s">
        <v>561</v>
      </c>
      <c r="H414" s="184">
        <v>19</v>
      </c>
      <c r="I414" s="185"/>
      <c r="J414" s="186">
        <f>ROUND(I414*H414,2)</f>
        <v>0</v>
      </c>
      <c r="K414" s="182" t="s">
        <v>414</v>
      </c>
      <c r="L414" s="42"/>
      <c r="M414" s="187" t="s">
        <v>3</v>
      </c>
      <c r="N414" s="188" t="s">
        <v>43</v>
      </c>
      <c r="O414" s="75"/>
      <c r="P414" s="189">
        <f>O414*H414</f>
        <v>0</v>
      </c>
      <c r="Q414" s="189">
        <v>0.00024000000000000001</v>
      </c>
      <c r="R414" s="189">
        <f>Q414*H414</f>
        <v>0.0045599999999999998</v>
      </c>
      <c r="S414" s="189">
        <v>0</v>
      </c>
      <c r="T414" s="190">
        <f>S414*H414</f>
        <v>0</v>
      </c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R414" s="191" t="s">
        <v>98</v>
      </c>
      <c r="AT414" s="191" t="s">
        <v>411</v>
      </c>
      <c r="AU414" s="191" t="s">
        <v>80</v>
      </c>
      <c r="AY414" s="22" t="s">
        <v>408</v>
      </c>
      <c r="BE414" s="192">
        <f>IF(N414="základní",J414,0)</f>
        <v>0</v>
      </c>
      <c r="BF414" s="192">
        <f>IF(N414="snížená",J414,0)</f>
        <v>0</v>
      </c>
      <c r="BG414" s="192">
        <f>IF(N414="zákl. přenesená",J414,0)</f>
        <v>0</v>
      </c>
      <c r="BH414" s="192">
        <f>IF(N414="sníž. přenesená",J414,0)</f>
        <v>0</v>
      </c>
      <c r="BI414" s="192">
        <f>IF(N414="nulová",J414,0)</f>
        <v>0</v>
      </c>
      <c r="BJ414" s="22" t="s">
        <v>76</v>
      </c>
      <c r="BK414" s="192">
        <f>ROUND(I414*H414,2)</f>
        <v>0</v>
      </c>
      <c r="BL414" s="22" t="s">
        <v>98</v>
      </c>
      <c r="BM414" s="191" t="s">
        <v>4253</v>
      </c>
    </row>
    <row r="415" s="2" customFormat="1">
      <c r="A415" s="41"/>
      <c r="B415" s="42"/>
      <c r="C415" s="41"/>
      <c r="D415" s="193" t="s">
        <v>417</v>
      </c>
      <c r="E415" s="41"/>
      <c r="F415" s="194" t="s">
        <v>4254</v>
      </c>
      <c r="G415" s="41"/>
      <c r="H415" s="41"/>
      <c r="I415" s="195"/>
      <c r="J415" s="41"/>
      <c r="K415" s="41"/>
      <c r="L415" s="42"/>
      <c r="M415" s="196"/>
      <c r="N415" s="197"/>
      <c r="O415" s="75"/>
      <c r="P415" s="75"/>
      <c r="Q415" s="75"/>
      <c r="R415" s="75"/>
      <c r="S415" s="75"/>
      <c r="T415" s="76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T415" s="22" t="s">
        <v>417</v>
      </c>
      <c r="AU415" s="22" t="s">
        <v>80</v>
      </c>
    </row>
    <row r="416" s="13" customFormat="1">
      <c r="A416" s="13"/>
      <c r="B416" s="198"/>
      <c r="C416" s="13"/>
      <c r="D416" s="199" t="s">
        <v>419</v>
      </c>
      <c r="E416" s="200" t="s">
        <v>3</v>
      </c>
      <c r="F416" s="201" t="s">
        <v>4105</v>
      </c>
      <c r="G416" s="13"/>
      <c r="H416" s="202">
        <v>4</v>
      </c>
      <c r="I416" s="203"/>
      <c r="J416" s="13"/>
      <c r="K416" s="13"/>
      <c r="L416" s="198"/>
      <c r="M416" s="204"/>
      <c r="N416" s="205"/>
      <c r="O416" s="205"/>
      <c r="P416" s="205"/>
      <c r="Q416" s="205"/>
      <c r="R416" s="205"/>
      <c r="S416" s="205"/>
      <c r="T416" s="20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00" t="s">
        <v>419</v>
      </c>
      <c r="AU416" s="200" t="s">
        <v>80</v>
      </c>
      <c r="AV416" s="13" t="s">
        <v>80</v>
      </c>
      <c r="AW416" s="13" t="s">
        <v>33</v>
      </c>
      <c r="AX416" s="13" t="s">
        <v>72</v>
      </c>
      <c r="AY416" s="200" t="s">
        <v>408</v>
      </c>
    </row>
    <row r="417" s="13" customFormat="1">
      <c r="A417" s="13"/>
      <c r="B417" s="198"/>
      <c r="C417" s="13"/>
      <c r="D417" s="199" t="s">
        <v>419</v>
      </c>
      <c r="E417" s="200" t="s">
        <v>3</v>
      </c>
      <c r="F417" s="201" t="s">
        <v>4114</v>
      </c>
      <c r="G417" s="13"/>
      <c r="H417" s="202">
        <v>12</v>
      </c>
      <c r="I417" s="203"/>
      <c r="J417" s="13"/>
      <c r="K417" s="13"/>
      <c r="L417" s="198"/>
      <c r="M417" s="204"/>
      <c r="N417" s="205"/>
      <c r="O417" s="205"/>
      <c r="P417" s="205"/>
      <c r="Q417" s="205"/>
      <c r="R417" s="205"/>
      <c r="S417" s="205"/>
      <c r="T417" s="20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00" t="s">
        <v>419</v>
      </c>
      <c r="AU417" s="200" t="s">
        <v>80</v>
      </c>
      <c r="AV417" s="13" t="s">
        <v>80</v>
      </c>
      <c r="AW417" s="13" t="s">
        <v>33</v>
      </c>
      <c r="AX417" s="13" t="s">
        <v>72</v>
      </c>
      <c r="AY417" s="200" t="s">
        <v>408</v>
      </c>
    </row>
    <row r="418" s="13" customFormat="1">
      <c r="A418" s="13"/>
      <c r="B418" s="198"/>
      <c r="C418" s="13"/>
      <c r="D418" s="199" t="s">
        <v>419</v>
      </c>
      <c r="E418" s="200" t="s">
        <v>3</v>
      </c>
      <c r="F418" s="201" t="s">
        <v>4107</v>
      </c>
      <c r="G418" s="13"/>
      <c r="H418" s="202">
        <v>2</v>
      </c>
      <c r="I418" s="203"/>
      <c r="J418" s="13"/>
      <c r="K418" s="13"/>
      <c r="L418" s="198"/>
      <c r="M418" s="204"/>
      <c r="N418" s="205"/>
      <c r="O418" s="205"/>
      <c r="P418" s="205"/>
      <c r="Q418" s="205"/>
      <c r="R418" s="205"/>
      <c r="S418" s="205"/>
      <c r="T418" s="20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00" t="s">
        <v>419</v>
      </c>
      <c r="AU418" s="200" t="s">
        <v>80</v>
      </c>
      <c r="AV418" s="13" t="s">
        <v>80</v>
      </c>
      <c r="AW418" s="13" t="s">
        <v>33</v>
      </c>
      <c r="AX418" s="13" t="s">
        <v>72</v>
      </c>
      <c r="AY418" s="200" t="s">
        <v>408</v>
      </c>
    </row>
    <row r="419" s="13" customFormat="1">
      <c r="A419" s="13"/>
      <c r="B419" s="198"/>
      <c r="C419" s="13"/>
      <c r="D419" s="199" t="s">
        <v>419</v>
      </c>
      <c r="E419" s="200" t="s">
        <v>3</v>
      </c>
      <c r="F419" s="201" t="s">
        <v>4106</v>
      </c>
      <c r="G419" s="13"/>
      <c r="H419" s="202">
        <v>1</v>
      </c>
      <c r="I419" s="203"/>
      <c r="J419" s="13"/>
      <c r="K419" s="13"/>
      <c r="L419" s="198"/>
      <c r="M419" s="204"/>
      <c r="N419" s="205"/>
      <c r="O419" s="205"/>
      <c r="P419" s="205"/>
      <c r="Q419" s="205"/>
      <c r="R419" s="205"/>
      <c r="S419" s="205"/>
      <c r="T419" s="20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00" t="s">
        <v>419</v>
      </c>
      <c r="AU419" s="200" t="s">
        <v>80</v>
      </c>
      <c r="AV419" s="13" t="s">
        <v>80</v>
      </c>
      <c r="AW419" s="13" t="s">
        <v>33</v>
      </c>
      <c r="AX419" s="13" t="s">
        <v>72</v>
      </c>
      <c r="AY419" s="200" t="s">
        <v>408</v>
      </c>
    </row>
    <row r="420" s="15" customFormat="1">
      <c r="A420" s="15"/>
      <c r="B420" s="215"/>
      <c r="C420" s="15"/>
      <c r="D420" s="199" t="s">
        <v>419</v>
      </c>
      <c r="E420" s="216" t="s">
        <v>3</v>
      </c>
      <c r="F420" s="217" t="s">
        <v>451</v>
      </c>
      <c r="G420" s="15"/>
      <c r="H420" s="218">
        <v>19</v>
      </c>
      <c r="I420" s="219"/>
      <c r="J420" s="15"/>
      <c r="K420" s="15"/>
      <c r="L420" s="215"/>
      <c r="M420" s="220"/>
      <c r="N420" s="221"/>
      <c r="O420" s="221"/>
      <c r="P420" s="221"/>
      <c r="Q420" s="221"/>
      <c r="R420" s="221"/>
      <c r="S420" s="221"/>
      <c r="T420" s="222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16" t="s">
        <v>419</v>
      </c>
      <c r="AU420" s="216" t="s">
        <v>80</v>
      </c>
      <c r="AV420" s="15" t="s">
        <v>415</v>
      </c>
      <c r="AW420" s="15" t="s">
        <v>33</v>
      </c>
      <c r="AX420" s="15" t="s">
        <v>76</v>
      </c>
      <c r="AY420" s="216" t="s">
        <v>408</v>
      </c>
    </row>
    <row r="421" s="2" customFormat="1" ht="24.15" customHeight="1">
      <c r="A421" s="41"/>
      <c r="B421" s="179"/>
      <c r="C421" s="180" t="s">
        <v>1022</v>
      </c>
      <c r="D421" s="180" t="s">
        <v>411</v>
      </c>
      <c r="E421" s="181" t="s">
        <v>4255</v>
      </c>
      <c r="F421" s="182" t="s">
        <v>4256</v>
      </c>
      <c r="G421" s="183" t="s">
        <v>561</v>
      </c>
      <c r="H421" s="184">
        <v>1</v>
      </c>
      <c r="I421" s="185"/>
      <c r="J421" s="186">
        <f>ROUND(I421*H421,2)</f>
        <v>0</v>
      </c>
      <c r="K421" s="182" t="s">
        <v>414</v>
      </c>
      <c r="L421" s="42"/>
      <c r="M421" s="187" t="s">
        <v>3</v>
      </c>
      <c r="N421" s="188" t="s">
        <v>43</v>
      </c>
      <c r="O421" s="75"/>
      <c r="P421" s="189">
        <f>O421*H421</f>
        <v>0</v>
      </c>
      <c r="Q421" s="189">
        <v>0.0018</v>
      </c>
      <c r="R421" s="189">
        <f>Q421*H421</f>
        <v>0.0018</v>
      </c>
      <c r="S421" s="189">
        <v>0</v>
      </c>
      <c r="T421" s="190">
        <f>S421*H421</f>
        <v>0</v>
      </c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R421" s="191" t="s">
        <v>98</v>
      </c>
      <c r="AT421" s="191" t="s">
        <v>411</v>
      </c>
      <c r="AU421" s="191" t="s">
        <v>80</v>
      </c>
      <c r="AY421" s="22" t="s">
        <v>408</v>
      </c>
      <c r="BE421" s="192">
        <f>IF(N421="základní",J421,0)</f>
        <v>0</v>
      </c>
      <c r="BF421" s="192">
        <f>IF(N421="snížená",J421,0)</f>
        <v>0</v>
      </c>
      <c r="BG421" s="192">
        <f>IF(N421="zákl. přenesená",J421,0)</f>
        <v>0</v>
      </c>
      <c r="BH421" s="192">
        <f>IF(N421="sníž. přenesená",J421,0)</f>
        <v>0</v>
      </c>
      <c r="BI421" s="192">
        <f>IF(N421="nulová",J421,0)</f>
        <v>0</v>
      </c>
      <c r="BJ421" s="22" t="s">
        <v>76</v>
      </c>
      <c r="BK421" s="192">
        <f>ROUND(I421*H421,2)</f>
        <v>0</v>
      </c>
      <c r="BL421" s="22" t="s">
        <v>98</v>
      </c>
      <c r="BM421" s="191" t="s">
        <v>4257</v>
      </c>
    </row>
    <row r="422" s="2" customFormat="1">
      <c r="A422" s="41"/>
      <c r="B422" s="42"/>
      <c r="C422" s="41"/>
      <c r="D422" s="193" t="s">
        <v>417</v>
      </c>
      <c r="E422" s="41"/>
      <c r="F422" s="194" t="s">
        <v>4258</v>
      </c>
      <c r="G422" s="41"/>
      <c r="H422" s="41"/>
      <c r="I422" s="195"/>
      <c r="J422" s="41"/>
      <c r="K422" s="41"/>
      <c r="L422" s="42"/>
      <c r="M422" s="196"/>
      <c r="N422" s="197"/>
      <c r="O422" s="75"/>
      <c r="P422" s="75"/>
      <c r="Q422" s="75"/>
      <c r="R422" s="75"/>
      <c r="S422" s="75"/>
      <c r="T422" s="76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T422" s="22" t="s">
        <v>417</v>
      </c>
      <c r="AU422" s="22" t="s">
        <v>80</v>
      </c>
    </row>
    <row r="423" s="13" customFormat="1">
      <c r="A423" s="13"/>
      <c r="B423" s="198"/>
      <c r="C423" s="13"/>
      <c r="D423" s="199" t="s">
        <v>419</v>
      </c>
      <c r="E423" s="200" t="s">
        <v>3</v>
      </c>
      <c r="F423" s="201" t="s">
        <v>76</v>
      </c>
      <c r="G423" s="13"/>
      <c r="H423" s="202">
        <v>1</v>
      </c>
      <c r="I423" s="203"/>
      <c r="J423" s="13"/>
      <c r="K423" s="13"/>
      <c r="L423" s="198"/>
      <c r="M423" s="204"/>
      <c r="N423" s="205"/>
      <c r="O423" s="205"/>
      <c r="P423" s="205"/>
      <c r="Q423" s="205"/>
      <c r="R423" s="205"/>
      <c r="S423" s="205"/>
      <c r="T423" s="20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00" t="s">
        <v>419</v>
      </c>
      <c r="AU423" s="200" t="s">
        <v>80</v>
      </c>
      <c r="AV423" s="13" t="s">
        <v>80</v>
      </c>
      <c r="AW423" s="13" t="s">
        <v>33</v>
      </c>
      <c r="AX423" s="13" t="s">
        <v>76</v>
      </c>
      <c r="AY423" s="200" t="s">
        <v>408</v>
      </c>
    </row>
    <row r="424" s="2" customFormat="1" ht="24.15" customHeight="1">
      <c r="A424" s="41"/>
      <c r="B424" s="179"/>
      <c r="C424" s="180" t="s">
        <v>1028</v>
      </c>
      <c r="D424" s="180" t="s">
        <v>411</v>
      </c>
      <c r="E424" s="181" t="s">
        <v>4259</v>
      </c>
      <c r="F424" s="182" t="s">
        <v>4260</v>
      </c>
      <c r="G424" s="183" t="s">
        <v>561</v>
      </c>
      <c r="H424" s="184">
        <v>2</v>
      </c>
      <c r="I424" s="185"/>
      <c r="J424" s="186">
        <f>ROUND(I424*H424,2)</f>
        <v>0</v>
      </c>
      <c r="K424" s="182" t="s">
        <v>414</v>
      </c>
      <c r="L424" s="42"/>
      <c r="M424" s="187" t="s">
        <v>3</v>
      </c>
      <c r="N424" s="188" t="s">
        <v>43</v>
      </c>
      <c r="O424" s="75"/>
      <c r="P424" s="189">
        <f>O424*H424</f>
        <v>0</v>
      </c>
      <c r="Q424" s="189">
        <v>0.00016000000000000001</v>
      </c>
      <c r="R424" s="189">
        <f>Q424*H424</f>
        <v>0.00032000000000000003</v>
      </c>
      <c r="S424" s="189">
        <v>0</v>
      </c>
      <c r="T424" s="190">
        <f>S424*H424</f>
        <v>0</v>
      </c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R424" s="191" t="s">
        <v>98</v>
      </c>
      <c r="AT424" s="191" t="s">
        <v>411</v>
      </c>
      <c r="AU424" s="191" t="s">
        <v>80</v>
      </c>
      <c r="AY424" s="22" t="s">
        <v>408</v>
      </c>
      <c r="BE424" s="192">
        <f>IF(N424="základní",J424,0)</f>
        <v>0</v>
      </c>
      <c r="BF424" s="192">
        <f>IF(N424="snížená",J424,0)</f>
        <v>0</v>
      </c>
      <c r="BG424" s="192">
        <f>IF(N424="zákl. přenesená",J424,0)</f>
        <v>0</v>
      </c>
      <c r="BH424" s="192">
        <f>IF(N424="sníž. přenesená",J424,0)</f>
        <v>0</v>
      </c>
      <c r="BI424" s="192">
        <f>IF(N424="nulová",J424,0)</f>
        <v>0</v>
      </c>
      <c r="BJ424" s="22" t="s">
        <v>76</v>
      </c>
      <c r="BK424" s="192">
        <f>ROUND(I424*H424,2)</f>
        <v>0</v>
      </c>
      <c r="BL424" s="22" t="s">
        <v>98</v>
      </c>
      <c r="BM424" s="191" t="s">
        <v>4261</v>
      </c>
    </row>
    <row r="425" s="2" customFormat="1">
      <c r="A425" s="41"/>
      <c r="B425" s="42"/>
      <c r="C425" s="41"/>
      <c r="D425" s="193" t="s">
        <v>417</v>
      </c>
      <c r="E425" s="41"/>
      <c r="F425" s="194" t="s">
        <v>4262</v>
      </c>
      <c r="G425" s="41"/>
      <c r="H425" s="41"/>
      <c r="I425" s="195"/>
      <c r="J425" s="41"/>
      <c r="K425" s="41"/>
      <c r="L425" s="42"/>
      <c r="M425" s="196"/>
      <c r="N425" s="197"/>
      <c r="O425" s="75"/>
      <c r="P425" s="75"/>
      <c r="Q425" s="75"/>
      <c r="R425" s="75"/>
      <c r="S425" s="75"/>
      <c r="T425" s="76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T425" s="22" t="s">
        <v>417</v>
      </c>
      <c r="AU425" s="22" t="s">
        <v>80</v>
      </c>
    </row>
    <row r="426" s="13" customFormat="1">
      <c r="A426" s="13"/>
      <c r="B426" s="198"/>
      <c r="C426" s="13"/>
      <c r="D426" s="199" t="s">
        <v>419</v>
      </c>
      <c r="E426" s="200" t="s">
        <v>3</v>
      </c>
      <c r="F426" s="201" t="s">
        <v>4263</v>
      </c>
      <c r="G426" s="13"/>
      <c r="H426" s="202">
        <v>2</v>
      </c>
      <c r="I426" s="203"/>
      <c r="J426" s="13"/>
      <c r="K426" s="13"/>
      <c r="L426" s="198"/>
      <c r="M426" s="204"/>
      <c r="N426" s="205"/>
      <c r="O426" s="205"/>
      <c r="P426" s="205"/>
      <c r="Q426" s="205"/>
      <c r="R426" s="205"/>
      <c r="S426" s="205"/>
      <c r="T426" s="20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00" t="s">
        <v>419</v>
      </c>
      <c r="AU426" s="200" t="s">
        <v>80</v>
      </c>
      <c r="AV426" s="13" t="s">
        <v>80</v>
      </c>
      <c r="AW426" s="13" t="s">
        <v>33</v>
      </c>
      <c r="AX426" s="13" t="s">
        <v>76</v>
      </c>
      <c r="AY426" s="200" t="s">
        <v>408</v>
      </c>
    </row>
    <row r="427" s="2" customFormat="1" ht="24.15" customHeight="1">
      <c r="A427" s="41"/>
      <c r="B427" s="179"/>
      <c r="C427" s="180" t="s">
        <v>1036</v>
      </c>
      <c r="D427" s="180" t="s">
        <v>411</v>
      </c>
      <c r="E427" s="181" t="s">
        <v>4264</v>
      </c>
      <c r="F427" s="182" t="s">
        <v>4265</v>
      </c>
      <c r="G427" s="183" t="s">
        <v>561</v>
      </c>
      <c r="H427" s="184">
        <v>1</v>
      </c>
      <c r="I427" s="185"/>
      <c r="J427" s="186">
        <f>ROUND(I427*H427,2)</f>
        <v>0</v>
      </c>
      <c r="K427" s="182" t="s">
        <v>414</v>
      </c>
      <c r="L427" s="42"/>
      <c r="M427" s="187" t="s">
        <v>3</v>
      </c>
      <c r="N427" s="188" t="s">
        <v>43</v>
      </c>
      <c r="O427" s="75"/>
      <c r="P427" s="189">
        <f>O427*H427</f>
        <v>0</v>
      </c>
      <c r="Q427" s="189">
        <v>4.0000000000000003E-05</v>
      </c>
      <c r="R427" s="189">
        <f>Q427*H427</f>
        <v>4.0000000000000003E-05</v>
      </c>
      <c r="S427" s="189">
        <v>0</v>
      </c>
      <c r="T427" s="190">
        <f>S427*H427</f>
        <v>0</v>
      </c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R427" s="191" t="s">
        <v>98</v>
      </c>
      <c r="AT427" s="191" t="s">
        <v>411</v>
      </c>
      <c r="AU427" s="191" t="s">
        <v>80</v>
      </c>
      <c r="AY427" s="22" t="s">
        <v>408</v>
      </c>
      <c r="BE427" s="192">
        <f>IF(N427="základní",J427,0)</f>
        <v>0</v>
      </c>
      <c r="BF427" s="192">
        <f>IF(N427="snížená",J427,0)</f>
        <v>0</v>
      </c>
      <c r="BG427" s="192">
        <f>IF(N427="zákl. přenesená",J427,0)</f>
        <v>0</v>
      </c>
      <c r="BH427" s="192">
        <f>IF(N427="sníž. přenesená",J427,0)</f>
        <v>0</v>
      </c>
      <c r="BI427" s="192">
        <f>IF(N427="nulová",J427,0)</f>
        <v>0</v>
      </c>
      <c r="BJ427" s="22" t="s">
        <v>76</v>
      </c>
      <c r="BK427" s="192">
        <f>ROUND(I427*H427,2)</f>
        <v>0</v>
      </c>
      <c r="BL427" s="22" t="s">
        <v>98</v>
      </c>
      <c r="BM427" s="191" t="s">
        <v>4266</v>
      </c>
    </row>
    <row r="428" s="2" customFormat="1">
      <c r="A428" s="41"/>
      <c r="B428" s="42"/>
      <c r="C428" s="41"/>
      <c r="D428" s="193" t="s">
        <v>417</v>
      </c>
      <c r="E428" s="41"/>
      <c r="F428" s="194" t="s">
        <v>4267</v>
      </c>
      <c r="G428" s="41"/>
      <c r="H428" s="41"/>
      <c r="I428" s="195"/>
      <c r="J428" s="41"/>
      <c r="K428" s="41"/>
      <c r="L428" s="42"/>
      <c r="M428" s="196"/>
      <c r="N428" s="197"/>
      <c r="O428" s="75"/>
      <c r="P428" s="75"/>
      <c r="Q428" s="75"/>
      <c r="R428" s="75"/>
      <c r="S428" s="75"/>
      <c r="T428" s="76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T428" s="22" t="s">
        <v>417</v>
      </c>
      <c r="AU428" s="22" t="s">
        <v>80</v>
      </c>
    </row>
    <row r="429" s="13" customFormat="1">
      <c r="A429" s="13"/>
      <c r="B429" s="198"/>
      <c r="C429" s="13"/>
      <c r="D429" s="199" t="s">
        <v>419</v>
      </c>
      <c r="E429" s="200" t="s">
        <v>3</v>
      </c>
      <c r="F429" s="201" t="s">
        <v>76</v>
      </c>
      <c r="G429" s="13"/>
      <c r="H429" s="202">
        <v>1</v>
      </c>
      <c r="I429" s="203"/>
      <c r="J429" s="13"/>
      <c r="K429" s="13"/>
      <c r="L429" s="198"/>
      <c r="M429" s="204"/>
      <c r="N429" s="205"/>
      <c r="O429" s="205"/>
      <c r="P429" s="205"/>
      <c r="Q429" s="205"/>
      <c r="R429" s="205"/>
      <c r="S429" s="205"/>
      <c r="T429" s="206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00" t="s">
        <v>419</v>
      </c>
      <c r="AU429" s="200" t="s">
        <v>80</v>
      </c>
      <c r="AV429" s="13" t="s">
        <v>80</v>
      </c>
      <c r="AW429" s="13" t="s">
        <v>33</v>
      </c>
      <c r="AX429" s="13" t="s">
        <v>76</v>
      </c>
      <c r="AY429" s="200" t="s">
        <v>408</v>
      </c>
    </row>
    <row r="430" s="2" customFormat="1" ht="24.15" customHeight="1">
      <c r="A430" s="41"/>
      <c r="B430" s="179"/>
      <c r="C430" s="180" t="s">
        <v>1044</v>
      </c>
      <c r="D430" s="180" t="s">
        <v>411</v>
      </c>
      <c r="E430" s="181" t="s">
        <v>4268</v>
      </c>
      <c r="F430" s="182" t="s">
        <v>4269</v>
      </c>
      <c r="G430" s="183" t="s">
        <v>561</v>
      </c>
      <c r="H430" s="184">
        <v>5</v>
      </c>
      <c r="I430" s="185"/>
      <c r="J430" s="186">
        <f>ROUND(I430*H430,2)</f>
        <v>0</v>
      </c>
      <c r="K430" s="182" t="s">
        <v>414</v>
      </c>
      <c r="L430" s="42"/>
      <c r="M430" s="187" t="s">
        <v>3</v>
      </c>
      <c r="N430" s="188" t="s">
        <v>43</v>
      </c>
      <c r="O430" s="75"/>
      <c r="P430" s="189">
        <f>O430*H430</f>
        <v>0</v>
      </c>
      <c r="Q430" s="189">
        <v>4.0000000000000003E-05</v>
      </c>
      <c r="R430" s="189">
        <f>Q430*H430</f>
        <v>0.00020000000000000001</v>
      </c>
      <c r="S430" s="189">
        <v>0</v>
      </c>
      <c r="T430" s="190">
        <f>S430*H430</f>
        <v>0</v>
      </c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R430" s="191" t="s">
        <v>98</v>
      </c>
      <c r="AT430" s="191" t="s">
        <v>411</v>
      </c>
      <c r="AU430" s="191" t="s">
        <v>80</v>
      </c>
      <c r="AY430" s="22" t="s">
        <v>408</v>
      </c>
      <c r="BE430" s="192">
        <f>IF(N430="základní",J430,0)</f>
        <v>0</v>
      </c>
      <c r="BF430" s="192">
        <f>IF(N430="snížená",J430,0)</f>
        <v>0</v>
      </c>
      <c r="BG430" s="192">
        <f>IF(N430="zákl. přenesená",J430,0)</f>
        <v>0</v>
      </c>
      <c r="BH430" s="192">
        <f>IF(N430="sníž. přenesená",J430,0)</f>
        <v>0</v>
      </c>
      <c r="BI430" s="192">
        <f>IF(N430="nulová",J430,0)</f>
        <v>0</v>
      </c>
      <c r="BJ430" s="22" t="s">
        <v>76</v>
      </c>
      <c r="BK430" s="192">
        <f>ROUND(I430*H430,2)</f>
        <v>0</v>
      </c>
      <c r="BL430" s="22" t="s">
        <v>98</v>
      </c>
      <c r="BM430" s="191" t="s">
        <v>4270</v>
      </c>
    </row>
    <row r="431" s="2" customFormat="1">
      <c r="A431" s="41"/>
      <c r="B431" s="42"/>
      <c r="C431" s="41"/>
      <c r="D431" s="193" t="s">
        <v>417</v>
      </c>
      <c r="E431" s="41"/>
      <c r="F431" s="194" t="s">
        <v>4271</v>
      </c>
      <c r="G431" s="41"/>
      <c r="H431" s="41"/>
      <c r="I431" s="195"/>
      <c r="J431" s="41"/>
      <c r="K431" s="41"/>
      <c r="L431" s="42"/>
      <c r="M431" s="196"/>
      <c r="N431" s="197"/>
      <c r="O431" s="75"/>
      <c r="P431" s="75"/>
      <c r="Q431" s="75"/>
      <c r="R431" s="75"/>
      <c r="S431" s="75"/>
      <c r="T431" s="76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T431" s="22" t="s">
        <v>417</v>
      </c>
      <c r="AU431" s="22" t="s">
        <v>80</v>
      </c>
    </row>
    <row r="432" s="13" customFormat="1">
      <c r="A432" s="13"/>
      <c r="B432" s="198"/>
      <c r="C432" s="13"/>
      <c r="D432" s="199" t="s">
        <v>419</v>
      </c>
      <c r="E432" s="200" t="s">
        <v>3</v>
      </c>
      <c r="F432" s="201" t="s">
        <v>437</v>
      </c>
      <c r="G432" s="13"/>
      <c r="H432" s="202">
        <v>5</v>
      </c>
      <c r="I432" s="203"/>
      <c r="J432" s="13"/>
      <c r="K432" s="13"/>
      <c r="L432" s="198"/>
      <c r="M432" s="204"/>
      <c r="N432" s="205"/>
      <c r="O432" s="205"/>
      <c r="P432" s="205"/>
      <c r="Q432" s="205"/>
      <c r="R432" s="205"/>
      <c r="S432" s="205"/>
      <c r="T432" s="20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00" t="s">
        <v>419</v>
      </c>
      <c r="AU432" s="200" t="s">
        <v>80</v>
      </c>
      <c r="AV432" s="13" t="s">
        <v>80</v>
      </c>
      <c r="AW432" s="13" t="s">
        <v>33</v>
      </c>
      <c r="AX432" s="13" t="s">
        <v>76</v>
      </c>
      <c r="AY432" s="200" t="s">
        <v>408</v>
      </c>
    </row>
    <row r="433" s="2" customFormat="1" ht="24.15" customHeight="1">
      <c r="A433" s="41"/>
      <c r="B433" s="179"/>
      <c r="C433" s="180" t="s">
        <v>1049</v>
      </c>
      <c r="D433" s="180" t="s">
        <v>411</v>
      </c>
      <c r="E433" s="181" t="s">
        <v>4272</v>
      </c>
      <c r="F433" s="182" t="s">
        <v>4273</v>
      </c>
      <c r="G433" s="183" t="s">
        <v>561</v>
      </c>
      <c r="H433" s="184">
        <v>1</v>
      </c>
      <c r="I433" s="185"/>
      <c r="J433" s="186">
        <f>ROUND(I433*H433,2)</f>
        <v>0</v>
      </c>
      <c r="K433" s="182" t="s">
        <v>414</v>
      </c>
      <c r="L433" s="42"/>
      <c r="M433" s="187" t="s">
        <v>3</v>
      </c>
      <c r="N433" s="188" t="s">
        <v>43</v>
      </c>
      <c r="O433" s="75"/>
      <c r="P433" s="189">
        <f>O433*H433</f>
        <v>0</v>
      </c>
      <c r="Q433" s="189">
        <v>0.00024000000000000001</v>
      </c>
      <c r="R433" s="189">
        <f>Q433*H433</f>
        <v>0.00024000000000000001</v>
      </c>
      <c r="S433" s="189">
        <v>0</v>
      </c>
      <c r="T433" s="190">
        <f>S433*H433</f>
        <v>0</v>
      </c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R433" s="191" t="s">
        <v>98</v>
      </c>
      <c r="AT433" s="191" t="s">
        <v>411</v>
      </c>
      <c r="AU433" s="191" t="s">
        <v>80</v>
      </c>
      <c r="AY433" s="22" t="s">
        <v>408</v>
      </c>
      <c r="BE433" s="192">
        <f>IF(N433="základní",J433,0)</f>
        <v>0</v>
      </c>
      <c r="BF433" s="192">
        <f>IF(N433="snížená",J433,0)</f>
        <v>0</v>
      </c>
      <c r="BG433" s="192">
        <f>IF(N433="zákl. přenesená",J433,0)</f>
        <v>0</v>
      </c>
      <c r="BH433" s="192">
        <f>IF(N433="sníž. přenesená",J433,0)</f>
        <v>0</v>
      </c>
      <c r="BI433" s="192">
        <f>IF(N433="nulová",J433,0)</f>
        <v>0</v>
      </c>
      <c r="BJ433" s="22" t="s">
        <v>76</v>
      </c>
      <c r="BK433" s="192">
        <f>ROUND(I433*H433,2)</f>
        <v>0</v>
      </c>
      <c r="BL433" s="22" t="s">
        <v>98</v>
      </c>
      <c r="BM433" s="191" t="s">
        <v>4274</v>
      </c>
    </row>
    <row r="434" s="2" customFormat="1">
      <c r="A434" s="41"/>
      <c r="B434" s="42"/>
      <c r="C434" s="41"/>
      <c r="D434" s="193" t="s">
        <v>417</v>
      </c>
      <c r="E434" s="41"/>
      <c r="F434" s="194" t="s">
        <v>4275</v>
      </c>
      <c r="G434" s="41"/>
      <c r="H434" s="41"/>
      <c r="I434" s="195"/>
      <c r="J434" s="41"/>
      <c r="K434" s="41"/>
      <c r="L434" s="42"/>
      <c r="M434" s="196"/>
      <c r="N434" s="197"/>
      <c r="O434" s="75"/>
      <c r="P434" s="75"/>
      <c r="Q434" s="75"/>
      <c r="R434" s="75"/>
      <c r="S434" s="75"/>
      <c r="T434" s="76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T434" s="22" t="s">
        <v>417</v>
      </c>
      <c r="AU434" s="22" t="s">
        <v>80</v>
      </c>
    </row>
    <row r="435" s="13" customFormat="1">
      <c r="A435" s="13"/>
      <c r="B435" s="198"/>
      <c r="C435" s="13"/>
      <c r="D435" s="199" t="s">
        <v>419</v>
      </c>
      <c r="E435" s="200" t="s">
        <v>3</v>
      </c>
      <c r="F435" s="201" t="s">
        <v>76</v>
      </c>
      <c r="G435" s="13"/>
      <c r="H435" s="202">
        <v>1</v>
      </c>
      <c r="I435" s="203"/>
      <c r="J435" s="13"/>
      <c r="K435" s="13"/>
      <c r="L435" s="198"/>
      <c r="M435" s="204"/>
      <c r="N435" s="205"/>
      <c r="O435" s="205"/>
      <c r="P435" s="205"/>
      <c r="Q435" s="205"/>
      <c r="R435" s="205"/>
      <c r="S435" s="205"/>
      <c r="T435" s="20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00" t="s">
        <v>419</v>
      </c>
      <c r="AU435" s="200" t="s">
        <v>80</v>
      </c>
      <c r="AV435" s="13" t="s">
        <v>80</v>
      </c>
      <c r="AW435" s="13" t="s">
        <v>33</v>
      </c>
      <c r="AX435" s="13" t="s">
        <v>76</v>
      </c>
      <c r="AY435" s="200" t="s">
        <v>408</v>
      </c>
    </row>
    <row r="436" s="2" customFormat="1" ht="24.15" customHeight="1">
      <c r="A436" s="41"/>
      <c r="B436" s="179"/>
      <c r="C436" s="180" t="s">
        <v>1056</v>
      </c>
      <c r="D436" s="180" t="s">
        <v>411</v>
      </c>
      <c r="E436" s="181" t="s">
        <v>4276</v>
      </c>
      <c r="F436" s="182" t="s">
        <v>4277</v>
      </c>
      <c r="G436" s="183" t="s">
        <v>561</v>
      </c>
      <c r="H436" s="184">
        <v>1</v>
      </c>
      <c r="I436" s="185"/>
      <c r="J436" s="186">
        <f>ROUND(I436*H436,2)</f>
        <v>0</v>
      </c>
      <c r="K436" s="182" t="s">
        <v>414</v>
      </c>
      <c r="L436" s="42"/>
      <c r="M436" s="187" t="s">
        <v>3</v>
      </c>
      <c r="N436" s="188" t="s">
        <v>43</v>
      </c>
      <c r="O436" s="75"/>
      <c r="P436" s="189">
        <f>O436*H436</f>
        <v>0</v>
      </c>
      <c r="Q436" s="189">
        <v>0.00027999999999999998</v>
      </c>
      <c r="R436" s="189">
        <f>Q436*H436</f>
        <v>0.00027999999999999998</v>
      </c>
      <c r="S436" s="189">
        <v>0</v>
      </c>
      <c r="T436" s="190">
        <f>S436*H436</f>
        <v>0</v>
      </c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R436" s="191" t="s">
        <v>98</v>
      </c>
      <c r="AT436" s="191" t="s">
        <v>411</v>
      </c>
      <c r="AU436" s="191" t="s">
        <v>80</v>
      </c>
      <c r="AY436" s="22" t="s">
        <v>408</v>
      </c>
      <c r="BE436" s="192">
        <f>IF(N436="základní",J436,0)</f>
        <v>0</v>
      </c>
      <c r="BF436" s="192">
        <f>IF(N436="snížená",J436,0)</f>
        <v>0</v>
      </c>
      <c r="BG436" s="192">
        <f>IF(N436="zákl. přenesená",J436,0)</f>
        <v>0</v>
      </c>
      <c r="BH436" s="192">
        <f>IF(N436="sníž. přenesená",J436,0)</f>
        <v>0</v>
      </c>
      <c r="BI436" s="192">
        <f>IF(N436="nulová",J436,0)</f>
        <v>0</v>
      </c>
      <c r="BJ436" s="22" t="s">
        <v>76</v>
      </c>
      <c r="BK436" s="192">
        <f>ROUND(I436*H436,2)</f>
        <v>0</v>
      </c>
      <c r="BL436" s="22" t="s">
        <v>98</v>
      </c>
      <c r="BM436" s="191" t="s">
        <v>4278</v>
      </c>
    </row>
    <row r="437" s="2" customFormat="1">
      <c r="A437" s="41"/>
      <c r="B437" s="42"/>
      <c r="C437" s="41"/>
      <c r="D437" s="193" t="s">
        <v>417</v>
      </c>
      <c r="E437" s="41"/>
      <c r="F437" s="194" t="s">
        <v>4279</v>
      </c>
      <c r="G437" s="41"/>
      <c r="H437" s="41"/>
      <c r="I437" s="195"/>
      <c r="J437" s="41"/>
      <c r="K437" s="41"/>
      <c r="L437" s="42"/>
      <c r="M437" s="196"/>
      <c r="N437" s="197"/>
      <c r="O437" s="75"/>
      <c r="P437" s="75"/>
      <c r="Q437" s="75"/>
      <c r="R437" s="75"/>
      <c r="S437" s="75"/>
      <c r="T437" s="76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T437" s="22" t="s">
        <v>417</v>
      </c>
      <c r="AU437" s="22" t="s">
        <v>80</v>
      </c>
    </row>
    <row r="438" s="13" customFormat="1">
      <c r="A438" s="13"/>
      <c r="B438" s="198"/>
      <c r="C438" s="13"/>
      <c r="D438" s="199" t="s">
        <v>419</v>
      </c>
      <c r="E438" s="200" t="s">
        <v>3</v>
      </c>
      <c r="F438" s="201" t="s">
        <v>76</v>
      </c>
      <c r="G438" s="13"/>
      <c r="H438" s="202">
        <v>1</v>
      </c>
      <c r="I438" s="203"/>
      <c r="J438" s="13"/>
      <c r="K438" s="13"/>
      <c r="L438" s="198"/>
      <c r="M438" s="204"/>
      <c r="N438" s="205"/>
      <c r="O438" s="205"/>
      <c r="P438" s="205"/>
      <c r="Q438" s="205"/>
      <c r="R438" s="205"/>
      <c r="S438" s="205"/>
      <c r="T438" s="20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00" t="s">
        <v>419</v>
      </c>
      <c r="AU438" s="200" t="s">
        <v>80</v>
      </c>
      <c r="AV438" s="13" t="s">
        <v>80</v>
      </c>
      <c r="AW438" s="13" t="s">
        <v>33</v>
      </c>
      <c r="AX438" s="13" t="s">
        <v>76</v>
      </c>
      <c r="AY438" s="200" t="s">
        <v>408</v>
      </c>
    </row>
    <row r="439" s="2" customFormat="1" ht="44.25" customHeight="1">
      <c r="A439" s="41"/>
      <c r="B439" s="179"/>
      <c r="C439" s="180" t="s">
        <v>1065</v>
      </c>
      <c r="D439" s="180" t="s">
        <v>411</v>
      </c>
      <c r="E439" s="181" t="s">
        <v>4280</v>
      </c>
      <c r="F439" s="182" t="s">
        <v>4281</v>
      </c>
      <c r="G439" s="183" t="s">
        <v>561</v>
      </c>
      <c r="H439" s="184">
        <v>2</v>
      </c>
      <c r="I439" s="185"/>
      <c r="J439" s="186">
        <f>ROUND(I439*H439,2)</f>
        <v>0</v>
      </c>
      <c r="K439" s="182" t="s">
        <v>4282</v>
      </c>
      <c r="L439" s="42"/>
      <c r="M439" s="187" t="s">
        <v>3</v>
      </c>
      <c r="N439" s="188" t="s">
        <v>43</v>
      </c>
      <c r="O439" s="75"/>
      <c r="P439" s="189">
        <f>O439*H439</f>
        <v>0</v>
      </c>
      <c r="Q439" s="189">
        <v>0.016969999999999999</v>
      </c>
      <c r="R439" s="189">
        <f>Q439*H439</f>
        <v>0.033939999999999998</v>
      </c>
      <c r="S439" s="189">
        <v>0</v>
      </c>
      <c r="T439" s="190">
        <f>S439*H439</f>
        <v>0</v>
      </c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R439" s="191" t="s">
        <v>98</v>
      </c>
      <c r="AT439" s="191" t="s">
        <v>411</v>
      </c>
      <c r="AU439" s="191" t="s">
        <v>80</v>
      </c>
      <c r="AY439" s="22" t="s">
        <v>408</v>
      </c>
      <c r="BE439" s="192">
        <f>IF(N439="základní",J439,0)</f>
        <v>0</v>
      </c>
      <c r="BF439" s="192">
        <f>IF(N439="snížená",J439,0)</f>
        <v>0</v>
      </c>
      <c r="BG439" s="192">
        <f>IF(N439="zákl. přenesená",J439,0)</f>
        <v>0</v>
      </c>
      <c r="BH439" s="192">
        <f>IF(N439="sníž. přenesená",J439,0)</f>
        <v>0</v>
      </c>
      <c r="BI439" s="192">
        <f>IF(N439="nulová",J439,0)</f>
        <v>0</v>
      </c>
      <c r="BJ439" s="22" t="s">
        <v>76</v>
      </c>
      <c r="BK439" s="192">
        <f>ROUND(I439*H439,2)</f>
        <v>0</v>
      </c>
      <c r="BL439" s="22" t="s">
        <v>98</v>
      </c>
      <c r="BM439" s="191" t="s">
        <v>4283</v>
      </c>
    </row>
    <row r="440" s="13" customFormat="1">
      <c r="A440" s="13"/>
      <c r="B440" s="198"/>
      <c r="C440" s="13"/>
      <c r="D440" s="199" t="s">
        <v>419</v>
      </c>
      <c r="E440" s="200" t="s">
        <v>3</v>
      </c>
      <c r="F440" s="201" t="s">
        <v>80</v>
      </c>
      <c r="G440" s="13"/>
      <c r="H440" s="202">
        <v>2</v>
      </c>
      <c r="I440" s="203"/>
      <c r="J440" s="13"/>
      <c r="K440" s="13"/>
      <c r="L440" s="198"/>
      <c r="M440" s="204"/>
      <c r="N440" s="205"/>
      <c r="O440" s="205"/>
      <c r="P440" s="205"/>
      <c r="Q440" s="205"/>
      <c r="R440" s="205"/>
      <c r="S440" s="205"/>
      <c r="T440" s="20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00" t="s">
        <v>419</v>
      </c>
      <c r="AU440" s="200" t="s">
        <v>80</v>
      </c>
      <c r="AV440" s="13" t="s">
        <v>80</v>
      </c>
      <c r="AW440" s="13" t="s">
        <v>33</v>
      </c>
      <c r="AX440" s="13" t="s">
        <v>76</v>
      </c>
      <c r="AY440" s="200" t="s">
        <v>408</v>
      </c>
    </row>
    <row r="441" s="2" customFormat="1" ht="37.8" customHeight="1">
      <c r="A441" s="41"/>
      <c r="B441" s="179"/>
      <c r="C441" s="180" t="s">
        <v>1068</v>
      </c>
      <c r="D441" s="180" t="s">
        <v>411</v>
      </c>
      <c r="E441" s="181" t="s">
        <v>4284</v>
      </c>
      <c r="F441" s="182" t="s">
        <v>4285</v>
      </c>
      <c r="G441" s="183" t="s">
        <v>561</v>
      </c>
      <c r="H441" s="184">
        <v>2</v>
      </c>
      <c r="I441" s="185"/>
      <c r="J441" s="186">
        <f>ROUND(I441*H441,2)</f>
        <v>0</v>
      </c>
      <c r="K441" s="182" t="s">
        <v>4282</v>
      </c>
      <c r="L441" s="42"/>
      <c r="M441" s="187" t="s">
        <v>3</v>
      </c>
      <c r="N441" s="188" t="s">
        <v>43</v>
      </c>
      <c r="O441" s="75"/>
      <c r="P441" s="189">
        <f>O441*H441</f>
        <v>0</v>
      </c>
      <c r="Q441" s="189">
        <v>0.016969999999999999</v>
      </c>
      <c r="R441" s="189">
        <f>Q441*H441</f>
        <v>0.033939999999999998</v>
      </c>
      <c r="S441" s="189">
        <v>0</v>
      </c>
      <c r="T441" s="190">
        <f>S441*H441</f>
        <v>0</v>
      </c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R441" s="191" t="s">
        <v>98</v>
      </c>
      <c r="AT441" s="191" t="s">
        <v>411</v>
      </c>
      <c r="AU441" s="191" t="s">
        <v>80</v>
      </c>
      <c r="AY441" s="22" t="s">
        <v>408</v>
      </c>
      <c r="BE441" s="192">
        <f>IF(N441="základní",J441,0)</f>
        <v>0</v>
      </c>
      <c r="BF441" s="192">
        <f>IF(N441="snížená",J441,0)</f>
        <v>0</v>
      </c>
      <c r="BG441" s="192">
        <f>IF(N441="zákl. přenesená",J441,0)</f>
        <v>0</v>
      </c>
      <c r="BH441" s="192">
        <f>IF(N441="sníž. přenesená",J441,0)</f>
        <v>0</v>
      </c>
      <c r="BI441" s="192">
        <f>IF(N441="nulová",J441,0)</f>
        <v>0</v>
      </c>
      <c r="BJ441" s="22" t="s">
        <v>76</v>
      </c>
      <c r="BK441" s="192">
        <f>ROUND(I441*H441,2)</f>
        <v>0</v>
      </c>
      <c r="BL441" s="22" t="s">
        <v>98</v>
      </c>
      <c r="BM441" s="191" t="s">
        <v>4286</v>
      </c>
    </row>
    <row r="442" s="13" customFormat="1">
      <c r="A442" s="13"/>
      <c r="B442" s="198"/>
      <c r="C442" s="13"/>
      <c r="D442" s="199" t="s">
        <v>419</v>
      </c>
      <c r="E442" s="200" t="s">
        <v>3</v>
      </c>
      <c r="F442" s="201" t="s">
        <v>80</v>
      </c>
      <c r="G442" s="13"/>
      <c r="H442" s="202">
        <v>2</v>
      </c>
      <c r="I442" s="203"/>
      <c r="J442" s="13"/>
      <c r="K442" s="13"/>
      <c r="L442" s="198"/>
      <c r="M442" s="204"/>
      <c r="N442" s="205"/>
      <c r="O442" s="205"/>
      <c r="P442" s="205"/>
      <c r="Q442" s="205"/>
      <c r="R442" s="205"/>
      <c r="S442" s="205"/>
      <c r="T442" s="20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00" t="s">
        <v>419</v>
      </c>
      <c r="AU442" s="200" t="s">
        <v>80</v>
      </c>
      <c r="AV442" s="13" t="s">
        <v>80</v>
      </c>
      <c r="AW442" s="13" t="s">
        <v>33</v>
      </c>
      <c r="AX442" s="13" t="s">
        <v>76</v>
      </c>
      <c r="AY442" s="200" t="s">
        <v>408</v>
      </c>
    </row>
    <row r="443" s="2" customFormat="1" ht="37.8" customHeight="1">
      <c r="A443" s="41"/>
      <c r="B443" s="179"/>
      <c r="C443" s="180" t="s">
        <v>1071</v>
      </c>
      <c r="D443" s="180" t="s">
        <v>411</v>
      </c>
      <c r="E443" s="181" t="s">
        <v>4287</v>
      </c>
      <c r="F443" s="182" t="s">
        <v>4288</v>
      </c>
      <c r="G443" s="183" t="s">
        <v>561</v>
      </c>
      <c r="H443" s="184">
        <v>2</v>
      </c>
      <c r="I443" s="185"/>
      <c r="J443" s="186">
        <f>ROUND(I443*H443,2)</f>
        <v>0</v>
      </c>
      <c r="K443" s="182" t="s">
        <v>4282</v>
      </c>
      <c r="L443" s="42"/>
      <c r="M443" s="187" t="s">
        <v>3</v>
      </c>
      <c r="N443" s="188" t="s">
        <v>43</v>
      </c>
      <c r="O443" s="75"/>
      <c r="P443" s="189">
        <f>O443*H443</f>
        <v>0</v>
      </c>
      <c r="Q443" s="189">
        <v>0.016969999999999999</v>
      </c>
      <c r="R443" s="189">
        <f>Q443*H443</f>
        <v>0.033939999999999998</v>
      </c>
      <c r="S443" s="189">
        <v>0</v>
      </c>
      <c r="T443" s="190">
        <f>S443*H443</f>
        <v>0</v>
      </c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R443" s="191" t="s">
        <v>98</v>
      </c>
      <c r="AT443" s="191" t="s">
        <v>411</v>
      </c>
      <c r="AU443" s="191" t="s">
        <v>80</v>
      </c>
      <c r="AY443" s="22" t="s">
        <v>408</v>
      </c>
      <c r="BE443" s="192">
        <f>IF(N443="základní",J443,0)</f>
        <v>0</v>
      </c>
      <c r="BF443" s="192">
        <f>IF(N443="snížená",J443,0)</f>
        <v>0</v>
      </c>
      <c r="BG443" s="192">
        <f>IF(N443="zákl. přenesená",J443,0)</f>
        <v>0</v>
      </c>
      <c r="BH443" s="192">
        <f>IF(N443="sníž. přenesená",J443,0)</f>
        <v>0</v>
      </c>
      <c r="BI443" s="192">
        <f>IF(N443="nulová",J443,0)</f>
        <v>0</v>
      </c>
      <c r="BJ443" s="22" t="s">
        <v>76</v>
      </c>
      <c r="BK443" s="192">
        <f>ROUND(I443*H443,2)</f>
        <v>0</v>
      </c>
      <c r="BL443" s="22" t="s">
        <v>98</v>
      </c>
      <c r="BM443" s="191" t="s">
        <v>4289</v>
      </c>
    </row>
    <row r="444" s="13" customFormat="1">
      <c r="A444" s="13"/>
      <c r="B444" s="198"/>
      <c r="C444" s="13"/>
      <c r="D444" s="199" t="s">
        <v>419</v>
      </c>
      <c r="E444" s="200" t="s">
        <v>3</v>
      </c>
      <c r="F444" s="201" t="s">
        <v>80</v>
      </c>
      <c r="G444" s="13"/>
      <c r="H444" s="202">
        <v>2</v>
      </c>
      <c r="I444" s="203"/>
      <c r="J444" s="13"/>
      <c r="K444" s="13"/>
      <c r="L444" s="198"/>
      <c r="M444" s="204"/>
      <c r="N444" s="205"/>
      <c r="O444" s="205"/>
      <c r="P444" s="205"/>
      <c r="Q444" s="205"/>
      <c r="R444" s="205"/>
      <c r="S444" s="205"/>
      <c r="T444" s="20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00" t="s">
        <v>419</v>
      </c>
      <c r="AU444" s="200" t="s">
        <v>80</v>
      </c>
      <c r="AV444" s="13" t="s">
        <v>80</v>
      </c>
      <c r="AW444" s="13" t="s">
        <v>33</v>
      </c>
      <c r="AX444" s="13" t="s">
        <v>76</v>
      </c>
      <c r="AY444" s="200" t="s">
        <v>408</v>
      </c>
    </row>
    <row r="445" s="2" customFormat="1" ht="37.8" customHeight="1">
      <c r="A445" s="41"/>
      <c r="B445" s="179"/>
      <c r="C445" s="180" t="s">
        <v>1073</v>
      </c>
      <c r="D445" s="180" t="s">
        <v>411</v>
      </c>
      <c r="E445" s="181" t="s">
        <v>4290</v>
      </c>
      <c r="F445" s="182" t="s">
        <v>4291</v>
      </c>
      <c r="G445" s="183" t="s">
        <v>561</v>
      </c>
      <c r="H445" s="184">
        <v>2</v>
      </c>
      <c r="I445" s="185"/>
      <c r="J445" s="186">
        <f>ROUND(I445*H445,2)</f>
        <v>0</v>
      </c>
      <c r="K445" s="182" t="s">
        <v>4282</v>
      </c>
      <c r="L445" s="42"/>
      <c r="M445" s="187" t="s">
        <v>3</v>
      </c>
      <c r="N445" s="188" t="s">
        <v>43</v>
      </c>
      <c r="O445" s="75"/>
      <c r="P445" s="189">
        <f>O445*H445</f>
        <v>0</v>
      </c>
      <c r="Q445" s="189">
        <v>0.016969999999999999</v>
      </c>
      <c r="R445" s="189">
        <f>Q445*H445</f>
        <v>0.033939999999999998</v>
      </c>
      <c r="S445" s="189">
        <v>0</v>
      </c>
      <c r="T445" s="190">
        <f>S445*H445</f>
        <v>0</v>
      </c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R445" s="191" t="s">
        <v>98</v>
      </c>
      <c r="AT445" s="191" t="s">
        <v>411</v>
      </c>
      <c r="AU445" s="191" t="s">
        <v>80</v>
      </c>
      <c r="AY445" s="22" t="s">
        <v>408</v>
      </c>
      <c r="BE445" s="192">
        <f>IF(N445="základní",J445,0)</f>
        <v>0</v>
      </c>
      <c r="BF445" s="192">
        <f>IF(N445="snížená",J445,0)</f>
        <v>0</v>
      </c>
      <c r="BG445" s="192">
        <f>IF(N445="zákl. přenesená",J445,0)</f>
        <v>0</v>
      </c>
      <c r="BH445" s="192">
        <f>IF(N445="sníž. přenesená",J445,0)</f>
        <v>0</v>
      </c>
      <c r="BI445" s="192">
        <f>IF(N445="nulová",J445,0)</f>
        <v>0</v>
      </c>
      <c r="BJ445" s="22" t="s">
        <v>76</v>
      </c>
      <c r="BK445" s="192">
        <f>ROUND(I445*H445,2)</f>
        <v>0</v>
      </c>
      <c r="BL445" s="22" t="s">
        <v>98</v>
      </c>
      <c r="BM445" s="191" t="s">
        <v>4292</v>
      </c>
    </row>
    <row r="446" s="13" customFormat="1">
      <c r="A446" s="13"/>
      <c r="B446" s="198"/>
      <c r="C446" s="13"/>
      <c r="D446" s="199" t="s">
        <v>419</v>
      </c>
      <c r="E446" s="200" t="s">
        <v>3</v>
      </c>
      <c r="F446" s="201" t="s">
        <v>80</v>
      </c>
      <c r="G446" s="13"/>
      <c r="H446" s="202">
        <v>2</v>
      </c>
      <c r="I446" s="203"/>
      <c r="J446" s="13"/>
      <c r="K446" s="13"/>
      <c r="L446" s="198"/>
      <c r="M446" s="204"/>
      <c r="N446" s="205"/>
      <c r="O446" s="205"/>
      <c r="P446" s="205"/>
      <c r="Q446" s="205"/>
      <c r="R446" s="205"/>
      <c r="S446" s="205"/>
      <c r="T446" s="20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00" t="s">
        <v>419</v>
      </c>
      <c r="AU446" s="200" t="s">
        <v>80</v>
      </c>
      <c r="AV446" s="13" t="s">
        <v>80</v>
      </c>
      <c r="AW446" s="13" t="s">
        <v>33</v>
      </c>
      <c r="AX446" s="13" t="s">
        <v>76</v>
      </c>
      <c r="AY446" s="200" t="s">
        <v>408</v>
      </c>
    </row>
    <row r="447" s="2" customFormat="1" ht="66.75" customHeight="1">
      <c r="A447" s="41"/>
      <c r="B447" s="179"/>
      <c r="C447" s="180" t="s">
        <v>1077</v>
      </c>
      <c r="D447" s="180" t="s">
        <v>411</v>
      </c>
      <c r="E447" s="181" t="s">
        <v>4293</v>
      </c>
      <c r="F447" s="182" t="s">
        <v>4294</v>
      </c>
      <c r="G447" s="183" t="s">
        <v>561</v>
      </c>
      <c r="H447" s="184">
        <v>5</v>
      </c>
      <c r="I447" s="185"/>
      <c r="J447" s="186">
        <f>ROUND(I447*H447,2)</f>
        <v>0</v>
      </c>
      <c r="K447" s="182" t="s">
        <v>4282</v>
      </c>
      <c r="L447" s="42"/>
      <c r="M447" s="187" t="s">
        <v>3</v>
      </c>
      <c r="N447" s="188" t="s">
        <v>43</v>
      </c>
      <c r="O447" s="75"/>
      <c r="P447" s="189">
        <f>O447*H447</f>
        <v>0</v>
      </c>
      <c r="Q447" s="189">
        <v>0.016969999999999999</v>
      </c>
      <c r="R447" s="189">
        <f>Q447*H447</f>
        <v>0.084849999999999995</v>
      </c>
      <c r="S447" s="189">
        <v>0</v>
      </c>
      <c r="T447" s="190">
        <f>S447*H447</f>
        <v>0</v>
      </c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R447" s="191" t="s">
        <v>98</v>
      </c>
      <c r="AT447" s="191" t="s">
        <v>411</v>
      </c>
      <c r="AU447" s="191" t="s">
        <v>80</v>
      </c>
      <c r="AY447" s="22" t="s">
        <v>408</v>
      </c>
      <c r="BE447" s="192">
        <f>IF(N447="základní",J447,0)</f>
        <v>0</v>
      </c>
      <c r="BF447" s="192">
        <f>IF(N447="snížená",J447,0)</f>
        <v>0</v>
      </c>
      <c r="BG447" s="192">
        <f>IF(N447="zákl. přenesená",J447,0)</f>
        <v>0</v>
      </c>
      <c r="BH447" s="192">
        <f>IF(N447="sníž. přenesená",J447,0)</f>
        <v>0</v>
      </c>
      <c r="BI447" s="192">
        <f>IF(N447="nulová",J447,0)</f>
        <v>0</v>
      </c>
      <c r="BJ447" s="22" t="s">
        <v>76</v>
      </c>
      <c r="BK447" s="192">
        <f>ROUND(I447*H447,2)</f>
        <v>0</v>
      </c>
      <c r="BL447" s="22" t="s">
        <v>98</v>
      </c>
      <c r="BM447" s="191" t="s">
        <v>4295</v>
      </c>
    </row>
    <row r="448" s="13" customFormat="1">
      <c r="A448" s="13"/>
      <c r="B448" s="198"/>
      <c r="C448" s="13"/>
      <c r="D448" s="199" t="s">
        <v>419</v>
      </c>
      <c r="E448" s="200" t="s">
        <v>3</v>
      </c>
      <c r="F448" s="201" t="s">
        <v>437</v>
      </c>
      <c r="G448" s="13"/>
      <c r="H448" s="202">
        <v>5</v>
      </c>
      <c r="I448" s="203"/>
      <c r="J448" s="13"/>
      <c r="K448" s="13"/>
      <c r="L448" s="198"/>
      <c r="M448" s="204"/>
      <c r="N448" s="205"/>
      <c r="O448" s="205"/>
      <c r="P448" s="205"/>
      <c r="Q448" s="205"/>
      <c r="R448" s="205"/>
      <c r="S448" s="205"/>
      <c r="T448" s="20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00" t="s">
        <v>419</v>
      </c>
      <c r="AU448" s="200" t="s">
        <v>80</v>
      </c>
      <c r="AV448" s="13" t="s">
        <v>80</v>
      </c>
      <c r="AW448" s="13" t="s">
        <v>33</v>
      </c>
      <c r="AX448" s="13" t="s">
        <v>76</v>
      </c>
      <c r="AY448" s="200" t="s">
        <v>408</v>
      </c>
    </row>
    <row r="449" s="2" customFormat="1" ht="37.8" customHeight="1">
      <c r="A449" s="41"/>
      <c r="B449" s="179"/>
      <c r="C449" s="180" t="s">
        <v>1083</v>
      </c>
      <c r="D449" s="180" t="s">
        <v>411</v>
      </c>
      <c r="E449" s="181" t="s">
        <v>4296</v>
      </c>
      <c r="F449" s="182" t="s">
        <v>4297</v>
      </c>
      <c r="G449" s="183" t="s">
        <v>561</v>
      </c>
      <c r="H449" s="184">
        <v>5</v>
      </c>
      <c r="I449" s="185"/>
      <c r="J449" s="186">
        <f>ROUND(I449*H449,2)</f>
        <v>0</v>
      </c>
      <c r="K449" s="182" t="s">
        <v>4282</v>
      </c>
      <c r="L449" s="42"/>
      <c r="M449" s="187" t="s">
        <v>3</v>
      </c>
      <c r="N449" s="188" t="s">
        <v>43</v>
      </c>
      <c r="O449" s="75"/>
      <c r="P449" s="189">
        <f>O449*H449</f>
        <v>0</v>
      </c>
      <c r="Q449" s="189">
        <v>0.016969999999999999</v>
      </c>
      <c r="R449" s="189">
        <f>Q449*H449</f>
        <v>0.084849999999999995</v>
      </c>
      <c r="S449" s="189">
        <v>0</v>
      </c>
      <c r="T449" s="190">
        <f>S449*H449</f>
        <v>0</v>
      </c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R449" s="191" t="s">
        <v>98</v>
      </c>
      <c r="AT449" s="191" t="s">
        <v>411</v>
      </c>
      <c r="AU449" s="191" t="s">
        <v>80</v>
      </c>
      <c r="AY449" s="22" t="s">
        <v>408</v>
      </c>
      <c r="BE449" s="192">
        <f>IF(N449="základní",J449,0)</f>
        <v>0</v>
      </c>
      <c r="BF449" s="192">
        <f>IF(N449="snížená",J449,0)</f>
        <v>0</v>
      </c>
      <c r="BG449" s="192">
        <f>IF(N449="zákl. přenesená",J449,0)</f>
        <v>0</v>
      </c>
      <c r="BH449" s="192">
        <f>IF(N449="sníž. přenesená",J449,0)</f>
        <v>0</v>
      </c>
      <c r="BI449" s="192">
        <f>IF(N449="nulová",J449,0)</f>
        <v>0</v>
      </c>
      <c r="BJ449" s="22" t="s">
        <v>76</v>
      </c>
      <c r="BK449" s="192">
        <f>ROUND(I449*H449,2)</f>
        <v>0</v>
      </c>
      <c r="BL449" s="22" t="s">
        <v>98</v>
      </c>
      <c r="BM449" s="191" t="s">
        <v>4298</v>
      </c>
    </row>
    <row r="450" s="13" customFormat="1">
      <c r="A450" s="13"/>
      <c r="B450" s="198"/>
      <c r="C450" s="13"/>
      <c r="D450" s="199" t="s">
        <v>419</v>
      </c>
      <c r="E450" s="200" t="s">
        <v>3</v>
      </c>
      <c r="F450" s="201" t="s">
        <v>437</v>
      </c>
      <c r="G450" s="13"/>
      <c r="H450" s="202">
        <v>5</v>
      </c>
      <c r="I450" s="203"/>
      <c r="J450" s="13"/>
      <c r="K450" s="13"/>
      <c r="L450" s="198"/>
      <c r="M450" s="204"/>
      <c r="N450" s="205"/>
      <c r="O450" s="205"/>
      <c r="P450" s="205"/>
      <c r="Q450" s="205"/>
      <c r="R450" s="205"/>
      <c r="S450" s="205"/>
      <c r="T450" s="20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00" t="s">
        <v>419</v>
      </c>
      <c r="AU450" s="200" t="s">
        <v>80</v>
      </c>
      <c r="AV450" s="13" t="s">
        <v>80</v>
      </c>
      <c r="AW450" s="13" t="s">
        <v>33</v>
      </c>
      <c r="AX450" s="13" t="s">
        <v>76</v>
      </c>
      <c r="AY450" s="200" t="s">
        <v>408</v>
      </c>
    </row>
    <row r="451" s="2" customFormat="1" ht="44.25" customHeight="1">
      <c r="A451" s="41"/>
      <c r="B451" s="179"/>
      <c r="C451" s="180" t="s">
        <v>1088</v>
      </c>
      <c r="D451" s="180" t="s">
        <v>411</v>
      </c>
      <c r="E451" s="181" t="s">
        <v>4299</v>
      </c>
      <c r="F451" s="182" t="s">
        <v>4300</v>
      </c>
      <c r="G451" s="183" t="s">
        <v>561</v>
      </c>
      <c r="H451" s="184">
        <v>2</v>
      </c>
      <c r="I451" s="185"/>
      <c r="J451" s="186">
        <f>ROUND(I451*H451,2)</f>
        <v>0</v>
      </c>
      <c r="K451" s="182" t="s">
        <v>4282</v>
      </c>
      <c r="L451" s="42"/>
      <c r="M451" s="187" t="s">
        <v>3</v>
      </c>
      <c r="N451" s="188" t="s">
        <v>43</v>
      </c>
      <c r="O451" s="75"/>
      <c r="P451" s="189">
        <f>O451*H451</f>
        <v>0</v>
      </c>
      <c r="Q451" s="189">
        <v>0.016969999999999999</v>
      </c>
      <c r="R451" s="189">
        <f>Q451*H451</f>
        <v>0.033939999999999998</v>
      </c>
      <c r="S451" s="189">
        <v>0</v>
      </c>
      <c r="T451" s="190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191" t="s">
        <v>98</v>
      </c>
      <c r="AT451" s="191" t="s">
        <v>411</v>
      </c>
      <c r="AU451" s="191" t="s">
        <v>80</v>
      </c>
      <c r="AY451" s="22" t="s">
        <v>408</v>
      </c>
      <c r="BE451" s="192">
        <f>IF(N451="základní",J451,0)</f>
        <v>0</v>
      </c>
      <c r="BF451" s="192">
        <f>IF(N451="snížená",J451,0)</f>
        <v>0</v>
      </c>
      <c r="BG451" s="192">
        <f>IF(N451="zákl. přenesená",J451,0)</f>
        <v>0</v>
      </c>
      <c r="BH451" s="192">
        <f>IF(N451="sníž. přenesená",J451,0)</f>
        <v>0</v>
      </c>
      <c r="BI451" s="192">
        <f>IF(N451="nulová",J451,0)</f>
        <v>0</v>
      </c>
      <c r="BJ451" s="22" t="s">
        <v>76</v>
      </c>
      <c r="BK451" s="192">
        <f>ROUND(I451*H451,2)</f>
        <v>0</v>
      </c>
      <c r="BL451" s="22" t="s">
        <v>98</v>
      </c>
      <c r="BM451" s="191" t="s">
        <v>4301</v>
      </c>
    </row>
    <row r="452" s="13" customFormat="1">
      <c r="A452" s="13"/>
      <c r="B452" s="198"/>
      <c r="C452" s="13"/>
      <c r="D452" s="199" t="s">
        <v>419</v>
      </c>
      <c r="E452" s="200" t="s">
        <v>3</v>
      </c>
      <c r="F452" s="201" t="s">
        <v>80</v>
      </c>
      <c r="G452" s="13"/>
      <c r="H452" s="202">
        <v>2</v>
      </c>
      <c r="I452" s="203"/>
      <c r="J452" s="13"/>
      <c r="K452" s="13"/>
      <c r="L452" s="198"/>
      <c r="M452" s="204"/>
      <c r="N452" s="205"/>
      <c r="O452" s="205"/>
      <c r="P452" s="205"/>
      <c r="Q452" s="205"/>
      <c r="R452" s="205"/>
      <c r="S452" s="205"/>
      <c r="T452" s="20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00" t="s">
        <v>419</v>
      </c>
      <c r="AU452" s="200" t="s">
        <v>80</v>
      </c>
      <c r="AV452" s="13" t="s">
        <v>80</v>
      </c>
      <c r="AW452" s="13" t="s">
        <v>33</v>
      </c>
      <c r="AX452" s="13" t="s">
        <v>76</v>
      </c>
      <c r="AY452" s="200" t="s">
        <v>408</v>
      </c>
    </row>
    <row r="453" s="2" customFormat="1" ht="44.25" customHeight="1">
      <c r="A453" s="41"/>
      <c r="B453" s="179"/>
      <c r="C453" s="180" t="s">
        <v>1094</v>
      </c>
      <c r="D453" s="180" t="s">
        <v>411</v>
      </c>
      <c r="E453" s="181" t="s">
        <v>4302</v>
      </c>
      <c r="F453" s="182" t="s">
        <v>4303</v>
      </c>
      <c r="G453" s="183" t="s">
        <v>561</v>
      </c>
      <c r="H453" s="184">
        <v>5</v>
      </c>
      <c r="I453" s="185"/>
      <c r="J453" s="186">
        <f>ROUND(I453*H453,2)</f>
        <v>0</v>
      </c>
      <c r="K453" s="182" t="s">
        <v>4282</v>
      </c>
      <c r="L453" s="42"/>
      <c r="M453" s="187" t="s">
        <v>3</v>
      </c>
      <c r="N453" s="188" t="s">
        <v>43</v>
      </c>
      <c r="O453" s="75"/>
      <c r="P453" s="189">
        <f>O453*H453</f>
        <v>0</v>
      </c>
      <c r="Q453" s="189">
        <v>0.016969999999999999</v>
      </c>
      <c r="R453" s="189">
        <f>Q453*H453</f>
        <v>0.084849999999999995</v>
      </c>
      <c r="S453" s="189">
        <v>0</v>
      </c>
      <c r="T453" s="190">
        <f>S453*H453</f>
        <v>0</v>
      </c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R453" s="191" t="s">
        <v>98</v>
      </c>
      <c r="AT453" s="191" t="s">
        <v>411</v>
      </c>
      <c r="AU453" s="191" t="s">
        <v>80</v>
      </c>
      <c r="AY453" s="22" t="s">
        <v>408</v>
      </c>
      <c r="BE453" s="192">
        <f>IF(N453="základní",J453,0)</f>
        <v>0</v>
      </c>
      <c r="BF453" s="192">
        <f>IF(N453="snížená",J453,0)</f>
        <v>0</v>
      </c>
      <c r="BG453" s="192">
        <f>IF(N453="zákl. přenesená",J453,0)</f>
        <v>0</v>
      </c>
      <c r="BH453" s="192">
        <f>IF(N453="sníž. přenesená",J453,0)</f>
        <v>0</v>
      </c>
      <c r="BI453" s="192">
        <f>IF(N453="nulová",J453,0)</f>
        <v>0</v>
      </c>
      <c r="BJ453" s="22" t="s">
        <v>76</v>
      </c>
      <c r="BK453" s="192">
        <f>ROUND(I453*H453,2)</f>
        <v>0</v>
      </c>
      <c r="BL453" s="22" t="s">
        <v>98</v>
      </c>
      <c r="BM453" s="191" t="s">
        <v>4304</v>
      </c>
    </row>
    <row r="454" s="13" customFormat="1">
      <c r="A454" s="13"/>
      <c r="B454" s="198"/>
      <c r="C454" s="13"/>
      <c r="D454" s="199" t="s">
        <v>419</v>
      </c>
      <c r="E454" s="200" t="s">
        <v>3</v>
      </c>
      <c r="F454" s="201" t="s">
        <v>437</v>
      </c>
      <c r="G454" s="13"/>
      <c r="H454" s="202">
        <v>5</v>
      </c>
      <c r="I454" s="203"/>
      <c r="J454" s="13"/>
      <c r="K454" s="13"/>
      <c r="L454" s="198"/>
      <c r="M454" s="204"/>
      <c r="N454" s="205"/>
      <c r="O454" s="205"/>
      <c r="P454" s="205"/>
      <c r="Q454" s="205"/>
      <c r="R454" s="205"/>
      <c r="S454" s="205"/>
      <c r="T454" s="20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00" t="s">
        <v>419</v>
      </c>
      <c r="AU454" s="200" t="s">
        <v>80</v>
      </c>
      <c r="AV454" s="13" t="s">
        <v>80</v>
      </c>
      <c r="AW454" s="13" t="s">
        <v>33</v>
      </c>
      <c r="AX454" s="13" t="s">
        <v>76</v>
      </c>
      <c r="AY454" s="200" t="s">
        <v>408</v>
      </c>
    </row>
    <row r="455" s="2" customFormat="1" ht="44.25" customHeight="1">
      <c r="A455" s="41"/>
      <c r="B455" s="179"/>
      <c r="C455" s="180" t="s">
        <v>1104</v>
      </c>
      <c r="D455" s="180" t="s">
        <v>411</v>
      </c>
      <c r="E455" s="181" t="s">
        <v>4305</v>
      </c>
      <c r="F455" s="182" t="s">
        <v>4306</v>
      </c>
      <c r="G455" s="183" t="s">
        <v>561</v>
      </c>
      <c r="H455" s="184">
        <v>5</v>
      </c>
      <c r="I455" s="185"/>
      <c r="J455" s="186">
        <f>ROUND(I455*H455,2)</f>
        <v>0</v>
      </c>
      <c r="K455" s="182" t="s">
        <v>4282</v>
      </c>
      <c r="L455" s="42"/>
      <c r="M455" s="187" t="s">
        <v>3</v>
      </c>
      <c r="N455" s="188" t="s">
        <v>43</v>
      </c>
      <c r="O455" s="75"/>
      <c r="P455" s="189">
        <f>O455*H455</f>
        <v>0</v>
      </c>
      <c r="Q455" s="189">
        <v>0.016969999999999999</v>
      </c>
      <c r="R455" s="189">
        <f>Q455*H455</f>
        <v>0.084849999999999995</v>
      </c>
      <c r="S455" s="189">
        <v>0</v>
      </c>
      <c r="T455" s="190">
        <f>S455*H455</f>
        <v>0</v>
      </c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R455" s="191" t="s">
        <v>98</v>
      </c>
      <c r="AT455" s="191" t="s">
        <v>411</v>
      </c>
      <c r="AU455" s="191" t="s">
        <v>80</v>
      </c>
      <c r="AY455" s="22" t="s">
        <v>408</v>
      </c>
      <c r="BE455" s="192">
        <f>IF(N455="základní",J455,0)</f>
        <v>0</v>
      </c>
      <c r="BF455" s="192">
        <f>IF(N455="snížená",J455,0)</f>
        <v>0</v>
      </c>
      <c r="BG455" s="192">
        <f>IF(N455="zákl. přenesená",J455,0)</f>
        <v>0</v>
      </c>
      <c r="BH455" s="192">
        <f>IF(N455="sníž. přenesená",J455,0)</f>
        <v>0</v>
      </c>
      <c r="BI455" s="192">
        <f>IF(N455="nulová",J455,0)</f>
        <v>0</v>
      </c>
      <c r="BJ455" s="22" t="s">
        <v>76</v>
      </c>
      <c r="BK455" s="192">
        <f>ROUND(I455*H455,2)</f>
        <v>0</v>
      </c>
      <c r="BL455" s="22" t="s">
        <v>98</v>
      </c>
      <c r="BM455" s="191" t="s">
        <v>4307</v>
      </c>
    </row>
    <row r="456" s="13" customFormat="1">
      <c r="A456" s="13"/>
      <c r="B456" s="198"/>
      <c r="C456" s="13"/>
      <c r="D456" s="199" t="s">
        <v>419</v>
      </c>
      <c r="E456" s="200" t="s">
        <v>3</v>
      </c>
      <c r="F456" s="201" t="s">
        <v>437</v>
      </c>
      <c r="G456" s="13"/>
      <c r="H456" s="202">
        <v>5</v>
      </c>
      <c r="I456" s="203"/>
      <c r="J456" s="13"/>
      <c r="K456" s="13"/>
      <c r="L456" s="198"/>
      <c r="M456" s="204"/>
      <c r="N456" s="205"/>
      <c r="O456" s="205"/>
      <c r="P456" s="205"/>
      <c r="Q456" s="205"/>
      <c r="R456" s="205"/>
      <c r="S456" s="205"/>
      <c r="T456" s="20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00" t="s">
        <v>419</v>
      </c>
      <c r="AU456" s="200" t="s">
        <v>80</v>
      </c>
      <c r="AV456" s="13" t="s">
        <v>80</v>
      </c>
      <c r="AW456" s="13" t="s">
        <v>33</v>
      </c>
      <c r="AX456" s="13" t="s">
        <v>76</v>
      </c>
      <c r="AY456" s="200" t="s">
        <v>408</v>
      </c>
    </row>
    <row r="457" s="2" customFormat="1" ht="24.15" customHeight="1">
      <c r="A457" s="41"/>
      <c r="B457" s="179"/>
      <c r="C457" s="180" t="s">
        <v>1113</v>
      </c>
      <c r="D457" s="180" t="s">
        <v>411</v>
      </c>
      <c r="E457" s="181" t="s">
        <v>4308</v>
      </c>
      <c r="F457" s="182" t="s">
        <v>4309</v>
      </c>
      <c r="G457" s="183" t="s">
        <v>561</v>
      </c>
      <c r="H457" s="184">
        <v>5</v>
      </c>
      <c r="I457" s="185"/>
      <c r="J457" s="186">
        <f>ROUND(I457*H457,2)</f>
        <v>0</v>
      </c>
      <c r="K457" s="182" t="s">
        <v>4282</v>
      </c>
      <c r="L457" s="42"/>
      <c r="M457" s="187" t="s">
        <v>3</v>
      </c>
      <c r="N457" s="188" t="s">
        <v>43</v>
      </c>
      <c r="O457" s="75"/>
      <c r="P457" s="189">
        <f>O457*H457</f>
        <v>0</v>
      </c>
      <c r="Q457" s="189">
        <v>0.016969999999999999</v>
      </c>
      <c r="R457" s="189">
        <f>Q457*H457</f>
        <v>0.084849999999999995</v>
      </c>
      <c r="S457" s="189">
        <v>0</v>
      </c>
      <c r="T457" s="190">
        <f>S457*H457</f>
        <v>0</v>
      </c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R457" s="191" t="s">
        <v>98</v>
      </c>
      <c r="AT457" s="191" t="s">
        <v>411</v>
      </c>
      <c r="AU457" s="191" t="s">
        <v>80</v>
      </c>
      <c r="AY457" s="22" t="s">
        <v>408</v>
      </c>
      <c r="BE457" s="192">
        <f>IF(N457="základní",J457,0)</f>
        <v>0</v>
      </c>
      <c r="BF457" s="192">
        <f>IF(N457="snížená",J457,0)</f>
        <v>0</v>
      </c>
      <c r="BG457" s="192">
        <f>IF(N457="zákl. přenesená",J457,0)</f>
        <v>0</v>
      </c>
      <c r="BH457" s="192">
        <f>IF(N457="sníž. přenesená",J457,0)</f>
        <v>0</v>
      </c>
      <c r="BI457" s="192">
        <f>IF(N457="nulová",J457,0)</f>
        <v>0</v>
      </c>
      <c r="BJ457" s="22" t="s">
        <v>76</v>
      </c>
      <c r="BK457" s="192">
        <f>ROUND(I457*H457,2)</f>
        <v>0</v>
      </c>
      <c r="BL457" s="22" t="s">
        <v>98</v>
      </c>
      <c r="BM457" s="191" t="s">
        <v>4310</v>
      </c>
    </row>
    <row r="458" s="13" customFormat="1">
      <c r="A458" s="13"/>
      <c r="B458" s="198"/>
      <c r="C458" s="13"/>
      <c r="D458" s="199" t="s">
        <v>419</v>
      </c>
      <c r="E458" s="200" t="s">
        <v>3</v>
      </c>
      <c r="F458" s="201" t="s">
        <v>437</v>
      </c>
      <c r="G458" s="13"/>
      <c r="H458" s="202">
        <v>5</v>
      </c>
      <c r="I458" s="203"/>
      <c r="J458" s="13"/>
      <c r="K458" s="13"/>
      <c r="L458" s="198"/>
      <c r="M458" s="204"/>
      <c r="N458" s="205"/>
      <c r="O458" s="205"/>
      <c r="P458" s="205"/>
      <c r="Q458" s="205"/>
      <c r="R458" s="205"/>
      <c r="S458" s="205"/>
      <c r="T458" s="20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00" t="s">
        <v>419</v>
      </c>
      <c r="AU458" s="200" t="s">
        <v>80</v>
      </c>
      <c r="AV458" s="13" t="s">
        <v>80</v>
      </c>
      <c r="AW458" s="13" t="s">
        <v>33</v>
      </c>
      <c r="AX458" s="13" t="s">
        <v>76</v>
      </c>
      <c r="AY458" s="200" t="s">
        <v>408</v>
      </c>
    </row>
    <row r="459" s="2" customFormat="1" ht="37.8" customHeight="1">
      <c r="A459" s="41"/>
      <c r="B459" s="179"/>
      <c r="C459" s="180" t="s">
        <v>1118</v>
      </c>
      <c r="D459" s="180" t="s">
        <v>411</v>
      </c>
      <c r="E459" s="181" t="s">
        <v>4311</v>
      </c>
      <c r="F459" s="182" t="s">
        <v>4312</v>
      </c>
      <c r="G459" s="183" t="s">
        <v>561</v>
      </c>
      <c r="H459" s="184">
        <v>2</v>
      </c>
      <c r="I459" s="185"/>
      <c r="J459" s="186">
        <f>ROUND(I459*H459,2)</f>
        <v>0</v>
      </c>
      <c r="K459" s="182" t="s">
        <v>4282</v>
      </c>
      <c r="L459" s="42"/>
      <c r="M459" s="187" t="s">
        <v>3</v>
      </c>
      <c r="N459" s="188" t="s">
        <v>43</v>
      </c>
      <c r="O459" s="75"/>
      <c r="P459" s="189">
        <f>O459*H459</f>
        <v>0</v>
      </c>
      <c r="Q459" s="189">
        <v>0.016969999999999999</v>
      </c>
      <c r="R459" s="189">
        <f>Q459*H459</f>
        <v>0.033939999999999998</v>
      </c>
      <c r="S459" s="189">
        <v>0</v>
      </c>
      <c r="T459" s="190">
        <f>S459*H459</f>
        <v>0</v>
      </c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R459" s="191" t="s">
        <v>98</v>
      </c>
      <c r="AT459" s="191" t="s">
        <v>411</v>
      </c>
      <c r="AU459" s="191" t="s">
        <v>80</v>
      </c>
      <c r="AY459" s="22" t="s">
        <v>408</v>
      </c>
      <c r="BE459" s="192">
        <f>IF(N459="základní",J459,0)</f>
        <v>0</v>
      </c>
      <c r="BF459" s="192">
        <f>IF(N459="snížená",J459,0)</f>
        <v>0</v>
      </c>
      <c r="BG459" s="192">
        <f>IF(N459="zákl. přenesená",J459,0)</f>
        <v>0</v>
      </c>
      <c r="BH459" s="192">
        <f>IF(N459="sníž. přenesená",J459,0)</f>
        <v>0</v>
      </c>
      <c r="BI459" s="192">
        <f>IF(N459="nulová",J459,0)</f>
        <v>0</v>
      </c>
      <c r="BJ459" s="22" t="s">
        <v>76</v>
      </c>
      <c r="BK459" s="192">
        <f>ROUND(I459*H459,2)</f>
        <v>0</v>
      </c>
      <c r="BL459" s="22" t="s">
        <v>98</v>
      </c>
      <c r="BM459" s="191" t="s">
        <v>4313</v>
      </c>
    </row>
    <row r="460" s="13" customFormat="1">
      <c r="A460" s="13"/>
      <c r="B460" s="198"/>
      <c r="C460" s="13"/>
      <c r="D460" s="199" t="s">
        <v>419</v>
      </c>
      <c r="E460" s="200" t="s">
        <v>3</v>
      </c>
      <c r="F460" s="201" t="s">
        <v>80</v>
      </c>
      <c r="G460" s="13"/>
      <c r="H460" s="202">
        <v>2</v>
      </c>
      <c r="I460" s="203"/>
      <c r="J460" s="13"/>
      <c r="K460" s="13"/>
      <c r="L460" s="198"/>
      <c r="M460" s="204"/>
      <c r="N460" s="205"/>
      <c r="O460" s="205"/>
      <c r="P460" s="205"/>
      <c r="Q460" s="205"/>
      <c r="R460" s="205"/>
      <c r="S460" s="205"/>
      <c r="T460" s="206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00" t="s">
        <v>419</v>
      </c>
      <c r="AU460" s="200" t="s">
        <v>80</v>
      </c>
      <c r="AV460" s="13" t="s">
        <v>80</v>
      </c>
      <c r="AW460" s="13" t="s">
        <v>33</v>
      </c>
      <c r="AX460" s="13" t="s">
        <v>76</v>
      </c>
      <c r="AY460" s="200" t="s">
        <v>408</v>
      </c>
    </row>
    <row r="461" s="2" customFormat="1" ht="55.5" customHeight="1">
      <c r="A461" s="41"/>
      <c r="B461" s="179"/>
      <c r="C461" s="180" t="s">
        <v>1122</v>
      </c>
      <c r="D461" s="180" t="s">
        <v>411</v>
      </c>
      <c r="E461" s="181" t="s">
        <v>4314</v>
      </c>
      <c r="F461" s="182" t="s">
        <v>4315</v>
      </c>
      <c r="G461" s="183" t="s">
        <v>561</v>
      </c>
      <c r="H461" s="184">
        <v>2</v>
      </c>
      <c r="I461" s="185"/>
      <c r="J461" s="186">
        <f>ROUND(I461*H461,2)</f>
        <v>0</v>
      </c>
      <c r="K461" s="182" t="s">
        <v>4282</v>
      </c>
      <c r="L461" s="42"/>
      <c r="M461" s="187" t="s">
        <v>3</v>
      </c>
      <c r="N461" s="188" t="s">
        <v>43</v>
      </c>
      <c r="O461" s="75"/>
      <c r="P461" s="189">
        <f>O461*H461</f>
        <v>0</v>
      </c>
      <c r="Q461" s="189">
        <v>0.016969999999999999</v>
      </c>
      <c r="R461" s="189">
        <f>Q461*H461</f>
        <v>0.033939999999999998</v>
      </c>
      <c r="S461" s="189">
        <v>0</v>
      </c>
      <c r="T461" s="190">
        <f>S461*H461</f>
        <v>0</v>
      </c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R461" s="191" t="s">
        <v>98</v>
      </c>
      <c r="AT461" s="191" t="s">
        <v>411</v>
      </c>
      <c r="AU461" s="191" t="s">
        <v>80</v>
      </c>
      <c r="AY461" s="22" t="s">
        <v>408</v>
      </c>
      <c r="BE461" s="192">
        <f>IF(N461="základní",J461,0)</f>
        <v>0</v>
      </c>
      <c r="BF461" s="192">
        <f>IF(N461="snížená",J461,0)</f>
        <v>0</v>
      </c>
      <c r="BG461" s="192">
        <f>IF(N461="zákl. přenesená",J461,0)</f>
        <v>0</v>
      </c>
      <c r="BH461" s="192">
        <f>IF(N461="sníž. přenesená",J461,0)</f>
        <v>0</v>
      </c>
      <c r="BI461" s="192">
        <f>IF(N461="nulová",J461,0)</f>
        <v>0</v>
      </c>
      <c r="BJ461" s="22" t="s">
        <v>76</v>
      </c>
      <c r="BK461" s="192">
        <f>ROUND(I461*H461,2)</f>
        <v>0</v>
      </c>
      <c r="BL461" s="22" t="s">
        <v>98</v>
      </c>
      <c r="BM461" s="191" t="s">
        <v>4316</v>
      </c>
    </row>
    <row r="462" s="13" customFormat="1">
      <c r="A462" s="13"/>
      <c r="B462" s="198"/>
      <c r="C462" s="13"/>
      <c r="D462" s="199" t="s">
        <v>419</v>
      </c>
      <c r="E462" s="200" t="s">
        <v>3</v>
      </c>
      <c r="F462" s="201" t="s">
        <v>80</v>
      </c>
      <c r="G462" s="13"/>
      <c r="H462" s="202">
        <v>2</v>
      </c>
      <c r="I462" s="203"/>
      <c r="J462" s="13"/>
      <c r="K462" s="13"/>
      <c r="L462" s="198"/>
      <c r="M462" s="204"/>
      <c r="N462" s="205"/>
      <c r="O462" s="205"/>
      <c r="P462" s="205"/>
      <c r="Q462" s="205"/>
      <c r="R462" s="205"/>
      <c r="S462" s="205"/>
      <c r="T462" s="20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00" t="s">
        <v>419</v>
      </c>
      <c r="AU462" s="200" t="s">
        <v>80</v>
      </c>
      <c r="AV462" s="13" t="s">
        <v>80</v>
      </c>
      <c r="AW462" s="13" t="s">
        <v>33</v>
      </c>
      <c r="AX462" s="13" t="s">
        <v>76</v>
      </c>
      <c r="AY462" s="200" t="s">
        <v>408</v>
      </c>
    </row>
    <row r="463" s="2" customFormat="1" ht="24.15" customHeight="1">
      <c r="A463" s="41"/>
      <c r="B463" s="179"/>
      <c r="C463" s="180" t="s">
        <v>1131</v>
      </c>
      <c r="D463" s="180" t="s">
        <v>411</v>
      </c>
      <c r="E463" s="181" t="s">
        <v>4317</v>
      </c>
      <c r="F463" s="182" t="s">
        <v>4318</v>
      </c>
      <c r="G463" s="183" t="s">
        <v>561</v>
      </c>
      <c r="H463" s="184">
        <v>2</v>
      </c>
      <c r="I463" s="185"/>
      <c r="J463" s="186">
        <f>ROUND(I463*H463,2)</f>
        <v>0</v>
      </c>
      <c r="K463" s="182" t="s">
        <v>4282</v>
      </c>
      <c r="L463" s="42"/>
      <c r="M463" s="187" t="s">
        <v>3</v>
      </c>
      <c r="N463" s="188" t="s">
        <v>43</v>
      </c>
      <c r="O463" s="75"/>
      <c r="P463" s="189">
        <f>O463*H463</f>
        <v>0</v>
      </c>
      <c r="Q463" s="189">
        <v>0.016969999999999999</v>
      </c>
      <c r="R463" s="189">
        <f>Q463*H463</f>
        <v>0.033939999999999998</v>
      </c>
      <c r="S463" s="189">
        <v>0</v>
      </c>
      <c r="T463" s="190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191" t="s">
        <v>98</v>
      </c>
      <c r="AT463" s="191" t="s">
        <v>411</v>
      </c>
      <c r="AU463" s="191" t="s">
        <v>80</v>
      </c>
      <c r="AY463" s="22" t="s">
        <v>408</v>
      </c>
      <c r="BE463" s="192">
        <f>IF(N463="základní",J463,0)</f>
        <v>0</v>
      </c>
      <c r="BF463" s="192">
        <f>IF(N463="snížená",J463,0)</f>
        <v>0</v>
      </c>
      <c r="BG463" s="192">
        <f>IF(N463="zákl. přenesená",J463,0)</f>
        <v>0</v>
      </c>
      <c r="BH463" s="192">
        <f>IF(N463="sníž. přenesená",J463,0)</f>
        <v>0</v>
      </c>
      <c r="BI463" s="192">
        <f>IF(N463="nulová",J463,0)</f>
        <v>0</v>
      </c>
      <c r="BJ463" s="22" t="s">
        <v>76</v>
      </c>
      <c r="BK463" s="192">
        <f>ROUND(I463*H463,2)</f>
        <v>0</v>
      </c>
      <c r="BL463" s="22" t="s">
        <v>98</v>
      </c>
      <c r="BM463" s="191" t="s">
        <v>4319</v>
      </c>
    </row>
    <row r="464" s="13" customFormat="1">
      <c r="A464" s="13"/>
      <c r="B464" s="198"/>
      <c r="C464" s="13"/>
      <c r="D464" s="199" t="s">
        <v>419</v>
      </c>
      <c r="E464" s="200" t="s">
        <v>3</v>
      </c>
      <c r="F464" s="201" t="s">
        <v>80</v>
      </c>
      <c r="G464" s="13"/>
      <c r="H464" s="202">
        <v>2</v>
      </c>
      <c r="I464" s="203"/>
      <c r="J464" s="13"/>
      <c r="K464" s="13"/>
      <c r="L464" s="198"/>
      <c r="M464" s="204"/>
      <c r="N464" s="205"/>
      <c r="O464" s="205"/>
      <c r="P464" s="205"/>
      <c r="Q464" s="205"/>
      <c r="R464" s="205"/>
      <c r="S464" s="205"/>
      <c r="T464" s="20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00" t="s">
        <v>419</v>
      </c>
      <c r="AU464" s="200" t="s">
        <v>80</v>
      </c>
      <c r="AV464" s="13" t="s">
        <v>80</v>
      </c>
      <c r="AW464" s="13" t="s">
        <v>33</v>
      </c>
      <c r="AX464" s="13" t="s">
        <v>76</v>
      </c>
      <c r="AY464" s="200" t="s">
        <v>408</v>
      </c>
    </row>
    <row r="465" s="2" customFormat="1" ht="37.8" customHeight="1">
      <c r="A465" s="41"/>
      <c r="B465" s="179"/>
      <c r="C465" s="180" t="s">
        <v>1143</v>
      </c>
      <c r="D465" s="180" t="s">
        <v>411</v>
      </c>
      <c r="E465" s="181" t="s">
        <v>4320</v>
      </c>
      <c r="F465" s="182" t="s">
        <v>4321</v>
      </c>
      <c r="G465" s="183" t="s">
        <v>561</v>
      </c>
      <c r="H465" s="184">
        <v>1</v>
      </c>
      <c r="I465" s="185"/>
      <c r="J465" s="186">
        <f>ROUND(I465*H465,2)</f>
        <v>0</v>
      </c>
      <c r="K465" s="182" t="s">
        <v>4282</v>
      </c>
      <c r="L465" s="42"/>
      <c r="M465" s="187" t="s">
        <v>3</v>
      </c>
      <c r="N465" s="188" t="s">
        <v>43</v>
      </c>
      <c r="O465" s="75"/>
      <c r="P465" s="189">
        <f>O465*H465</f>
        <v>0</v>
      </c>
      <c r="Q465" s="189">
        <v>0.016969999999999999</v>
      </c>
      <c r="R465" s="189">
        <f>Q465*H465</f>
        <v>0.016969999999999999</v>
      </c>
      <c r="S465" s="189">
        <v>0</v>
      </c>
      <c r="T465" s="190">
        <f>S465*H465</f>
        <v>0</v>
      </c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R465" s="191" t="s">
        <v>98</v>
      </c>
      <c r="AT465" s="191" t="s">
        <v>411</v>
      </c>
      <c r="AU465" s="191" t="s">
        <v>80</v>
      </c>
      <c r="AY465" s="22" t="s">
        <v>408</v>
      </c>
      <c r="BE465" s="192">
        <f>IF(N465="základní",J465,0)</f>
        <v>0</v>
      </c>
      <c r="BF465" s="192">
        <f>IF(N465="snížená",J465,0)</f>
        <v>0</v>
      </c>
      <c r="BG465" s="192">
        <f>IF(N465="zákl. přenesená",J465,0)</f>
        <v>0</v>
      </c>
      <c r="BH465" s="192">
        <f>IF(N465="sníž. přenesená",J465,0)</f>
        <v>0</v>
      </c>
      <c r="BI465" s="192">
        <f>IF(N465="nulová",J465,0)</f>
        <v>0</v>
      </c>
      <c r="BJ465" s="22" t="s">
        <v>76</v>
      </c>
      <c r="BK465" s="192">
        <f>ROUND(I465*H465,2)</f>
        <v>0</v>
      </c>
      <c r="BL465" s="22" t="s">
        <v>98</v>
      </c>
      <c r="BM465" s="191" t="s">
        <v>4322</v>
      </c>
    </row>
    <row r="466" s="13" customFormat="1">
      <c r="A466" s="13"/>
      <c r="B466" s="198"/>
      <c r="C466" s="13"/>
      <c r="D466" s="199" t="s">
        <v>419</v>
      </c>
      <c r="E466" s="200" t="s">
        <v>3</v>
      </c>
      <c r="F466" s="201" t="s">
        <v>76</v>
      </c>
      <c r="G466" s="13"/>
      <c r="H466" s="202">
        <v>1</v>
      </c>
      <c r="I466" s="203"/>
      <c r="J466" s="13"/>
      <c r="K466" s="13"/>
      <c r="L466" s="198"/>
      <c r="M466" s="204"/>
      <c r="N466" s="205"/>
      <c r="O466" s="205"/>
      <c r="P466" s="205"/>
      <c r="Q466" s="205"/>
      <c r="R466" s="205"/>
      <c r="S466" s="205"/>
      <c r="T466" s="206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00" t="s">
        <v>419</v>
      </c>
      <c r="AU466" s="200" t="s">
        <v>80</v>
      </c>
      <c r="AV466" s="13" t="s">
        <v>80</v>
      </c>
      <c r="AW466" s="13" t="s">
        <v>33</v>
      </c>
      <c r="AX466" s="13" t="s">
        <v>76</v>
      </c>
      <c r="AY466" s="200" t="s">
        <v>408</v>
      </c>
    </row>
    <row r="467" s="2" customFormat="1" ht="55.5" customHeight="1">
      <c r="A467" s="41"/>
      <c r="B467" s="179"/>
      <c r="C467" s="180" t="s">
        <v>1149</v>
      </c>
      <c r="D467" s="180" t="s">
        <v>411</v>
      </c>
      <c r="E467" s="181" t="s">
        <v>4323</v>
      </c>
      <c r="F467" s="182" t="s">
        <v>4324</v>
      </c>
      <c r="G467" s="183" t="s">
        <v>561</v>
      </c>
      <c r="H467" s="184">
        <v>1</v>
      </c>
      <c r="I467" s="185"/>
      <c r="J467" s="186">
        <f>ROUND(I467*H467,2)</f>
        <v>0</v>
      </c>
      <c r="K467" s="182" t="s">
        <v>4282</v>
      </c>
      <c r="L467" s="42"/>
      <c r="M467" s="187" t="s">
        <v>3</v>
      </c>
      <c r="N467" s="188" t="s">
        <v>43</v>
      </c>
      <c r="O467" s="75"/>
      <c r="P467" s="189">
        <f>O467*H467</f>
        <v>0</v>
      </c>
      <c r="Q467" s="189">
        <v>0.016969999999999999</v>
      </c>
      <c r="R467" s="189">
        <f>Q467*H467</f>
        <v>0.016969999999999999</v>
      </c>
      <c r="S467" s="189">
        <v>0</v>
      </c>
      <c r="T467" s="190">
        <f>S467*H467</f>
        <v>0</v>
      </c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R467" s="191" t="s">
        <v>98</v>
      </c>
      <c r="AT467" s="191" t="s">
        <v>411</v>
      </c>
      <c r="AU467" s="191" t="s">
        <v>80</v>
      </c>
      <c r="AY467" s="22" t="s">
        <v>408</v>
      </c>
      <c r="BE467" s="192">
        <f>IF(N467="základní",J467,0)</f>
        <v>0</v>
      </c>
      <c r="BF467" s="192">
        <f>IF(N467="snížená",J467,0)</f>
        <v>0</v>
      </c>
      <c r="BG467" s="192">
        <f>IF(N467="zákl. přenesená",J467,0)</f>
        <v>0</v>
      </c>
      <c r="BH467" s="192">
        <f>IF(N467="sníž. přenesená",J467,0)</f>
        <v>0</v>
      </c>
      <c r="BI467" s="192">
        <f>IF(N467="nulová",J467,0)</f>
        <v>0</v>
      </c>
      <c r="BJ467" s="22" t="s">
        <v>76</v>
      </c>
      <c r="BK467" s="192">
        <f>ROUND(I467*H467,2)</f>
        <v>0</v>
      </c>
      <c r="BL467" s="22" t="s">
        <v>98</v>
      </c>
      <c r="BM467" s="191" t="s">
        <v>4325</v>
      </c>
    </row>
    <row r="468" s="13" customFormat="1">
      <c r="A468" s="13"/>
      <c r="B468" s="198"/>
      <c r="C468" s="13"/>
      <c r="D468" s="199" t="s">
        <v>419</v>
      </c>
      <c r="E468" s="200" t="s">
        <v>3</v>
      </c>
      <c r="F468" s="201" t="s">
        <v>76</v>
      </c>
      <c r="G468" s="13"/>
      <c r="H468" s="202">
        <v>1</v>
      </c>
      <c r="I468" s="203"/>
      <c r="J468" s="13"/>
      <c r="K468" s="13"/>
      <c r="L468" s="198"/>
      <c r="M468" s="204"/>
      <c r="N468" s="205"/>
      <c r="O468" s="205"/>
      <c r="P468" s="205"/>
      <c r="Q468" s="205"/>
      <c r="R468" s="205"/>
      <c r="S468" s="205"/>
      <c r="T468" s="206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00" t="s">
        <v>419</v>
      </c>
      <c r="AU468" s="200" t="s">
        <v>80</v>
      </c>
      <c r="AV468" s="13" t="s">
        <v>80</v>
      </c>
      <c r="AW468" s="13" t="s">
        <v>33</v>
      </c>
      <c r="AX468" s="13" t="s">
        <v>76</v>
      </c>
      <c r="AY468" s="200" t="s">
        <v>408</v>
      </c>
    </row>
    <row r="469" s="2" customFormat="1" ht="44.25" customHeight="1">
      <c r="A469" s="41"/>
      <c r="B469" s="179"/>
      <c r="C469" s="180" t="s">
        <v>1159</v>
      </c>
      <c r="D469" s="180" t="s">
        <v>411</v>
      </c>
      <c r="E469" s="181" t="s">
        <v>4326</v>
      </c>
      <c r="F469" s="182" t="s">
        <v>4327</v>
      </c>
      <c r="G469" s="183" t="s">
        <v>3706</v>
      </c>
      <c r="H469" s="258"/>
      <c r="I469" s="185"/>
      <c r="J469" s="186">
        <f>ROUND(I469*H469,2)</f>
        <v>0</v>
      </c>
      <c r="K469" s="182" t="s">
        <v>414</v>
      </c>
      <c r="L469" s="42"/>
      <c r="M469" s="187" t="s">
        <v>3</v>
      </c>
      <c r="N469" s="188" t="s">
        <v>43</v>
      </c>
      <c r="O469" s="75"/>
      <c r="P469" s="189">
        <f>O469*H469</f>
        <v>0</v>
      </c>
      <c r="Q469" s="189">
        <v>0</v>
      </c>
      <c r="R469" s="189">
        <f>Q469*H469</f>
        <v>0</v>
      </c>
      <c r="S469" s="189">
        <v>0</v>
      </c>
      <c r="T469" s="190">
        <f>S469*H469</f>
        <v>0</v>
      </c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R469" s="191" t="s">
        <v>3683</v>
      </c>
      <c r="AT469" s="191" t="s">
        <v>411</v>
      </c>
      <c r="AU469" s="191" t="s">
        <v>80</v>
      </c>
      <c r="AY469" s="22" t="s">
        <v>408</v>
      </c>
      <c r="BE469" s="192">
        <f>IF(N469="základní",J469,0)</f>
        <v>0</v>
      </c>
      <c r="BF469" s="192">
        <f>IF(N469="snížená",J469,0)</f>
        <v>0</v>
      </c>
      <c r="BG469" s="192">
        <f>IF(N469="zákl. přenesená",J469,0)</f>
        <v>0</v>
      </c>
      <c r="BH469" s="192">
        <f>IF(N469="sníž. přenesená",J469,0)</f>
        <v>0</v>
      </c>
      <c r="BI469" s="192">
        <f>IF(N469="nulová",J469,0)</f>
        <v>0</v>
      </c>
      <c r="BJ469" s="22" t="s">
        <v>76</v>
      </c>
      <c r="BK469" s="192">
        <f>ROUND(I469*H469,2)</f>
        <v>0</v>
      </c>
      <c r="BL469" s="22" t="s">
        <v>3683</v>
      </c>
      <c r="BM469" s="191" t="s">
        <v>4328</v>
      </c>
    </row>
    <row r="470" s="2" customFormat="1">
      <c r="A470" s="41"/>
      <c r="B470" s="42"/>
      <c r="C470" s="41"/>
      <c r="D470" s="193" t="s">
        <v>417</v>
      </c>
      <c r="E470" s="41"/>
      <c r="F470" s="194" t="s">
        <v>4329</v>
      </c>
      <c r="G470" s="41"/>
      <c r="H470" s="41"/>
      <c r="I470" s="195"/>
      <c r="J470" s="41"/>
      <c r="K470" s="41"/>
      <c r="L470" s="42"/>
      <c r="M470" s="196"/>
      <c r="N470" s="197"/>
      <c r="O470" s="75"/>
      <c r="P470" s="75"/>
      <c r="Q470" s="75"/>
      <c r="R470" s="75"/>
      <c r="S470" s="75"/>
      <c r="T470" s="76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T470" s="22" t="s">
        <v>417</v>
      </c>
      <c r="AU470" s="22" t="s">
        <v>80</v>
      </c>
    </row>
    <row r="471" s="2" customFormat="1" ht="49.05" customHeight="1">
      <c r="A471" s="41"/>
      <c r="B471" s="179"/>
      <c r="C471" s="180" t="s">
        <v>1161</v>
      </c>
      <c r="D471" s="180" t="s">
        <v>411</v>
      </c>
      <c r="E471" s="181" t="s">
        <v>4330</v>
      </c>
      <c r="F471" s="182" t="s">
        <v>4331</v>
      </c>
      <c r="G471" s="183" t="s">
        <v>3706</v>
      </c>
      <c r="H471" s="258"/>
      <c r="I471" s="185"/>
      <c r="J471" s="186">
        <f>ROUND(I471*H471,2)</f>
        <v>0</v>
      </c>
      <c r="K471" s="182" t="s">
        <v>414</v>
      </c>
      <c r="L471" s="42"/>
      <c r="M471" s="187" t="s">
        <v>3</v>
      </c>
      <c r="N471" s="188" t="s">
        <v>43</v>
      </c>
      <c r="O471" s="75"/>
      <c r="P471" s="189">
        <f>O471*H471</f>
        <v>0</v>
      </c>
      <c r="Q471" s="189">
        <v>0</v>
      </c>
      <c r="R471" s="189">
        <f>Q471*H471</f>
        <v>0</v>
      </c>
      <c r="S471" s="189">
        <v>0</v>
      </c>
      <c r="T471" s="190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191" t="s">
        <v>98</v>
      </c>
      <c r="AT471" s="191" t="s">
        <v>411</v>
      </c>
      <c r="AU471" s="191" t="s">
        <v>80</v>
      </c>
      <c r="AY471" s="22" t="s">
        <v>408</v>
      </c>
      <c r="BE471" s="192">
        <f>IF(N471="základní",J471,0)</f>
        <v>0</v>
      </c>
      <c r="BF471" s="192">
        <f>IF(N471="snížená",J471,0)</f>
        <v>0</v>
      </c>
      <c r="BG471" s="192">
        <f>IF(N471="zákl. přenesená",J471,0)</f>
        <v>0</v>
      </c>
      <c r="BH471" s="192">
        <f>IF(N471="sníž. přenesená",J471,0)</f>
        <v>0</v>
      </c>
      <c r="BI471" s="192">
        <f>IF(N471="nulová",J471,0)</f>
        <v>0</v>
      </c>
      <c r="BJ471" s="22" t="s">
        <v>76</v>
      </c>
      <c r="BK471" s="192">
        <f>ROUND(I471*H471,2)</f>
        <v>0</v>
      </c>
      <c r="BL471" s="22" t="s">
        <v>98</v>
      </c>
      <c r="BM471" s="191" t="s">
        <v>4332</v>
      </c>
    </row>
    <row r="472" s="2" customFormat="1">
      <c r="A472" s="41"/>
      <c r="B472" s="42"/>
      <c r="C472" s="41"/>
      <c r="D472" s="193" t="s">
        <v>417</v>
      </c>
      <c r="E472" s="41"/>
      <c r="F472" s="194" t="s">
        <v>4333</v>
      </c>
      <c r="G472" s="41"/>
      <c r="H472" s="41"/>
      <c r="I472" s="195"/>
      <c r="J472" s="41"/>
      <c r="K472" s="41"/>
      <c r="L472" s="42"/>
      <c r="M472" s="196"/>
      <c r="N472" s="197"/>
      <c r="O472" s="75"/>
      <c r="P472" s="75"/>
      <c r="Q472" s="75"/>
      <c r="R472" s="75"/>
      <c r="S472" s="75"/>
      <c r="T472" s="76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T472" s="22" t="s">
        <v>417</v>
      </c>
      <c r="AU472" s="22" t="s">
        <v>80</v>
      </c>
    </row>
    <row r="473" s="12" customFormat="1" ht="22.8" customHeight="1">
      <c r="A473" s="12"/>
      <c r="B473" s="166"/>
      <c r="C473" s="12"/>
      <c r="D473" s="167" t="s">
        <v>71</v>
      </c>
      <c r="E473" s="177" t="s">
        <v>4334</v>
      </c>
      <c r="F473" s="177" t="s">
        <v>4335</v>
      </c>
      <c r="G473" s="12"/>
      <c r="H473" s="12"/>
      <c r="I473" s="169"/>
      <c r="J473" s="178">
        <f>BK473</f>
        <v>0</v>
      </c>
      <c r="K473" s="12"/>
      <c r="L473" s="166"/>
      <c r="M473" s="171"/>
      <c r="N473" s="172"/>
      <c r="O473" s="172"/>
      <c r="P473" s="173">
        <f>SUM(P474:P495)</f>
        <v>0</v>
      </c>
      <c r="Q473" s="172"/>
      <c r="R473" s="173">
        <f>SUM(R474:R495)</f>
        <v>0.21910000000000002</v>
      </c>
      <c r="S473" s="172"/>
      <c r="T473" s="174">
        <f>SUM(T474:T495)</f>
        <v>0</v>
      </c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R473" s="167" t="s">
        <v>80</v>
      </c>
      <c r="AT473" s="175" t="s">
        <v>71</v>
      </c>
      <c r="AU473" s="175" t="s">
        <v>76</v>
      </c>
      <c r="AY473" s="167" t="s">
        <v>408</v>
      </c>
      <c r="BK473" s="176">
        <f>SUM(BK474:BK495)</f>
        <v>0</v>
      </c>
    </row>
    <row r="474" s="2" customFormat="1" ht="37.8" customHeight="1">
      <c r="A474" s="41"/>
      <c r="B474" s="179"/>
      <c r="C474" s="180" t="s">
        <v>1168</v>
      </c>
      <c r="D474" s="180" t="s">
        <v>411</v>
      </c>
      <c r="E474" s="181" t="s">
        <v>4336</v>
      </c>
      <c r="F474" s="182" t="s">
        <v>4337</v>
      </c>
      <c r="G474" s="183" t="s">
        <v>561</v>
      </c>
      <c r="H474" s="184">
        <v>6</v>
      </c>
      <c r="I474" s="185"/>
      <c r="J474" s="186">
        <f>ROUND(I474*H474,2)</f>
        <v>0</v>
      </c>
      <c r="K474" s="182" t="s">
        <v>414</v>
      </c>
      <c r="L474" s="42"/>
      <c r="M474" s="187" t="s">
        <v>3</v>
      </c>
      <c r="N474" s="188" t="s">
        <v>43</v>
      </c>
      <c r="O474" s="75"/>
      <c r="P474" s="189">
        <f>O474*H474</f>
        <v>0</v>
      </c>
      <c r="Q474" s="189">
        <v>0.012</v>
      </c>
      <c r="R474" s="189">
        <f>Q474*H474</f>
        <v>0.072000000000000008</v>
      </c>
      <c r="S474" s="189">
        <v>0</v>
      </c>
      <c r="T474" s="190">
        <f>S474*H474</f>
        <v>0</v>
      </c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R474" s="191" t="s">
        <v>98</v>
      </c>
      <c r="AT474" s="191" t="s">
        <v>411</v>
      </c>
      <c r="AU474" s="191" t="s">
        <v>80</v>
      </c>
      <c r="AY474" s="22" t="s">
        <v>408</v>
      </c>
      <c r="BE474" s="192">
        <f>IF(N474="základní",J474,0)</f>
        <v>0</v>
      </c>
      <c r="BF474" s="192">
        <f>IF(N474="snížená",J474,0)</f>
        <v>0</v>
      </c>
      <c r="BG474" s="192">
        <f>IF(N474="zákl. přenesená",J474,0)</f>
        <v>0</v>
      </c>
      <c r="BH474" s="192">
        <f>IF(N474="sníž. přenesená",J474,0)</f>
        <v>0</v>
      </c>
      <c r="BI474" s="192">
        <f>IF(N474="nulová",J474,0)</f>
        <v>0</v>
      </c>
      <c r="BJ474" s="22" t="s">
        <v>76</v>
      </c>
      <c r="BK474" s="192">
        <f>ROUND(I474*H474,2)</f>
        <v>0</v>
      </c>
      <c r="BL474" s="22" t="s">
        <v>98</v>
      </c>
      <c r="BM474" s="191" t="s">
        <v>4338</v>
      </c>
    </row>
    <row r="475" s="2" customFormat="1">
      <c r="A475" s="41"/>
      <c r="B475" s="42"/>
      <c r="C475" s="41"/>
      <c r="D475" s="193" t="s">
        <v>417</v>
      </c>
      <c r="E475" s="41"/>
      <c r="F475" s="194" t="s">
        <v>4339</v>
      </c>
      <c r="G475" s="41"/>
      <c r="H475" s="41"/>
      <c r="I475" s="195"/>
      <c r="J475" s="41"/>
      <c r="K475" s="41"/>
      <c r="L475" s="42"/>
      <c r="M475" s="196"/>
      <c r="N475" s="197"/>
      <c r="O475" s="75"/>
      <c r="P475" s="75"/>
      <c r="Q475" s="75"/>
      <c r="R475" s="75"/>
      <c r="S475" s="75"/>
      <c r="T475" s="76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T475" s="22" t="s">
        <v>417</v>
      </c>
      <c r="AU475" s="22" t="s">
        <v>80</v>
      </c>
    </row>
    <row r="476" s="13" customFormat="1">
      <c r="A476" s="13"/>
      <c r="B476" s="198"/>
      <c r="C476" s="13"/>
      <c r="D476" s="199" t="s">
        <v>419</v>
      </c>
      <c r="E476" s="200" t="s">
        <v>3</v>
      </c>
      <c r="F476" s="201" t="s">
        <v>452</v>
      </c>
      <c r="G476" s="13"/>
      <c r="H476" s="202">
        <v>6</v>
      </c>
      <c r="I476" s="203"/>
      <c r="J476" s="13"/>
      <c r="K476" s="13"/>
      <c r="L476" s="198"/>
      <c r="M476" s="204"/>
      <c r="N476" s="205"/>
      <c r="O476" s="205"/>
      <c r="P476" s="205"/>
      <c r="Q476" s="205"/>
      <c r="R476" s="205"/>
      <c r="S476" s="205"/>
      <c r="T476" s="20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00" t="s">
        <v>419</v>
      </c>
      <c r="AU476" s="200" t="s">
        <v>80</v>
      </c>
      <c r="AV476" s="13" t="s">
        <v>80</v>
      </c>
      <c r="AW476" s="13" t="s">
        <v>33</v>
      </c>
      <c r="AX476" s="13" t="s">
        <v>76</v>
      </c>
      <c r="AY476" s="200" t="s">
        <v>408</v>
      </c>
    </row>
    <row r="477" s="2" customFormat="1" ht="37.8" customHeight="1">
      <c r="A477" s="41"/>
      <c r="B477" s="179"/>
      <c r="C477" s="180" t="s">
        <v>1173</v>
      </c>
      <c r="D477" s="180" t="s">
        <v>411</v>
      </c>
      <c r="E477" s="181" t="s">
        <v>4340</v>
      </c>
      <c r="F477" s="182" t="s">
        <v>4341</v>
      </c>
      <c r="G477" s="183" t="s">
        <v>561</v>
      </c>
      <c r="H477" s="184">
        <v>2</v>
      </c>
      <c r="I477" s="185"/>
      <c r="J477" s="186">
        <f>ROUND(I477*H477,2)</f>
        <v>0</v>
      </c>
      <c r="K477" s="182" t="s">
        <v>414</v>
      </c>
      <c r="L477" s="42"/>
      <c r="M477" s="187" t="s">
        <v>3</v>
      </c>
      <c r="N477" s="188" t="s">
        <v>43</v>
      </c>
      <c r="O477" s="75"/>
      <c r="P477" s="189">
        <f>O477*H477</f>
        <v>0</v>
      </c>
      <c r="Q477" s="189">
        <v>0.012</v>
      </c>
      <c r="R477" s="189">
        <f>Q477*H477</f>
        <v>0.024</v>
      </c>
      <c r="S477" s="189">
        <v>0</v>
      </c>
      <c r="T477" s="190">
        <f>S477*H477</f>
        <v>0</v>
      </c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R477" s="191" t="s">
        <v>98</v>
      </c>
      <c r="AT477" s="191" t="s">
        <v>411</v>
      </c>
      <c r="AU477" s="191" t="s">
        <v>80</v>
      </c>
      <c r="AY477" s="22" t="s">
        <v>408</v>
      </c>
      <c r="BE477" s="192">
        <f>IF(N477="základní",J477,0)</f>
        <v>0</v>
      </c>
      <c r="BF477" s="192">
        <f>IF(N477="snížená",J477,0)</f>
        <v>0</v>
      </c>
      <c r="BG477" s="192">
        <f>IF(N477="zákl. přenesená",J477,0)</f>
        <v>0</v>
      </c>
      <c r="BH477" s="192">
        <f>IF(N477="sníž. přenesená",J477,0)</f>
        <v>0</v>
      </c>
      <c r="BI477" s="192">
        <f>IF(N477="nulová",J477,0)</f>
        <v>0</v>
      </c>
      <c r="BJ477" s="22" t="s">
        <v>76</v>
      </c>
      <c r="BK477" s="192">
        <f>ROUND(I477*H477,2)</f>
        <v>0</v>
      </c>
      <c r="BL477" s="22" t="s">
        <v>98</v>
      </c>
      <c r="BM477" s="191" t="s">
        <v>4342</v>
      </c>
    </row>
    <row r="478" s="2" customFormat="1">
      <c r="A478" s="41"/>
      <c r="B478" s="42"/>
      <c r="C478" s="41"/>
      <c r="D478" s="193" t="s">
        <v>417</v>
      </c>
      <c r="E478" s="41"/>
      <c r="F478" s="194" t="s">
        <v>4343</v>
      </c>
      <c r="G478" s="41"/>
      <c r="H478" s="41"/>
      <c r="I478" s="195"/>
      <c r="J478" s="41"/>
      <c r="K478" s="41"/>
      <c r="L478" s="42"/>
      <c r="M478" s="196"/>
      <c r="N478" s="197"/>
      <c r="O478" s="75"/>
      <c r="P478" s="75"/>
      <c r="Q478" s="75"/>
      <c r="R478" s="75"/>
      <c r="S478" s="75"/>
      <c r="T478" s="76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T478" s="22" t="s">
        <v>417</v>
      </c>
      <c r="AU478" s="22" t="s">
        <v>80</v>
      </c>
    </row>
    <row r="479" s="13" customFormat="1">
      <c r="A479" s="13"/>
      <c r="B479" s="198"/>
      <c r="C479" s="13"/>
      <c r="D479" s="199" t="s">
        <v>419</v>
      </c>
      <c r="E479" s="200" t="s">
        <v>3</v>
      </c>
      <c r="F479" s="201" t="s">
        <v>80</v>
      </c>
      <c r="G479" s="13"/>
      <c r="H479" s="202">
        <v>2</v>
      </c>
      <c r="I479" s="203"/>
      <c r="J479" s="13"/>
      <c r="K479" s="13"/>
      <c r="L479" s="198"/>
      <c r="M479" s="204"/>
      <c r="N479" s="205"/>
      <c r="O479" s="205"/>
      <c r="P479" s="205"/>
      <c r="Q479" s="205"/>
      <c r="R479" s="205"/>
      <c r="S479" s="205"/>
      <c r="T479" s="20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00" t="s">
        <v>419</v>
      </c>
      <c r="AU479" s="200" t="s">
        <v>80</v>
      </c>
      <c r="AV479" s="13" t="s">
        <v>80</v>
      </c>
      <c r="AW479" s="13" t="s">
        <v>33</v>
      </c>
      <c r="AX479" s="13" t="s">
        <v>76</v>
      </c>
      <c r="AY479" s="200" t="s">
        <v>408</v>
      </c>
    </row>
    <row r="480" s="2" customFormat="1" ht="37.8" customHeight="1">
      <c r="A480" s="41"/>
      <c r="B480" s="179"/>
      <c r="C480" s="180" t="s">
        <v>1177</v>
      </c>
      <c r="D480" s="180" t="s">
        <v>411</v>
      </c>
      <c r="E480" s="181" t="s">
        <v>4344</v>
      </c>
      <c r="F480" s="182" t="s">
        <v>4345</v>
      </c>
      <c r="G480" s="183" t="s">
        <v>561</v>
      </c>
      <c r="H480" s="184">
        <v>5</v>
      </c>
      <c r="I480" s="185"/>
      <c r="J480" s="186">
        <f>ROUND(I480*H480,2)</f>
        <v>0</v>
      </c>
      <c r="K480" s="182" t="s">
        <v>414</v>
      </c>
      <c r="L480" s="42"/>
      <c r="M480" s="187" t="s">
        <v>3</v>
      </c>
      <c r="N480" s="188" t="s">
        <v>43</v>
      </c>
      <c r="O480" s="75"/>
      <c r="P480" s="189">
        <f>O480*H480</f>
        <v>0</v>
      </c>
      <c r="Q480" s="189">
        <v>0.016650000000000002</v>
      </c>
      <c r="R480" s="189">
        <f>Q480*H480</f>
        <v>0.083250000000000005</v>
      </c>
      <c r="S480" s="189">
        <v>0</v>
      </c>
      <c r="T480" s="190">
        <f>S480*H480</f>
        <v>0</v>
      </c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R480" s="191" t="s">
        <v>98</v>
      </c>
      <c r="AT480" s="191" t="s">
        <v>411</v>
      </c>
      <c r="AU480" s="191" t="s">
        <v>80</v>
      </c>
      <c r="AY480" s="22" t="s">
        <v>408</v>
      </c>
      <c r="BE480" s="192">
        <f>IF(N480="základní",J480,0)</f>
        <v>0</v>
      </c>
      <c r="BF480" s="192">
        <f>IF(N480="snížená",J480,0)</f>
        <v>0</v>
      </c>
      <c r="BG480" s="192">
        <f>IF(N480="zákl. přenesená",J480,0)</f>
        <v>0</v>
      </c>
      <c r="BH480" s="192">
        <f>IF(N480="sníž. přenesená",J480,0)</f>
        <v>0</v>
      </c>
      <c r="BI480" s="192">
        <f>IF(N480="nulová",J480,0)</f>
        <v>0</v>
      </c>
      <c r="BJ480" s="22" t="s">
        <v>76</v>
      </c>
      <c r="BK480" s="192">
        <f>ROUND(I480*H480,2)</f>
        <v>0</v>
      </c>
      <c r="BL480" s="22" t="s">
        <v>98</v>
      </c>
      <c r="BM480" s="191" t="s">
        <v>4346</v>
      </c>
    </row>
    <row r="481" s="2" customFormat="1">
      <c r="A481" s="41"/>
      <c r="B481" s="42"/>
      <c r="C481" s="41"/>
      <c r="D481" s="193" t="s">
        <v>417</v>
      </c>
      <c r="E481" s="41"/>
      <c r="F481" s="194" t="s">
        <v>4347</v>
      </c>
      <c r="G481" s="41"/>
      <c r="H481" s="41"/>
      <c r="I481" s="195"/>
      <c r="J481" s="41"/>
      <c r="K481" s="41"/>
      <c r="L481" s="42"/>
      <c r="M481" s="196"/>
      <c r="N481" s="197"/>
      <c r="O481" s="75"/>
      <c r="P481" s="75"/>
      <c r="Q481" s="75"/>
      <c r="R481" s="75"/>
      <c r="S481" s="75"/>
      <c r="T481" s="76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T481" s="22" t="s">
        <v>417</v>
      </c>
      <c r="AU481" s="22" t="s">
        <v>80</v>
      </c>
    </row>
    <row r="482" s="13" customFormat="1">
      <c r="A482" s="13"/>
      <c r="B482" s="198"/>
      <c r="C482" s="13"/>
      <c r="D482" s="199" t="s">
        <v>419</v>
      </c>
      <c r="E482" s="200" t="s">
        <v>3</v>
      </c>
      <c r="F482" s="201" t="s">
        <v>437</v>
      </c>
      <c r="G482" s="13"/>
      <c r="H482" s="202">
        <v>5</v>
      </c>
      <c r="I482" s="203"/>
      <c r="J482" s="13"/>
      <c r="K482" s="13"/>
      <c r="L482" s="198"/>
      <c r="M482" s="204"/>
      <c r="N482" s="205"/>
      <c r="O482" s="205"/>
      <c r="P482" s="205"/>
      <c r="Q482" s="205"/>
      <c r="R482" s="205"/>
      <c r="S482" s="205"/>
      <c r="T482" s="20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00" t="s">
        <v>419</v>
      </c>
      <c r="AU482" s="200" t="s">
        <v>80</v>
      </c>
      <c r="AV482" s="13" t="s">
        <v>80</v>
      </c>
      <c r="AW482" s="13" t="s">
        <v>33</v>
      </c>
      <c r="AX482" s="13" t="s">
        <v>76</v>
      </c>
      <c r="AY482" s="200" t="s">
        <v>408</v>
      </c>
    </row>
    <row r="483" s="2" customFormat="1" ht="49.05" customHeight="1">
      <c r="A483" s="41"/>
      <c r="B483" s="179"/>
      <c r="C483" s="180" t="s">
        <v>1185</v>
      </c>
      <c r="D483" s="180" t="s">
        <v>411</v>
      </c>
      <c r="E483" s="181" t="s">
        <v>4348</v>
      </c>
      <c r="F483" s="182" t="s">
        <v>4349</v>
      </c>
      <c r="G483" s="183" t="s">
        <v>561</v>
      </c>
      <c r="H483" s="184">
        <v>2</v>
      </c>
      <c r="I483" s="185"/>
      <c r="J483" s="186">
        <f>ROUND(I483*H483,2)</f>
        <v>0</v>
      </c>
      <c r="K483" s="182" t="s">
        <v>414</v>
      </c>
      <c r="L483" s="42"/>
      <c r="M483" s="187" t="s">
        <v>3</v>
      </c>
      <c r="N483" s="188" t="s">
        <v>43</v>
      </c>
      <c r="O483" s="75"/>
      <c r="P483" s="189">
        <f>O483*H483</f>
        <v>0</v>
      </c>
      <c r="Q483" s="189">
        <v>0.017649999999999999</v>
      </c>
      <c r="R483" s="189">
        <f>Q483*H483</f>
        <v>0.035299999999999998</v>
      </c>
      <c r="S483" s="189">
        <v>0</v>
      </c>
      <c r="T483" s="190">
        <f>S483*H483</f>
        <v>0</v>
      </c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191" t="s">
        <v>98</v>
      </c>
      <c r="AT483" s="191" t="s">
        <v>411</v>
      </c>
      <c r="AU483" s="191" t="s">
        <v>80</v>
      </c>
      <c r="AY483" s="22" t="s">
        <v>408</v>
      </c>
      <c r="BE483" s="192">
        <f>IF(N483="základní",J483,0)</f>
        <v>0</v>
      </c>
      <c r="BF483" s="192">
        <f>IF(N483="snížená",J483,0)</f>
        <v>0</v>
      </c>
      <c r="BG483" s="192">
        <f>IF(N483="zákl. přenesená",J483,0)</f>
        <v>0</v>
      </c>
      <c r="BH483" s="192">
        <f>IF(N483="sníž. přenesená",J483,0)</f>
        <v>0</v>
      </c>
      <c r="BI483" s="192">
        <f>IF(N483="nulová",J483,0)</f>
        <v>0</v>
      </c>
      <c r="BJ483" s="22" t="s">
        <v>76</v>
      </c>
      <c r="BK483" s="192">
        <f>ROUND(I483*H483,2)</f>
        <v>0</v>
      </c>
      <c r="BL483" s="22" t="s">
        <v>98</v>
      </c>
      <c r="BM483" s="191" t="s">
        <v>4350</v>
      </c>
    </row>
    <row r="484" s="2" customFormat="1">
      <c r="A484" s="41"/>
      <c r="B484" s="42"/>
      <c r="C484" s="41"/>
      <c r="D484" s="193" t="s">
        <v>417</v>
      </c>
      <c r="E484" s="41"/>
      <c r="F484" s="194" t="s">
        <v>4351</v>
      </c>
      <c r="G484" s="41"/>
      <c r="H484" s="41"/>
      <c r="I484" s="195"/>
      <c r="J484" s="41"/>
      <c r="K484" s="41"/>
      <c r="L484" s="42"/>
      <c r="M484" s="196"/>
      <c r="N484" s="197"/>
      <c r="O484" s="75"/>
      <c r="P484" s="75"/>
      <c r="Q484" s="75"/>
      <c r="R484" s="75"/>
      <c r="S484" s="75"/>
      <c r="T484" s="76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T484" s="22" t="s">
        <v>417</v>
      </c>
      <c r="AU484" s="22" t="s">
        <v>80</v>
      </c>
    </row>
    <row r="485" s="13" customFormat="1">
      <c r="A485" s="13"/>
      <c r="B485" s="198"/>
      <c r="C485" s="13"/>
      <c r="D485" s="199" t="s">
        <v>419</v>
      </c>
      <c r="E485" s="200" t="s">
        <v>3</v>
      </c>
      <c r="F485" s="201" t="s">
        <v>80</v>
      </c>
      <c r="G485" s="13"/>
      <c r="H485" s="202">
        <v>2</v>
      </c>
      <c r="I485" s="203"/>
      <c r="J485" s="13"/>
      <c r="K485" s="13"/>
      <c r="L485" s="198"/>
      <c r="M485" s="204"/>
      <c r="N485" s="205"/>
      <c r="O485" s="205"/>
      <c r="P485" s="205"/>
      <c r="Q485" s="205"/>
      <c r="R485" s="205"/>
      <c r="S485" s="205"/>
      <c r="T485" s="206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00" t="s">
        <v>419</v>
      </c>
      <c r="AU485" s="200" t="s">
        <v>80</v>
      </c>
      <c r="AV485" s="13" t="s">
        <v>80</v>
      </c>
      <c r="AW485" s="13" t="s">
        <v>33</v>
      </c>
      <c r="AX485" s="13" t="s">
        <v>76</v>
      </c>
      <c r="AY485" s="200" t="s">
        <v>408</v>
      </c>
    </row>
    <row r="486" s="2" customFormat="1" ht="24.15" customHeight="1">
      <c r="A486" s="41"/>
      <c r="B486" s="179"/>
      <c r="C486" s="180" t="s">
        <v>1197</v>
      </c>
      <c r="D486" s="180" t="s">
        <v>411</v>
      </c>
      <c r="E486" s="181" t="s">
        <v>4352</v>
      </c>
      <c r="F486" s="182" t="s">
        <v>4353</v>
      </c>
      <c r="G486" s="183" t="s">
        <v>561</v>
      </c>
      <c r="H486" s="184">
        <v>7</v>
      </c>
      <c r="I486" s="185"/>
      <c r="J486" s="186">
        <f>ROUND(I486*H486,2)</f>
        <v>0</v>
      </c>
      <c r="K486" s="182" t="s">
        <v>414</v>
      </c>
      <c r="L486" s="42"/>
      <c r="M486" s="187" t="s">
        <v>3</v>
      </c>
      <c r="N486" s="188" t="s">
        <v>43</v>
      </c>
      <c r="O486" s="75"/>
      <c r="P486" s="189">
        <f>O486*H486</f>
        <v>0</v>
      </c>
      <c r="Q486" s="189">
        <v>0.00014999999999999999</v>
      </c>
      <c r="R486" s="189">
        <f>Q486*H486</f>
        <v>0.0010499999999999999</v>
      </c>
      <c r="S486" s="189">
        <v>0</v>
      </c>
      <c r="T486" s="190">
        <f>S486*H486</f>
        <v>0</v>
      </c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R486" s="191" t="s">
        <v>98</v>
      </c>
      <c r="AT486" s="191" t="s">
        <v>411</v>
      </c>
      <c r="AU486" s="191" t="s">
        <v>80</v>
      </c>
      <c r="AY486" s="22" t="s">
        <v>408</v>
      </c>
      <c r="BE486" s="192">
        <f>IF(N486="základní",J486,0)</f>
        <v>0</v>
      </c>
      <c r="BF486" s="192">
        <f>IF(N486="snížená",J486,0)</f>
        <v>0</v>
      </c>
      <c r="BG486" s="192">
        <f>IF(N486="zákl. přenesená",J486,0)</f>
        <v>0</v>
      </c>
      <c r="BH486" s="192">
        <f>IF(N486="sníž. přenesená",J486,0)</f>
        <v>0</v>
      </c>
      <c r="BI486" s="192">
        <f>IF(N486="nulová",J486,0)</f>
        <v>0</v>
      </c>
      <c r="BJ486" s="22" t="s">
        <v>76</v>
      </c>
      <c r="BK486" s="192">
        <f>ROUND(I486*H486,2)</f>
        <v>0</v>
      </c>
      <c r="BL486" s="22" t="s">
        <v>98</v>
      </c>
      <c r="BM486" s="191" t="s">
        <v>4354</v>
      </c>
    </row>
    <row r="487" s="2" customFormat="1">
      <c r="A487" s="41"/>
      <c r="B487" s="42"/>
      <c r="C487" s="41"/>
      <c r="D487" s="193" t="s">
        <v>417</v>
      </c>
      <c r="E487" s="41"/>
      <c r="F487" s="194" t="s">
        <v>4355</v>
      </c>
      <c r="G487" s="41"/>
      <c r="H487" s="41"/>
      <c r="I487" s="195"/>
      <c r="J487" s="41"/>
      <c r="K487" s="41"/>
      <c r="L487" s="42"/>
      <c r="M487" s="196"/>
      <c r="N487" s="197"/>
      <c r="O487" s="75"/>
      <c r="P487" s="75"/>
      <c r="Q487" s="75"/>
      <c r="R487" s="75"/>
      <c r="S487" s="75"/>
      <c r="T487" s="76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2" t="s">
        <v>417</v>
      </c>
      <c r="AU487" s="22" t="s">
        <v>80</v>
      </c>
    </row>
    <row r="488" s="13" customFormat="1">
      <c r="A488" s="13"/>
      <c r="B488" s="198"/>
      <c r="C488" s="13"/>
      <c r="D488" s="199" t="s">
        <v>419</v>
      </c>
      <c r="E488" s="200" t="s">
        <v>3</v>
      </c>
      <c r="F488" s="201" t="s">
        <v>4356</v>
      </c>
      <c r="G488" s="13"/>
      <c r="H488" s="202">
        <v>7</v>
      </c>
      <c r="I488" s="203"/>
      <c r="J488" s="13"/>
      <c r="K488" s="13"/>
      <c r="L488" s="198"/>
      <c r="M488" s="204"/>
      <c r="N488" s="205"/>
      <c r="O488" s="205"/>
      <c r="P488" s="205"/>
      <c r="Q488" s="205"/>
      <c r="R488" s="205"/>
      <c r="S488" s="205"/>
      <c r="T488" s="20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00" t="s">
        <v>419</v>
      </c>
      <c r="AU488" s="200" t="s">
        <v>80</v>
      </c>
      <c r="AV488" s="13" t="s">
        <v>80</v>
      </c>
      <c r="AW488" s="13" t="s">
        <v>33</v>
      </c>
      <c r="AX488" s="13" t="s">
        <v>76</v>
      </c>
      <c r="AY488" s="200" t="s">
        <v>408</v>
      </c>
    </row>
    <row r="489" s="2" customFormat="1" ht="24.15" customHeight="1">
      <c r="A489" s="41"/>
      <c r="B489" s="179"/>
      <c r="C489" s="180" t="s">
        <v>1202</v>
      </c>
      <c r="D489" s="180" t="s">
        <v>411</v>
      </c>
      <c r="E489" s="181" t="s">
        <v>4357</v>
      </c>
      <c r="F489" s="182" t="s">
        <v>4358</v>
      </c>
      <c r="G489" s="183" t="s">
        <v>561</v>
      </c>
      <c r="H489" s="184">
        <v>7</v>
      </c>
      <c r="I489" s="185"/>
      <c r="J489" s="186">
        <f>ROUND(I489*H489,2)</f>
        <v>0</v>
      </c>
      <c r="K489" s="182" t="s">
        <v>414</v>
      </c>
      <c r="L489" s="42"/>
      <c r="M489" s="187" t="s">
        <v>3</v>
      </c>
      <c r="N489" s="188" t="s">
        <v>43</v>
      </c>
      <c r="O489" s="75"/>
      <c r="P489" s="189">
        <f>O489*H489</f>
        <v>0</v>
      </c>
      <c r="Q489" s="189">
        <v>0.00050000000000000001</v>
      </c>
      <c r="R489" s="189">
        <f>Q489*H489</f>
        <v>0.0035000000000000001</v>
      </c>
      <c r="S489" s="189">
        <v>0</v>
      </c>
      <c r="T489" s="190">
        <f>S489*H489</f>
        <v>0</v>
      </c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R489" s="191" t="s">
        <v>98</v>
      </c>
      <c r="AT489" s="191" t="s">
        <v>411</v>
      </c>
      <c r="AU489" s="191" t="s">
        <v>80</v>
      </c>
      <c r="AY489" s="22" t="s">
        <v>408</v>
      </c>
      <c r="BE489" s="192">
        <f>IF(N489="základní",J489,0)</f>
        <v>0</v>
      </c>
      <c r="BF489" s="192">
        <f>IF(N489="snížená",J489,0)</f>
        <v>0</v>
      </c>
      <c r="BG489" s="192">
        <f>IF(N489="zákl. přenesená",J489,0)</f>
        <v>0</v>
      </c>
      <c r="BH489" s="192">
        <f>IF(N489="sníž. přenesená",J489,0)</f>
        <v>0</v>
      </c>
      <c r="BI489" s="192">
        <f>IF(N489="nulová",J489,0)</f>
        <v>0</v>
      </c>
      <c r="BJ489" s="22" t="s">
        <v>76</v>
      </c>
      <c r="BK489" s="192">
        <f>ROUND(I489*H489,2)</f>
        <v>0</v>
      </c>
      <c r="BL489" s="22" t="s">
        <v>98</v>
      </c>
      <c r="BM489" s="191" t="s">
        <v>4359</v>
      </c>
    </row>
    <row r="490" s="2" customFormat="1">
      <c r="A490" s="41"/>
      <c r="B490" s="42"/>
      <c r="C490" s="41"/>
      <c r="D490" s="193" t="s">
        <v>417</v>
      </c>
      <c r="E490" s="41"/>
      <c r="F490" s="194" t="s">
        <v>4360</v>
      </c>
      <c r="G490" s="41"/>
      <c r="H490" s="41"/>
      <c r="I490" s="195"/>
      <c r="J490" s="41"/>
      <c r="K490" s="41"/>
      <c r="L490" s="42"/>
      <c r="M490" s="196"/>
      <c r="N490" s="197"/>
      <c r="O490" s="75"/>
      <c r="P490" s="75"/>
      <c r="Q490" s="75"/>
      <c r="R490" s="75"/>
      <c r="S490" s="75"/>
      <c r="T490" s="76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T490" s="22" t="s">
        <v>417</v>
      </c>
      <c r="AU490" s="22" t="s">
        <v>80</v>
      </c>
    </row>
    <row r="491" s="13" customFormat="1">
      <c r="A491" s="13"/>
      <c r="B491" s="198"/>
      <c r="C491" s="13"/>
      <c r="D491" s="199" t="s">
        <v>419</v>
      </c>
      <c r="E491" s="200" t="s">
        <v>3</v>
      </c>
      <c r="F491" s="201" t="s">
        <v>4356</v>
      </c>
      <c r="G491" s="13"/>
      <c r="H491" s="202">
        <v>7</v>
      </c>
      <c r="I491" s="203"/>
      <c r="J491" s="13"/>
      <c r="K491" s="13"/>
      <c r="L491" s="198"/>
      <c r="M491" s="204"/>
      <c r="N491" s="205"/>
      <c r="O491" s="205"/>
      <c r="P491" s="205"/>
      <c r="Q491" s="205"/>
      <c r="R491" s="205"/>
      <c r="S491" s="205"/>
      <c r="T491" s="20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00" t="s">
        <v>419</v>
      </c>
      <c r="AU491" s="200" t="s">
        <v>80</v>
      </c>
      <c r="AV491" s="13" t="s">
        <v>80</v>
      </c>
      <c r="AW491" s="13" t="s">
        <v>33</v>
      </c>
      <c r="AX491" s="13" t="s">
        <v>76</v>
      </c>
      <c r="AY491" s="200" t="s">
        <v>408</v>
      </c>
    </row>
    <row r="492" s="2" customFormat="1" ht="37.8" customHeight="1">
      <c r="A492" s="41"/>
      <c r="B492" s="179"/>
      <c r="C492" s="180" t="s">
        <v>1209</v>
      </c>
      <c r="D492" s="180" t="s">
        <v>411</v>
      </c>
      <c r="E492" s="181" t="s">
        <v>4361</v>
      </c>
      <c r="F492" s="182" t="s">
        <v>4362</v>
      </c>
      <c r="G492" s="183" t="s">
        <v>3706</v>
      </c>
      <c r="H492" s="258"/>
      <c r="I492" s="185"/>
      <c r="J492" s="186">
        <f>ROUND(I492*H492,2)</f>
        <v>0</v>
      </c>
      <c r="K492" s="182" t="s">
        <v>414</v>
      </c>
      <c r="L492" s="42"/>
      <c r="M492" s="187" t="s">
        <v>3</v>
      </c>
      <c r="N492" s="188" t="s">
        <v>43</v>
      </c>
      <c r="O492" s="75"/>
      <c r="P492" s="189">
        <f>O492*H492</f>
        <v>0</v>
      </c>
      <c r="Q492" s="189">
        <v>0</v>
      </c>
      <c r="R492" s="189">
        <f>Q492*H492</f>
        <v>0</v>
      </c>
      <c r="S492" s="189">
        <v>0</v>
      </c>
      <c r="T492" s="190">
        <f>S492*H492</f>
        <v>0</v>
      </c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R492" s="191" t="s">
        <v>98</v>
      </c>
      <c r="AT492" s="191" t="s">
        <v>411</v>
      </c>
      <c r="AU492" s="191" t="s">
        <v>80</v>
      </c>
      <c r="AY492" s="22" t="s">
        <v>408</v>
      </c>
      <c r="BE492" s="192">
        <f>IF(N492="základní",J492,0)</f>
        <v>0</v>
      </c>
      <c r="BF492" s="192">
        <f>IF(N492="snížená",J492,0)</f>
        <v>0</v>
      </c>
      <c r="BG492" s="192">
        <f>IF(N492="zákl. přenesená",J492,0)</f>
        <v>0</v>
      </c>
      <c r="BH492" s="192">
        <f>IF(N492="sníž. přenesená",J492,0)</f>
        <v>0</v>
      </c>
      <c r="BI492" s="192">
        <f>IF(N492="nulová",J492,0)</f>
        <v>0</v>
      </c>
      <c r="BJ492" s="22" t="s">
        <v>76</v>
      </c>
      <c r="BK492" s="192">
        <f>ROUND(I492*H492,2)</f>
        <v>0</v>
      </c>
      <c r="BL492" s="22" t="s">
        <v>98</v>
      </c>
      <c r="BM492" s="191" t="s">
        <v>4363</v>
      </c>
    </row>
    <row r="493" s="2" customFormat="1">
      <c r="A493" s="41"/>
      <c r="B493" s="42"/>
      <c r="C493" s="41"/>
      <c r="D493" s="193" t="s">
        <v>417</v>
      </c>
      <c r="E493" s="41"/>
      <c r="F493" s="194" t="s">
        <v>4364</v>
      </c>
      <c r="G493" s="41"/>
      <c r="H493" s="41"/>
      <c r="I493" s="195"/>
      <c r="J493" s="41"/>
      <c r="K493" s="41"/>
      <c r="L493" s="42"/>
      <c r="M493" s="196"/>
      <c r="N493" s="197"/>
      <c r="O493" s="75"/>
      <c r="P493" s="75"/>
      <c r="Q493" s="75"/>
      <c r="R493" s="75"/>
      <c r="S493" s="75"/>
      <c r="T493" s="76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T493" s="22" t="s">
        <v>417</v>
      </c>
      <c r="AU493" s="22" t="s">
        <v>80</v>
      </c>
    </row>
    <row r="494" s="2" customFormat="1" ht="49.05" customHeight="1">
      <c r="A494" s="41"/>
      <c r="B494" s="179"/>
      <c r="C494" s="180" t="s">
        <v>1214</v>
      </c>
      <c r="D494" s="180" t="s">
        <v>411</v>
      </c>
      <c r="E494" s="181" t="s">
        <v>4365</v>
      </c>
      <c r="F494" s="182" t="s">
        <v>4366</v>
      </c>
      <c r="G494" s="183" t="s">
        <v>3706</v>
      </c>
      <c r="H494" s="258"/>
      <c r="I494" s="185"/>
      <c r="J494" s="186">
        <f>ROUND(I494*H494,2)</f>
        <v>0</v>
      </c>
      <c r="K494" s="182" t="s">
        <v>414</v>
      </c>
      <c r="L494" s="42"/>
      <c r="M494" s="187" t="s">
        <v>3</v>
      </c>
      <c r="N494" s="188" t="s">
        <v>43</v>
      </c>
      <c r="O494" s="75"/>
      <c r="P494" s="189">
        <f>O494*H494</f>
        <v>0</v>
      </c>
      <c r="Q494" s="189">
        <v>0</v>
      </c>
      <c r="R494" s="189">
        <f>Q494*H494</f>
        <v>0</v>
      </c>
      <c r="S494" s="189">
        <v>0</v>
      </c>
      <c r="T494" s="190">
        <f>S494*H494</f>
        <v>0</v>
      </c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R494" s="191" t="s">
        <v>98</v>
      </c>
      <c r="AT494" s="191" t="s">
        <v>411</v>
      </c>
      <c r="AU494" s="191" t="s">
        <v>80</v>
      </c>
      <c r="AY494" s="22" t="s">
        <v>408</v>
      </c>
      <c r="BE494" s="192">
        <f>IF(N494="základní",J494,0)</f>
        <v>0</v>
      </c>
      <c r="BF494" s="192">
        <f>IF(N494="snížená",J494,0)</f>
        <v>0</v>
      </c>
      <c r="BG494" s="192">
        <f>IF(N494="zákl. přenesená",J494,0)</f>
        <v>0</v>
      </c>
      <c r="BH494" s="192">
        <f>IF(N494="sníž. přenesená",J494,0)</f>
        <v>0</v>
      </c>
      <c r="BI494" s="192">
        <f>IF(N494="nulová",J494,0)</f>
        <v>0</v>
      </c>
      <c r="BJ494" s="22" t="s">
        <v>76</v>
      </c>
      <c r="BK494" s="192">
        <f>ROUND(I494*H494,2)</f>
        <v>0</v>
      </c>
      <c r="BL494" s="22" t="s">
        <v>98</v>
      </c>
      <c r="BM494" s="191" t="s">
        <v>4367</v>
      </c>
    </row>
    <row r="495" s="2" customFormat="1">
      <c r="A495" s="41"/>
      <c r="B495" s="42"/>
      <c r="C495" s="41"/>
      <c r="D495" s="193" t="s">
        <v>417</v>
      </c>
      <c r="E495" s="41"/>
      <c r="F495" s="194" t="s">
        <v>4368</v>
      </c>
      <c r="G495" s="41"/>
      <c r="H495" s="41"/>
      <c r="I495" s="195"/>
      <c r="J495" s="41"/>
      <c r="K495" s="41"/>
      <c r="L495" s="42"/>
      <c r="M495" s="196"/>
      <c r="N495" s="197"/>
      <c r="O495" s="75"/>
      <c r="P495" s="75"/>
      <c r="Q495" s="75"/>
      <c r="R495" s="75"/>
      <c r="S495" s="75"/>
      <c r="T495" s="76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T495" s="22" t="s">
        <v>417</v>
      </c>
      <c r="AU495" s="22" t="s">
        <v>80</v>
      </c>
    </row>
    <row r="496" s="12" customFormat="1" ht="22.8" customHeight="1">
      <c r="A496" s="12"/>
      <c r="B496" s="166"/>
      <c r="C496" s="12"/>
      <c r="D496" s="167" t="s">
        <v>71</v>
      </c>
      <c r="E496" s="177" t="s">
        <v>3453</v>
      </c>
      <c r="F496" s="177" t="s">
        <v>3454</v>
      </c>
      <c r="G496" s="12"/>
      <c r="H496" s="12"/>
      <c r="I496" s="169"/>
      <c r="J496" s="178">
        <f>BK496</f>
        <v>0</v>
      </c>
      <c r="K496" s="12"/>
      <c r="L496" s="166"/>
      <c r="M496" s="171"/>
      <c r="N496" s="172"/>
      <c r="O496" s="172"/>
      <c r="P496" s="173">
        <f>SUM(P497:P499)</f>
        <v>0</v>
      </c>
      <c r="Q496" s="172"/>
      <c r="R496" s="173">
        <f>SUM(R497:R499)</f>
        <v>0.0018799999999999999</v>
      </c>
      <c r="S496" s="172"/>
      <c r="T496" s="174">
        <f>SUM(T497:T499)</f>
        <v>0</v>
      </c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R496" s="167" t="s">
        <v>80</v>
      </c>
      <c r="AT496" s="175" t="s">
        <v>71</v>
      </c>
      <c r="AU496" s="175" t="s">
        <v>76</v>
      </c>
      <c r="AY496" s="167" t="s">
        <v>408</v>
      </c>
      <c r="BK496" s="176">
        <f>SUM(BK497:BK499)</f>
        <v>0</v>
      </c>
    </row>
    <row r="497" s="2" customFormat="1" ht="24.15" customHeight="1">
      <c r="A497" s="41"/>
      <c r="B497" s="179"/>
      <c r="C497" s="180" t="s">
        <v>1222</v>
      </c>
      <c r="D497" s="180" t="s">
        <v>411</v>
      </c>
      <c r="E497" s="181" t="s">
        <v>4369</v>
      </c>
      <c r="F497" s="182" t="s">
        <v>4370</v>
      </c>
      <c r="G497" s="183" t="s">
        <v>561</v>
      </c>
      <c r="H497" s="184">
        <v>1</v>
      </c>
      <c r="I497" s="185"/>
      <c r="J497" s="186">
        <f>ROUND(I497*H497,2)</f>
        <v>0</v>
      </c>
      <c r="K497" s="182" t="s">
        <v>3310</v>
      </c>
      <c r="L497" s="42"/>
      <c r="M497" s="187" t="s">
        <v>3</v>
      </c>
      <c r="N497" s="188" t="s">
        <v>43</v>
      </c>
      <c r="O497" s="75"/>
      <c r="P497" s="189">
        <f>O497*H497</f>
        <v>0</v>
      </c>
      <c r="Q497" s="189">
        <v>0.0018799999999999999</v>
      </c>
      <c r="R497" s="189">
        <f>Q497*H497</f>
        <v>0.0018799999999999999</v>
      </c>
      <c r="S497" s="189">
        <v>0</v>
      </c>
      <c r="T497" s="190">
        <f>S497*H497</f>
        <v>0</v>
      </c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R497" s="191" t="s">
        <v>98</v>
      </c>
      <c r="AT497" s="191" t="s">
        <v>411</v>
      </c>
      <c r="AU497" s="191" t="s">
        <v>80</v>
      </c>
      <c r="AY497" s="22" t="s">
        <v>408</v>
      </c>
      <c r="BE497" s="192">
        <f>IF(N497="základní",J497,0)</f>
        <v>0</v>
      </c>
      <c r="BF497" s="192">
        <f>IF(N497="snížená",J497,0)</f>
        <v>0</v>
      </c>
      <c r="BG497" s="192">
        <f>IF(N497="zákl. přenesená",J497,0)</f>
        <v>0</v>
      </c>
      <c r="BH497" s="192">
        <f>IF(N497="sníž. přenesená",J497,0)</f>
        <v>0</v>
      </c>
      <c r="BI497" s="192">
        <f>IF(N497="nulová",J497,0)</f>
        <v>0</v>
      </c>
      <c r="BJ497" s="22" t="s">
        <v>76</v>
      </c>
      <c r="BK497" s="192">
        <f>ROUND(I497*H497,2)</f>
        <v>0</v>
      </c>
      <c r="BL497" s="22" t="s">
        <v>98</v>
      </c>
      <c r="BM497" s="191" t="s">
        <v>4371</v>
      </c>
    </row>
    <row r="498" s="13" customFormat="1">
      <c r="A498" s="13"/>
      <c r="B498" s="198"/>
      <c r="C498" s="13"/>
      <c r="D498" s="199" t="s">
        <v>419</v>
      </c>
      <c r="E498" s="200" t="s">
        <v>3</v>
      </c>
      <c r="F498" s="201" t="s">
        <v>76</v>
      </c>
      <c r="G498" s="13"/>
      <c r="H498" s="202">
        <v>1</v>
      </c>
      <c r="I498" s="203"/>
      <c r="J498" s="13"/>
      <c r="K498" s="13"/>
      <c r="L498" s="198"/>
      <c r="M498" s="204"/>
      <c r="N498" s="205"/>
      <c r="O498" s="205"/>
      <c r="P498" s="205"/>
      <c r="Q498" s="205"/>
      <c r="R498" s="205"/>
      <c r="S498" s="205"/>
      <c r="T498" s="20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00" t="s">
        <v>419</v>
      </c>
      <c r="AU498" s="200" t="s">
        <v>80</v>
      </c>
      <c r="AV498" s="13" t="s">
        <v>80</v>
      </c>
      <c r="AW498" s="13" t="s">
        <v>33</v>
      </c>
      <c r="AX498" s="13" t="s">
        <v>72</v>
      </c>
      <c r="AY498" s="200" t="s">
        <v>408</v>
      </c>
    </row>
    <row r="499" s="15" customFormat="1">
      <c r="A499" s="15"/>
      <c r="B499" s="215"/>
      <c r="C499" s="15"/>
      <c r="D499" s="199" t="s">
        <v>419</v>
      </c>
      <c r="E499" s="216" t="s">
        <v>3</v>
      </c>
      <c r="F499" s="217" t="s">
        <v>451</v>
      </c>
      <c r="G499" s="15"/>
      <c r="H499" s="218">
        <v>1</v>
      </c>
      <c r="I499" s="219"/>
      <c r="J499" s="15"/>
      <c r="K499" s="15"/>
      <c r="L499" s="215"/>
      <c r="M499" s="220"/>
      <c r="N499" s="221"/>
      <c r="O499" s="221"/>
      <c r="P499" s="221"/>
      <c r="Q499" s="221"/>
      <c r="R499" s="221"/>
      <c r="S499" s="221"/>
      <c r="T499" s="222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T499" s="216" t="s">
        <v>419</v>
      </c>
      <c r="AU499" s="216" t="s">
        <v>80</v>
      </c>
      <c r="AV499" s="15" t="s">
        <v>415</v>
      </c>
      <c r="AW499" s="15" t="s">
        <v>33</v>
      </c>
      <c r="AX499" s="15" t="s">
        <v>76</v>
      </c>
      <c r="AY499" s="216" t="s">
        <v>408</v>
      </c>
    </row>
    <row r="500" s="12" customFormat="1" ht="22.8" customHeight="1">
      <c r="A500" s="12"/>
      <c r="B500" s="166"/>
      <c r="C500" s="12"/>
      <c r="D500" s="167" t="s">
        <v>71</v>
      </c>
      <c r="E500" s="177" t="s">
        <v>3533</v>
      </c>
      <c r="F500" s="177" t="s">
        <v>3534</v>
      </c>
      <c r="G500" s="12"/>
      <c r="H500" s="12"/>
      <c r="I500" s="169"/>
      <c r="J500" s="178">
        <f>BK500</f>
        <v>0</v>
      </c>
      <c r="K500" s="12"/>
      <c r="L500" s="166"/>
      <c r="M500" s="171"/>
      <c r="N500" s="172"/>
      <c r="O500" s="172"/>
      <c r="P500" s="173">
        <f>SUM(P501:P503)</f>
        <v>0</v>
      </c>
      <c r="Q500" s="172"/>
      <c r="R500" s="173">
        <f>SUM(R501:R503)</f>
        <v>0.00052999999999999998</v>
      </c>
      <c r="S500" s="172"/>
      <c r="T500" s="174">
        <f>SUM(T501:T503)</f>
        <v>0</v>
      </c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R500" s="167" t="s">
        <v>80</v>
      </c>
      <c r="AT500" s="175" t="s">
        <v>71</v>
      </c>
      <c r="AU500" s="175" t="s">
        <v>76</v>
      </c>
      <c r="AY500" s="167" t="s">
        <v>408</v>
      </c>
      <c r="BK500" s="176">
        <f>SUM(BK501:BK503)</f>
        <v>0</v>
      </c>
    </row>
    <row r="501" s="2" customFormat="1" ht="37.8" customHeight="1">
      <c r="A501" s="41"/>
      <c r="B501" s="179"/>
      <c r="C501" s="180" t="s">
        <v>1230</v>
      </c>
      <c r="D501" s="180" t="s">
        <v>411</v>
      </c>
      <c r="E501" s="181" t="s">
        <v>4372</v>
      </c>
      <c r="F501" s="182" t="s">
        <v>4373</v>
      </c>
      <c r="G501" s="183" t="s">
        <v>561</v>
      </c>
      <c r="H501" s="184">
        <v>1</v>
      </c>
      <c r="I501" s="185"/>
      <c r="J501" s="186">
        <f>ROUND(I501*H501,2)</f>
        <v>0</v>
      </c>
      <c r="K501" s="182" t="s">
        <v>414</v>
      </c>
      <c r="L501" s="42"/>
      <c r="M501" s="187" t="s">
        <v>3</v>
      </c>
      <c r="N501" s="188" t="s">
        <v>43</v>
      </c>
      <c r="O501" s="75"/>
      <c r="P501" s="189">
        <f>O501*H501</f>
        <v>0</v>
      </c>
      <c r="Q501" s="189">
        <v>0.00052999999999999998</v>
      </c>
      <c r="R501" s="189">
        <f>Q501*H501</f>
        <v>0.00052999999999999998</v>
      </c>
      <c r="S501" s="189">
        <v>0</v>
      </c>
      <c r="T501" s="190">
        <f>S501*H501</f>
        <v>0</v>
      </c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R501" s="191" t="s">
        <v>98</v>
      </c>
      <c r="AT501" s="191" t="s">
        <v>411</v>
      </c>
      <c r="AU501" s="191" t="s">
        <v>80</v>
      </c>
      <c r="AY501" s="22" t="s">
        <v>408</v>
      </c>
      <c r="BE501" s="192">
        <f>IF(N501="základní",J501,0)</f>
        <v>0</v>
      </c>
      <c r="BF501" s="192">
        <f>IF(N501="snížená",J501,0)</f>
        <v>0</v>
      </c>
      <c r="BG501" s="192">
        <f>IF(N501="zákl. přenesená",J501,0)</f>
        <v>0</v>
      </c>
      <c r="BH501" s="192">
        <f>IF(N501="sníž. přenesená",J501,0)</f>
        <v>0</v>
      </c>
      <c r="BI501" s="192">
        <f>IF(N501="nulová",J501,0)</f>
        <v>0</v>
      </c>
      <c r="BJ501" s="22" t="s">
        <v>76</v>
      </c>
      <c r="BK501" s="192">
        <f>ROUND(I501*H501,2)</f>
        <v>0</v>
      </c>
      <c r="BL501" s="22" t="s">
        <v>98</v>
      </c>
      <c r="BM501" s="191" t="s">
        <v>4374</v>
      </c>
    </row>
    <row r="502" s="2" customFormat="1">
      <c r="A502" s="41"/>
      <c r="B502" s="42"/>
      <c r="C502" s="41"/>
      <c r="D502" s="193" t="s">
        <v>417</v>
      </c>
      <c r="E502" s="41"/>
      <c r="F502" s="194" t="s">
        <v>4375</v>
      </c>
      <c r="G502" s="41"/>
      <c r="H502" s="41"/>
      <c r="I502" s="195"/>
      <c r="J502" s="41"/>
      <c r="K502" s="41"/>
      <c r="L502" s="42"/>
      <c r="M502" s="196"/>
      <c r="N502" s="197"/>
      <c r="O502" s="75"/>
      <c r="P502" s="75"/>
      <c r="Q502" s="75"/>
      <c r="R502" s="75"/>
      <c r="S502" s="75"/>
      <c r="T502" s="76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T502" s="22" t="s">
        <v>417</v>
      </c>
      <c r="AU502" s="22" t="s">
        <v>80</v>
      </c>
    </row>
    <row r="503" s="13" customFormat="1">
      <c r="A503" s="13"/>
      <c r="B503" s="198"/>
      <c r="C503" s="13"/>
      <c r="D503" s="199" t="s">
        <v>419</v>
      </c>
      <c r="E503" s="200" t="s">
        <v>3</v>
      </c>
      <c r="F503" s="201" t="s">
        <v>76</v>
      </c>
      <c r="G503" s="13"/>
      <c r="H503" s="202">
        <v>1</v>
      </c>
      <c r="I503" s="203"/>
      <c r="J503" s="13"/>
      <c r="K503" s="13"/>
      <c r="L503" s="198"/>
      <c r="M503" s="255"/>
      <c r="N503" s="256"/>
      <c r="O503" s="256"/>
      <c r="P503" s="256"/>
      <c r="Q503" s="256"/>
      <c r="R503" s="256"/>
      <c r="S503" s="256"/>
      <c r="T503" s="257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00" t="s">
        <v>419</v>
      </c>
      <c r="AU503" s="200" t="s">
        <v>80</v>
      </c>
      <c r="AV503" s="13" t="s">
        <v>80</v>
      </c>
      <c r="AW503" s="13" t="s">
        <v>33</v>
      </c>
      <c r="AX503" s="13" t="s">
        <v>76</v>
      </c>
      <c r="AY503" s="200" t="s">
        <v>408</v>
      </c>
    </row>
    <row r="504" s="2" customFormat="1" ht="6.96" customHeight="1">
      <c r="A504" s="41"/>
      <c r="B504" s="58"/>
      <c r="C504" s="59"/>
      <c r="D504" s="59"/>
      <c r="E504" s="59"/>
      <c r="F504" s="59"/>
      <c r="G504" s="59"/>
      <c r="H504" s="59"/>
      <c r="I504" s="59"/>
      <c r="J504" s="59"/>
      <c r="K504" s="59"/>
      <c r="L504" s="42"/>
      <c r="M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</row>
  </sheetData>
  <autoFilter ref="C95:K50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0" r:id="rId1" display="https://podminky.urs.cz/item/CS_URS_2024_02/132312122"/>
    <hyperlink ref="F103" r:id="rId2" display="https://podminky.urs.cz/item/CS_URS_2024_02/151101101"/>
    <hyperlink ref="F106" r:id="rId3" display="https://podminky.urs.cz/item/CS_URS_2024_02/151101111"/>
    <hyperlink ref="F109" r:id="rId4" display="https://podminky.urs.cz/item/CS_URS_2024_02/162651132"/>
    <hyperlink ref="F112" r:id="rId5" display="https://podminky.urs.cz/item/CS_URS_2024_02/171201231"/>
    <hyperlink ref="F115" r:id="rId6" display="https://podminky.urs.cz/item/CS_URS_2024_02/171251201"/>
    <hyperlink ref="F118" r:id="rId7" display="https://podminky.urs.cz/item/CS_URS_2024_02/174211101"/>
    <hyperlink ref="F122" r:id="rId8" display="https://podminky.urs.cz/item/CS_URS_2024_02/175111101"/>
    <hyperlink ref="F128" r:id="rId9" display="https://podminky.urs.cz/item/CS_URS_2024_02/451541111"/>
    <hyperlink ref="F139" r:id="rId10" display="https://podminky.urs.cz/item/CS_URS_2024_02/721173401"/>
    <hyperlink ref="F143" r:id="rId11" display="https://podminky.urs.cz/item/CS_URS_2024_02/721173402"/>
    <hyperlink ref="F147" r:id="rId12" display="https://podminky.urs.cz/item/CS_URS_2024_02/721173403"/>
    <hyperlink ref="F151" r:id="rId13" display="https://podminky.urs.cz/item/CS_URS_2024_02/721174025"/>
    <hyperlink ref="F155" r:id="rId14" display="https://podminky.urs.cz/item/CS_URS_2024_02/721174041"/>
    <hyperlink ref="F159" r:id="rId15" display="https://podminky.urs.cz/item/CS_URS_2024_02/721174042"/>
    <hyperlink ref="F163" r:id="rId16" display="https://podminky.urs.cz/item/CS_URS_2024_02/721174043"/>
    <hyperlink ref="F167" r:id="rId17" display="https://podminky.urs.cz/item/CS_URS_2024_02/721174044"/>
    <hyperlink ref="F171" r:id="rId18" display="https://podminky.urs.cz/item/CS_URS_2024_02/721174045"/>
    <hyperlink ref="F175" r:id="rId19" display="https://podminky.urs.cz/item/CS_URS_2024_02/721194103"/>
    <hyperlink ref="F179" r:id="rId20" display="https://podminky.urs.cz/item/CS_URS_2024_02/721194104"/>
    <hyperlink ref="F185" r:id="rId21" display="https://podminky.urs.cz/item/CS_URS_2024_02/721194105"/>
    <hyperlink ref="F190" r:id="rId22" display="https://podminky.urs.cz/item/CS_URS_2024_02/721194109"/>
    <hyperlink ref="F197" r:id="rId23" display="https://podminky.urs.cz/item/CS_URS_2024_02/721211421"/>
    <hyperlink ref="F201" r:id="rId24" display="https://podminky.urs.cz/item/CS_URS_2024_02/721226512"/>
    <hyperlink ref="F204" r:id="rId25" display="https://podminky.urs.cz/item/CS_URS_2024_02/721273153"/>
    <hyperlink ref="F208" r:id="rId26" display="https://podminky.urs.cz/item/CS_URS_2024_02/721274126"/>
    <hyperlink ref="F211" r:id="rId27" display="https://podminky.urs.cz/item/CS_URS_2024_02/721290111"/>
    <hyperlink ref="F220" r:id="rId28" display="https://podminky.urs.cz/item/CS_URS_2024_02/721290112"/>
    <hyperlink ref="F224" r:id="rId29" display="https://podminky.urs.cz/item/CS_URS_2024_02/998721201"/>
    <hyperlink ref="F226" r:id="rId30" display="https://podminky.urs.cz/item/CS_URS_2024_02/998721292"/>
    <hyperlink ref="F235" r:id="rId31" display="https://podminky.urs.cz/item/CS_URS_2024_02/722130233"/>
    <hyperlink ref="F240" r:id="rId32" display="https://podminky.urs.cz/item/CS_URS_2024_02/722130235"/>
    <hyperlink ref="F244" r:id="rId33" display="https://podminky.urs.cz/item/CS_URS_2024_02/722174002"/>
    <hyperlink ref="F247" r:id="rId34" display="https://podminky.urs.cz/item/CS_URS_2024_02/722174003"/>
    <hyperlink ref="F250" r:id="rId35" display="https://podminky.urs.cz/item/CS_URS_2024_02/722174004"/>
    <hyperlink ref="F253" r:id="rId36" display="https://podminky.urs.cz/item/CS_URS_2024_02/722174005"/>
    <hyperlink ref="F256" r:id="rId37" display="https://podminky.urs.cz/item/CS_URS_2024_02/722174006"/>
    <hyperlink ref="F259" r:id="rId38" display="https://podminky.urs.cz/item/CS_URS_2024_02/722181231"/>
    <hyperlink ref="F264" r:id="rId39" display="https://podminky.urs.cz/item/CS_URS_2024_02/722181232"/>
    <hyperlink ref="F271" r:id="rId40" display="https://podminky.urs.cz/item/CS_URS_2024_02/722181233"/>
    <hyperlink ref="F276" r:id="rId41" display="https://podminky.urs.cz/item/CS_URS_2024_02/722181241"/>
    <hyperlink ref="F282" r:id="rId42" display="https://podminky.urs.cz/item/CS_URS_2024_02/722181242"/>
    <hyperlink ref="F287" r:id="rId43" display="https://podminky.urs.cz/item/CS_URS_2024_02/722181252"/>
    <hyperlink ref="F294" r:id="rId44" display="https://podminky.urs.cz/item/CS_URS_2024_02/722181253"/>
    <hyperlink ref="F299" r:id="rId45" display="https://podminky.urs.cz/item/CS_URS_2024_02/722190401"/>
    <hyperlink ref="F311" r:id="rId46" display="https://podminky.urs.cz/item/CS_URS_2024_02/722220111"/>
    <hyperlink ref="F322" r:id="rId47" display="https://podminky.urs.cz/item/CS_URS_2024_02/722220231"/>
    <hyperlink ref="F325" r:id="rId48" display="https://podminky.urs.cz/item/CS_URS_2024_02/722220232"/>
    <hyperlink ref="F329" r:id="rId49" display="https://podminky.urs.cz/item/CS_URS_2024_02/722220233"/>
    <hyperlink ref="F332" r:id="rId50" display="https://podminky.urs.cz/item/CS_URS_2024_02/722220234"/>
    <hyperlink ref="F335" r:id="rId51" display="https://podminky.urs.cz/item/CS_URS_2024_02/722224116"/>
    <hyperlink ref="F338" r:id="rId52" display="https://podminky.urs.cz/item/CS_URS_2024_02/722231072"/>
    <hyperlink ref="F341" r:id="rId53" display="https://podminky.urs.cz/item/CS_URS_2024_02/722231074"/>
    <hyperlink ref="F344" r:id="rId54" display="https://podminky.urs.cz/item/CS_URS_2024_02/722231222"/>
    <hyperlink ref="F348" r:id="rId55" display="https://podminky.urs.cz/item/CS_URS_2024_02/722232122"/>
    <hyperlink ref="F351" r:id="rId56" display="https://podminky.urs.cz/item/CS_URS_2024_02/722232123"/>
    <hyperlink ref="F355" r:id="rId57" display="https://podminky.urs.cz/item/CS_URS_2024_02/722232124"/>
    <hyperlink ref="F358" r:id="rId58" display="https://podminky.urs.cz/item/CS_URS_2024_02/722232125"/>
    <hyperlink ref="F361" r:id="rId59" display="https://podminky.urs.cz/item/CS_URS_2024_02/722232126"/>
    <hyperlink ref="F364" r:id="rId60" display="https://podminky.urs.cz/item/CS_URS_2024_02/722234263"/>
    <hyperlink ref="F371" r:id="rId61" display="https://podminky.urs.cz/item/CS_URS_2024_02/722250143"/>
    <hyperlink ref="F379" r:id="rId62" display="https://podminky.urs.cz/item/CS_URS_2024_02/722263215"/>
    <hyperlink ref="F383" r:id="rId63" display="https://podminky.urs.cz/item/CS_URS_2024_02/722290226"/>
    <hyperlink ref="F387" r:id="rId64" display="https://podminky.urs.cz/item/CS_URS_2024_02/722290234"/>
    <hyperlink ref="F391" r:id="rId65" display="https://podminky.urs.cz/item/CS_URS_2024_02/998722202"/>
    <hyperlink ref="F393" r:id="rId66" display="https://podminky.urs.cz/item/CS_URS_2024_02/998722292"/>
    <hyperlink ref="F396" r:id="rId67" display="https://podminky.urs.cz/item/CS_URS_2024_02/724233005"/>
    <hyperlink ref="F400" r:id="rId68" display="https://podminky.urs.cz/item/CS_URS_2024_02/725119125"/>
    <hyperlink ref="F403" r:id="rId69" display="https://podminky.urs.cz/item/CS_URS_2024_02/725129101"/>
    <hyperlink ref="F406" r:id="rId70" display="https://podminky.urs.cz/item/CS_URS_2024_02/725219102"/>
    <hyperlink ref="F409" r:id="rId71" display="https://podminky.urs.cz/item/CS_URS_2024_02/725319111"/>
    <hyperlink ref="F412" r:id="rId72" display="https://podminky.urs.cz/item/CS_URS_2024_02/725339111"/>
    <hyperlink ref="F415" r:id="rId73" display="https://podminky.urs.cz/item/CS_URS_2024_02/725813111"/>
    <hyperlink ref="F422" r:id="rId74" display="https://podminky.urs.cz/item/CS_URS_2024_02/725821325"/>
    <hyperlink ref="F425" r:id="rId75" display="https://podminky.urs.cz/item/CS_URS_2024_02/725829101"/>
    <hyperlink ref="F428" r:id="rId76" display="https://podminky.urs.cz/item/CS_URS_2024_02/725829131"/>
    <hyperlink ref="F431" r:id="rId77" display="https://podminky.urs.cz/item/CS_URS_2024_02/725829132"/>
    <hyperlink ref="F434" r:id="rId78" display="https://podminky.urs.cz/item/CS_URS_2024_02/725861102"/>
    <hyperlink ref="F437" r:id="rId79" display="https://podminky.urs.cz/item/CS_URS_2024_02/725862103"/>
    <hyperlink ref="F470" r:id="rId80" display="https://podminky.urs.cz/item/CS_URS_2024_02/998725202"/>
    <hyperlink ref="F472" r:id="rId81" display="https://podminky.urs.cz/item/CS_URS_2024_02/998725293"/>
    <hyperlink ref="F475" r:id="rId82" display="https://podminky.urs.cz/item/CS_URS_2024_02/726131001"/>
    <hyperlink ref="F478" r:id="rId83" display="https://podminky.urs.cz/item/CS_URS_2024_02/726131002"/>
    <hyperlink ref="F481" r:id="rId84" display="https://podminky.urs.cz/item/CS_URS_2024_02/726131041"/>
    <hyperlink ref="F484" r:id="rId85" display="https://podminky.urs.cz/item/CS_URS_2024_02/726131043"/>
    <hyperlink ref="F487" r:id="rId86" display="https://podminky.urs.cz/item/CS_URS_2024_02/726191001"/>
    <hyperlink ref="F490" r:id="rId87" display="https://podminky.urs.cz/item/CS_URS_2024_02/726191002"/>
    <hyperlink ref="F493" r:id="rId88" display="https://podminky.urs.cz/item/CS_URS_2024_02/998726211"/>
    <hyperlink ref="F495" r:id="rId89" display="https://podminky.urs.cz/item/CS_URS_2024_02/998726293"/>
    <hyperlink ref="F502" r:id="rId90" display="https://podminky.urs.cz/item/CS_URS_2024_02/7344111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9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97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3282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4376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3284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3285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3285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ROUND(J105,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ROUND((SUM(BE105:BE354)),  2)</f>
        <v>0</v>
      </c>
      <c r="G35" s="41"/>
      <c r="H35" s="41"/>
      <c r="I35" s="136">
        <v>0.20999999999999999</v>
      </c>
      <c r="J35" s="135">
        <f>ROUND(((SUM(BE105:BE354))*I35),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ROUND((SUM(BF105:BF354)),  2)</f>
        <v>0</v>
      </c>
      <c r="G36" s="41"/>
      <c r="H36" s="41"/>
      <c r="I36" s="136">
        <v>0.12</v>
      </c>
      <c r="J36" s="135">
        <f>ROUND(((SUM(BF105:BF354))*I36),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ROUND((SUM(BG105:BG354)),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ROUND((SUM(BH105:BH354)),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ROUND((SUM(BI105:BI354)),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3282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15 - Elektro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J105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4377</v>
      </c>
      <c r="E64" s="148"/>
      <c r="F64" s="148"/>
      <c r="G64" s="148"/>
      <c r="H64" s="148"/>
      <c r="I64" s="148"/>
      <c r="J64" s="149">
        <f>J106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4378</v>
      </c>
      <c r="E65" s="153"/>
      <c r="F65" s="153"/>
      <c r="G65" s="153"/>
      <c r="H65" s="153"/>
      <c r="I65" s="153"/>
      <c r="J65" s="154">
        <f>J107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4379</v>
      </c>
      <c r="E66" s="153"/>
      <c r="F66" s="153"/>
      <c r="G66" s="153"/>
      <c r="H66" s="153"/>
      <c r="I66" s="153"/>
      <c r="J66" s="154">
        <f>J132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4380</v>
      </c>
      <c r="E67" s="153"/>
      <c r="F67" s="153"/>
      <c r="G67" s="153"/>
      <c r="H67" s="153"/>
      <c r="I67" s="153"/>
      <c r="J67" s="154">
        <f>J135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46"/>
      <c r="C68" s="9"/>
      <c r="D68" s="147" t="s">
        <v>4381</v>
      </c>
      <c r="E68" s="148"/>
      <c r="F68" s="148"/>
      <c r="G68" s="148"/>
      <c r="H68" s="148"/>
      <c r="I68" s="148"/>
      <c r="J68" s="149">
        <f>J141</f>
        <v>0</v>
      </c>
      <c r="K68" s="9"/>
      <c r="L68" s="146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51"/>
      <c r="C69" s="10"/>
      <c r="D69" s="152" t="s">
        <v>4382</v>
      </c>
      <c r="E69" s="153"/>
      <c r="F69" s="153"/>
      <c r="G69" s="153"/>
      <c r="H69" s="153"/>
      <c r="I69" s="153"/>
      <c r="J69" s="154">
        <f>J142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4383</v>
      </c>
      <c r="E70" s="153"/>
      <c r="F70" s="153"/>
      <c r="G70" s="153"/>
      <c r="H70" s="153"/>
      <c r="I70" s="153"/>
      <c r="J70" s="154">
        <f>J192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4384</v>
      </c>
      <c r="E71" s="153"/>
      <c r="F71" s="153"/>
      <c r="G71" s="153"/>
      <c r="H71" s="153"/>
      <c r="I71" s="153"/>
      <c r="J71" s="154">
        <f>J203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4385</v>
      </c>
      <c r="E72" s="153"/>
      <c r="F72" s="153"/>
      <c r="G72" s="153"/>
      <c r="H72" s="153"/>
      <c r="I72" s="153"/>
      <c r="J72" s="154">
        <f>J211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4386</v>
      </c>
      <c r="E73" s="153"/>
      <c r="F73" s="153"/>
      <c r="G73" s="153"/>
      <c r="H73" s="153"/>
      <c r="I73" s="153"/>
      <c r="J73" s="154">
        <f>J220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46"/>
      <c r="C74" s="9"/>
      <c r="D74" s="147" t="s">
        <v>4387</v>
      </c>
      <c r="E74" s="148"/>
      <c r="F74" s="148"/>
      <c r="G74" s="148"/>
      <c r="H74" s="148"/>
      <c r="I74" s="148"/>
      <c r="J74" s="149">
        <f>J230</f>
        <v>0</v>
      </c>
      <c r="K74" s="9"/>
      <c r="L74" s="146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10" customFormat="1" ht="19.92" customHeight="1">
      <c r="A75" s="10"/>
      <c r="B75" s="151"/>
      <c r="C75" s="10"/>
      <c r="D75" s="152" t="s">
        <v>4388</v>
      </c>
      <c r="E75" s="153"/>
      <c r="F75" s="153"/>
      <c r="G75" s="153"/>
      <c r="H75" s="153"/>
      <c r="I75" s="153"/>
      <c r="J75" s="154">
        <f>J231</f>
        <v>0</v>
      </c>
      <c r="K75" s="10"/>
      <c r="L75" s="151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9" customFormat="1" ht="24.96" customHeight="1">
      <c r="A76" s="9"/>
      <c r="B76" s="146"/>
      <c r="C76" s="9"/>
      <c r="D76" s="147" t="s">
        <v>4389</v>
      </c>
      <c r="E76" s="148"/>
      <c r="F76" s="148"/>
      <c r="G76" s="148"/>
      <c r="H76" s="148"/>
      <c r="I76" s="148"/>
      <c r="J76" s="149">
        <f>J233</f>
        <v>0</v>
      </c>
      <c r="K76" s="9"/>
      <c r="L76" s="146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</row>
    <row r="77" s="10" customFormat="1" ht="19.92" customHeight="1">
      <c r="A77" s="10"/>
      <c r="B77" s="151"/>
      <c r="C77" s="10"/>
      <c r="D77" s="152" t="s">
        <v>4390</v>
      </c>
      <c r="E77" s="153"/>
      <c r="F77" s="153"/>
      <c r="G77" s="153"/>
      <c r="H77" s="153"/>
      <c r="I77" s="153"/>
      <c r="J77" s="154">
        <f>J234</f>
        <v>0</v>
      </c>
      <c r="K77" s="10"/>
      <c r="L77" s="151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51"/>
      <c r="C78" s="10"/>
      <c r="D78" s="152" t="s">
        <v>4391</v>
      </c>
      <c r="E78" s="153"/>
      <c r="F78" s="153"/>
      <c r="G78" s="153"/>
      <c r="H78" s="153"/>
      <c r="I78" s="153"/>
      <c r="J78" s="154">
        <f>J295</f>
        <v>0</v>
      </c>
      <c r="K78" s="10"/>
      <c r="L78" s="151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51"/>
      <c r="C79" s="10"/>
      <c r="D79" s="152" t="s">
        <v>4392</v>
      </c>
      <c r="E79" s="153"/>
      <c r="F79" s="153"/>
      <c r="G79" s="153"/>
      <c r="H79" s="153"/>
      <c r="I79" s="153"/>
      <c r="J79" s="154">
        <f>J307</f>
        <v>0</v>
      </c>
      <c r="K79" s="10"/>
      <c r="L79" s="151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51"/>
      <c r="C80" s="10"/>
      <c r="D80" s="152" t="s">
        <v>4393</v>
      </c>
      <c r="E80" s="153"/>
      <c r="F80" s="153"/>
      <c r="G80" s="153"/>
      <c r="H80" s="153"/>
      <c r="I80" s="153"/>
      <c r="J80" s="154">
        <f>J313</f>
        <v>0</v>
      </c>
      <c r="K80" s="10"/>
      <c r="L80" s="151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51"/>
      <c r="C81" s="10"/>
      <c r="D81" s="152" t="s">
        <v>4394</v>
      </c>
      <c r="E81" s="153"/>
      <c r="F81" s="153"/>
      <c r="G81" s="153"/>
      <c r="H81" s="153"/>
      <c r="I81" s="153"/>
      <c r="J81" s="154">
        <f>J317</f>
        <v>0</v>
      </c>
      <c r="K81" s="10"/>
      <c r="L81" s="151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51"/>
      <c r="C82" s="10"/>
      <c r="D82" s="152" t="s">
        <v>4395</v>
      </c>
      <c r="E82" s="153"/>
      <c r="F82" s="153"/>
      <c r="G82" s="153"/>
      <c r="H82" s="153"/>
      <c r="I82" s="153"/>
      <c r="J82" s="154">
        <f>J321</f>
        <v>0</v>
      </c>
      <c r="K82" s="10"/>
      <c r="L82" s="151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9" customFormat="1" ht="24.96" customHeight="1">
      <c r="A83" s="9"/>
      <c r="B83" s="146"/>
      <c r="C83" s="9"/>
      <c r="D83" s="147" t="s">
        <v>4396</v>
      </c>
      <c r="E83" s="148"/>
      <c r="F83" s="148"/>
      <c r="G83" s="148"/>
      <c r="H83" s="148"/>
      <c r="I83" s="148"/>
      <c r="J83" s="149">
        <f>J330</f>
        <v>0</v>
      </c>
      <c r="K83" s="9"/>
      <c r="L83" s="146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</row>
    <row r="84" s="2" customFormat="1" ht="21.84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58"/>
      <c r="C85" s="59"/>
      <c r="D85" s="59"/>
      <c r="E85" s="59"/>
      <c r="F85" s="59"/>
      <c r="G85" s="59"/>
      <c r="H85" s="59"/>
      <c r="I85" s="59"/>
      <c r="J85" s="59"/>
      <c r="K85" s="59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9" s="2" customFormat="1" ht="6.96" customHeight="1">
      <c r="A89" s="41"/>
      <c r="B89" s="60"/>
      <c r="C89" s="61"/>
      <c r="D89" s="61"/>
      <c r="E89" s="61"/>
      <c r="F89" s="61"/>
      <c r="G89" s="61"/>
      <c r="H89" s="61"/>
      <c r="I89" s="61"/>
      <c r="J89" s="61"/>
      <c r="K89" s="6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24.96" customHeight="1">
      <c r="A90" s="41"/>
      <c r="B90" s="42"/>
      <c r="C90" s="26" t="s">
        <v>393</v>
      </c>
      <c r="D90" s="41"/>
      <c r="E90" s="41"/>
      <c r="F90" s="41"/>
      <c r="G90" s="41"/>
      <c r="H90" s="41"/>
      <c r="I90" s="41"/>
      <c r="J90" s="41"/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17</v>
      </c>
      <c r="D92" s="41"/>
      <c r="E92" s="41"/>
      <c r="F92" s="41"/>
      <c r="G92" s="41"/>
      <c r="H92" s="41"/>
      <c r="I92" s="41"/>
      <c r="J92" s="41"/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6.5" customHeight="1">
      <c r="A93" s="41"/>
      <c r="B93" s="42"/>
      <c r="C93" s="41"/>
      <c r="D93" s="41"/>
      <c r="E93" s="127" t="str">
        <f>E7</f>
        <v>Obecní dům Rudíkov - smlouva č. 1 - SO01, 10, 12</v>
      </c>
      <c r="F93" s="35"/>
      <c r="G93" s="35"/>
      <c r="H93" s="35"/>
      <c r="I93" s="41"/>
      <c r="J93" s="41"/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" customFormat="1" ht="12" customHeight="1">
      <c r="B94" s="25"/>
      <c r="C94" s="35" t="s">
        <v>132</v>
      </c>
      <c r="L94" s="25"/>
    </row>
    <row r="95" s="2" customFormat="1" ht="16.5" customHeight="1">
      <c r="A95" s="41"/>
      <c r="B95" s="42"/>
      <c r="C95" s="41"/>
      <c r="D95" s="41"/>
      <c r="E95" s="127" t="s">
        <v>136</v>
      </c>
      <c r="F95" s="41"/>
      <c r="G95" s="41"/>
      <c r="H95" s="41"/>
      <c r="I95" s="41"/>
      <c r="J95" s="41"/>
      <c r="K95" s="41"/>
      <c r="L95" s="128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2" customHeight="1">
      <c r="A96" s="41"/>
      <c r="B96" s="42"/>
      <c r="C96" s="35" t="s">
        <v>3282</v>
      </c>
      <c r="D96" s="41"/>
      <c r="E96" s="41"/>
      <c r="F96" s="41"/>
      <c r="G96" s="41"/>
      <c r="H96" s="41"/>
      <c r="I96" s="41"/>
      <c r="J96" s="41"/>
      <c r="K96" s="41"/>
      <c r="L96" s="128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6.5" customHeight="1">
      <c r="A97" s="41"/>
      <c r="B97" s="42"/>
      <c r="C97" s="41"/>
      <c r="D97" s="41"/>
      <c r="E97" s="65" t="str">
        <f>E11</f>
        <v>15 - Elektro</v>
      </c>
      <c r="F97" s="41"/>
      <c r="G97" s="41"/>
      <c r="H97" s="41"/>
      <c r="I97" s="41"/>
      <c r="J97" s="41"/>
      <c r="K97" s="41"/>
      <c r="L97" s="128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6.96" customHeight="1">
      <c r="A98" s="41"/>
      <c r="B98" s="42"/>
      <c r="C98" s="41"/>
      <c r="D98" s="41"/>
      <c r="E98" s="41"/>
      <c r="F98" s="41"/>
      <c r="G98" s="41"/>
      <c r="H98" s="41"/>
      <c r="I98" s="41"/>
      <c r="J98" s="41"/>
      <c r="K98" s="41"/>
      <c r="L98" s="128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12" customHeight="1">
      <c r="A99" s="41"/>
      <c r="B99" s="42"/>
      <c r="C99" s="35" t="s">
        <v>21</v>
      </c>
      <c r="D99" s="41"/>
      <c r="E99" s="41"/>
      <c r="F99" s="30" t="str">
        <f>F14</f>
        <v>RUDÍKOV, P.Č. 2250/4, 2261, ST. 63, 2208/9</v>
      </c>
      <c r="G99" s="41"/>
      <c r="H99" s="41"/>
      <c r="I99" s="35" t="s">
        <v>23</v>
      </c>
      <c r="J99" s="67" t="str">
        <f>IF(J14="","",J14)</f>
        <v>10. 1. 2024</v>
      </c>
      <c r="K99" s="41"/>
      <c r="L99" s="128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6.96" customHeight="1">
      <c r="A100" s="41"/>
      <c r="B100" s="42"/>
      <c r="C100" s="41"/>
      <c r="D100" s="41"/>
      <c r="E100" s="41"/>
      <c r="F100" s="41"/>
      <c r="G100" s="41"/>
      <c r="H100" s="41"/>
      <c r="I100" s="41"/>
      <c r="J100" s="41"/>
      <c r="K100" s="41"/>
      <c r="L100" s="128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15.15" customHeight="1">
      <c r="A101" s="41"/>
      <c r="B101" s="42"/>
      <c r="C101" s="35" t="s">
        <v>25</v>
      </c>
      <c r="D101" s="41"/>
      <c r="E101" s="41"/>
      <c r="F101" s="30" t="str">
        <f>E17</f>
        <v xml:space="preserve"> </v>
      </c>
      <c r="G101" s="41"/>
      <c r="H101" s="41"/>
      <c r="I101" s="35" t="s">
        <v>31</v>
      </c>
      <c r="J101" s="39" t="str">
        <f>E23</f>
        <v>Ondřej Zikán</v>
      </c>
      <c r="K101" s="41"/>
      <c r="L101" s="128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15.15" customHeight="1">
      <c r="A102" s="41"/>
      <c r="B102" s="42"/>
      <c r="C102" s="35" t="s">
        <v>29</v>
      </c>
      <c r="D102" s="41"/>
      <c r="E102" s="41"/>
      <c r="F102" s="30" t="str">
        <f>IF(E20="","",E20)</f>
        <v>Vyplň údaj</v>
      </c>
      <c r="G102" s="41"/>
      <c r="H102" s="41"/>
      <c r="I102" s="35" t="s">
        <v>34</v>
      </c>
      <c r="J102" s="39" t="str">
        <f>E26</f>
        <v>Ondřej Zikán</v>
      </c>
      <c r="K102" s="41"/>
      <c r="L102" s="128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2" customFormat="1" ht="10.32" customHeight="1">
      <c r="A103" s="41"/>
      <c r="B103" s="42"/>
      <c r="C103" s="41"/>
      <c r="D103" s="41"/>
      <c r="E103" s="41"/>
      <c r="F103" s="41"/>
      <c r="G103" s="41"/>
      <c r="H103" s="41"/>
      <c r="I103" s="41"/>
      <c r="J103" s="41"/>
      <c r="K103" s="41"/>
      <c r="L103" s="128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="11" customFormat="1" ht="29.28" customHeight="1">
      <c r="A104" s="156"/>
      <c r="B104" s="157"/>
      <c r="C104" s="158" t="s">
        <v>394</v>
      </c>
      <c r="D104" s="159" t="s">
        <v>57</v>
      </c>
      <c r="E104" s="159" t="s">
        <v>53</v>
      </c>
      <c r="F104" s="159" t="s">
        <v>54</v>
      </c>
      <c r="G104" s="159" t="s">
        <v>395</v>
      </c>
      <c r="H104" s="159" t="s">
        <v>396</v>
      </c>
      <c r="I104" s="159" t="s">
        <v>397</v>
      </c>
      <c r="J104" s="159" t="s">
        <v>281</v>
      </c>
      <c r="K104" s="160" t="s">
        <v>398</v>
      </c>
      <c r="L104" s="161"/>
      <c r="M104" s="83" t="s">
        <v>3</v>
      </c>
      <c r="N104" s="84" t="s">
        <v>42</v>
      </c>
      <c r="O104" s="84" t="s">
        <v>399</v>
      </c>
      <c r="P104" s="84" t="s">
        <v>400</v>
      </c>
      <c r="Q104" s="84" t="s">
        <v>401</v>
      </c>
      <c r="R104" s="84" t="s">
        <v>402</v>
      </c>
      <c r="S104" s="84" t="s">
        <v>403</v>
      </c>
      <c r="T104" s="85" t="s">
        <v>404</v>
      </c>
      <c r="U104" s="156"/>
      <c r="V104" s="156"/>
      <c r="W104" s="156"/>
      <c r="X104" s="156"/>
      <c r="Y104" s="156"/>
      <c r="Z104" s="156"/>
      <c r="AA104" s="156"/>
      <c r="AB104" s="156"/>
      <c r="AC104" s="156"/>
      <c r="AD104" s="156"/>
      <c r="AE104" s="156"/>
    </row>
    <row r="105" s="2" customFormat="1" ht="22.8" customHeight="1">
      <c r="A105" s="41"/>
      <c r="B105" s="42"/>
      <c r="C105" s="90" t="s">
        <v>405</v>
      </c>
      <c r="D105" s="41"/>
      <c r="E105" s="41"/>
      <c r="F105" s="41"/>
      <c r="G105" s="41"/>
      <c r="H105" s="41"/>
      <c r="I105" s="41"/>
      <c r="J105" s="162">
        <f>BK105</f>
        <v>0</v>
      </c>
      <c r="K105" s="41"/>
      <c r="L105" s="42"/>
      <c r="M105" s="86"/>
      <c r="N105" s="71"/>
      <c r="O105" s="87"/>
      <c r="P105" s="163">
        <f>P106+P141+P230+P233+P330</f>
        <v>0</v>
      </c>
      <c r="Q105" s="87"/>
      <c r="R105" s="163">
        <f>R106+R141+R230+R233+R330</f>
        <v>0</v>
      </c>
      <c r="S105" s="87"/>
      <c r="T105" s="164">
        <f>T106+T141+T230+T233+T330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71</v>
      </c>
      <c r="AU105" s="22" t="s">
        <v>287</v>
      </c>
      <c r="BK105" s="165">
        <f>BK106+BK141+BK230+BK233+BK330</f>
        <v>0</v>
      </c>
    </row>
    <row r="106" s="12" customFormat="1" ht="25.92" customHeight="1">
      <c r="A106" s="12"/>
      <c r="B106" s="166"/>
      <c r="C106" s="12"/>
      <c r="D106" s="167" t="s">
        <v>71</v>
      </c>
      <c r="E106" s="168" t="s">
        <v>76</v>
      </c>
      <c r="F106" s="168" t="s">
        <v>4397</v>
      </c>
      <c r="G106" s="12"/>
      <c r="H106" s="12"/>
      <c r="I106" s="169"/>
      <c r="J106" s="170">
        <f>BK106</f>
        <v>0</v>
      </c>
      <c r="K106" s="12"/>
      <c r="L106" s="166"/>
      <c r="M106" s="171"/>
      <c r="N106" s="172"/>
      <c r="O106" s="172"/>
      <c r="P106" s="173">
        <f>P107+P132+P135</f>
        <v>0</v>
      </c>
      <c r="Q106" s="172"/>
      <c r="R106" s="173">
        <f>R107+R132+R135</f>
        <v>0</v>
      </c>
      <c r="S106" s="172"/>
      <c r="T106" s="174">
        <f>T107+T132+T135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167" t="s">
        <v>415</v>
      </c>
      <c r="AT106" s="175" t="s">
        <v>71</v>
      </c>
      <c r="AU106" s="175" t="s">
        <v>72</v>
      </c>
      <c r="AY106" s="167" t="s">
        <v>408</v>
      </c>
      <c r="BK106" s="176">
        <f>BK107+BK132+BK135</f>
        <v>0</v>
      </c>
    </row>
    <row r="107" s="12" customFormat="1" ht="22.8" customHeight="1">
      <c r="A107" s="12"/>
      <c r="B107" s="166"/>
      <c r="C107" s="12"/>
      <c r="D107" s="167" t="s">
        <v>71</v>
      </c>
      <c r="E107" s="177" t="s">
        <v>84</v>
      </c>
      <c r="F107" s="177" t="s">
        <v>4398</v>
      </c>
      <c r="G107" s="12"/>
      <c r="H107" s="12"/>
      <c r="I107" s="169"/>
      <c r="J107" s="178">
        <f>BK107</f>
        <v>0</v>
      </c>
      <c r="K107" s="12"/>
      <c r="L107" s="166"/>
      <c r="M107" s="171"/>
      <c r="N107" s="172"/>
      <c r="O107" s="172"/>
      <c r="P107" s="173">
        <f>SUM(P108:P131)</f>
        <v>0</v>
      </c>
      <c r="Q107" s="172"/>
      <c r="R107" s="173">
        <f>SUM(R108:R131)</f>
        <v>0</v>
      </c>
      <c r="S107" s="172"/>
      <c r="T107" s="174">
        <f>SUM(T108:T131)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167" t="s">
        <v>415</v>
      </c>
      <c r="AT107" s="175" t="s">
        <v>71</v>
      </c>
      <c r="AU107" s="175" t="s">
        <v>76</v>
      </c>
      <c r="AY107" s="167" t="s">
        <v>408</v>
      </c>
      <c r="BK107" s="176">
        <f>SUM(BK108:BK131)</f>
        <v>0</v>
      </c>
    </row>
    <row r="108" s="2" customFormat="1" ht="21.75" customHeight="1">
      <c r="A108" s="41"/>
      <c r="B108" s="179"/>
      <c r="C108" s="223" t="s">
        <v>76</v>
      </c>
      <c r="D108" s="223" t="s">
        <v>513</v>
      </c>
      <c r="E108" s="224" t="s">
        <v>4399</v>
      </c>
      <c r="F108" s="225" t="s">
        <v>4400</v>
      </c>
      <c r="G108" s="226" t="s">
        <v>664</v>
      </c>
      <c r="H108" s="227">
        <v>1</v>
      </c>
      <c r="I108" s="228"/>
      <c r="J108" s="229">
        <f>ROUND(I108*H108,2)</f>
        <v>0</v>
      </c>
      <c r="K108" s="225" t="s">
        <v>665</v>
      </c>
      <c r="L108" s="230"/>
      <c r="M108" s="231" t="s">
        <v>3</v>
      </c>
      <c r="N108" s="232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3683</v>
      </c>
      <c r="AT108" s="191" t="s">
        <v>513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3683</v>
      </c>
      <c r="BM108" s="191" t="s">
        <v>4401</v>
      </c>
    </row>
    <row r="109" s="2" customFormat="1" ht="21.75" customHeight="1">
      <c r="A109" s="41"/>
      <c r="B109" s="179"/>
      <c r="C109" s="223" t="s">
        <v>80</v>
      </c>
      <c r="D109" s="223" t="s">
        <v>513</v>
      </c>
      <c r="E109" s="224" t="s">
        <v>4402</v>
      </c>
      <c r="F109" s="225" t="s">
        <v>4403</v>
      </c>
      <c r="G109" s="226" t="s">
        <v>664</v>
      </c>
      <c r="H109" s="227">
        <v>1</v>
      </c>
      <c r="I109" s="228"/>
      <c r="J109" s="229">
        <f>ROUND(I109*H109,2)</f>
        <v>0</v>
      </c>
      <c r="K109" s="225" t="s">
        <v>665</v>
      </c>
      <c r="L109" s="230"/>
      <c r="M109" s="231" t="s">
        <v>3</v>
      </c>
      <c r="N109" s="232" t="s">
        <v>43</v>
      </c>
      <c r="O109" s="75"/>
      <c r="P109" s="189">
        <f>O109*H109</f>
        <v>0</v>
      </c>
      <c r="Q109" s="189">
        <v>0</v>
      </c>
      <c r="R109" s="189">
        <f>Q109*H109</f>
        <v>0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3683</v>
      </c>
      <c r="AT109" s="191" t="s">
        <v>513</v>
      </c>
      <c r="AU109" s="191" t="s">
        <v>80</v>
      </c>
      <c r="AY109" s="22" t="s">
        <v>408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76</v>
      </c>
      <c r="BK109" s="192">
        <f>ROUND(I109*H109,2)</f>
        <v>0</v>
      </c>
      <c r="BL109" s="22" t="s">
        <v>3683</v>
      </c>
      <c r="BM109" s="191" t="s">
        <v>4404</v>
      </c>
    </row>
    <row r="110" s="2" customFormat="1" ht="21.75" customHeight="1">
      <c r="A110" s="41"/>
      <c r="B110" s="179"/>
      <c r="C110" s="223" t="s">
        <v>114</v>
      </c>
      <c r="D110" s="223" t="s">
        <v>513</v>
      </c>
      <c r="E110" s="224" t="s">
        <v>4405</v>
      </c>
      <c r="F110" s="225" t="s">
        <v>4406</v>
      </c>
      <c r="G110" s="226" t="s">
        <v>664</v>
      </c>
      <c r="H110" s="227">
        <v>1</v>
      </c>
      <c r="I110" s="228"/>
      <c r="J110" s="229">
        <f>ROUND(I110*H110,2)</f>
        <v>0</v>
      </c>
      <c r="K110" s="225" t="s">
        <v>665</v>
      </c>
      <c r="L110" s="230"/>
      <c r="M110" s="231" t="s">
        <v>3</v>
      </c>
      <c r="N110" s="232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3683</v>
      </c>
      <c r="AT110" s="191" t="s">
        <v>513</v>
      </c>
      <c r="AU110" s="191" t="s">
        <v>80</v>
      </c>
      <c r="AY110" s="22" t="s">
        <v>408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76</v>
      </c>
      <c r="BK110" s="192">
        <f>ROUND(I110*H110,2)</f>
        <v>0</v>
      </c>
      <c r="BL110" s="22" t="s">
        <v>3683</v>
      </c>
      <c r="BM110" s="191" t="s">
        <v>4407</v>
      </c>
    </row>
    <row r="111" s="2" customFormat="1" ht="21.75" customHeight="1">
      <c r="A111" s="41"/>
      <c r="B111" s="179"/>
      <c r="C111" s="223" t="s">
        <v>415</v>
      </c>
      <c r="D111" s="223" t="s">
        <v>513</v>
      </c>
      <c r="E111" s="224" t="s">
        <v>4408</v>
      </c>
      <c r="F111" s="225" t="s">
        <v>4409</v>
      </c>
      <c r="G111" s="226" t="s">
        <v>664</v>
      </c>
      <c r="H111" s="227">
        <v>1</v>
      </c>
      <c r="I111" s="228"/>
      <c r="J111" s="229">
        <f>ROUND(I111*H111,2)</f>
        <v>0</v>
      </c>
      <c r="K111" s="225" t="s">
        <v>665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3683</v>
      </c>
      <c r="AT111" s="191" t="s">
        <v>513</v>
      </c>
      <c r="AU111" s="191" t="s">
        <v>80</v>
      </c>
      <c r="AY111" s="22" t="s">
        <v>408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76</v>
      </c>
      <c r="BK111" s="192">
        <f>ROUND(I111*H111,2)</f>
        <v>0</v>
      </c>
      <c r="BL111" s="22" t="s">
        <v>3683</v>
      </c>
      <c r="BM111" s="191" t="s">
        <v>4410</v>
      </c>
    </row>
    <row r="112" s="2" customFormat="1" ht="24.15" customHeight="1">
      <c r="A112" s="41"/>
      <c r="B112" s="179"/>
      <c r="C112" s="223" t="s">
        <v>437</v>
      </c>
      <c r="D112" s="223" t="s">
        <v>513</v>
      </c>
      <c r="E112" s="224" t="s">
        <v>4411</v>
      </c>
      <c r="F112" s="225" t="s">
        <v>4412</v>
      </c>
      <c r="G112" s="226" t="s">
        <v>664</v>
      </c>
      <c r="H112" s="227">
        <v>1</v>
      </c>
      <c r="I112" s="228"/>
      <c r="J112" s="229">
        <f>ROUND(I112*H112,2)</f>
        <v>0</v>
      </c>
      <c r="K112" s="225" t="s">
        <v>665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3683</v>
      </c>
      <c r="AT112" s="191" t="s">
        <v>513</v>
      </c>
      <c r="AU112" s="191" t="s">
        <v>80</v>
      </c>
      <c r="AY112" s="22" t="s">
        <v>408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76</v>
      </c>
      <c r="BK112" s="192">
        <f>ROUND(I112*H112,2)</f>
        <v>0</v>
      </c>
      <c r="BL112" s="22" t="s">
        <v>3683</v>
      </c>
      <c r="BM112" s="191" t="s">
        <v>4413</v>
      </c>
    </row>
    <row r="113" s="2" customFormat="1" ht="24.15" customHeight="1">
      <c r="A113" s="41"/>
      <c r="B113" s="179"/>
      <c r="C113" s="223" t="s">
        <v>452</v>
      </c>
      <c r="D113" s="223" t="s">
        <v>513</v>
      </c>
      <c r="E113" s="224" t="s">
        <v>4414</v>
      </c>
      <c r="F113" s="225" t="s">
        <v>4415</v>
      </c>
      <c r="G113" s="226" t="s">
        <v>664</v>
      </c>
      <c r="H113" s="227">
        <v>1</v>
      </c>
      <c r="I113" s="228"/>
      <c r="J113" s="229">
        <f>ROUND(I113*H113,2)</f>
        <v>0</v>
      </c>
      <c r="K113" s="225" t="s">
        <v>665</v>
      </c>
      <c r="L113" s="230"/>
      <c r="M113" s="231" t="s">
        <v>3</v>
      </c>
      <c r="N113" s="232" t="s">
        <v>43</v>
      </c>
      <c r="O113" s="75"/>
      <c r="P113" s="189">
        <f>O113*H113</f>
        <v>0</v>
      </c>
      <c r="Q113" s="189">
        <v>0</v>
      </c>
      <c r="R113" s="189">
        <f>Q113*H113</f>
        <v>0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3683</v>
      </c>
      <c r="AT113" s="191" t="s">
        <v>513</v>
      </c>
      <c r="AU113" s="191" t="s">
        <v>80</v>
      </c>
      <c r="AY113" s="22" t="s">
        <v>408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76</v>
      </c>
      <c r="BK113" s="192">
        <f>ROUND(I113*H113,2)</f>
        <v>0</v>
      </c>
      <c r="BL113" s="22" t="s">
        <v>3683</v>
      </c>
      <c r="BM113" s="191" t="s">
        <v>4416</v>
      </c>
    </row>
    <row r="114" s="2" customFormat="1" ht="16.5" customHeight="1">
      <c r="A114" s="41"/>
      <c r="B114" s="179"/>
      <c r="C114" s="223" t="s">
        <v>458</v>
      </c>
      <c r="D114" s="223" t="s">
        <v>513</v>
      </c>
      <c r="E114" s="224" t="s">
        <v>4417</v>
      </c>
      <c r="F114" s="225" t="s">
        <v>4418</v>
      </c>
      <c r="G114" s="226" t="s">
        <v>664</v>
      </c>
      <c r="H114" s="227">
        <v>2</v>
      </c>
      <c r="I114" s="228"/>
      <c r="J114" s="229">
        <f>ROUND(I114*H114,2)</f>
        <v>0</v>
      </c>
      <c r="K114" s="225" t="s">
        <v>665</v>
      </c>
      <c r="L114" s="230"/>
      <c r="M114" s="231" t="s">
        <v>3</v>
      </c>
      <c r="N114" s="232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3683</v>
      </c>
      <c r="AT114" s="191" t="s">
        <v>513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3683</v>
      </c>
      <c r="BM114" s="191" t="s">
        <v>4419</v>
      </c>
    </row>
    <row r="115" s="2" customFormat="1" ht="16.5" customHeight="1">
      <c r="A115" s="41"/>
      <c r="B115" s="179"/>
      <c r="C115" s="223" t="s">
        <v>470</v>
      </c>
      <c r="D115" s="223" t="s">
        <v>513</v>
      </c>
      <c r="E115" s="224" t="s">
        <v>4420</v>
      </c>
      <c r="F115" s="225" t="s">
        <v>4421</v>
      </c>
      <c r="G115" s="226" t="s">
        <v>664</v>
      </c>
      <c r="H115" s="227">
        <v>26</v>
      </c>
      <c r="I115" s="228"/>
      <c r="J115" s="229">
        <f>ROUND(I115*H115,2)</f>
        <v>0</v>
      </c>
      <c r="K115" s="225" t="s">
        <v>665</v>
      </c>
      <c r="L115" s="230"/>
      <c r="M115" s="231" t="s">
        <v>3</v>
      </c>
      <c r="N115" s="232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3683</v>
      </c>
      <c r="AT115" s="191" t="s">
        <v>513</v>
      </c>
      <c r="AU115" s="191" t="s">
        <v>80</v>
      </c>
      <c r="AY115" s="22" t="s">
        <v>408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76</v>
      </c>
      <c r="BK115" s="192">
        <f>ROUND(I115*H115,2)</f>
        <v>0</v>
      </c>
      <c r="BL115" s="22" t="s">
        <v>3683</v>
      </c>
      <c r="BM115" s="191" t="s">
        <v>4422</v>
      </c>
    </row>
    <row r="116" s="2" customFormat="1" ht="16.5" customHeight="1">
      <c r="A116" s="41"/>
      <c r="B116" s="179"/>
      <c r="C116" s="223" t="s">
        <v>107</v>
      </c>
      <c r="D116" s="223" t="s">
        <v>513</v>
      </c>
      <c r="E116" s="224" t="s">
        <v>4423</v>
      </c>
      <c r="F116" s="225" t="s">
        <v>4424</v>
      </c>
      <c r="G116" s="226" t="s">
        <v>664</v>
      </c>
      <c r="H116" s="227">
        <v>4</v>
      </c>
      <c r="I116" s="228"/>
      <c r="J116" s="229">
        <f>ROUND(I116*H116,2)</f>
        <v>0</v>
      </c>
      <c r="K116" s="225" t="s">
        <v>665</v>
      </c>
      <c r="L116" s="230"/>
      <c r="M116" s="231" t="s">
        <v>3</v>
      </c>
      <c r="N116" s="232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3683</v>
      </c>
      <c r="AT116" s="191" t="s">
        <v>513</v>
      </c>
      <c r="AU116" s="191" t="s">
        <v>80</v>
      </c>
      <c r="AY116" s="22" t="s">
        <v>408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76</v>
      </c>
      <c r="BK116" s="192">
        <f>ROUND(I116*H116,2)</f>
        <v>0</v>
      </c>
      <c r="BL116" s="22" t="s">
        <v>3683</v>
      </c>
      <c r="BM116" s="191" t="s">
        <v>4425</v>
      </c>
    </row>
    <row r="117" s="2" customFormat="1" ht="16.5" customHeight="1">
      <c r="A117" s="41"/>
      <c r="B117" s="179"/>
      <c r="C117" s="223" t="s">
        <v>482</v>
      </c>
      <c r="D117" s="223" t="s">
        <v>513</v>
      </c>
      <c r="E117" s="224" t="s">
        <v>4426</v>
      </c>
      <c r="F117" s="225" t="s">
        <v>4427</v>
      </c>
      <c r="G117" s="226" t="s">
        <v>664</v>
      </c>
      <c r="H117" s="227">
        <v>3</v>
      </c>
      <c r="I117" s="228"/>
      <c r="J117" s="229">
        <f>ROUND(I117*H117,2)</f>
        <v>0</v>
      </c>
      <c r="K117" s="225" t="s">
        <v>665</v>
      </c>
      <c r="L117" s="230"/>
      <c r="M117" s="231" t="s">
        <v>3</v>
      </c>
      <c r="N117" s="232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3683</v>
      </c>
      <c r="AT117" s="191" t="s">
        <v>513</v>
      </c>
      <c r="AU117" s="191" t="s">
        <v>80</v>
      </c>
      <c r="AY117" s="22" t="s">
        <v>408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76</v>
      </c>
      <c r="BK117" s="192">
        <f>ROUND(I117*H117,2)</f>
        <v>0</v>
      </c>
      <c r="BL117" s="22" t="s">
        <v>3683</v>
      </c>
      <c r="BM117" s="191" t="s">
        <v>4428</v>
      </c>
    </row>
    <row r="118" s="2" customFormat="1" ht="16.5" customHeight="1">
      <c r="A118" s="41"/>
      <c r="B118" s="179"/>
      <c r="C118" s="223" t="s">
        <v>84</v>
      </c>
      <c r="D118" s="223" t="s">
        <v>513</v>
      </c>
      <c r="E118" s="224" t="s">
        <v>4429</v>
      </c>
      <c r="F118" s="225" t="s">
        <v>4430</v>
      </c>
      <c r="G118" s="226" t="s">
        <v>664</v>
      </c>
      <c r="H118" s="227">
        <v>3</v>
      </c>
      <c r="I118" s="228"/>
      <c r="J118" s="229">
        <f>ROUND(I118*H118,2)</f>
        <v>0</v>
      </c>
      <c r="K118" s="225" t="s">
        <v>665</v>
      </c>
      <c r="L118" s="230"/>
      <c r="M118" s="231" t="s">
        <v>3</v>
      </c>
      <c r="N118" s="232" t="s">
        <v>43</v>
      </c>
      <c r="O118" s="75"/>
      <c r="P118" s="189">
        <f>O118*H118</f>
        <v>0</v>
      </c>
      <c r="Q118" s="189">
        <v>0</v>
      </c>
      <c r="R118" s="189">
        <f>Q118*H118</f>
        <v>0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3683</v>
      </c>
      <c r="AT118" s="191" t="s">
        <v>513</v>
      </c>
      <c r="AU118" s="191" t="s">
        <v>80</v>
      </c>
      <c r="AY118" s="22" t="s">
        <v>408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76</v>
      </c>
      <c r="BK118" s="192">
        <f>ROUND(I118*H118,2)</f>
        <v>0</v>
      </c>
      <c r="BL118" s="22" t="s">
        <v>3683</v>
      </c>
      <c r="BM118" s="191" t="s">
        <v>4431</v>
      </c>
    </row>
    <row r="119" s="2" customFormat="1" ht="16.5" customHeight="1">
      <c r="A119" s="41"/>
      <c r="B119" s="179"/>
      <c r="C119" s="223" t="s">
        <v>9</v>
      </c>
      <c r="D119" s="223" t="s">
        <v>513</v>
      </c>
      <c r="E119" s="224" t="s">
        <v>4432</v>
      </c>
      <c r="F119" s="225" t="s">
        <v>4433</v>
      </c>
      <c r="G119" s="226" t="s">
        <v>664</v>
      </c>
      <c r="H119" s="227">
        <v>2</v>
      </c>
      <c r="I119" s="228"/>
      <c r="J119" s="229">
        <f>ROUND(I119*H119,2)</f>
        <v>0</v>
      </c>
      <c r="K119" s="225" t="s">
        <v>665</v>
      </c>
      <c r="L119" s="230"/>
      <c r="M119" s="231" t="s">
        <v>3</v>
      </c>
      <c r="N119" s="232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3683</v>
      </c>
      <c r="AT119" s="191" t="s">
        <v>513</v>
      </c>
      <c r="AU119" s="191" t="s">
        <v>80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3683</v>
      </c>
      <c r="BM119" s="191" t="s">
        <v>4434</v>
      </c>
    </row>
    <row r="120" s="2" customFormat="1" ht="16.5" customHeight="1">
      <c r="A120" s="41"/>
      <c r="B120" s="179"/>
      <c r="C120" s="223" t="s">
        <v>89</v>
      </c>
      <c r="D120" s="223" t="s">
        <v>513</v>
      </c>
      <c r="E120" s="224" t="s">
        <v>4435</v>
      </c>
      <c r="F120" s="225" t="s">
        <v>4436</v>
      </c>
      <c r="G120" s="226" t="s">
        <v>664</v>
      </c>
      <c r="H120" s="227">
        <v>12</v>
      </c>
      <c r="I120" s="228"/>
      <c r="J120" s="229">
        <f>ROUND(I120*H120,2)</f>
        <v>0</v>
      </c>
      <c r="K120" s="225" t="s">
        <v>665</v>
      </c>
      <c r="L120" s="230"/>
      <c r="M120" s="231" t="s">
        <v>3</v>
      </c>
      <c r="N120" s="232" t="s">
        <v>43</v>
      </c>
      <c r="O120" s="75"/>
      <c r="P120" s="189">
        <f>O120*H120</f>
        <v>0</v>
      </c>
      <c r="Q120" s="189">
        <v>0</v>
      </c>
      <c r="R120" s="189">
        <f>Q120*H120</f>
        <v>0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3683</v>
      </c>
      <c r="AT120" s="191" t="s">
        <v>513</v>
      </c>
      <c r="AU120" s="191" t="s">
        <v>80</v>
      </c>
      <c r="AY120" s="22" t="s">
        <v>408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76</v>
      </c>
      <c r="BK120" s="192">
        <f>ROUND(I120*H120,2)</f>
        <v>0</v>
      </c>
      <c r="BL120" s="22" t="s">
        <v>3683</v>
      </c>
      <c r="BM120" s="191" t="s">
        <v>4437</v>
      </c>
    </row>
    <row r="121" s="2" customFormat="1" ht="16.5" customHeight="1">
      <c r="A121" s="41"/>
      <c r="B121" s="179"/>
      <c r="C121" s="223" t="s">
        <v>92</v>
      </c>
      <c r="D121" s="223" t="s">
        <v>513</v>
      </c>
      <c r="E121" s="224" t="s">
        <v>4438</v>
      </c>
      <c r="F121" s="225" t="s">
        <v>4439</v>
      </c>
      <c r="G121" s="226" t="s">
        <v>664</v>
      </c>
      <c r="H121" s="227">
        <v>15</v>
      </c>
      <c r="I121" s="228"/>
      <c r="J121" s="229">
        <f>ROUND(I121*H121,2)</f>
        <v>0</v>
      </c>
      <c r="K121" s="225" t="s">
        <v>665</v>
      </c>
      <c r="L121" s="230"/>
      <c r="M121" s="231" t="s">
        <v>3</v>
      </c>
      <c r="N121" s="232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3683</v>
      </c>
      <c r="AT121" s="191" t="s">
        <v>513</v>
      </c>
      <c r="AU121" s="191" t="s">
        <v>80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3683</v>
      </c>
      <c r="BM121" s="191" t="s">
        <v>4440</v>
      </c>
    </row>
    <row r="122" s="2" customFormat="1" ht="16.5" customHeight="1">
      <c r="A122" s="41"/>
      <c r="B122" s="179"/>
      <c r="C122" s="223" t="s">
        <v>95</v>
      </c>
      <c r="D122" s="223" t="s">
        <v>513</v>
      </c>
      <c r="E122" s="224" t="s">
        <v>4441</v>
      </c>
      <c r="F122" s="225" t="s">
        <v>4442</v>
      </c>
      <c r="G122" s="226" t="s">
        <v>664</v>
      </c>
      <c r="H122" s="227">
        <v>2</v>
      </c>
      <c r="I122" s="228"/>
      <c r="J122" s="229">
        <f>ROUND(I122*H122,2)</f>
        <v>0</v>
      </c>
      <c r="K122" s="225" t="s">
        <v>665</v>
      </c>
      <c r="L122" s="230"/>
      <c r="M122" s="231" t="s">
        <v>3</v>
      </c>
      <c r="N122" s="232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3683</v>
      </c>
      <c r="AT122" s="191" t="s">
        <v>513</v>
      </c>
      <c r="AU122" s="191" t="s">
        <v>80</v>
      </c>
      <c r="AY122" s="22" t="s">
        <v>408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76</v>
      </c>
      <c r="BK122" s="192">
        <f>ROUND(I122*H122,2)</f>
        <v>0</v>
      </c>
      <c r="BL122" s="22" t="s">
        <v>3683</v>
      </c>
      <c r="BM122" s="191" t="s">
        <v>4443</v>
      </c>
    </row>
    <row r="123" s="2" customFormat="1" ht="16.5" customHeight="1">
      <c r="A123" s="41"/>
      <c r="B123" s="179"/>
      <c r="C123" s="223" t="s">
        <v>98</v>
      </c>
      <c r="D123" s="223" t="s">
        <v>513</v>
      </c>
      <c r="E123" s="224" t="s">
        <v>4444</v>
      </c>
      <c r="F123" s="225" t="s">
        <v>4445</v>
      </c>
      <c r="G123" s="226" t="s">
        <v>664</v>
      </c>
      <c r="H123" s="227">
        <v>6</v>
      </c>
      <c r="I123" s="228"/>
      <c r="J123" s="229">
        <f>ROUND(I123*H123,2)</f>
        <v>0</v>
      </c>
      <c r="K123" s="225" t="s">
        <v>665</v>
      </c>
      <c r="L123" s="230"/>
      <c r="M123" s="231" t="s">
        <v>3</v>
      </c>
      <c r="N123" s="232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3683</v>
      </c>
      <c r="AT123" s="191" t="s">
        <v>513</v>
      </c>
      <c r="AU123" s="191" t="s">
        <v>80</v>
      </c>
      <c r="AY123" s="22" t="s">
        <v>408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76</v>
      </c>
      <c r="BK123" s="192">
        <f>ROUND(I123*H123,2)</f>
        <v>0</v>
      </c>
      <c r="BL123" s="22" t="s">
        <v>3683</v>
      </c>
      <c r="BM123" s="191" t="s">
        <v>4446</v>
      </c>
    </row>
    <row r="124" s="2" customFormat="1" ht="16.5" customHeight="1">
      <c r="A124" s="41"/>
      <c r="B124" s="179"/>
      <c r="C124" s="223" t="s">
        <v>520</v>
      </c>
      <c r="D124" s="223" t="s">
        <v>513</v>
      </c>
      <c r="E124" s="224" t="s">
        <v>4447</v>
      </c>
      <c r="F124" s="225" t="s">
        <v>4448</v>
      </c>
      <c r="G124" s="226" t="s">
        <v>664</v>
      </c>
      <c r="H124" s="227">
        <v>11</v>
      </c>
      <c r="I124" s="228"/>
      <c r="J124" s="229">
        <f>ROUND(I124*H124,2)</f>
        <v>0</v>
      </c>
      <c r="K124" s="225" t="s">
        <v>665</v>
      </c>
      <c r="L124" s="230"/>
      <c r="M124" s="231" t="s">
        <v>3</v>
      </c>
      <c r="N124" s="232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3683</v>
      </c>
      <c r="AT124" s="191" t="s">
        <v>513</v>
      </c>
      <c r="AU124" s="191" t="s">
        <v>80</v>
      </c>
      <c r="AY124" s="22" t="s">
        <v>408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76</v>
      </c>
      <c r="BK124" s="192">
        <f>ROUND(I124*H124,2)</f>
        <v>0</v>
      </c>
      <c r="BL124" s="22" t="s">
        <v>3683</v>
      </c>
      <c r="BM124" s="191" t="s">
        <v>4449</v>
      </c>
    </row>
    <row r="125" s="2" customFormat="1" ht="16.5" customHeight="1">
      <c r="A125" s="41"/>
      <c r="B125" s="179"/>
      <c r="C125" s="223" t="s">
        <v>528</v>
      </c>
      <c r="D125" s="223" t="s">
        <v>513</v>
      </c>
      <c r="E125" s="224" t="s">
        <v>4450</v>
      </c>
      <c r="F125" s="225" t="s">
        <v>4451</v>
      </c>
      <c r="G125" s="226" t="s">
        <v>664</v>
      </c>
      <c r="H125" s="227">
        <v>1</v>
      </c>
      <c r="I125" s="228"/>
      <c r="J125" s="229">
        <f>ROUND(I125*H125,2)</f>
        <v>0</v>
      </c>
      <c r="K125" s="225" t="s">
        <v>665</v>
      </c>
      <c r="L125" s="230"/>
      <c r="M125" s="231" t="s">
        <v>3</v>
      </c>
      <c r="N125" s="232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3683</v>
      </c>
      <c r="AT125" s="191" t="s">
        <v>513</v>
      </c>
      <c r="AU125" s="191" t="s">
        <v>80</v>
      </c>
      <c r="AY125" s="22" t="s">
        <v>408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76</v>
      </c>
      <c r="BK125" s="192">
        <f>ROUND(I125*H125,2)</f>
        <v>0</v>
      </c>
      <c r="BL125" s="22" t="s">
        <v>3683</v>
      </c>
      <c r="BM125" s="191" t="s">
        <v>4452</v>
      </c>
    </row>
    <row r="126" s="2" customFormat="1" ht="16.5" customHeight="1">
      <c r="A126" s="41"/>
      <c r="B126" s="179"/>
      <c r="C126" s="223" t="s">
        <v>533</v>
      </c>
      <c r="D126" s="223" t="s">
        <v>513</v>
      </c>
      <c r="E126" s="224" t="s">
        <v>4453</v>
      </c>
      <c r="F126" s="225" t="s">
        <v>4454</v>
      </c>
      <c r="G126" s="226" t="s">
        <v>664</v>
      </c>
      <c r="H126" s="227">
        <v>13</v>
      </c>
      <c r="I126" s="228"/>
      <c r="J126" s="229">
        <f>ROUND(I126*H126,2)</f>
        <v>0</v>
      </c>
      <c r="K126" s="225" t="s">
        <v>665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3683</v>
      </c>
      <c r="AT126" s="191" t="s">
        <v>513</v>
      </c>
      <c r="AU126" s="191" t="s">
        <v>80</v>
      </c>
      <c r="AY126" s="22" t="s">
        <v>408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76</v>
      </c>
      <c r="BK126" s="192">
        <f>ROUND(I126*H126,2)</f>
        <v>0</v>
      </c>
      <c r="BL126" s="22" t="s">
        <v>3683</v>
      </c>
      <c r="BM126" s="191" t="s">
        <v>4455</v>
      </c>
    </row>
    <row r="127" s="2" customFormat="1" ht="16.5" customHeight="1">
      <c r="A127" s="41"/>
      <c r="B127" s="179"/>
      <c r="C127" s="223" t="s">
        <v>526</v>
      </c>
      <c r="D127" s="223" t="s">
        <v>513</v>
      </c>
      <c r="E127" s="224" t="s">
        <v>4456</v>
      </c>
      <c r="F127" s="225" t="s">
        <v>4457</v>
      </c>
      <c r="G127" s="226" t="s">
        <v>664</v>
      </c>
      <c r="H127" s="227">
        <v>4</v>
      </c>
      <c r="I127" s="228"/>
      <c r="J127" s="229">
        <f>ROUND(I127*H127,2)</f>
        <v>0</v>
      </c>
      <c r="K127" s="225" t="s">
        <v>665</v>
      </c>
      <c r="L127" s="230"/>
      <c r="M127" s="231" t="s">
        <v>3</v>
      </c>
      <c r="N127" s="232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3683</v>
      </c>
      <c r="AT127" s="191" t="s">
        <v>513</v>
      </c>
      <c r="AU127" s="191" t="s">
        <v>80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3683</v>
      </c>
      <c r="BM127" s="191" t="s">
        <v>4458</v>
      </c>
    </row>
    <row r="128" s="2" customFormat="1" ht="21.75" customHeight="1">
      <c r="A128" s="41"/>
      <c r="B128" s="179"/>
      <c r="C128" s="223" t="s">
        <v>8</v>
      </c>
      <c r="D128" s="223" t="s">
        <v>513</v>
      </c>
      <c r="E128" s="224" t="s">
        <v>4459</v>
      </c>
      <c r="F128" s="225" t="s">
        <v>4460</v>
      </c>
      <c r="G128" s="226" t="s">
        <v>4461</v>
      </c>
      <c r="H128" s="227">
        <v>2</v>
      </c>
      <c r="I128" s="228"/>
      <c r="J128" s="229">
        <f>ROUND(I128*H128,2)</f>
        <v>0</v>
      </c>
      <c r="K128" s="225" t="s">
        <v>665</v>
      </c>
      <c r="L128" s="230"/>
      <c r="M128" s="231" t="s">
        <v>3</v>
      </c>
      <c r="N128" s="232" t="s">
        <v>43</v>
      </c>
      <c r="O128" s="75"/>
      <c r="P128" s="189">
        <f>O128*H128</f>
        <v>0</v>
      </c>
      <c r="Q128" s="189">
        <v>0</v>
      </c>
      <c r="R128" s="189">
        <f>Q128*H128</f>
        <v>0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3683</v>
      </c>
      <c r="AT128" s="191" t="s">
        <v>513</v>
      </c>
      <c r="AU128" s="191" t="s">
        <v>80</v>
      </c>
      <c r="AY128" s="22" t="s">
        <v>408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76</v>
      </c>
      <c r="BK128" s="192">
        <f>ROUND(I128*H128,2)</f>
        <v>0</v>
      </c>
      <c r="BL128" s="22" t="s">
        <v>3683</v>
      </c>
      <c r="BM128" s="191" t="s">
        <v>4462</v>
      </c>
    </row>
    <row r="129" s="2" customFormat="1" ht="21.75" customHeight="1">
      <c r="A129" s="41"/>
      <c r="B129" s="179"/>
      <c r="C129" s="223" t="s">
        <v>518</v>
      </c>
      <c r="D129" s="223" t="s">
        <v>513</v>
      </c>
      <c r="E129" s="224" t="s">
        <v>4463</v>
      </c>
      <c r="F129" s="225" t="s">
        <v>4464</v>
      </c>
      <c r="G129" s="226" t="s">
        <v>4461</v>
      </c>
      <c r="H129" s="227">
        <v>2</v>
      </c>
      <c r="I129" s="228"/>
      <c r="J129" s="229">
        <f>ROUND(I129*H129,2)</f>
        <v>0</v>
      </c>
      <c r="K129" s="225" t="s">
        <v>665</v>
      </c>
      <c r="L129" s="230"/>
      <c r="M129" s="231" t="s">
        <v>3</v>
      </c>
      <c r="N129" s="232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3683</v>
      </c>
      <c r="AT129" s="191" t="s">
        <v>513</v>
      </c>
      <c r="AU129" s="191" t="s">
        <v>80</v>
      </c>
      <c r="AY129" s="22" t="s">
        <v>408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76</v>
      </c>
      <c r="BK129" s="192">
        <f>ROUND(I129*H129,2)</f>
        <v>0</v>
      </c>
      <c r="BL129" s="22" t="s">
        <v>3683</v>
      </c>
      <c r="BM129" s="191" t="s">
        <v>4465</v>
      </c>
    </row>
    <row r="130" s="2" customFormat="1" ht="16.5" customHeight="1">
      <c r="A130" s="41"/>
      <c r="B130" s="179"/>
      <c r="C130" s="223" t="s">
        <v>558</v>
      </c>
      <c r="D130" s="223" t="s">
        <v>513</v>
      </c>
      <c r="E130" s="224" t="s">
        <v>4466</v>
      </c>
      <c r="F130" s="225" t="s">
        <v>4467</v>
      </c>
      <c r="G130" s="226" t="s">
        <v>664</v>
      </c>
      <c r="H130" s="227">
        <v>4</v>
      </c>
      <c r="I130" s="228"/>
      <c r="J130" s="229">
        <f>ROUND(I130*H130,2)</f>
        <v>0</v>
      </c>
      <c r="K130" s="225" t="s">
        <v>665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3683</v>
      </c>
      <c r="AT130" s="191" t="s">
        <v>513</v>
      </c>
      <c r="AU130" s="191" t="s">
        <v>80</v>
      </c>
      <c r="AY130" s="22" t="s">
        <v>408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76</v>
      </c>
      <c r="BK130" s="192">
        <f>ROUND(I130*H130,2)</f>
        <v>0</v>
      </c>
      <c r="BL130" s="22" t="s">
        <v>3683</v>
      </c>
      <c r="BM130" s="191" t="s">
        <v>4468</v>
      </c>
    </row>
    <row r="131" s="2" customFormat="1" ht="21.75" customHeight="1">
      <c r="A131" s="41"/>
      <c r="B131" s="179"/>
      <c r="C131" s="223" t="s">
        <v>567</v>
      </c>
      <c r="D131" s="223" t="s">
        <v>513</v>
      </c>
      <c r="E131" s="224" t="s">
        <v>4469</v>
      </c>
      <c r="F131" s="225" t="s">
        <v>4470</v>
      </c>
      <c r="G131" s="226" t="s">
        <v>664</v>
      </c>
      <c r="H131" s="227">
        <v>4</v>
      </c>
      <c r="I131" s="228"/>
      <c r="J131" s="229">
        <f>ROUND(I131*H131,2)</f>
        <v>0</v>
      </c>
      <c r="K131" s="225" t="s">
        <v>665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</v>
      </c>
      <c r="R131" s="189">
        <f>Q131*H131</f>
        <v>0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3683</v>
      </c>
      <c r="AT131" s="191" t="s">
        <v>513</v>
      </c>
      <c r="AU131" s="191" t="s">
        <v>80</v>
      </c>
      <c r="AY131" s="22" t="s">
        <v>408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76</v>
      </c>
      <c r="BK131" s="192">
        <f>ROUND(I131*H131,2)</f>
        <v>0</v>
      </c>
      <c r="BL131" s="22" t="s">
        <v>3683</v>
      </c>
      <c r="BM131" s="191" t="s">
        <v>4471</v>
      </c>
    </row>
    <row r="132" s="12" customFormat="1" ht="22.8" customHeight="1">
      <c r="A132" s="12"/>
      <c r="B132" s="166"/>
      <c r="C132" s="12"/>
      <c r="D132" s="167" t="s">
        <v>71</v>
      </c>
      <c r="E132" s="177" t="s">
        <v>9</v>
      </c>
      <c r="F132" s="177" t="s">
        <v>4472</v>
      </c>
      <c r="G132" s="12"/>
      <c r="H132" s="12"/>
      <c r="I132" s="169"/>
      <c r="J132" s="178">
        <f>BK132</f>
        <v>0</v>
      </c>
      <c r="K132" s="12"/>
      <c r="L132" s="166"/>
      <c r="M132" s="171"/>
      <c r="N132" s="172"/>
      <c r="O132" s="172"/>
      <c r="P132" s="173">
        <f>SUM(P133:P134)</f>
        <v>0</v>
      </c>
      <c r="Q132" s="172"/>
      <c r="R132" s="173">
        <f>SUM(R133:R134)</f>
        <v>0</v>
      </c>
      <c r="S132" s="172"/>
      <c r="T132" s="174">
        <f>SUM(T133:T134)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167" t="s">
        <v>415</v>
      </c>
      <c r="AT132" s="175" t="s">
        <v>71</v>
      </c>
      <c r="AU132" s="175" t="s">
        <v>76</v>
      </c>
      <c r="AY132" s="167" t="s">
        <v>408</v>
      </c>
      <c r="BK132" s="176">
        <f>SUM(BK133:BK134)</f>
        <v>0</v>
      </c>
    </row>
    <row r="133" s="2" customFormat="1" ht="16.5" customHeight="1">
      <c r="A133" s="41"/>
      <c r="B133" s="179"/>
      <c r="C133" s="223" t="s">
        <v>574</v>
      </c>
      <c r="D133" s="223" t="s">
        <v>513</v>
      </c>
      <c r="E133" s="224" t="s">
        <v>4473</v>
      </c>
      <c r="F133" s="225" t="s">
        <v>4474</v>
      </c>
      <c r="G133" s="226" t="s">
        <v>664</v>
      </c>
      <c r="H133" s="227">
        <v>1</v>
      </c>
      <c r="I133" s="228"/>
      <c r="J133" s="229">
        <f>ROUND(I133*H133,2)</f>
        <v>0</v>
      </c>
      <c r="K133" s="225" t="s">
        <v>665</v>
      </c>
      <c r="L133" s="230"/>
      <c r="M133" s="231" t="s">
        <v>3</v>
      </c>
      <c r="N133" s="232" t="s">
        <v>43</v>
      </c>
      <c r="O133" s="75"/>
      <c r="P133" s="189">
        <f>O133*H133</f>
        <v>0</v>
      </c>
      <c r="Q133" s="189">
        <v>0</v>
      </c>
      <c r="R133" s="189">
        <f>Q133*H133</f>
        <v>0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3683</v>
      </c>
      <c r="AT133" s="191" t="s">
        <v>513</v>
      </c>
      <c r="AU133" s="191" t="s">
        <v>80</v>
      </c>
      <c r="AY133" s="22" t="s">
        <v>408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76</v>
      </c>
      <c r="BK133" s="192">
        <f>ROUND(I133*H133,2)</f>
        <v>0</v>
      </c>
      <c r="BL133" s="22" t="s">
        <v>3683</v>
      </c>
      <c r="BM133" s="191" t="s">
        <v>4475</v>
      </c>
    </row>
    <row r="134" s="2" customFormat="1" ht="16.5" customHeight="1">
      <c r="A134" s="41"/>
      <c r="B134" s="179"/>
      <c r="C134" s="223" t="s">
        <v>580</v>
      </c>
      <c r="D134" s="223" t="s">
        <v>513</v>
      </c>
      <c r="E134" s="224" t="s">
        <v>4476</v>
      </c>
      <c r="F134" s="225" t="s">
        <v>4477</v>
      </c>
      <c r="G134" s="226" t="s">
        <v>664</v>
      </c>
      <c r="H134" s="227">
        <v>1</v>
      </c>
      <c r="I134" s="228"/>
      <c r="J134" s="229">
        <f>ROUND(I134*H134,2)</f>
        <v>0</v>
      </c>
      <c r="K134" s="225" t="s">
        <v>665</v>
      </c>
      <c r="L134" s="230"/>
      <c r="M134" s="231" t="s">
        <v>3</v>
      </c>
      <c r="N134" s="232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3683</v>
      </c>
      <c r="AT134" s="191" t="s">
        <v>513</v>
      </c>
      <c r="AU134" s="191" t="s">
        <v>80</v>
      </c>
      <c r="AY134" s="22" t="s">
        <v>408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76</v>
      </c>
      <c r="BK134" s="192">
        <f>ROUND(I134*H134,2)</f>
        <v>0</v>
      </c>
      <c r="BL134" s="22" t="s">
        <v>3683</v>
      </c>
      <c r="BM134" s="191" t="s">
        <v>4478</v>
      </c>
    </row>
    <row r="135" s="12" customFormat="1" ht="22.8" customHeight="1">
      <c r="A135" s="12"/>
      <c r="B135" s="166"/>
      <c r="C135" s="12"/>
      <c r="D135" s="167" t="s">
        <v>71</v>
      </c>
      <c r="E135" s="177" t="s">
        <v>89</v>
      </c>
      <c r="F135" s="177" t="s">
        <v>4479</v>
      </c>
      <c r="G135" s="12"/>
      <c r="H135" s="12"/>
      <c r="I135" s="169"/>
      <c r="J135" s="178">
        <f>BK135</f>
        <v>0</v>
      </c>
      <c r="K135" s="12"/>
      <c r="L135" s="166"/>
      <c r="M135" s="171"/>
      <c r="N135" s="172"/>
      <c r="O135" s="172"/>
      <c r="P135" s="173">
        <f>SUM(P136:P140)</f>
        <v>0</v>
      </c>
      <c r="Q135" s="172"/>
      <c r="R135" s="173">
        <f>SUM(R136:R140)</f>
        <v>0</v>
      </c>
      <c r="S135" s="172"/>
      <c r="T135" s="174">
        <f>SUM(T136:T140)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67" t="s">
        <v>415</v>
      </c>
      <c r="AT135" s="175" t="s">
        <v>71</v>
      </c>
      <c r="AU135" s="175" t="s">
        <v>76</v>
      </c>
      <c r="AY135" s="167" t="s">
        <v>408</v>
      </c>
      <c r="BK135" s="176">
        <f>SUM(BK136:BK140)</f>
        <v>0</v>
      </c>
    </row>
    <row r="136" s="2" customFormat="1" ht="16.5" customHeight="1">
      <c r="A136" s="41"/>
      <c r="B136" s="179"/>
      <c r="C136" s="223" t="s">
        <v>585</v>
      </c>
      <c r="D136" s="223" t="s">
        <v>513</v>
      </c>
      <c r="E136" s="224" t="s">
        <v>4480</v>
      </c>
      <c r="F136" s="225" t="s">
        <v>4481</v>
      </c>
      <c r="G136" s="226" t="s">
        <v>664</v>
      </c>
      <c r="H136" s="227">
        <v>18</v>
      </c>
      <c r="I136" s="228"/>
      <c r="J136" s="229">
        <f>ROUND(I136*H136,2)</f>
        <v>0</v>
      </c>
      <c r="K136" s="225" t="s">
        <v>665</v>
      </c>
      <c r="L136" s="230"/>
      <c r="M136" s="231" t="s">
        <v>3</v>
      </c>
      <c r="N136" s="232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3683</v>
      </c>
      <c r="AT136" s="191" t="s">
        <v>513</v>
      </c>
      <c r="AU136" s="191" t="s">
        <v>80</v>
      </c>
      <c r="AY136" s="22" t="s">
        <v>408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76</v>
      </c>
      <c r="BK136" s="192">
        <f>ROUND(I136*H136,2)</f>
        <v>0</v>
      </c>
      <c r="BL136" s="22" t="s">
        <v>3683</v>
      </c>
      <c r="BM136" s="191" t="s">
        <v>4482</v>
      </c>
    </row>
    <row r="137" s="2" customFormat="1" ht="16.5" customHeight="1">
      <c r="A137" s="41"/>
      <c r="B137" s="179"/>
      <c r="C137" s="223" t="s">
        <v>593</v>
      </c>
      <c r="D137" s="223" t="s">
        <v>513</v>
      </c>
      <c r="E137" s="224" t="s">
        <v>4483</v>
      </c>
      <c r="F137" s="225" t="s">
        <v>4484</v>
      </c>
      <c r="G137" s="226" t="s">
        <v>664</v>
      </c>
      <c r="H137" s="227">
        <v>1</v>
      </c>
      <c r="I137" s="228"/>
      <c r="J137" s="229">
        <f>ROUND(I137*H137,2)</f>
        <v>0</v>
      </c>
      <c r="K137" s="225" t="s">
        <v>665</v>
      </c>
      <c r="L137" s="230"/>
      <c r="M137" s="231" t="s">
        <v>3</v>
      </c>
      <c r="N137" s="232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3683</v>
      </c>
      <c r="AT137" s="191" t="s">
        <v>513</v>
      </c>
      <c r="AU137" s="191" t="s">
        <v>80</v>
      </c>
      <c r="AY137" s="22" t="s">
        <v>408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76</v>
      </c>
      <c r="BK137" s="192">
        <f>ROUND(I137*H137,2)</f>
        <v>0</v>
      </c>
      <c r="BL137" s="22" t="s">
        <v>3683</v>
      </c>
      <c r="BM137" s="191" t="s">
        <v>4485</v>
      </c>
    </row>
    <row r="138" s="2" customFormat="1" ht="21.75" customHeight="1">
      <c r="A138" s="41"/>
      <c r="B138" s="179"/>
      <c r="C138" s="223" t="s">
        <v>599</v>
      </c>
      <c r="D138" s="223" t="s">
        <v>513</v>
      </c>
      <c r="E138" s="224" t="s">
        <v>4486</v>
      </c>
      <c r="F138" s="225" t="s">
        <v>4487</v>
      </c>
      <c r="G138" s="226" t="s">
        <v>2602</v>
      </c>
      <c r="H138" s="227">
        <v>18</v>
      </c>
      <c r="I138" s="228"/>
      <c r="J138" s="229">
        <f>ROUND(I138*H138,2)</f>
        <v>0</v>
      </c>
      <c r="K138" s="225" t="s">
        <v>665</v>
      </c>
      <c r="L138" s="230"/>
      <c r="M138" s="231" t="s">
        <v>3</v>
      </c>
      <c r="N138" s="232" t="s">
        <v>43</v>
      </c>
      <c r="O138" s="75"/>
      <c r="P138" s="189">
        <f>O138*H138</f>
        <v>0</v>
      </c>
      <c r="Q138" s="189">
        <v>0</v>
      </c>
      <c r="R138" s="189">
        <f>Q138*H138</f>
        <v>0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3683</v>
      </c>
      <c r="AT138" s="191" t="s">
        <v>513</v>
      </c>
      <c r="AU138" s="191" t="s">
        <v>80</v>
      </c>
      <c r="AY138" s="22" t="s">
        <v>408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76</v>
      </c>
      <c r="BK138" s="192">
        <f>ROUND(I138*H138,2)</f>
        <v>0</v>
      </c>
      <c r="BL138" s="22" t="s">
        <v>3683</v>
      </c>
      <c r="BM138" s="191" t="s">
        <v>4488</v>
      </c>
    </row>
    <row r="139" s="2" customFormat="1" ht="21.75" customHeight="1">
      <c r="A139" s="41"/>
      <c r="B139" s="179"/>
      <c r="C139" s="223" t="s">
        <v>604</v>
      </c>
      <c r="D139" s="223" t="s">
        <v>513</v>
      </c>
      <c r="E139" s="224" t="s">
        <v>4489</v>
      </c>
      <c r="F139" s="225" t="s">
        <v>4490</v>
      </c>
      <c r="G139" s="226" t="s">
        <v>2602</v>
      </c>
      <c r="H139" s="227">
        <v>1</v>
      </c>
      <c r="I139" s="228"/>
      <c r="J139" s="229">
        <f>ROUND(I139*H139,2)</f>
        <v>0</v>
      </c>
      <c r="K139" s="225" t="s">
        <v>665</v>
      </c>
      <c r="L139" s="230"/>
      <c r="M139" s="231" t="s">
        <v>3</v>
      </c>
      <c r="N139" s="232" t="s">
        <v>43</v>
      </c>
      <c r="O139" s="75"/>
      <c r="P139" s="189">
        <f>O139*H139</f>
        <v>0</v>
      </c>
      <c r="Q139" s="189">
        <v>0</v>
      </c>
      <c r="R139" s="189">
        <f>Q139*H139</f>
        <v>0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3683</v>
      </c>
      <c r="AT139" s="191" t="s">
        <v>513</v>
      </c>
      <c r="AU139" s="191" t="s">
        <v>80</v>
      </c>
      <c r="AY139" s="22" t="s">
        <v>408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76</v>
      </c>
      <c r="BK139" s="192">
        <f>ROUND(I139*H139,2)</f>
        <v>0</v>
      </c>
      <c r="BL139" s="22" t="s">
        <v>3683</v>
      </c>
      <c r="BM139" s="191" t="s">
        <v>4491</v>
      </c>
    </row>
    <row r="140" s="2" customFormat="1" ht="16.5" customHeight="1">
      <c r="A140" s="41"/>
      <c r="B140" s="179"/>
      <c r="C140" s="223" t="s">
        <v>609</v>
      </c>
      <c r="D140" s="223" t="s">
        <v>513</v>
      </c>
      <c r="E140" s="224" t="s">
        <v>4492</v>
      </c>
      <c r="F140" s="225" t="s">
        <v>4493</v>
      </c>
      <c r="G140" s="226" t="s">
        <v>4461</v>
      </c>
      <c r="H140" s="227">
        <v>1</v>
      </c>
      <c r="I140" s="228"/>
      <c r="J140" s="229">
        <f>ROUND(I140*H140,2)</f>
        <v>0</v>
      </c>
      <c r="K140" s="225" t="s">
        <v>665</v>
      </c>
      <c r="L140" s="230"/>
      <c r="M140" s="231" t="s">
        <v>3</v>
      </c>
      <c r="N140" s="232" t="s">
        <v>43</v>
      </c>
      <c r="O140" s="75"/>
      <c r="P140" s="189">
        <f>O140*H140</f>
        <v>0</v>
      </c>
      <c r="Q140" s="189">
        <v>0</v>
      </c>
      <c r="R140" s="189">
        <f>Q140*H140</f>
        <v>0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3683</v>
      </c>
      <c r="AT140" s="191" t="s">
        <v>513</v>
      </c>
      <c r="AU140" s="191" t="s">
        <v>80</v>
      </c>
      <c r="AY140" s="22" t="s">
        <v>408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76</v>
      </c>
      <c r="BK140" s="192">
        <f>ROUND(I140*H140,2)</f>
        <v>0</v>
      </c>
      <c r="BL140" s="22" t="s">
        <v>3683</v>
      </c>
      <c r="BM140" s="191" t="s">
        <v>4494</v>
      </c>
    </row>
    <row r="141" s="12" customFormat="1" ht="25.92" customHeight="1">
      <c r="A141" s="12"/>
      <c r="B141" s="166"/>
      <c r="C141" s="12"/>
      <c r="D141" s="167" t="s">
        <v>71</v>
      </c>
      <c r="E141" s="168" t="s">
        <v>80</v>
      </c>
      <c r="F141" s="168" t="s">
        <v>4495</v>
      </c>
      <c r="G141" s="12"/>
      <c r="H141" s="12"/>
      <c r="I141" s="169"/>
      <c r="J141" s="170">
        <f>BK141</f>
        <v>0</v>
      </c>
      <c r="K141" s="12"/>
      <c r="L141" s="166"/>
      <c r="M141" s="171"/>
      <c r="N141" s="172"/>
      <c r="O141" s="172"/>
      <c r="P141" s="173">
        <f>P142+P192+P203+P211+P220</f>
        <v>0</v>
      </c>
      <c r="Q141" s="172"/>
      <c r="R141" s="173">
        <f>R142+R192+R203+R211+R220</f>
        <v>0</v>
      </c>
      <c r="S141" s="172"/>
      <c r="T141" s="174">
        <f>T142+T192+T203+T211+T220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167" t="s">
        <v>415</v>
      </c>
      <c r="AT141" s="175" t="s">
        <v>71</v>
      </c>
      <c r="AU141" s="175" t="s">
        <v>72</v>
      </c>
      <c r="AY141" s="167" t="s">
        <v>408</v>
      </c>
      <c r="BK141" s="176">
        <f>BK142+BK192+BK203+BK211+BK220</f>
        <v>0</v>
      </c>
    </row>
    <row r="142" s="12" customFormat="1" ht="22.8" customHeight="1">
      <c r="A142" s="12"/>
      <c r="B142" s="166"/>
      <c r="C142" s="12"/>
      <c r="D142" s="167" t="s">
        <v>71</v>
      </c>
      <c r="E142" s="177" t="s">
        <v>8</v>
      </c>
      <c r="F142" s="177" t="s">
        <v>4398</v>
      </c>
      <c r="G142" s="12"/>
      <c r="H142" s="12"/>
      <c r="I142" s="169"/>
      <c r="J142" s="178">
        <f>BK142</f>
        <v>0</v>
      </c>
      <c r="K142" s="12"/>
      <c r="L142" s="166"/>
      <c r="M142" s="171"/>
      <c r="N142" s="172"/>
      <c r="O142" s="172"/>
      <c r="P142" s="173">
        <f>SUM(P143:P191)</f>
        <v>0</v>
      </c>
      <c r="Q142" s="172"/>
      <c r="R142" s="173">
        <f>SUM(R143:R191)</f>
        <v>0</v>
      </c>
      <c r="S142" s="172"/>
      <c r="T142" s="174">
        <f>SUM(T143:T191)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167" t="s">
        <v>415</v>
      </c>
      <c r="AT142" s="175" t="s">
        <v>71</v>
      </c>
      <c r="AU142" s="175" t="s">
        <v>76</v>
      </c>
      <c r="AY142" s="167" t="s">
        <v>408</v>
      </c>
      <c r="BK142" s="176">
        <f>SUM(BK143:BK191)</f>
        <v>0</v>
      </c>
    </row>
    <row r="143" s="2" customFormat="1" ht="16.5" customHeight="1">
      <c r="A143" s="41"/>
      <c r="B143" s="179"/>
      <c r="C143" s="223" t="s">
        <v>616</v>
      </c>
      <c r="D143" s="223" t="s">
        <v>513</v>
      </c>
      <c r="E143" s="224" t="s">
        <v>4496</v>
      </c>
      <c r="F143" s="225" t="s">
        <v>4497</v>
      </c>
      <c r="G143" s="226" t="s">
        <v>664</v>
      </c>
      <c r="H143" s="227">
        <v>1</v>
      </c>
      <c r="I143" s="228"/>
      <c r="J143" s="229">
        <f>ROUND(I143*H143,2)</f>
        <v>0</v>
      </c>
      <c r="K143" s="225" t="s">
        <v>665</v>
      </c>
      <c r="L143" s="230"/>
      <c r="M143" s="231" t="s">
        <v>3</v>
      </c>
      <c r="N143" s="232" t="s">
        <v>43</v>
      </c>
      <c r="O143" s="75"/>
      <c r="P143" s="189">
        <f>O143*H143</f>
        <v>0</v>
      </c>
      <c r="Q143" s="189">
        <v>0</v>
      </c>
      <c r="R143" s="189">
        <f>Q143*H143</f>
        <v>0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3683</v>
      </c>
      <c r="AT143" s="191" t="s">
        <v>513</v>
      </c>
      <c r="AU143" s="191" t="s">
        <v>80</v>
      </c>
      <c r="AY143" s="22" t="s">
        <v>408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76</v>
      </c>
      <c r="BK143" s="192">
        <f>ROUND(I143*H143,2)</f>
        <v>0</v>
      </c>
      <c r="BL143" s="22" t="s">
        <v>3683</v>
      </c>
      <c r="BM143" s="191" t="s">
        <v>4498</v>
      </c>
    </row>
    <row r="144" s="2" customFormat="1" ht="16.5" customHeight="1">
      <c r="A144" s="41"/>
      <c r="B144" s="179"/>
      <c r="C144" s="223" t="s">
        <v>621</v>
      </c>
      <c r="D144" s="223" t="s">
        <v>513</v>
      </c>
      <c r="E144" s="224" t="s">
        <v>4499</v>
      </c>
      <c r="F144" s="225" t="s">
        <v>4500</v>
      </c>
      <c r="G144" s="226" t="s">
        <v>664</v>
      </c>
      <c r="H144" s="227">
        <v>1</v>
      </c>
      <c r="I144" s="228"/>
      <c r="J144" s="229">
        <f>ROUND(I144*H144,2)</f>
        <v>0</v>
      </c>
      <c r="K144" s="225" t="s">
        <v>665</v>
      </c>
      <c r="L144" s="230"/>
      <c r="M144" s="231" t="s">
        <v>3</v>
      </c>
      <c r="N144" s="232" t="s">
        <v>43</v>
      </c>
      <c r="O144" s="75"/>
      <c r="P144" s="189">
        <f>O144*H144</f>
        <v>0</v>
      </c>
      <c r="Q144" s="189">
        <v>0</v>
      </c>
      <c r="R144" s="189">
        <f>Q144*H144</f>
        <v>0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3683</v>
      </c>
      <c r="AT144" s="191" t="s">
        <v>513</v>
      </c>
      <c r="AU144" s="191" t="s">
        <v>80</v>
      </c>
      <c r="AY144" s="22" t="s">
        <v>408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76</v>
      </c>
      <c r="BK144" s="192">
        <f>ROUND(I144*H144,2)</f>
        <v>0</v>
      </c>
      <c r="BL144" s="22" t="s">
        <v>3683</v>
      </c>
      <c r="BM144" s="191" t="s">
        <v>4501</v>
      </c>
    </row>
    <row r="145" s="2" customFormat="1" ht="16.5" customHeight="1">
      <c r="A145" s="41"/>
      <c r="B145" s="179"/>
      <c r="C145" s="223" t="s">
        <v>626</v>
      </c>
      <c r="D145" s="223" t="s">
        <v>513</v>
      </c>
      <c r="E145" s="224" t="s">
        <v>4502</v>
      </c>
      <c r="F145" s="225" t="s">
        <v>4503</v>
      </c>
      <c r="G145" s="226" t="s">
        <v>664</v>
      </c>
      <c r="H145" s="227">
        <v>1</v>
      </c>
      <c r="I145" s="228"/>
      <c r="J145" s="229">
        <f>ROUND(I145*H145,2)</f>
        <v>0</v>
      </c>
      <c r="K145" s="225" t="s">
        <v>665</v>
      </c>
      <c r="L145" s="230"/>
      <c r="M145" s="231" t="s">
        <v>3</v>
      </c>
      <c r="N145" s="232" t="s">
        <v>43</v>
      </c>
      <c r="O145" s="75"/>
      <c r="P145" s="189">
        <f>O145*H145</f>
        <v>0</v>
      </c>
      <c r="Q145" s="189">
        <v>0</v>
      </c>
      <c r="R145" s="189">
        <f>Q145*H145</f>
        <v>0</v>
      </c>
      <c r="S145" s="189">
        <v>0</v>
      </c>
      <c r="T145" s="190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3683</v>
      </c>
      <c r="AT145" s="191" t="s">
        <v>513</v>
      </c>
      <c r="AU145" s="191" t="s">
        <v>80</v>
      </c>
      <c r="AY145" s="22" t="s">
        <v>408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76</v>
      </c>
      <c r="BK145" s="192">
        <f>ROUND(I145*H145,2)</f>
        <v>0</v>
      </c>
      <c r="BL145" s="22" t="s">
        <v>3683</v>
      </c>
      <c r="BM145" s="191" t="s">
        <v>4504</v>
      </c>
    </row>
    <row r="146" s="2" customFormat="1" ht="16.5" customHeight="1">
      <c r="A146" s="41"/>
      <c r="B146" s="179"/>
      <c r="C146" s="223" t="s">
        <v>113</v>
      </c>
      <c r="D146" s="223" t="s">
        <v>513</v>
      </c>
      <c r="E146" s="224" t="s">
        <v>4505</v>
      </c>
      <c r="F146" s="225" t="s">
        <v>4506</v>
      </c>
      <c r="G146" s="226" t="s">
        <v>664</v>
      </c>
      <c r="H146" s="227">
        <v>1</v>
      </c>
      <c r="I146" s="228"/>
      <c r="J146" s="229">
        <f>ROUND(I146*H146,2)</f>
        <v>0</v>
      </c>
      <c r="K146" s="225" t="s">
        <v>665</v>
      </c>
      <c r="L146" s="230"/>
      <c r="M146" s="231" t="s">
        <v>3</v>
      </c>
      <c r="N146" s="232" t="s">
        <v>43</v>
      </c>
      <c r="O146" s="75"/>
      <c r="P146" s="189">
        <f>O146*H146</f>
        <v>0</v>
      </c>
      <c r="Q146" s="189">
        <v>0</v>
      </c>
      <c r="R146" s="189">
        <f>Q146*H146</f>
        <v>0</v>
      </c>
      <c r="S146" s="189">
        <v>0</v>
      </c>
      <c r="T146" s="190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191" t="s">
        <v>3683</v>
      </c>
      <c r="AT146" s="191" t="s">
        <v>513</v>
      </c>
      <c r="AU146" s="191" t="s">
        <v>80</v>
      </c>
      <c r="AY146" s="22" t="s">
        <v>408</v>
      </c>
      <c r="BE146" s="192">
        <f>IF(N146="základní",J146,0)</f>
        <v>0</v>
      </c>
      <c r="BF146" s="192">
        <f>IF(N146="snížená",J146,0)</f>
        <v>0</v>
      </c>
      <c r="BG146" s="192">
        <f>IF(N146="zákl. přenesená",J146,0)</f>
        <v>0</v>
      </c>
      <c r="BH146" s="192">
        <f>IF(N146="sníž. přenesená",J146,0)</f>
        <v>0</v>
      </c>
      <c r="BI146" s="192">
        <f>IF(N146="nulová",J146,0)</f>
        <v>0</v>
      </c>
      <c r="BJ146" s="22" t="s">
        <v>76</v>
      </c>
      <c r="BK146" s="192">
        <f>ROUND(I146*H146,2)</f>
        <v>0</v>
      </c>
      <c r="BL146" s="22" t="s">
        <v>3683</v>
      </c>
      <c r="BM146" s="191" t="s">
        <v>4507</v>
      </c>
    </row>
    <row r="147" s="2" customFormat="1" ht="16.5" customHeight="1">
      <c r="A147" s="41"/>
      <c r="B147" s="179"/>
      <c r="C147" s="223" t="s">
        <v>638</v>
      </c>
      <c r="D147" s="223" t="s">
        <v>513</v>
      </c>
      <c r="E147" s="224" t="s">
        <v>4508</v>
      </c>
      <c r="F147" s="225" t="s">
        <v>4509</v>
      </c>
      <c r="G147" s="226" t="s">
        <v>664</v>
      </c>
      <c r="H147" s="227">
        <v>12</v>
      </c>
      <c r="I147" s="228"/>
      <c r="J147" s="229">
        <f>ROUND(I147*H147,2)</f>
        <v>0</v>
      </c>
      <c r="K147" s="225" t="s">
        <v>665</v>
      </c>
      <c r="L147" s="230"/>
      <c r="M147" s="231" t="s">
        <v>3</v>
      </c>
      <c r="N147" s="232" t="s">
        <v>43</v>
      </c>
      <c r="O147" s="75"/>
      <c r="P147" s="189">
        <f>O147*H147</f>
        <v>0</v>
      </c>
      <c r="Q147" s="189">
        <v>0</v>
      </c>
      <c r="R147" s="189">
        <f>Q147*H147</f>
        <v>0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3683</v>
      </c>
      <c r="AT147" s="191" t="s">
        <v>513</v>
      </c>
      <c r="AU147" s="191" t="s">
        <v>80</v>
      </c>
      <c r="AY147" s="22" t="s">
        <v>408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76</v>
      </c>
      <c r="BK147" s="192">
        <f>ROUND(I147*H147,2)</f>
        <v>0</v>
      </c>
      <c r="BL147" s="22" t="s">
        <v>3683</v>
      </c>
      <c r="BM147" s="191" t="s">
        <v>4510</v>
      </c>
    </row>
    <row r="148" s="2" customFormat="1" ht="16.5" customHeight="1">
      <c r="A148" s="41"/>
      <c r="B148" s="179"/>
      <c r="C148" s="223" t="s">
        <v>647</v>
      </c>
      <c r="D148" s="223" t="s">
        <v>513</v>
      </c>
      <c r="E148" s="224" t="s">
        <v>4511</v>
      </c>
      <c r="F148" s="225" t="s">
        <v>4512</v>
      </c>
      <c r="G148" s="226" t="s">
        <v>664</v>
      </c>
      <c r="H148" s="227">
        <v>12</v>
      </c>
      <c r="I148" s="228"/>
      <c r="J148" s="229">
        <f>ROUND(I148*H148,2)</f>
        <v>0</v>
      </c>
      <c r="K148" s="225" t="s">
        <v>665</v>
      </c>
      <c r="L148" s="230"/>
      <c r="M148" s="231" t="s">
        <v>3</v>
      </c>
      <c r="N148" s="232" t="s">
        <v>43</v>
      </c>
      <c r="O148" s="75"/>
      <c r="P148" s="189">
        <f>O148*H148</f>
        <v>0</v>
      </c>
      <c r="Q148" s="189">
        <v>0</v>
      </c>
      <c r="R148" s="189">
        <f>Q148*H148</f>
        <v>0</v>
      </c>
      <c r="S148" s="189">
        <v>0</v>
      </c>
      <c r="T148" s="190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191" t="s">
        <v>3683</v>
      </c>
      <c r="AT148" s="191" t="s">
        <v>513</v>
      </c>
      <c r="AU148" s="191" t="s">
        <v>80</v>
      </c>
      <c r="AY148" s="22" t="s">
        <v>408</v>
      </c>
      <c r="BE148" s="192">
        <f>IF(N148="základní",J148,0)</f>
        <v>0</v>
      </c>
      <c r="BF148" s="192">
        <f>IF(N148="snížená",J148,0)</f>
        <v>0</v>
      </c>
      <c r="BG148" s="192">
        <f>IF(N148="zákl. přenesená",J148,0)</f>
        <v>0</v>
      </c>
      <c r="BH148" s="192">
        <f>IF(N148="sníž. přenesená",J148,0)</f>
        <v>0</v>
      </c>
      <c r="BI148" s="192">
        <f>IF(N148="nulová",J148,0)</f>
        <v>0</v>
      </c>
      <c r="BJ148" s="22" t="s">
        <v>76</v>
      </c>
      <c r="BK148" s="192">
        <f>ROUND(I148*H148,2)</f>
        <v>0</v>
      </c>
      <c r="BL148" s="22" t="s">
        <v>3683</v>
      </c>
      <c r="BM148" s="191" t="s">
        <v>4513</v>
      </c>
    </row>
    <row r="149" s="2" customFormat="1" ht="16.5" customHeight="1">
      <c r="A149" s="41"/>
      <c r="B149" s="179"/>
      <c r="C149" s="223" t="s">
        <v>655</v>
      </c>
      <c r="D149" s="223" t="s">
        <v>513</v>
      </c>
      <c r="E149" s="224" t="s">
        <v>4514</v>
      </c>
      <c r="F149" s="225" t="s">
        <v>4515</v>
      </c>
      <c r="G149" s="226" t="s">
        <v>664</v>
      </c>
      <c r="H149" s="227">
        <v>10</v>
      </c>
      <c r="I149" s="228"/>
      <c r="J149" s="229">
        <f>ROUND(I149*H149,2)</f>
        <v>0</v>
      </c>
      <c r="K149" s="225" t="s">
        <v>665</v>
      </c>
      <c r="L149" s="230"/>
      <c r="M149" s="231" t="s">
        <v>3</v>
      </c>
      <c r="N149" s="232" t="s">
        <v>43</v>
      </c>
      <c r="O149" s="75"/>
      <c r="P149" s="189">
        <f>O149*H149</f>
        <v>0</v>
      </c>
      <c r="Q149" s="189">
        <v>0</v>
      </c>
      <c r="R149" s="189">
        <f>Q149*H149</f>
        <v>0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3683</v>
      </c>
      <c r="AT149" s="191" t="s">
        <v>513</v>
      </c>
      <c r="AU149" s="191" t="s">
        <v>80</v>
      </c>
      <c r="AY149" s="22" t="s">
        <v>408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76</v>
      </c>
      <c r="BK149" s="192">
        <f>ROUND(I149*H149,2)</f>
        <v>0</v>
      </c>
      <c r="BL149" s="22" t="s">
        <v>3683</v>
      </c>
      <c r="BM149" s="191" t="s">
        <v>4516</v>
      </c>
    </row>
    <row r="150" s="2" customFormat="1" ht="16.5" customHeight="1">
      <c r="A150" s="41"/>
      <c r="B150" s="179"/>
      <c r="C150" s="223" t="s">
        <v>661</v>
      </c>
      <c r="D150" s="223" t="s">
        <v>513</v>
      </c>
      <c r="E150" s="224" t="s">
        <v>4517</v>
      </c>
      <c r="F150" s="225" t="s">
        <v>4512</v>
      </c>
      <c r="G150" s="226" t="s">
        <v>664</v>
      </c>
      <c r="H150" s="227">
        <v>10</v>
      </c>
      <c r="I150" s="228"/>
      <c r="J150" s="229">
        <f>ROUND(I150*H150,2)</f>
        <v>0</v>
      </c>
      <c r="K150" s="225" t="s">
        <v>665</v>
      </c>
      <c r="L150" s="230"/>
      <c r="M150" s="231" t="s">
        <v>3</v>
      </c>
      <c r="N150" s="232" t="s">
        <v>43</v>
      </c>
      <c r="O150" s="75"/>
      <c r="P150" s="189">
        <f>O150*H150</f>
        <v>0</v>
      </c>
      <c r="Q150" s="189">
        <v>0</v>
      </c>
      <c r="R150" s="189">
        <f>Q150*H150</f>
        <v>0</v>
      </c>
      <c r="S150" s="189">
        <v>0</v>
      </c>
      <c r="T150" s="190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191" t="s">
        <v>3683</v>
      </c>
      <c r="AT150" s="191" t="s">
        <v>513</v>
      </c>
      <c r="AU150" s="191" t="s">
        <v>80</v>
      </c>
      <c r="AY150" s="22" t="s">
        <v>408</v>
      </c>
      <c r="BE150" s="192">
        <f>IF(N150="základní",J150,0)</f>
        <v>0</v>
      </c>
      <c r="BF150" s="192">
        <f>IF(N150="snížená",J150,0)</f>
        <v>0</v>
      </c>
      <c r="BG150" s="192">
        <f>IF(N150="zákl. přenesená",J150,0)</f>
        <v>0</v>
      </c>
      <c r="BH150" s="192">
        <f>IF(N150="sníž. přenesená",J150,0)</f>
        <v>0</v>
      </c>
      <c r="BI150" s="192">
        <f>IF(N150="nulová",J150,0)</f>
        <v>0</v>
      </c>
      <c r="BJ150" s="22" t="s">
        <v>76</v>
      </c>
      <c r="BK150" s="192">
        <f>ROUND(I150*H150,2)</f>
        <v>0</v>
      </c>
      <c r="BL150" s="22" t="s">
        <v>3683</v>
      </c>
      <c r="BM150" s="191" t="s">
        <v>4518</v>
      </c>
    </row>
    <row r="151" s="2" customFormat="1" ht="16.5" customHeight="1">
      <c r="A151" s="41"/>
      <c r="B151" s="179"/>
      <c r="C151" s="223" t="s">
        <v>196</v>
      </c>
      <c r="D151" s="223" t="s">
        <v>513</v>
      </c>
      <c r="E151" s="224" t="s">
        <v>4519</v>
      </c>
      <c r="F151" s="225" t="s">
        <v>4520</v>
      </c>
      <c r="G151" s="226" t="s">
        <v>664</v>
      </c>
      <c r="H151" s="227">
        <v>2</v>
      </c>
      <c r="I151" s="228"/>
      <c r="J151" s="229">
        <f>ROUND(I151*H151,2)</f>
        <v>0</v>
      </c>
      <c r="K151" s="225" t="s">
        <v>665</v>
      </c>
      <c r="L151" s="230"/>
      <c r="M151" s="231" t="s">
        <v>3</v>
      </c>
      <c r="N151" s="232" t="s">
        <v>43</v>
      </c>
      <c r="O151" s="75"/>
      <c r="P151" s="189">
        <f>O151*H151</f>
        <v>0</v>
      </c>
      <c r="Q151" s="189">
        <v>0</v>
      </c>
      <c r="R151" s="189">
        <f>Q151*H151</f>
        <v>0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3683</v>
      </c>
      <c r="AT151" s="191" t="s">
        <v>513</v>
      </c>
      <c r="AU151" s="191" t="s">
        <v>80</v>
      </c>
      <c r="AY151" s="22" t="s">
        <v>408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76</v>
      </c>
      <c r="BK151" s="192">
        <f>ROUND(I151*H151,2)</f>
        <v>0</v>
      </c>
      <c r="BL151" s="22" t="s">
        <v>3683</v>
      </c>
      <c r="BM151" s="191" t="s">
        <v>4521</v>
      </c>
    </row>
    <row r="152" s="2" customFormat="1" ht="16.5" customHeight="1">
      <c r="A152" s="41"/>
      <c r="B152" s="179"/>
      <c r="C152" s="223" t="s">
        <v>671</v>
      </c>
      <c r="D152" s="223" t="s">
        <v>513</v>
      </c>
      <c r="E152" s="224" t="s">
        <v>4522</v>
      </c>
      <c r="F152" s="225" t="s">
        <v>4512</v>
      </c>
      <c r="G152" s="226" t="s">
        <v>664</v>
      </c>
      <c r="H152" s="227">
        <v>2</v>
      </c>
      <c r="I152" s="228"/>
      <c r="J152" s="229">
        <f>ROUND(I152*H152,2)</f>
        <v>0</v>
      </c>
      <c r="K152" s="225" t="s">
        <v>665</v>
      </c>
      <c r="L152" s="230"/>
      <c r="M152" s="231" t="s">
        <v>3</v>
      </c>
      <c r="N152" s="232" t="s">
        <v>43</v>
      </c>
      <c r="O152" s="75"/>
      <c r="P152" s="189">
        <f>O152*H152</f>
        <v>0</v>
      </c>
      <c r="Q152" s="189">
        <v>0</v>
      </c>
      <c r="R152" s="189">
        <f>Q152*H152</f>
        <v>0</v>
      </c>
      <c r="S152" s="189">
        <v>0</v>
      </c>
      <c r="T152" s="190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191" t="s">
        <v>3683</v>
      </c>
      <c r="AT152" s="191" t="s">
        <v>513</v>
      </c>
      <c r="AU152" s="191" t="s">
        <v>80</v>
      </c>
      <c r="AY152" s="22" t="s">
        <v>408</v>
      </c>
      <c r="BE152" s="192">
        <f>IF(N152="základní",J152,0)</f>
        <v>0</v>
      </c>
      <c r="BF152" s="192">
        <f>IF(N152="snížená",J152,0)</f>
        <v>0</v>
      </c>
      <c r="BG152" s="192">
        <f>IF(N152="zákl. přenesená",J152,0)</f>
        <v>0</v>
      </c>
      <c r="BH152" s="192">
        <f>IF(N152="sníž. přenesená",J152,0)</f>
        <v>0</v>
      </c>
      <c r="BI152" s="192">
        <f>IF(N152="nulová",J152,0)</f>
        <v>0</v>
      </c>
      <c r="BJ152" s="22" t="s">
        <v>76</v>
      </c>
      <c r="BK152" s="192">
        <f>ROUND(I152*H152,2)</f>
        <v>0</v>
      </c>
      <c r="BL152" s="22" t="s">
        <v>3683</v>
      </c>
      <c r="BM152" s="191" t="s">
        <v>4523</v>
      </c>
    </row>
    <row r="153" s="2" customFormat="1" ht="16.5" customHeight="1">
      <c r="A153" s="41"/>
      <c r="B153" s="179"/>
      <c r="C153" s="223" t="s">
        <v>678</v>
      </c>
      <c r="D153" s="223" t="s">
        <v>513</v>
      </c>
      <c r="E153" s="224" t="s">
        <v>4524</v>
      </c>
      <c r="F153" s="225" t="s">
        <v>4525</v>
      </c>
      <c r="G153" s="226" t="s">
        <v>664</v>
      </c>
      <c r="H153" s="227">
        <v>6</v>
      </c>
      <c r="I153" s="228"/>
      <c r="J153" s="229">
        <f>ROUND(I153*H153,2)</f>
        <v>0</v>
      </c>
      <c r="K153" s="225" t="s">
        <v>665</v>
      </c>
      <c r="L153" s="230"/>
      <c r="M153" s="231" t="s">
        <v>3</v>
      </c>
      <c r="N153" s="232" t="s">
        <v>43</v>
      </c>
      <c r="O153" s="75"/>
      <c r="P153" s="189">
        <f>O153*H153</f>
        <v>0</v>
      </c>
      <c r="Q153" s="189">
        <v>0</v>
      </c>
      <c r="R153" s="189">
        <f>Q153*H153</f>
        <v>0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3683</v>
      </c>
      <c r="AT153" s="191" t="s">
        <v>513</v>
      </c>
      <c r="AU153" s="191" t="s">
        <v>80</v>
      </c>
      <c r="AY153" s="22" t="s">
        <v>408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76</v>
      </c>
      <c r="BK153" s="192">
        <f>ROUND(I153*H153,2)</f>
        <v>0</v>
      </c>
      <c r="BL153" s="22" t="s">
        <v>3683</v>
      </c>
      <c r="BM153" s="191" t="s">
        <v>4526</v>
      </c>
    </row>
    <row r="154" s="2" customFormat="1" ht="16.5" customHeight="1">
      <c r="A154" s="41"/>
      <c r="B154" s="179"/>
      <c r="C154" s="223" t="s">
        <v>683</v>
      </c>
      <c r="D154" s="223" t="s">
        <v>513</v>
      </c>
      <c r="E154" s="224" t="s">
        <v>4527</v>
      </c>
      <c r="F154" s="225" t="s">
        <v>4528</v>
      </c>
      <c r="G154" s="226" t="s">
        <v>664</v>
      </c>
      <c r="H154" s="227">
        <v>6</v>
      </c>
      <c r="I154" s="228"/>
      <c r="J154" s="229">
        <f>ROUND(I154*H154,2)</f>
        <v>0</v>
      </c>
      <c r="K154" s="225" t="s">
        <v>665</v>
      </c>
      <c r="L154" s="230"/>
      <c r="M154" s="231" t="s">
        <v>3</v>
      </c>
      <c r="N154" s="232" t="s">
        <v>43</v>
      </c>
      <c r="O154" s="75"/>
      <c r="P154" s="189">
        <f>O154*H154</f>
        <v>0</v>
      </c>
      <c r="Q154" s="189">
        <v>0</v>
      </c>
      <c r="R154" s="189">
        <f>Q154*H154</f>
        <v>0</v>
      </c>
      <c r="S154" s="189">
        <v>0</v>
      </c>
      <c r="T154" s="190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191" t="s">
        <v>3683</v>
      </c>
      <c r="AT154" s="191" t="s">
        <v>513</v>
      </c>
      <c r="AU154" s="191" t="s">
        <v>80</v>
      </c>
      <c r="AY154" s="22" t="s">
        <v>408</v>
      </c>
      <c r="BE154" s="192">
        <f>IF(N154="základní",J154,0)</f>
        <v>0</v>
      </c>
      <c r="BF154" s="192">
        <f>IF(N154="snížená",J154,0)</f>
        <v>0</v>
      </c>
      <c r="BG154" s="192">
        <f>IF(N154="zákl. přenesená",J154,0)</f>
        <v>0</v>
      </c>
      <c r="BH154" s="192">
        <f>IF(N154="sníž. přenesená",J154,0)</f>
        <v>0</v>
      </c>
      <c r="BI154" s="192">
        <f>IF(N154="nulová",J154,0)</f>
        <v>0</v>
      </c>
      <c r="BJ154" s="22" t="s">
        <v>76</v>
      </c>
      <c r="BK154" s="192">
        <f>ROUND(I154*H154,2)</f>
        <v>0</v>
      </c>
      <c r="BL154" s="22" t="s">
        <v>3683</v>
      </c>
      <c r="BM154" s="191" t="s">
        <v>4529</v>
      </c>
    </row>
    <row r="155" s="2" customFormat="1" ht="16.5" customHeight="1">
      <c r="A155" s="41"/>
      <c r="B155" s="179"/>
      <c r="C155" s="223" t="s">
        <v>689</v>
      </c>
      <c r="D155" s="223" t="s">
        <v>513</v>
      </c>
      <c r="E155" s="224" t="s">
        <v>4530</v>
      </c>
      <c r="F155" s="225" t="s">
        <v>4531</v>
      </c>
      <c r="G155" s="226" t="s">
        <v>664</v>
      </c>
      <c r="H155" s="227">
        <v>2</v>
      </c>
      <c r="I155" s="228"/>
      <c r="J155" s="229">
        <f>ROUND(I155*H155,2)</f>
        <v>0</v>
      </c>
      <c r="K155" s="225" t="s">
        <v>665</v>
      </c>
      <c r="L155" s="230"/>
      <c r="M155" s="231" t="s">
        <v>3</v>
      </c>
      <c r="N155" s="232" t="s">
        <v>43</v>
      </c>
      <c r="O155" s="75"/>
      <c r="P155" s="189">
        <f>O155*H155</f>
        <v>0</v>
      </c>
      <c r="Q155" s="189">
        <v>0</v>
      </c>
      <c r="R155" s="189">
        <f>Q155*H155</f>
        <v>0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3683</v>
      </c>
      <c r="AT155" s="191" t="s">
        <v>513</v>
      </c>
      <c r="AU155" s="191" t="s">
        <v>80</v>
      </c>
      <c r="AY155" s="22" t="s">
        <v>408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76</v>
      </c>
      <c r="BK155" s="192">
        <f>ROUND(I155*H155,2)</f>
        <v>0</v>
      </c>
      <c r="BL155" s="22" t="s">
        <v>3683</v>
      </c>
      <c r="BM155" s="191" t="s">
        <v>4532</v>
      </c>
    </row>
    <row r="156" s="2" customFormat="1" ht="16.5" customHeight="1">
      <c r="A156" s="41"/>
      <c r="B156" s="179"/>
      <c r="C156" s="223" t="s">
        <v>692</v>
      </c>
      <c r="D156" s="223" t="s">
        <v>513</v>
      </c>
      <c r="E156" s="224" t="s">
        <v>4533</v>
      </c>
      <c r="F156" s="225" t="s">
        <v>4528</v>
      </c>
      <c r="G156" s="226" t="s">
        <v>664</v>
      </c>
      <c r="H156" s="227">
        <v>2</v>
      </c>
      <c r="I156" s="228"/>
      <c r="J156" s="229">
        <f>ROUND(I156*H156,2)</f>
        <v>0</v>
      </c>
      <c r="K156" s="225" t="s">
        <v>665</v>
      </c>
      <c r="L156" s="230"/>
      <c r="M156" s="231" t="s">
        <v>3</v>
      </c>
      <c r="N156" s="232" t="s">
        <v>43</v>
      </c>
      <c r="O156" s="75"/>
      <c r="P156" s="189">
        <f>O156*H156</f>
        <v>0</v>
      </c>
      <c r="Q156" s="189">
        <v>0</v>
      </c>
      <c r="R156" s="189">
        <f>Q156*H156</f>
        <v>0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3683</v>
      </c>
      <c r="AT156" s="191" t="s">
        <v>513</v>
      </c>
      <c r="AU156" s="191" t="s">
        <v>80</v>
      </c>
      <c r="AY156" s="22" t="s">
        <v>408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76</v>
      </c>
      <c r="BK156" s="192">
        <f>ROUND(I156*H156,2)</f>
        <v>0</v>
      </c>
      <c r="BL156" s="22" t="s">
        <v>3683</v>
      </c>
      <c r="BM156" s="191" t="s">
        <v>4534</v>
      </c>
    </row>
    <row r="157" s="2" customFormat="1" ht="21.75" customHeight="1">
      <c r="A157" s="41"/>
      <c r="B157" s="179"/>
      <c r="C157" s="223" t="s">
        <v>698</v>
      </c>
      <c r="D157" s="223" t="s">
        <v>513</v>
      </c>
      <c r="E157" s="224" t="s">
        <v>4535</v>
      </c>
      <c r="F157" s="225" t="s">
        <v>4536</v>
      </c>
      <c r="G157" s="226" t="s">
        <v>664</v>
      </c>
      <c r="H157" s="227">
        <v>10</v>
      </c>
      <c r="I157" s="228"/>
      <c r="J157" s="229">
        <f>ROUND(I157*H157,2)</f>
        <v>0</v>
      </c>
      <c r="K157" s="225" t="s">
        <v>665</v>
      </c>
      <c r="L157" s="230"/>
      <c r="M157" s="231" t="s">
        <v>3</v>
      </c>
      <c r="N157" s="232" t="s">
        <v>43</v>
      </c>
      <c r="O157" s="75"/>
      <c r="P157" s="189">
        <f>O157*H157</f>
        <v>0</v>
      </c>
      <c r="Q157" s="189">
        <v>0</v>
      </c>
      <c r="R157" s="189">
        <f>Q157*H157</f>
        <v>0</v>
      </c>
      <c r="S157" s="189">
        <v>0</v>
      </c>
      <c r="T157" s="190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191" t="s">
        <v>3683</v>
      </c>
      <c r="AT157" s="191" t="s">
        <v>513</v>
      </c>
      <c r="AU157" s="191" t="s">
        <v>80</v>
      </c>
      <c r="AY157" s="22" t="s">
        <v>408</v>
      </c>
      <c r="BE157" s="192">
        <f>IF(N157="základní",J157,0)</f>
        <v>0</v>
      </c>
      <c r="BF157" s="192">
        <f>IF(N157="snížená",J157,0)</f>
        <v>0</v>
      </c>
      <c r="BG157" s="192">
        <f>IF(N157="zákl. přenesená",J157,0)</f>
        <v>0</v>
      </c>
      <c r="BH157" s="192">
        <f>IF(N157="sníž. přenesená",J157,0)</f>
        <v>0</v>
      </c>
      <c r="BI157" s="192">
        <f>IF(N157="nulová",J157,0)</f>
        <v>0</v>
      </c>
      <c r="BJ157" s="22" t="s">
        <v>76</v>
      </c>
      <c r="BK157" s="192">
        <f>ROUND(I157*H157,2)</f>
        <v>0</v>
      </c>
      <c r="BL157" s="22" t="s">
        <v>3683</v>
      </c>
      <c r="BM157" s="191" t="s">
        <v>4537</v>
      </c>
    </row>
    <row r="158" s="2" customFormat="1" ht="16.5" customHeight="1">
      <c r="A158" s="41"/>
      <c r="B158" s="179"/>
      <c r="C158" s="223" t="s">
        <v>703</v>
      </c>
      <c r="D158" s="223" t="s">
        <v>513</v>
      </c>
      <c r="E158" s="224" t="s">
        <v>4538</v>
      </c>
      <c r="F158" s="225" t="s">
        <v>4539</v>
      </c>
      <c r="G158" s="226" t="s">
        <v>664</v>
      </c>
      <c r="H158" s="227">
        <v>10</v>
      </c>
      <c r="I158" s="228"/>
      <c r="J158" s="229">
        <f>ROUND(I158*H158,2)</f>
        <v>0</v>
      </c>
      <c r="K158" s="225" t="s">
        <v>665</v>
      </c>
      <c r="L158" s="230"/>
      <c r="M158" s="231" t="s">
        <v>3</v>
      </c>
      <c r="N158" s="232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3683</v>
      </c>
      <c r="AT158" s="191" t="s">
        <v>513</v>
      </c>
      <c r="AU158" s="191" t="s">
        <v>80</v>
      </c>
      <c r="AY158" s="22" t="s">
        <v>408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76</v>
      </c>
      <c r="BK158" s="192">
        <f>ROUND(I158*H158,2)</f>
        <v>0</v>
      </c>
      <c r="BL158" s="22" t="s">
        <v>3683</v>
      </c>
      <c r="BM158" s="191" t="s">
        <v>4540</v>
      </c>
    </row>
    <row r="159" s="2" customFormat="1" ht="16.5" customHeight="1">
      <c r="A159" s="41"/>
      <c r="B159" s="179"/>
      <c r="C159" s="223" t="s">
        <v>708</v>
      </c>
      <c r="D159" s="223" t="s">
        <v>513</v>
      </c>
      <c r="E159" s="224" t="s">
        <v>4541</v>
      </c>
      <c r="F159" s="225" t="s">
        <v>4542</v>
      </c>
      <c r="G159" s="226" t="s">
        <v>664</v>
      </c>
      <c r="H159" s="227">
        <v>13</v>
      </c>
      <c r="I159" s="228"/>
      <c r="J159" s="229">
        <f>ROUND(I159*H159,2)</f>
        <v>0</v>
      </c>
      <c r="K159" s="225" t="s">
        <v>665</v>
      </c>
      <c r="L159" s="230"/>
      <c r="M159" s="231" t="s">
        <v>3</v>
      </c>
      <c r="N159" s="232" t="s">
        <v>43</v>
      </c>
      <c r="O159" s="75"/>
      <c r="P159" s="189">
        <f>O159*H159</f>
        <v>0</v>
      </c>
      <c r="Q159" s="189">
        <v>0</v>
      </c>
      <c r="R159" s="189">
        <f>Q159*H159</f>
        <v>0</v>
      </c>
      <c r="S159" s="189">
        <v>0</v>
      </c>
      <c r="T159" s="190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191" t="s">
        <v>3683</v>
      </c>
      <c r="AT159" s="191" t="s">
        <v>513</v>
      </c>
      <c r="AU159" s="191" t="s">
        <v>80</v>
      </c>
      <c r="AY159" s="22" t="s">
        <v>408</v>
      </c>
      <c r="BE159" s="192">
        <f>IF(N159="základní",J159,0)</f>
        <v>0</v>
      </c>
      <c r="BF159" s="192">
        <f>IF(N159="snížená",J159,0)</f>
        <v>0</v>
      </c>
      <c r="BG159" s="192">
        <f>IF(N159="zákl. přenesená",J159,0)</f>
        <v>0</v>
      </c>
      <c r="BH159" s="192">
        <f>IF(N159="sníž. přenesená",J159,0)</f>
        <v>0</v>
      </c>
      <c r="BI159" s="192">
        <f>IF(N159="nulová",J159,0)</f>
        <v>0</v>
      </c>
      <c r="BJ159" s="22" t="s">
        <v>76</v>
      </c>
      <c r="BK159" s="192">
        <f>ROUND(I159*H159,2)</f>
        <v>0</v>
      </c>
      <c r="BL159" s="22" t="s">
        <v>3683</v>
      </c>
      <c r="BM159" s="191" t="s">
        <v>4543</v>
      </c>
    </row>
    <row r="160" s="2" customFormat="1" ht="16.5" customHeight="1">
      <c r="A160" s="41"/>
      <c r="B160" s="179"/>
      <c r="C160" s="223" t="s">
        <v>713</v>
      </c>
      <c r="D160" s="223" t="s">
        <v>513</v>
      </c>
      <c r="E160" s="224" t="s">
        <v>4544</v>
      </c>
      <c r="F160" s="225" t="s">
        <v>4545</v>
      </c>
      <c r="G160" s="226" t="s">
        <v>664</v>
      </c>
      <c r="H160" s="227">
        <v>4</v>
      </c>
      <c r="I160" s="228"/>
      <c r="J160" s="229">
        <f>ROUND(I160*H160,2)</f>
        <v>0</v>
      </c>
      <c r="K160" s="225" t="s">
        <v>665</v>
      </c>
      <c r="L160" s="230"/>
      <c r="M160" s="231" t="s">
        <v>3</v>
      </c>
      <c r="N160" s="232" t="s">
        <v>43</v>
      </c>
      <c r="O160" s="75"/>
      <c r="P160" s="189">
        <f>O160*H160</f>
        <v>0</v>
      </c>
      <c r="Q160" s="189">
        <v>0</v>
      </c>
      <c r="R160" s="189">
        <f>Q160*H160</f>
        <v>0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3683</v>
      </c>
      <c r="AT160" s="191" t="s">
        <v>513</v>
      </c>
      <c r="AU160" s="191" t="s">
        <v>80</v>
      </c>
      <c r="AY160" s="22" t="s">
        <v>408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76</v>
      </c>
      <c r="BK160" s="192">
        <f>ROUND(I160*H160,2)</f>
        <v>0</v>
      </c>
      <c r="BL160" s="22" t="s">
        <v>3683</v>
      </c>
      <c r="BM160" s="191" t="s">
        <v>4546</v>
      </c>
    </row>
    <row r="161" s="2" customFormat="1" ht="16.5" customHeight="1">
      <c r="A161" s="41"/>
      <c r="B161" s="179"/>
      <c r="C161" s="223" t="s">
        <v>718</v>
      </c>
      <c r="D161" s="223" t="s">
        <v>513</v>
      </c>
      <c r="E161" s="224" t="s">
        <v>4547</v>
      </c>
      <c r="F161" s="225" t="s">
        <v>4548</v>
      </c>
      <c r="G161" s="226" t="s">
        <v>664</v>
      </c>
      <c r="H161" s="227">
        <v>42</v>
      </c>
      <c r="I161" s="228"/>
      <c r="J161" s="229">
        <f>ROUND(I161*H161,2)</f>
        <v>0</v>
      </c>
      <c r="K161" s="225" t="s">
        <v>665</v>
      </c>
      <c r="L161" s="230"/>
      <c r="M161" s="231" t="s">
        <v>3</v>
      </c>
      <c r="N161" s="232" t="s">
        <v>43</v>
      </c>
      <c r="O161" s="75"/>
      <c r="P161" s="189">
        <f>O161*H161</f>
        <v>0</v>
      </c>
      <c r="Q161" s="189">
        <v>0</v>
      </c>
      <c r="R161" s="189">
        <f>Q161*H161</f>
        <v>0</v>
      </c>
      <c r="S161" s="189">
        <v>0</v>
      </c>
      <c r="T161" s="190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191" t="s">
        <v>3683</v>
      </c>
      <c r="AT161" s="191" t="s">
        <v>513</v>
      </c>
      <c r="AU161" s="191" t="s">
        <v>80</v>
      </c>
      <c r="AY161" s="22" t="s">
        <v>408</v>
      </c>
      <c r="BE161" s="192">
        <f>IF(N161="základní",J161,0)</f>
        <v>0</v>
      </c>
      <c r="BF161" s="192">
        <f>IF(N161="snížená",J161,0)</f>
        <v>0</v>
      </c>
      <c r="BG161" s="192">
        <f>IF(N161="zákl. přenesená",J161,0)</f>
        <v>0</v>
      </c>
      <c r="BH161" s="192">
        <f>IF(N161="sníž. přenesená",J161,0)</f>
        <v>0</v>
      </c>
      <c r="BI161" s="192">
        <f>IF(N161="nulová",J161,0)</f>
        <v>0</v>
      </c>
      <c r="BJ161" s="22" t="s">
        <v>76</v>
      </c>
      <c r="BK161" s="192">
        <f>ROUND(I161*H161,2)</f>
        <v>0</v>
      </c>
      <c r="BL161" s="22" t="s">
        <v>3683</v>
      </c>
      <c r="BM161" s="191" t="s">
        <v>4549</v>
      </c>
    </row>
    <row r="162" s="2" customFormat="1" ht="16.5" customHeight="1">
      <c r="A162" s="41"/>
      <c r="B162" s="179"/>
      <c r="C162" s="223" t="s">
        <v>723</v>
      </c>
      <c r="D162" s="223" t="s">
        <v>513</v>
      </c>
      <c r="E162" s="224" t="s">
        <v>4550</v>
      </c>
      <c r="F162" s="225" t="s">
        <v>4551</v>
      </c>
      <c r="G162" s="226" t="s">
        <v>664</v>
      </c>
      <c r="H162" s="227">
        <v>37</v>
      </c>
      <c r="I162" s="228"/>
      <c r="J162" s="229">
        <f>ROUND(I162*H162,2)</f>
        <v>0</v>
      </c>
      <c r="K162" s="225" t="s">
        <v>665</v>
      </c>
      <c r="L162" s="230"/>
      <c r="M162" s="231" t="s">
        <v>3</v>
      </c>
      <c r="N162" s="232" t="s">
        <v>43</v>
      </c>
      <c r="O162" s="75"/>
      <c r="P162" s="189">
        <f>O162*H162</f>
        <v>0</v>
      </c>
      <c r="Q162" s="189">
        <v>0</v>
      </c>
      <c r="R162" s="189">
        <f>Q162*H162</f>
        <v>0</v>
      </c>
      <c r="S162" s="189">
        <v>0</v>
      </c>
      <c r="T162" s="190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191" t="s">
        <v>3683</v>
      </c>
      <c r="AT162" s="191" t="s">
        <v>513</v>
      </c>
      <c r="AU162" s="191" t="s">
        <v>80</v>
      </c>
      <c r="AY162" s="22" t="s">
        <v>408</v>
      </c>
      <c r="BE162" s="192">
        <f>IF(N162="základní",J162,0)</f>
        <v>0</v>
      </c>
      <c r="BF162" s="192">
        <f>IF(N162="snížená",J162,0)</f>
        <v>0</v>
      </c>
      <c r="BG162" s="192">
        <f>IF(N162="zákl. přenesená",J162,0)</f>
        <v>0</v>
      </c>
      <c r="BH162" s="192">
        <f>IF(N162="sníž. přenesená",J162,0)</f>
        <v>0</v>
      </c>
      <c r="BI162" s="192">
        <f>IF(N162="nulová",J162,0)</f>
        <v>0</v>
      </c>
      <c r="BJ162" s="22" t="s">
        <v>76</v>
      </c>
      <c r="BK162" s="192">
        <f>ROUND(I162*H162,2)</f>
        <v>0</v>
      </c>
      <c r="BL162" s="22" t="s">
        <v>3683</v>
      </c>
      <c r="BM162" s="191" t="s">
        <v>4552</v>
      </c>
    </row>
    <row r="163" s="2" customFormat="1" ht="16.5" customHeight="1">
      <c r="A163" s="41"/>
      <c r="B163" s="179"/>
      <c r="C163" s="223" t="s">
        <v>729</v>
      </c>
      <c r="D163" s="223" t="s">
        <v>513</v>
      </c>
      <c r="E163" s="224" t="s">
        <v>4553</v>
      </c>
      <c r="F163" s="225" t="s">
        <v>4554</v>
      </c>
      <c r="G163" s="226" t="s">
        <v>664</v>
      </c>
      <c r="H163" s="227">
        <v>60</v>
      </c>
      <c r="I163" s="228"/>
      <c r="J163" s="229">
        <f>ROUND(I163*H163,2)</f>
        <v>0</v>
      </c>
      <c r="K163" s="225" t="s">
        <v>665</v>
      </c>
      <c r="L163" s="230"/>
      <c r="M163" s="231" t="s">
        <v>3</v>
      </c>
      <c r="N163" s="232" t="s">
        <v>43</v>
      </c>
      <c r="O163" s="75"/>
      <c r="P163" s="189">
        <f>O163*H163</f>
        <v>0</v>
      </c>
      <c r="Q163" s="189">
        <v>0</v>
      </c>
      <c r="R163" s="189">
        <f>Q163*H163</f>
        <v>0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3683</v>
      </c>
      <c r="AT163" s="191" t="s">
        <v>513</v>
      </c>
      <c r="AU163" s="191" t="s">
        <v>80</v>
      </c>
      <c r="AY163" s="22" t="s">
        <v>408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76</v>
      </c>
      <c r="BK163" s="192">
        <f>ROUND(I163*H163,2)</f>
        <v>0</v>
      </c>
      <c r="BL163" s="22" t="s">
        <v>3683</v>
      </c>
      <c r="BM163" s="191" t="s">
        <v>4555</v>
      </c>
    </row>
    <row r="164" s="2" customFormat="1" ht="21.75" customHeight="1">
      <c r="A164" s="41"/>
      <c r="B164" s="179"/>
      <c r="C164" s="223" t="s">
        <v>732</v>
      </c>
      <c r="D164" s="223" t="s">
        <v>513</v>
      </c>
      <c r="E164" s="224" t="s">
        <v>4556</v>
      </c>
      <c r="F164" s="225" t="s">
        <v>4557</v>
      </c>
      <c r="G164" s="226" t="s">
        <v>664</v>
      </c>
      <c r="H164" s="227">
        <v>6</v>
      </c>
      <c r="I164" s="228"/>
      <c r="J164" s="229">
        <f>ROUND(I164*H164,2)</f>
        <v>0</v>
      </c>
      <c r="K164" s="225" t="s">
        <v>665</v>
      </c>
      <c r="L164" s="230"/>
      <c r="M164" s="231" t="s">
        <v>3</v>
      </c>
      <c r="N164" s="232" t="s">
        <v>43</v>
      </c>
      <c r="O164" s="75"/>
      <c r="P164" s="189">
        <f>O164*H164</f>
        <v>0</v>
      </c>
      <c r="Q164" s="189">
        <v>0</v>
      </c>
      <c r="R164" s="189">
        <f>Q164*H164</f>
        <v>0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3683</v>
      </c>
      <c r="AT164" s="191" t="s">
        <v>513</v>
      </c>
      <c r="AU164" s="191" t="s">
        <v>80</v>
      </c>
      <c r="AY164" s="22" t="s">
        <v>408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76</v>
      </c>
      <c r="BK164" s="192">
        <f>ROUND(I164*H164,2)</f>
        <v>0</v>
      </c>
      <c r="BL164" s="22" t="s">
        <v>3683</v>
      </c>
      <c r="BM164" s="191" t="s">
        <v>4558</v>
      </c>
    </row>
    <row r="165" s="2" customFormat="1" ht="21.75" customHeight="1">
      <c r="A165" s="41"/>
      <c r="B165" s="179"/>
      <c r="C165" s="223" t="s">
        <v>737</v>
      </c>
      <c r="D165" s="223" t="s">
        <v>513</v>
      </c>
      <c r="E165" s="224" t="s">
        <v>4559</v>
      </c>
      <c r="F165" s="225" t="s">
        <v>4560</v>
      </c>
      <c r="G165" s="226" t="s">
        <v>664</v>
      </c>
      <c r="H165" s="227">
        <v>29</v>
      </c>
      <c r="I165" s="228"/>
      <c r="J165" s="229">
        <f>ROUND(I165*H165,2)</f>
        <v>0</v>
      </c>
      <c r="K165" s="225" t="s">
        <v>665</v>
      </c>
      <c r="L165" s="230"/>
      <c r="M165" s="231" t="s">
        <v>3</v>
      </c>
      <c r="N165" s="232" t="s">
        <v>43</v>
      </c>
      <c r="O165" s="75"/>
      <c r="P165" s="189">
        <f>O165*H165</f>
        <v>0</v>
      </c>
      <c r="Q165" s="189">
        <v>0</v>
      </c>
      <c r="R165" s="189">
        <f>Q165*H165</f>
        <v>0</v>
      </c>
      <c r="S165" s="189">
        <v>0</v>
      </c>
      <c r="T165" s="190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191" t="s">
        <v>3683</v>
      </c>
      <c r="AT165" s="191" t="s">
        <v>513</v>
      </c>
      <c r="AU165" s="191" t="s">
        <v>80</v>
      </c>
      <c r="AY165" s="22" t="s">
        <v>408</v>
      </c>
      <c r="BE165" s="192">
        <f>IF(N165="základní",J165,0)</f>
        <v>0</v>
      </c>
      <c r="BF165" s="192">
        <f>IF(N165="snížená",J165,0)</f>
        <v>0</v>
      </c>
      <c r="BG165" s="192">
        <f>IF(N165="zákl. přenesená",J165,0)</f>
        <v>0</v>
      </c>
      <c r="BH165" s="192">
        <f>IF(N165="sníž. přenesená",J165,0)</f>
        <v>0</v>
      </c>
      <c r="BI165" s="192">
        <f>IF(N165="nulová",J165,0)</f>
        <v>0</v>
      </c>
      <c r="BJ165" s="22" t="s">
        <v>76</v>
      </c>
      <c r="BK165" s="192">
        <f>ROUND(I165*H165,2)</f>
        <v>0</v>
      </c>
      <c r="BL165" s="22" t="s">
        <v>3683</v>
      </c>
      <c r="BM165" s="191" t="s">
        <v>4561</v>
      </c>
    </row>
    <row r="166" s="2" customFormat="1" ht="16.5" customHeight="1">
      <c r="A166" s="41"/>
      <c r="B166" s="179"/>
      <c r="C166" s="223" t="s">
        <v>101</v>
      </c>
      <c r="D166" s="223" t="s">
        <v>513</v>
      </c>
      <c r="E166" s="224" t="s">
        <v>4562</v>
      </c>
      <c r="F166" s="225" t="s">
        <v>4563</v>
      </c>
      <c r="G166" s="226" t="s">
        <v>664</v>
      </c>
      <c r="H166" s="227">
        <v>40</v>
      </c>
      <c r="I166" s="228"/>
      <c r="J166" s="229">
        <f>ROUND(I166*H166,2)</f>
        <v>0</v>
      </c>
      <c r="K166" s="225" t="s">
        <v>665</v>
      </c>
      <c r="L166" s="230"/>
      <c r="M166" s="231" t="s">
        <v>3</v>
      </c>
      <c r="N166" s="232" t="s">
        <v>43</v>
      </c>
      <c r="O166" s="75"/>
      <c r="P166" s="189">
        <f>O166*H166</f>
        <v>0</v>
      </c>
      <c r="Q166" s="189">
        <v>0</v>
      </c>
      <c r="R166" s="189">
        <f>Q166*H166</f>
        <v>0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3683</v>
      </c>
      <c r="AT166" s="191" t="s">
        <v>513</v>
      </c>
      <c r="AU166" s="191" t="s">
        <v>80</v>
      </c>
      <c r="AY166" s="22" t="s">
        <v>408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76</v>
      </c>
      <c r="BK166" s="192">
        <f>ROUND(I166*H166,2)</f>
        <v>0</v>
      </c>
      <c r="BL166" s="22" t="s">
        <v>3683</v>
      </c>
      <c r="BM166" s="191" t="s">
        <v>4564</v>
      </c>
    </row>
    <row r="167" s="2" customFormat="1" ht="16.5" customHeight="1">
      <c r="A167" s="41"/>
      <c r="B167" s="179"/>
      <c r="C167" s="223" t="s">
        <v>749</v>
      </c>
      <c r="D167" s="223" t="s">
        <v>513</v>
      </c>
      <c r="E167" s="224" t="s">
        <v>4565</v>
      </c>
      <c r="F167" s="225" t="s">
        <v>4566</v>
      </c>
      <c r="G167" s="226" t="s">
        <v>664</v>
      </c>
      <c r="H167" s="227">
        <v>17</v>
      </c>
      <c r="I167" s="228"/>
      <c r="J167" s="229">
        <f>ROUND(I167*H167,2)</f>
        <v>0</v>
      </c>
      <c r="K167" s="225" t="s">
        <v>665</v>
      </c>
      <c r="L167" s="230"/>
      <c r="M167" s="231" t="s">
        <v>3</v>
      </c>
      <c r="N167" s="232" t="s">
        <v>43</v>
      </c>
      <c r="O167" s="75"/>
      <c r="P167" s="189">
        <f>O167*H167</f>
        <v>0</v>
      </c>
      <c r="Q167" s="189">
        <v>0</v>
      </c>
      <c r="R167" s="189">
        <f>Q167*H167</f>
        <v>0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3683</v>
      </c>
      <c r="AT167" s="191" t="s">
        <v>513</v>
      </c>
      <c r="AU167" s="191" t="s">
        <v>80</v>
      </c>
      <c r="AY167" s="22" t="s">
        <v>408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76</v>
      </c>
      <c r="BK167" s="192">
        <f>ROUND(I167*H167,2)</f>
        <v>0</v>
      </c>
      <c r="BL167" s="22" t="s">
        <v>3683</v>
      </c>
      <c r="BM167" s="191" t="s">
        <v>4567</v>
      </c>
    </row>
    <row r="168" s="2" customFormat="1" ht="16.5" customHeight="1">
      <c r="A168" s="41"/>
      <c r="B168" s="179"/>
      <c r="C168" s="223" t="s">
        <v>104</v>
      </c>
      <c r="D168" s="223" t="s">
        <v>513</v>
      </c>
      <c r="E168" s="224" t="s">
        <v>4568</v>
      </c>
      <c r="F168" s="225" t="s">
        <v>4569</v>
      </c>
      <c r="G168" s="226" t="s">
        <v>664</v>
      </c>
      <c r="H168" s="227">
        <v>7</v>
      </c>
      <c r="I168" s="228"/>
      <c r="J168" s="229">
        <f>ROUND(I168*H168,2)</f>
        <v>0</v>
      </c>
      <c r="K168" s="225" t="s">
        <v>665</v>
      </c>
      <c r="L168" s="230"/>
      <c r="M168" s="231" t="s">
        <v>3</v>
      </c>
      <c r="N168" s="232" t="s">
        <v>43</v>
      </c>
      <c r="O168" s="75"/>
      <c r="P168" s="189">
        <f>O168*H168</f>
        <v>0</v>
      </c>
      <c r="Q168" s="189">
        <v>0</v>
      </c>
      <c r="R168" s="189">
        <f>Q168*H168</f>
        <v>0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3683</v>
      </c>
      <c r="AT168" s="191" t="s">
        <v>513</v>
      </c>
      <c r="AU168" s="191" t="s">
        <v>80</v>
      </c>
      <c r="AY168" s="22" t="s">
        <v>408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76</v>
      </c>
      <c r="BK168" s="192">
        <f>ROUND(I168*H168,2)</f>
        <v>0</v>
      </c>
      <c r="BL168" s="22" t="s">
        <v>3683</v>
      </c>
      <c r="BM168" s="191" t="s">
        <v>4570</v>
      </c>
    </row>
    <row r="169" s="2" customFormat="1" ht="16.5" customHeight="1">
      <c r="A169" s="41"/>
      <c r="B169" s="179"/>
      <c r="C169" s="223" t="s">
        <v>768</v>
      </c>
      <c r="D169" s="223" t="s">
        <v>513</v>
      </c>
      <c r="E169" s="224" t="s">
        <v>4571</v>
      </c>
      <c r="F169" s="225" t="s">
        <v>4572</v>
      </c>
      <c r="G169" s="226" t="s">
        <v>664</v>
      </c>
      <c r="H169" s="227">
        <v>2</v>
      </c>
      <c r="I169" s="228"/>
      <c r="J169" s="229">
        <f>ROUND(I169*H169,2)</f>
        <v>0</v>
      </c>
      <c r="K169" s="225" t="s">
        <v>665</v>
      </c>
      <c r="L169" s="230"/>
      <c r="M169" s="231" t="s">
        <v>3</v>
      </c>
      <c r="N169" s="232" t="s">
        <v>43</v>
      </c>
      <c r="O169" s="75"/>
      <c r="P169" s="189">
        <f>O169*H169</f>
        <v>0</v>
      </c>
      <c r="Q169" s="189">
        <v>0</v>
      </c>
      <c r="R169" s="189">
        <f>Q169*H169</f>
        <v>0</v>
      </c>
      <c r="S169" s="189">
        <v>0</v>
      </c>
      <c r="T169" s="190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191" t="s">
        <v>3683</v>
      </c>
      <c r="AT169" s="191" t="s">
        <v>513</v>
      </c>
      <c r="AU169" s="191" t="s">
        <v>80</v>
      </c>
      <c r="AY169" s="22" t="s">
        <v>408</v>
      </c>
      <c r="BE169" s="192">
        <f>IF(N169="základní",J169,0)</f>
        <v>0</v>
      </c>
      <c r="BF169" s="192">
        <f>IF(N169="snížená",J169,0)</f>
        <v>0</v>
      </c>
      <c r="BG169" s="192">
        <f>IF(N169="zákl. přenesená",J169,0)</f>
        <v>0</v>
      </c>
      <c r="BH169" s="192">
        <f>IF(N169="sníž. přenesená",J169,0)</f>
        <v>0</v>
      </c>
      <c r="BI169" s="192">
        <f>IF(N169="nulová",J169,0)</f>
        <v>0</v>
      </c>
      <c r="BJ169" s="22" t="s">
        <v>76</v>
      </c>
      <c r="BK169" s="192">
        <f>ROUND(I169*H169,2)</f>
        <v>0</v>
      </c>
      <c r="BL169" s="22" t="s">
        <v>3683</v>
      </c>
      <c r="BM169" s="191" t="s">
        <v>4573</v>
      </c>
    </row>
    <row r="170" s="2" customFormat="1" ht="16.5" customHeight="1">
      <c r="A170" s="41"/>
      <c r="B170" s="179"/>
      <c r="C170" s="223" t="s">
        <v>784</v>
      </c>
      <c r="D170" s="223" t="s">
        <v>513</v>
      </c>
      <c r="E170" s="224" t="s">
        <v>4574</v>
      </c>
      <c r="F170" s="225" t="s">
        <v>4575</v>
      </c>
      <c r="G170" s="226" t="s">
        <v>664</v>
      </c>
      <c r="H170" s="227">
        <v>103</v>
      </c>
      <c r="I170" s="228"/>
      <c r="J170" s="229">
        <f>ROUND(I170*H170,2)</f>
        <v>0</v>
      </c>
      <c r="K170" s="225" t="s">
        <v>665</v>
      </c>
      <c r="L170" s="230"/>
      <c r="M170" s="231" t="s">
        <v>3</v>
      </c>
      <c r="N170" s="232" t="s">
        <v>43</v>
      </c>
      <c r="O170" s="75"/>
      <c r="P170" s="189">
        <f>O170*H170</f>
        <v>0</v>
      </c>
      <c r="Q170" s="189">
        <v>0</v>
      </c>
      <c r="R170" s="189">
        <f>Q170*H170</f>
        <v>0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3683</v>
      </c>
      <c r="AT170" s="191" t="s">
        <v>513</v>
      </c>
      <c r="AU170" s="191" t="s">
        <v>80</v>
      </c>
      <c r="AY170" s="22" t="s">
        <v>408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76</v>
      </c>
      <c r="BK170" s="192">
        <f>ROUND(I170*H170,2)</f>
        <v>0</v>
      </c>
      <c r="BL170" s="22" t="s">
        <v>3683</v>
      </c>
      <c r="BM170" s="191" t="s">
        <v>4576</v>
      </c>
    </row>
    <row r="171" s="2" customFormat="1" ht="21.75" customHeight="1">
      <c r="A171" s="41"/>
      <c r="B171" s="179"/>
      <c r="C171" s="223" t="s">
        <v>803</v>
      </c>
      <c r="D171" s="223" t="s">
        <v>513</v>
      </c>
      <c r="E171" s="224" t="s">
        <v>4577</v>
      </c>
      <c r="F171" s="225" t="s">
        <v>4578</v>
      </c>
      <c r="G171" s="226" t="s">
        <v>664</v>
      </c>
      <c r="H171" s="227">
        <v>10</v>
      </c>
      <c r="I171" s="228"/>
      <c r="J171" s="229">
        <f>ROUND(I171*H171,2)</f>
        <v>0</v>
      </c>
      <c r="K171" s="225" t="s">
        <v>665</v>
      </c>
      <c r="L171" s="230"/>
      <c r="M171" s="231" t="s">
        <v>3</v>
      </c>
      <c r="N171" s="232" t="s">
        <v>43</v>
      </c>
      <c r="O171" s="75"/>
      <c r="P171" s="189">
        <f>O171*H171</f>
        <v>0</v>
      </c>
      <c r="Q171" s="189">
        <v>0</v>
      </c>
      <c r="R171" s="189">
        <f>Q171*H171</f>
        <v>0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3683</v>
      </c>
      <c r="AT171" s="191" t="s">
        <v>513</v>
      </c>
      <c r="AU171" s="191" t="s">
        <v>80</v>
      </c>
      <c r="AY171" s="22" t="s">
        <v>408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76</v>
      </c>
      <c r="BK171" s="192">
        <f>ROUND(I171*H171,2)</f>
        <v>0</v>
      </c>
      <c r="BL171" s="22" t="s">
        <v>3683</v>
      </c>
      <c r="BM171" s="191" t="s">
        <v>4579</v>
      </c>
    </row>
    <row r="172" s="2" customFormat="1" ht="16.5" customHeight="1">
      <c r="A172" s="41"/>
      <c r="B172" s="179"/>
      <c r="C172" s="223" t="s">
        <v>811</v>
      </c>
      <c r="D172" s="223" t="s">
        <v>513</v>
      </c>
      <c r="E172" s="224" t="s">
        <v>4580</v>
      </c>
      <c r="F172" s="225" t="s">
        <v>4581</v>
      </c>
      <c r="G172" s="226" t="s">
        <v>4461</v>
      </c>
      <c r="H172" s="227">
        <v>2</v>
      </c>
      <c r="I172" s="228"/>
      <c r="J172" s="229">
        <f>ROUND(I172*H172,2)</f>
        <v>0</v>
      </c>
      <c r="K172" s="225" t="s">
        <v>665</v>
      </c>
      <c r="L172" s="230"/>
      <c r="M172" s="231" t="s">
        <v>3</v>
      </c>
      <c r="N172" s="232" t="s">
        <v>43</v>
      </c>
      <c r="O172" s="75"/>
      <c r="P172" s="189">
        <f>O172*H172</f>
        <v>0</v>
      </c>
      <c r="Q172" s="189">
        <v>0</v>
      </c>
      <c r="R172" s="189">
        <f>Q172*H172</f>
        <v>0</v>
      </c>
      <c r="S172" s="189">
        <v>0</v>
      </c>
      <c r="T172" s="190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191" t="s">
        <v>3683</v>
      </c>
      <c r="AT172" s="191" t="s">
        <v>513</v>
      </c>
      <c r="AU172" s="191" t="s">
        <v>80</v>
      </c>
      <c r="AY172" s="22" t="s">
        <v>408</v>
      </c>
      <c r="BE172" s="192">
        <f>IF(N172="základní",J172,0)</f>
        <v>0</v>
      </c>
      <c r="BF172" s="192">
        <f>IF(N172="snížená",J172,0)</f>
        <v>0</v>
      </c>
      <c r="BG172" s="192">
        <f>IF(N172="zákl. přenesená",J172,0)</f>
        <v>0</v>
      </c>
      <c r="BH172" s="192">
        <f>IF(N172="sníž. přenesená",J172,0)</f>
        <v>0</v>
      </c>
      <c r="BI172" s="192">
        <f>IF(N172="nulová",J172,0)</f>
        <v>0</v>
      </c>
      <c r="BJ172" s="22" t="s">
        <v>76</v>
      </c>
      <c r="BK172" s="192">
        <f>ROUND(I172*H172,2)</f>
        <v>0</v>
      </c>
      <c r="BL172" s="22" t="s">
        <v>3683</v>
      </c>
      <c r="BM172" s="191" t="s">
        <v>4582</v>
      </c>
    </row>
    <row r="173" s="2" customFormat="1" ht="21.75" customHeight="1">
      <c r="A173" s="41"/>
      <c r="B173" s="179"/>
      <c r="C173" s="223" t="s">
        <v>820</v>
      </c>
      <c r="D173" s="223" t="s">
        <v>513</v>
      </c>
      <c r="E173" s="224" t="s">
        <v>4583</v>
      </c>
      <c r="F173" s="225" t="s">
        <v>4584</v>
      </c>
      <c r="G173" s="226" t="s">
        <v>4461</v>
      </c>
      <c r="H173" s="227">
        <v>1</v>
      </c>
      <c r="I173" s="228"/>
      <c r="J173" s="229">
        <f>ROUND(I173*H173,2)</f>
        <v>0</v>
      </c>
      <c r="K173" s="225" t="s">
        <v>665</v>
      </c>
      <c r="L173" s="230"/>
      <c r="M173" s="231" t="s">
        <v>3</v>
      </c>
      <c r="N173" s="232" t="s">
        <v>43</v>
      </c>
      <c r="O173" s="75"/>
      <c r="P173" s="189">
        <f>O173*H173</f>
        <v>0</v>
      </c>
      <c r="Q173" s="189">
        <v>0</v>
      </c>
      <c r="R173" s="189">
        <f>Q173*H173</f>
        <v>0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3683</v>
      </c>
      <c r="AT173" s="191" t="s">
        <v>513</v>
      </c>
      <c r="AU173" s="191" t="s">
        <v>80</v>
      </c>
      <c r="AY173" s="22" t="s">
        <v>408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76</v>
      </c>
      <c r="BK173" s="192">
        <f>ROUND(I173*H173,2)</f>
        <v>0</v>
      </c>
      <c r="BL173" s="22" t="s">
        <v>3683</v>
      </c>
      <c r="BM173" s="191" t="s">
        <v>4585</v>
      </c>
    </row>
    <row r="174" s="2" customFormat="1" ht="21.75" customHeight="1">
      <c r="A174" s="41"/>
      <c r="B174" s="179"/>
      <c r="C174" s="223" t="s">
        <v>827</v>
      </c>
      <c r="D174" s="223" t="s">
        <v>513</v>
      </c>
      <c r="E174" s="224" t="s">
        <v>4586</v>
      </c>
      <c r="F174" s="225" t="s">
        <v>4587</v>
      </c>
      <c r="G174" s="226" t="s">
        <v>4461</v>
      </c>
      <c r="H174" s="227">
        <v>2</v>
      </c>
      <c r="I174" s="228"/>
      <c r="J174" s="229">
        <f>ROUND(I174*H174,2)</f>
        <v>0</v>
      </c>
      <c r="K174" s="225" t="s">
        <v>665</v>
      </c>
      <c r="L174" s="230"/>
      <c r="M174" s="231" t="s">
        <v>3</v>
      </c>
      <c r="N174" s="232" t="s">
        <v>43</v>
      </c>
      <c r="O174" s="75"/>
      <c r="P174" s="189">
        <f>O174*H174</f>
        <v>0</v>
      </c>
      <c r="Q174" s="189">
        <v>0</v>
      </c>
      <c r="R174" s="189">
        <f>Q174*H174</f>
        <v>0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3683</v>
      </c>
      <c r="AT174" s="191" t="s">
        <v>513</v>
      </c>
      <c r="AU174" s="191" t="s">
        <v>80</v>
      </c>
      <c r="AY174" s="22" t="s">
        <v>408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76</v>
      </c>
      <c r="BK174" s="192">
        <f>ROUND(I174*H174,2)</f>
        <v>0</v>
      </c>
      <c r="BL174" s="22" t="s">
        <v>3683</v>
      </c>
      <c r="BM174" s="191" t="s">
        <v>4588</v>
      </c>
    </row>
    <row r="175" s="2" customFormat="1" ht="16.5" customHeight="1">
      <c r="A175" s="41"/>
      <c r="B175" s="179"/>
      <c r="C175" s="223" t="s">
        <v>838</v>
      </c>
      <c r="D175" s="223" t="s">
        <v>513</v>
      </c>
      <c r="E175" s="224" t="s">
        <v>4589</v>
      </c>
      <c r="F175" s="225" t="s">
        <v>4590</v>
      </c>
      <c r="G175" s="226" t="s">
        <v>650</v>
      </c>
      <c r="H175" s="227">
        <v>120</v>
      </c>
      <c r="I175" s="228"/>
      <c r="J175" s="229">
        <f>ROUND(I175*H175,2)</f>
        <v>0</v>
      </c>
      <c r="K175" s="225" t="s">
        <v>665</v>
      </c>
      <c r="L175" s="230"/>
      <c r="M175" s="231" t="s">
        <v>3</v>
      </c>
      <c r="N175" s="232" t="s">
        <v>43</v>
      </c>
      <c r="O175" s="75"/>
      <c r="P175" s="189">
        <f>O175*H175</f>
        <v>0</v>
      </c>
      <c r="Q175" s="189">
        <v>0</v>
      </c>
      <c r="R175" s="189">
        <f>Q175*H175</f>
        <v>0</v>
      </c>
      <c r="S175" s="189">
        <v>0</v>
      </c>
      <c r="T175" s="190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191" t="s">
        <v>3683</v>
      </c>
      <c r="AT175" s="191" t="s">
        <v>513</v>
      </c>
      <c r="AU175" s="191" t="s">
        <v>80</v>
      </c>
      <c r="AY175" s="22" t="s">
        <v>408</v>
      </c>
      <c r="BE175" s="192">
        <f>IF(N175="základní",J175,0)</f>
        <v>0</v>
      </c>
      <c r="BF175" s="192">
        <f>IF(N175="snížená",J175,0)</f>
        <v>0</v>
      </c>
      <c r="BG175" s="192">
        <f>IF(N175="zákl. přenesená",J175,0)</f>
        <v>0</v>
      </c>
      <c r="BH175" s="192">
        <f>IF(N175="sníž. přenesená",J175,0)</f>
        <v>0</v>
      </c>
      <c r="BI175" s="192">
        <f>IF(N175="nulová",J175,0)</f>
        <v>0</v>
      </c>
      <c r="BJ175" s="22" t="s">
        <v>76</v>
      </c>
      <c r="BK175" s="192">
        <f>ROUND(I175*H175,2)</f>
        <v>0</v>
      </c>
      <c r="BL175" s="22" t="s">
        <v>3683</v>
      </c>
      <c r="BM175" s="191" t="s">
        <v>4591</v>
      </c>
    </row>
    <row r="176" s="2" customFormat="1" ht="16.5" customHeight="1">
      <c r="A176" s="41"/>
      <c r="B176" s="179"/>
      <c r="C176" s="223" t="s">
        <v>844</v>
      </c>
      <c r="D176" s="223" t="s">
        <v>513</v>
      </c>
      <c r="E176" s="224" t="s">
        <v>4592</v>
      </c>
      <c r="F176" s="225" t="s">
        <v>4593</v>
      </c>
      <c r="G176" s="226" t="s">
        <v>650</v>
      </c>
      <c r="H176" s="227">
        <v>50</v>
      </c>
      <c r="I176" s="228"/>
      <c r="J176" s="229">
        <f>ROUND(I176*H176,2)</f>
        <v>0</v>
      </c>
      <c r="K176" s="225" t="s">
        <v>665</v>
      </c>
      <c r="L176" s="230"/>
      <c r="M176" s="231" t="s">
        <v>3</v>
      </c>
      <c r="N176" s="232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3683</v>
      </c>
      <c r="AT176" s="191" t="s">
        <v>513</v>
      </c>
      <c r="AU176" s="191" t="s">
        <v>80</v>
      </c>
      <c r="AY176" s="22" t="s">
        <v>408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76</v>
      </c>
      <c r="BK176" s="192">
        <f>ROUND(I176*H176,2)</f>
        <v>0</v>
      </c>
      <c r="BL176" s="22" t="s">
        <v>3683</v>
      </c>
      <c r="BM176" s="191" t="s">
        <v>4594</v>
      </c>
    </row>
    <row r="177" s="2" customFormat="1" ht="16.5" customHeight="1">
      <c r="A177" s="41"/>
      <c r="B177" s="179"/>
      <c r="C177" s="223" t="s">
        <v>850</v>
      </c>
      <c r="D177" s="223" t="s">
        <v>513</v>
      </c>
      <c r="E177" s="224" t="s">
        <v>4595</v>
      </c>
      <c r="F177" s="225" t="s">
        <v>4596</v>
      </c>
      <c r="G177" s="226" t="s">
        <v>650</v>
      </c>
      <c r="H177" s="227">
        <v>30</v>
      </c>
      <c r="I177" s="228"/>
      <c r="J177" s="229">
        <f>ROUND(I177*H177,2)</f>
        <v>0</v>
      </c>
      <c r="K177" s="225" t="s">
        <v>665</v>
      </c>
      <c r="L177" s="230"/>
      <c r="M177" s="231" t="s">
        <v>3</v>
      </c>
      <c r="N177" s="232" t="s">
        <v>43</v>
      </c>
      <c r="O177" s="75"/>
      <c r="P177" s="189">
        <f>O177*H177</f>
        <v>0</v>
      </c>
      <c r="Q177" s="189">
        <v>0</v>
      </c>
      <c r="R177" s="189">
        <f>Q177*H177</f>
        <v>0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3683</v>
      </c>
      <c r="AT177" s="191" t="s">
        <v>513</v>
      </c>
      <c r="AU177" s="191" t="s">
        <v>80</v>
      </c>
      <c r="AY177" s="22" t="s">
        <v>408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76</v>
      </c>
      <c r="BK177" s="192">
        <f>ROUND(I177*H177,2)</f>
        <v>0</v>
      </c>
      <c r="BL177" s="22" t="s">
        <v>3683</v>
      </c>
      <c r="BM177" s="191" t="s">
        <v>4597</v>
      </c>
    </row>
    <row r="178" s="2" customFormat="1" ht="16.5" customHeight="1">
      <c r="A178" s="41"/>
      <c r="B178" s="179"/>
      <c r="C178" s="223" t="s">
        <v>857</v>
      </c>
      <c r="D178" s="223" t="s">
        <v>513</v>
      </c>
      <c r="E178" s="224" t="s">
        <v>4598</v>
      </c>
      <c r="F178" s="225" t="s">
        <v>4599</v>
      </c>
      <c r="G178" s="226" t="s">
        <v>650</v>
      </c>
      <c r="H178" s="227">
        <v>120</v>
      </c>
      <c r="I178" s="228"/>
      <c r="J178" s="229">
        <f>ROUND(I178*H178,2)</f>
        <v>0</v>
      </c>
      <c r="K178" s="225" t="s">
        <v>665</v>
      </c>
      <c r="L178" s="230"/>
      <c r="M178" s="231" t="s">
        <v>3</v>
      </c>
      <c r="N178" s="232" t="s">
        <v>43</v>
      </c>
      <c r="O178" s="75"/>
      <c r="P178" s="189">
        <f>O178*H178</f>
        <v>0</v>
      </c>
      <c r="Q178" s="189">
        <v>0</v>
      </c>
      <c r="R178" s="189">
        <f>Q178*H178</f>
        <v>0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3683</v>
      </c>
      <c r="AT178" s="191" t="s">
        <v>513</v>
      </c>
      <c r="AU178" s="191" t="s">
        <v>80</v>
      </c>
      <c r="AY178" s="22" t="s">
        <v>408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76</v>
      </c>
      <c r="BK178" s="192">
        <f>ROUND(I178*H178,2)</f>
        <v>0</v>
      </c>
      <c r="BL178" s="22" t="s">
        <v>3683</v>
      </c>
      <c r="BM178" s="191" t="s">
        <v>4600</v>
      </c>
    </row>
    <row r="179" s="2" customFormat="1" ht="16.5" customHeight="1">
      <c r="A179" s="41"/>
      <c r="B179" s="179"/>
      <c r="C179" s="223" t="s">
        <v>863</v>
      </c>
      <c r="D179" s="223" t="s">
        <v>513</v>
      </c>
      <c r="E179" s="224" t="s">
        <v>4601</v>
      </c>
      <c r="F179" s="225" t="s">
        <v>4602</v>
      </c>
      <c r="G179" s="226" t="s">
        <v>650</v>
      </c>
      <c r="H179" s="227">
        <v>480</v>
      </c>
      <c r="I179" s="228"/>
      <c r="J179" s="229">
        <f>ROUND(I179*H179,2)</f>
        <v>0</v>
      </c>
      <c r="K179" s="225" t="s">
        <v>665</v>
      </c>
      <c r="L179" s="230"/>
      <c r="M179" s="231" t="s">
        <v>3</v>
      </c>
      <c r="N179" s="232" t="s">
        <v>43</v>
      </c>
      <c r="O179" s="75"/>
      <c r="P179" s="189">
        <f>O179*H179</f>
        <v>0</v>
      </c>
      <c r="Q179" s="189">
        <v>0</v>
      </c>
      <c r="R179" s="189">
        <f>Q179*H179</f>
        <v>0</v>
      </c>
      <c r="S179" s="189">
        <v>0</v>
      </c>
      <c r="T179" s="190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191" t="s">
        <v>3683</v>
      </c>
      <c r="AT179" s="191" t="s">
        <v>513</v>
      </c>
      <c r="AU179" s="191" t="s">
        <v>80</v>
      </c>
      <c r="AY179" s="22" t="s">
        <v>408</v>
      </c>
      <c r="BE179" s="192">
        <f>IF(N179="základní",J179,0)</f>
        <v>0</v>
      </c>
      <c r="BF179" s="192">
        <f>IF(N179="snížená",J179,0)</f>
        <v>0</v>
      </c>
      <c r="BG179" s="192">
        <f>IF(N179="zákl. přenesená",J179,0)</f>
        <v>0</v>
      </c>
      <c r="BH179" s="192">
        <f>IF(N179="sníž. přenesená",J179,0)</f>
        <v>0</v>
      </c>
      <c r="BI179" s="192">
        <f>IF(N179="nulová",J179,0)</f>
        <v>0</v>
      </c>
      <c r="BJ179" s="22" t="s">
        <v>76</v>
      </c>
      <c r="BK179" s="192">
        <f>ROUND(I179*H179,2)</f>
        <v>0</v>
      </c>
      <c r="BL179" s="22" t="s">
        <v>3683</v>
      </c>
      <c r="BM179" s="191" t="s">
        <v>4603</v>
      </c>
    </row>
    <row r="180" s="2" customFormat="1" ht="16.5" customHeight="1">
      <c r="A180" s="41"/>
      <c r="B180" s="179"/>
      <c r="C180" s="223" t="s">
        <v>869</v>
      </c>
      <c r="D180" s="223" t="s">
        <v>513</v>
      </c>
      <c r="E180" s="224" t="s">
        <v>4604</v>
      </c>
      <c r="F180" s="225" t="s">
        <v>4605</v>
      </c>
      <c r="G180" s="226" t="s">
        <v>650</v>
      </c>
      <c r="H180" s="227">
        <v>80</v>
      </c>
      <c r="I180" s="228"/>
      <c r="J180" s="229">
        <f>ROUND(I180*H180,2)</f>
        <v>0</v>
      </c>
      <c r="K180" s="225" t="s">
        <v>665</v>
      </c>
      <c r="L180" s="230"/>
      <c r="M180" s="231" t="s">
        <v>3</v>
      </c>
      <c r="N180" s="232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3683</v>
      </c>
      <c r="AT180" s="191" t="s">
        <v>513</v>
      </c>
      <c r="AU180" s="191" t="s">
        <v>80</v>
      </c>
      <c r="AY180" s="22" t="s">
        <v>408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76</v>
      </c>
      <c r="BK180" s="192">
        <f>ROUND(I180*H180,2)</f>
        <v>0</v>
      </c>
      <c r="BL180" s="22" t="s">
        <v>3683</v>
      </c>
      <c r="BM180" s="191" t="s">
        <v>4606</v>
      </c>
    </row>
    <row r="181" s="2" customFormat="1" ht="16.5" customHeight="1">
      <c r="A181" s="41"/>
      <c r="B181" s="179"/>
      <c r="C181" s="223" t="s">
        <v>875</v>
      </c>
      <c r="D181" s="223" t="s">
        <v>513</v>
      </c>
      <c r="E181" s="224" t="s">
        <v>4607</v>
      </c>
      <c r="F181" s="225" t="s">
        <v>4608</v>
      </c>
      <c r="G181" s="226" t="s">
        <v>650</v>
      </c>
      <c r="H181" s="227">
        <v>60</v>
      </c>
      <c r="I181" s="228"/>
      <c r="J181" s="229">
        <f>ROUND(I181*H181,2)</f>
        <v>0</v>
      </c>
      <c r="K181" s="225" t="s">
        <v>665</v>
      </c>
      <c r="L181" s="230"/>
      <c r="M181" s="231" t="s">
        <v>3</v>
      </c>
      <c r="N181" s="232" t="s">
        <v>43</v>
      </c>
      <c r="O181" s="75"/>
      <c r="P181" s="189">
        <f>O181*H181</f>
        <v>0</v>
      </c>
      <c r="Q181" s="189">
        <v>0</v>
      </c>
      <c r="R181" s="189">
        <f>Q181*H181</f>
        <v>0</v>
      </c>
      <c r="S181" s="189">
        <v>0</v>
      </c>
      <c r="T181" s="190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191" t="s">
        <v>3683</v>
      </c>
      <c r="AT181" s="191" t="s">
        <v>513</v>
      </c>
      <c r="AU181" s="191" t="s">
        <v>80</v>
      </c>
      <c r="AY181" s="22" t="s">
        <v>408</v>
      </c>
      <c r="BE181" s="192">
        <f>IF(N181="základní",J181,0)</f>
        <v>0</v>
      </c>
      <c r="BF181" s="192">
        <f>IF(N181="snížená",J181,0)</f>
        <v>0</v>
      </c>
      <c r="BG181" s="192">
        <f>IF(N181="zákl. přenesená",J181,0)</f>
        <v>0</v>
      </c>
      <c r="BH181" s="192">
        <f>IF(N181="sníž. přenesená",J181,0)</f>
        <v>0</v>
      </c>
      <c r="BI181" s="192">
        <f>IF(N181="nulová",J181,0)</f>
        <v>0</v>
      </c>
      <c r="BJ181" s="22" t="s">
        <v>76</v>
      </c>
      <c r="BK181" s="192">
        <f>ROUND(I181*H181,2)</f>
        <v>0</v>
      </c>
      <c r="BL181" s="22" t="s">
        <v>3683</v>
      </c>
      <c r="BM181" s="191" t="s">
        <v>4609</v>
      </c>
    </row>
    <row r="182" s="2" customFormat="1" ht="16.5" customHeight="1">
      <c r="A182" s="41"/>
      <c r="B182" s="179"/>
      <c r="C182" s="223" t="s">
        <v>881</v>
      </c>
      <c r="D182" s="223" t="s">
        <v>513</v>
      </c>
      <c r="E182" s="224" t="s">
        <v>4610</v>
      </c>
      <c r="F182" s="225" t="s">
        <v>4611</v>
      </c>
      <c r="G182" s="226" t="s">
        <v>650</v>
      </c>
      <c r="H182" s="227">
        <v>442</v>
      </c>
      <c r="I182" s="228"/>
      <c r="J182" s="229">
        <f>ROUND(I182*H182,2)</f>
        <v>0</v>
      </c>
      <c r="K182" s="225" t="s">
        <v>665</v>
      </c>
      <c r="L182" s="230"/>
      <c r="M182" s="231" t="s">
        <v>3</v>
      </c>
      <c r="N182" s="232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3683</v>
      </c>
      <c r="AT182" s="191" t="s">
        <v>513</v>
      </c>
      <c r="AU182" s="191" t="s">
        <v>80</v>
      </c>
      <c r="AY182" s="22" t="s">
        <v>408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76</v>
      </c>
      <c r="BK182" s="192">
        <f>ROUND(I182*H182,2)</f>
        <v>0</v>
      </c>
      <c r="BL182" s="22" t="s">
        <v>3683</v>
      </c>
      <c r="BM182" s="191" t="s">
        <v>4612</v>
      </c>
    </row>
    <row r="183" s="2" customFormat="1" ht="16.5" customHeight="1">
      <c r="A183" s="41"/>
      <c r="B183" s="179"/>
      <c r="C183" s="223" t="s">
        <v>885</v>
      </c>
      <c r="D183" s="223" t="s">
        <v>513</v>
      </c>
      <c r="E183" s="224" t="s">
        <v>4613</v>
      </c>
      <c r="F183" s="225" t="s">
        <v>4614</v>
      </c>
      <c r="G183" s="226" t="s">
        <v>650</v>
      </c>
      <c r="H183" s="227">
        <v>220</v>
      </c>
      <c r="I183" s="228"/>
      <c r="J183" s="229">
        <f>ROUND(I183*H183,2)</f>
        <v>0</v>
      </c>
      <c r="K183" s="225" t="s">
        <v>665</v>
      </c>
      <c r="L183" s="230"/>
      <c r="M183" s="231" t="s">
        <v>3</v>
      </c>
      <c r="N183" s="232" t="s">
        <v>43</v>
      </c>
      <c r="O183" s="75"/>
      <c r="P183" s="189">
        <f>O183*H183</f>
        <v>0</v>
      </c>
      <c r="Q183" s="189">
        <v>0</v>
      </c>
      <c r="R183" s="189">
        <f>Q183*H183</f>
        <v>0</v>
      </c>
      <c r="S183" s="189">
        <v>0</v>
      </c>
      <c r="T183" s="190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191" t="s">
        <v>3683</v>
      </c>
      <c r="AT183" s="191" t="s">
        <v>513</v>
      </c>
      <c r="AU183" s="191" t="s">
        <v>80</v>
      </c>
      <c r="AY183" s="22" t="s">
        <v>408</v>
      </c>
      <c r="BE183" s="192">
        <f>IF(N183="základní",J183,0)</f>
        <v>0</v>
      </c>
      <c r="BF183" s="192">
        <f>IF(N183="snížená",J183,0)</f>
        <v>0</v>
      </c>
      <c r="BG183" s="192">
        <f>IF(N183="zákl. přenesená",J183,0)</f>
        <v>0</v>
      </c>
      <c r="BH183" s="192">
        <f>IF(N183="sníž. přenesená",J183,0)</f>
        <v>0</v>
      </c>
      <c r="BI183" s="192">
        <f>IF(N183="nulová",J183,0)</f>
        <v>0</v>
      </c>
      <c r="BJ183" s="22" t="s">
        <v>76</v>
      </c>
      <c r="BK183" s="192">
        <f>ROUND(I183*H183,2)</f>
        <v>0</v>
      </c>
      <c r="BL183" s="22" t="s">
        <v>3683</v>
      </c>
      <c r="BM183" s="191" t="s">
        <v>4615</v>
      </c>
    </row>
    <row r="184" s="2" customFormat="1" ht="16.5" customHeight="1">
      <c r="A184" s="41"/>
      <c r="B184" s="179"/>
      <c r="C184" s="223" t="s">
        <v>892</v>
      </c>
      <c r="D184" s="223" t="s">
        <v>513</v>
      </c>
      <c r="E184" s="224" t="s">
        <v>4616</v>
      </c>
      <c r="F184" s="225" t="s">
        <v>4617</v>
      </c>
      <c r="G184" s="226" t="s">
        <v>650</v>
      </c>
      <c r="H184" s="227">
        <v>140</v>
      </c>
      <c r="I184" s="228"/>
      <c r="J184" s="229">
        <f>ROUND(I184*H184,2)</f>
        <v>0</v>
      </c>
      <c r="K184" s="225" t="s">
        <v>665</v>
      </c>
      <c r="L184" s="230"/>
      <c r="M184" s="231" t="s">
        <v>3</v>
      </c>
      <c r="N184" s="232" t="s">
        <v>43</v>
      </c>
      <c r="O184" s="75"/>
      <c r="P184" s="189">
        <f>O184*H184</f>
        <v>0</v>
      </c>
      <c r="Q184" s="189">
        <v>0</v>
      </c>
      <c r="R184" s="189">
        <f>Q184*H184</f>
        <v>0</v>
      </c>
      <c r="S184" s="189">
        <v>0</v>
      </c>
      <c r="T184" s="190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191" t="s">
        <v>3683</v>
      </c>
      <c r="AT184" s="191" t="s">
        <v>513</v>
      </c>
      <c r="AU184" s="191" t="s">
        <v>80</v>
      </c>
      <c r="AY184" s="22" t="s">
        <v>408</v>
      </c>
      <c r="BE184" s="192">
        <f>IF(N184="základní",J184,0)</f>
        <v>0</v>
      </c>
      <c r="BF184" s="192">
        <f>IF(N184="snížená",J184,0)</f>
        <v>0</v>
      </c>
      <c r="BG184" s="192">
        <f>IF(N184="zákl. přenesená",J184,0)</f>
        <v>0</v>
      </c>
      <c r="BH184" s="192">
        <f>IF(N184="sníž. přenesená",J184,0)</f>
        <v>0</v>
      </c>
      <c r="BI184" s="192">
        <f>IF(N184="nulová",J184,0)</f>
        <v>0</v>
      </c>
      <c r="BJ184" s="22" t="s">
        <v>76</v>
      </c>
      <c r="BK184" s="192">
        <f>ROUND(I184*H184,2)</f>
        <v>0</v>
      </c>
      <c r="BL184" s="22" t="s">
        <v>3683</v>
      </c>
      <c r="BM184" s="191" t="s">
        <v>4618</v>
      </c>
    </row>
    <row r="185" s="2" customFormat="1" ht="16.5" customHeight="1">
      <c r="A185" s="41"/>
      <c r="B185" s="179"/>
      <c r="C185" s="223" t="s">
        <v>898</v>
      </c>
      <c r="D185" s="223" t="s">
        <v>513</v>
      </c>
      <c r="E185" s="224" t="s">
        <v>4619</v>
      </c>
      <c r="F185" s="225" t="s">
        <v>4620</v>
      </c>
      <c r="G185" s="226" t="s">
        <v>650</v>
      </c>
      <c r="H185" s="227">
        <v>15</v>
      </c>
      <c r="I185" s="228"/>
      <c r="J185" s="229">
        <f>ROUND(I185*H185,2)</f>
        <v>0</v>
      </c>
      <c r="K185" s="225" t="s">
        <v>665</v>
      </c>
      <c r="L185" s="230"/>
      <c r="M185" s="231" t="s">
        <v>3</v>
      </c>
      <c r="N185" s="232" t="s">
        <v>43</v>
      </c>
      <c r="O185" s="75"/>
      <c r="P185" s="189">
        <f>O185*H185</f>
        <v>0</v>
      </c>
      <c r="Q185" s="189">
        <v>0</v>
      </c>
      <c r="R185" s="189">
        <f>Q185*H185</f>
        <v>0</v>
      </c>
      <c r="S185" s="189">
        <v>0</v>
      </c>
      <c r="T185" s="190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191" t="s">
        <v>3683</v>
      </c>
      <c r="AT185" s="191" t="s">
        <v>513</v>
      </c>
      <c r="AU185" s="191" t="s">
        <v>80</v>
      </c>
      <c r="AY185" s="22" t="s">
        <v>408</v>
      </c>
      <c r="BE185" s="192">
        <f>IF(N185="základní",J185,0)</f>
        <v>0</v>
      </c>
      <c r="BF185" s="192">
        <f>IF(N185="snížená",J185,0)</f>
        <v>0</v>
      </c>
      <c r="BG185" s="192">
        <f>IF(N185="zákl. přenesená",J185,0)</f>
        <v>0</v>
      </c>
      <c r="BH185" s="192">
        <f>IF(N185="sníž. přenesená",J185,0)</f>
        <v>0</v>
      </c>
      <c r="BI185" s="192">
        <f>IF(N185="nulová",J185,0)</f>
        <v>0</v>
      </c>
      <c r="BJ185" s="22" t="s">
        <v>76</v>
      </c>
      <c r="BK185" s="192">
        <f>ROUND(I185*H185,2)</f>
        <v>0</v>
      </c>
      <c r="BL185" s="22" t="s">
        <v>3683</v>
      </c>
      <c r="BM185" s="191" t="s">
        <v>4621</v>
      </c>
    </row>
    <row r="186" s="2" customFormat="1" ht="16.5" customHeight="1">
      <c r="A186" s="41"/>
      <c r="B186" s="179"/>
      <c r="C186" s="223" t="s">
        <v>904</v>
      </c>
      <c r="D186" s="223" t="s">
        <v>513</v>
      </c>
      <c r="E186" s="224" t="s">
        <v>4622</v>
      </c>
      <c r="F186" s="225" t="s">
        <v>4623</v>
      </c>
      <c r="G186" s="226" t="s">
        <v>650</v>
      </c>
      <c r="H186" s="227">
        <v>30</v>
      </c>
      <c r="I186" s="228"/>
      <c r="J186" s="229">
        <f>ROUND(I186*H186,2)</f>
        <v>0</v>
      </c>
      <c r="K186" s="225" t="s">
        <v>665</v>
      </c>
      <c r="L186" s="230"/>
      <c r="M186" s="231" t="s">
        <v>3</v>
      </c>
      <c r="N186" s="232" t="s">
        <v>43</v>
      </c>
      <c r="O186" s="75"/>
      <c r="P186" s="189">
        <f>O186*H186</f>
        <v>0</v>
      </c>
      <c r="Q186" s="189">
        <v>0</v>
      </c>
      <c r="R186" s="189">
        <f>Q186*H186</f>
        <v>0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3683</v>
      </c>
      <c r="AT186" s="191" t="s">
        <v>513</v>
      </c>
      <c r="AU186" s="191" t="s">
        <v>80</v>
      </c>
      <c r="AY186" s="22" t="s">
        <v>408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76</v>
      </c>
      <c r="BK186" s="192">
        <f>ROUND(I186*H186,2)</f>
        <v>0</v>
      </c>
      <c r="BL186" s="22" t="s">
        <v>3683</v>
      </c>
      <c r="BM186" s="191" t="s">
        <v>4624</v>
      </c>
    </row>
    <row r="187" s="2" customFormat="1" ht="16.5" customHeight="1">
      <c r="A187" s="41"/>
      <c r="B187" s="179"/>
      <c r="C187" s="223" t="s">
        <v>920</v>
      </c>
      <c r="D187" s="223" t="s">
        <v>513</v>
      </c>
      <c r="E187" s="224" t="s">
        <v>4625</v>
      </c>
      <c r="F187" s="225" t="s">
        <v>4626</v>
      </c>
      <c r="G187" s="226" t="s">
        <v>650</v>
      </c>
      <c r="H187" s="227">
        <v>450</v>
      </c>
      <c r="I187" s="228"/>
      <c r="J187" s="229">
        <f>ROUND(I187*H187,2)</f>
        <v>0</v>
      </c>
      <c r="K187" s="225" t="s">
        <v>665</v>
      </c>
      <c r="L187" s="230"/>
      <c r="M187" s="231" t="s">
        <v>3</v>
      </c>
      <c r="N187" s="232" t="s">
        <v>43</v>
      </c>
      <c r="O187" s="75"/>
      <c r="P187" s="189">
        <f>O187*H187</f>
        <v>0</v>
      </c>
      <c r="Q187" s="189">
        <v>0</v>
      </c>
      <c r="R187" s="189">
        <f>Q187*H187</f>
        <v>0</v>
      </c>
      <c r="S187" s="189">
        <v>0</v>
      </c>
      <c r="T187" s="190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191" t="s">
        <v>3683</v>
      </c>
      <c r="AT187" s="191" t="s">
        <v>513</v>
      </c>
      <c r="AU187" s="191" t="s">
        <v>80</v>
      </c>
      <c r="AY187" s="22" t="s">
        <v>408</v>
      </c>
      <c r="BE187" s="192">
        <f>IF(N187="základní",J187,0)</f>
        <v>0</v>
      </c>
      <c r="BF187" s="192">
        <f>IF(N187="snížená",J187,0)</f>
        <v>0</v>
      </c>
      <c r="BG187" s="192">
        <f>IF(N187="zákl. přenesená",J187,0)</f>
        <v>0</v>
      </c>
      <c r="BH187" s="192">
        <f>IF(N187="sníž. přenesená",J187,0)</f>
        <v>0</v>
      </c>
      <c r="BI187" s="192">
        <f>IF(N187="nulová",J187,0)</f>
        <v>0</v>
      </c>
      <c r="BJ187" s="22" t="s">
        <v>76</v>
      </c>
      <c r="BK187" s="192">
        <f>ROUND(I187*H187,2)</f>
        <v>0</v>
      </c>
      <c r="BL187" s="22" t="s">
        <v>3683</v>
      </c>
      <c r="BM187" s="191" t="s">
        <v>4627</v>
      </c>
    </row>
    <row r="188" s="2" customFormat="1" ht="16.5" customHeight="1">
      <c r="A188" s="41"/>
      <c r="B188" s="179"/>
      <c r="C188" s="223" t="s">
        <v>935</v>
      </c>
      <c r="D188" s="223" t="s">
        <v>513</v>
      </c>
      <c r="E188" s="224" t="s">
        <v>4628</v>
      </c>
      <c r="F188" s="225" t="s">
        <v>4629</v>
      </c>
      <c r="G188" s="226" t="s">
        <v>664</v>
      </c>
      <c r="H188" s="227">
        <v>2</v>
      </c>
      <c r="I188" s="228"/>
      <c r="J188" s="229">
        <f>ROUND(I188*H188,2)</f>
        <v>0</v>
      </c>
      <c r="K188" s="225" t="s">
        <v>665</v>
      </c>
      <c r="L188" s="230"/>
      <c r="M188" s="231" t="s">
        <v>3</v>
      </c>
      <c r="N188" s="232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3683</v>
      </c>
      <c r="AT188" s="191" t="s">
        <v>513</v>
      </c>
      <c r="AU188" s="191" t="s">
        <v>80</v>
      </c>
      <c r="AY188" s="22" t="s">
        <v>408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76</v>
      </c>
      <c r="BK188" s="192">
        <f>ROUND(I188*H188,2)</f>
        <v>0</v>
      </c>
      <c r="BL188" s="22" t="s">
        <v>3683</v>
      </c>
      <c r="BM188" s="191" t="s">
        <v>4630</v>
      </c>
    </row>
    <row r="189" s="2" customFormat="1" ht="16.5" customHeight="1">
      <c r="A189" s="41"/>
      <c r="B189" s="179"/>
      <c r="C189" s="223" t="s">
        <v>941</v>
      </c>
      <c r="D189" s="223" t="s">
        <v>513</v>
      </c>
      <c r="E189" s="224" t="s">
        <v>4631</v>
      </c>
      <c r="F189" s="225" t="s">
        <v>4632</v>
      </c>
      <c r="G189" s="226" t="s">
        <v>664</v>
      </c>
      <c r="H189" s="227">
        <v>5</v>
      </c>
      <c r="I189" s="228"/>
      <c r="J189" s="229">
        <f>ROUND(I189*H189,2)</f>
        <v>0</v>
      </c>
      <c r="K189" s="225" t="s">
        <v>665</v>
      </c>
      <c r="L189" s="230"/>
      <c r="M189" s="231" t="s">
        <v>3</v>
      </c>
      <c r="N189" s="232" t="s">
        <v>43</v>
      </c>
      <c r="O189" s="75"/>
      <c r="P189" s="189">
        <f>O189*H189</f>
        <v>0</v>
      </c>
      <c r="Q189" s="189">
        <v>0</v>
      </c>
      <c r="R189" s="189">
        <f>Q189*H189</f>
        <v>0</v>
      </c>
      <c r="S189" s="189">
        <v>0</v>
      </c>
      <c r="T189" s="190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191" t="s">
        <v>3683</v>
      </c>
      <c r="AT189" s="191" t="s">
        <v>513</v>
      </c>
      <c r="AU189" s="191" t="s">
        <v>80</v>
      </c>
      <c r="AY189" s="22" t="s">
        <v>408</v>
      </c>
      <c r="BE189" s="192">
        <f>IF(N189="základní",J189,0)</f>
        <v>0</v>
      </c>
      <c r="BF189" s="192">
        <f>IF(N189="snížená",J189,0)</f>
        <v>0</v>
      </c>
      <c r="BG189" s="192">
        <f>IF(N189="zákl. přenesená",J189,0)</f>
        <v>0</v>
      </c>
      <c r="BH189" s="192">
        <f>IF(N189="sníž. přenesená",J189,0)</f>
        <v>0</v>
      </c>
      <c r="BI189" s="192">
        <f>IF(N189="nulová",J189,0)</f>
        <v>0</v>
      </c>
      <c r="BJ189" s="22" t="s">
        <v>76</v>
      </c>
      <c r="BK189" s="192">
        <f>ROUND(I189*H189,2)</f>
        <v>0</v>
      </c>
      <c r="BL189" s="22" t="s">
        <v>3683</v>
      </c>
      <c r="BM189" s="191" t="s">
        <v>4633</v>
      </c>
    </row>
    <row r="190" s="2" customFormat="1" ht="16.5" customHeight="1">
      <c r="A190" s="41"/>
      <c r="B190" s="179"/>
      <c r="C190" s="223" t="s">
        <v>953</v>
      </c>
      <c r="D190" s="223" t="s">
        <v>513</v>
      </c>
      <c r="E190" s="224" t="s">
        <v>4634</v>
      </c>
      <c r="F190" s="225" t="s">
        <v>4635</v>
      </c>
      <c r="G190" s="226" t="s">
        <v>117</v>
      </c>
      <c r="H190" s="227">
        <v>2</v>
      </c>
      <c r="I190" s="228"/>
      <c r="J190" s="229">
        <f>ROUND(I190*H190,2)</f>
        <v>0</v>
      </c>
      <c r="K190" s="225" t="s">
        <v>665</v>
      </c>
      <c r="L190" s="230"/>
      <c r="M190" s="231" t="s">
        <v>3</v>
      </c>
      <c r="N190" s="232" t="s">
        <v>43</v>
      </c>
      <c r="O190" s="75"/>
      <c r="P190" s="189">
        <f>O190*H190</f>
        <v>0</v>
      </c>
      <c r="Q190" s="189">
        <v>0</v>
      </c>
      <c r="R190" s="189">
        <f>Q190*H190</f>
        <v>0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3683</v>
      </c>
      <c r="AT190" s="191" t="s">
        <v>513</v>
      </c>
      <c r="AU190" s="191" t="s">
        <v>80</v>
      </c>
      <c r="AY190" s="22" t="s">
        <v>408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76</v>
      </c>
      <c r="BK190" s="192">
        <f>ROUND(I190*H190,2)</f>
        <v>0</v>
      </c>
      <c r="BL190" s="22" t="s">
        <v>3683</v>
      </c>
      <c r="BM190" s="191" t="s">
        <v>4636</v>
      </c>
    </row>
    <row r="191" s="2" customFormat="1" ht="16.5" customHeight="1">
      <c r="A191" s="41"/>
      <c r="B191" s="179"/>
      <c r="C191" s="223" t="s">
        <v>971</v>
      </c>
      <c r="D191" s="223" t="s">
        <v>513</v>
      </c>
      <c r="E191" s="224" t="s">
        <v>4637</v>
      </c>
      <c r="F191" s="225" t="s">
        <v>4638</v>
      </c>
      <c r="G191" s="226" t="s">
        <v>664</v>
      </c>
      <c r="H191" s="227">
        <v>300</v>
      </c>
      <c r="I191" s="228"/>
      <c r="J191" s="229">
        <f>ROUND(I191*H191,2)</f>
        <v>0</v>
      </c>
      <c r="K191" s="225" t="s">
        <v>665</v>
      </c>
      <c r="L191" s="230"/>
      <c r="M191" s="231" t="s">
        <v>3</v>
      </c>
      <c r="N191" s="232" t="s">
        <v>43</v>
      </c>
      <c r="O191" s="75"/>
      <c r="P191" s="189">
        <f>O191*H191</f>
        <v>0</v>
      </c>
      <c r="Q191" s="189">
        <v>0</v>
      </c>
      <c r="R191" s="189">
        <f>Q191*H191</f>
        <v>0</v>
      </c>
      <c r="S191" s="189">
        <v>0</v>
      </c>
      <c r="T191" s="190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191" t="s">
        <v>3683</v>
      </c>
      <c r="AT191" s="191" t="s">
        <v>513</v>
      </c>
      <c r="AU191" s="191" t="s">
        <v>80</v>
      </c>
      <c r="AY191" s="22" t="s">
        <v>408</v>
      </c>
      <c r="BE191" s="192">
        <f>IF(N191="základní",J191,0)</f>
        <v>0</v>
      </c>
      <c r="BF191" s="192">
        <f>IF(N191="snížená",J191,0)</f>
        <v>0</v>
      </c>
      <c r="BG191" s="192">
        <f>IF(N191="zákl. přenesená",J191,0)</f>
        <v>0</v>
      </c>
      <c r="BH191" s="192">
        <f>IF(N191="sníž. přenesená",J191,0)</f>
        <v>0</v>
      </c>
      <c r="BI191" s="192">
        <f>IF(N191="nulová",J191,0)</f>
        <v>0</v>
      </c>
      <c r="BJ191" s="22" t="s">
        <v>76</v>
      </c>
      <c r="BK191" s="192">
        <f>ROUND(I191*H191,2)</f>
        <v>0</v>
      </c>
      <c r="BL191" s="22" t="s">
        <v>3683</v>
      </c>
      <c r="BM191" s="191" t="s">
        <v>4639</v>
      </c>
    </row>
    <row r="192" s="12" customFormat="1" ht="22.8" customHeight="1">
      <c r="A192" s="12"/>
      <c r="B192" s="166"/>
      <c r="C192" s="12"/>
      <c r="D192" s="167" t="s">
        <v>71</v>
      </c>
      <c r="E192" s="177" t="s">
        <v>518</v>
      </c>
      <c r="F192" s="177" t="s">
        <v>4640</v>
      </c>
      <c r="G192" s="12"/>
      <c r="H192" s="12"/>
      <c r="I192" s="169"/>
      <c r="J192" s="178">
        <f>BK192</f>
        <v>0</v>
      </c>
      <c r="K192" s="12"/>
      <c r="L192" s="166"/>
      <c r="M192" s="171"/>
      <c r="N192" s="172"/>
      <c r="O192" s="172"/>
      <c r="P192" s="173">
        <f>SUM(P193:P202)</f>
        <v>0</v>
      </c>
      <c r="Q192" s="172"/>
      <c r="R192" s="173">
        <f>SUM(R193:R202)</f>
        <v>0</v>
      </c>
      <c r="S192" s="172"/>
      <c r="T192" s="174">
        <f>SUM(T193:T202)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167" t="s">
        <v>415</v>
      </c>
      <c r="AT192" s="175" t="s">
        <v>71</v>
      </c>
      <c r="AU192" s="175" t="s">
        <v>76</v>
      </c>
      <c r="AY192" s="167" t="s">
        <v>408</v>
      </c>
      <c r="BK192" s="176">
        <f>SUM(BK193:BK202)</f>
        <v>0</v>
      </c>
    </row>
    <row r="193" s="2" customFormat="1" ht="16.5" customHeight="1">
      <c r="A193" s="41"/>
      <c r="B193" s="179"/>
      <c r="C193" s="223" t="s">
        <v>979</v>
      </c>
      <c r="D193" s="223" t="s">
        <v>513</v>
      </c>
      <c r="E193" s="224" t="s">
        <v>4641</v>
      </c>
      <c r="F193" s="225" t="s">
        <v>4642</v>
      </c>
      <c r="G193" s="226" t="s">
        <v>650</v>
      </c>
      <c r="H193" s="227">
        <v>32</v>
      </c>
      <c r="I193" s="228"/>
      <c r="J193" s="229">
        <f>ROUND(I193*H193,2)</f>
        <v>0</v>
      </c>
      <c r="K193" s="225" t="s">
        <v>665</v>
      </c>
      <c r="L193" s="230"/>
      <c r="M193" s="231" t="s">
        <v>3</v>
      </c>
      <c r="N193" s="232" t="s">
        <v>43</v>
      </c>
      <c r="O193" s="75"/>
      <c r="P193" s="189">
        <f>O193*H193</f>
        <v>0</v>
      </c>
      <c r="Q193" s="189">
        <v>0</v>
      </c>
      <c r="R193" s="189">
        <f>Q193*H193</f>
        <v>0</v>
      </c>
      <c r="S193" s="189">
        <v>0</v>
      </c>
      <c r="T193" s="190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191" t="s">
        <v>3683</v>
      </c>
      <c r="AT193" s="191" t="s">
        <v>513</v>
      </c>
      <c r="AU193" s="191" t="s">
        <v>80</v>
      </c>
      <c r="AY193" s="22" t="s">
        <v>408</v>
      </c>
      <c r="BE193" s="192">
        <f>IF(N193="základní",J193,0)</f>
        <v>0</v>
      </c>
      <c r="BF193" s="192">
        <f>IF(N193="snížená",J193,0)</f>
        <v>0</v>
      </c>
      <c r="BG193" s="192">
        <f>IF(N193="zákl. přenesená",J193,0)</f>
        <v>0</v>
      </c>
      <c r="BH193" s="192">
        <f>IF(N193="sníž. přenesená",J193,0)</f>
        <v>0</v>
      </c>
      <c r="BI193" s="192">
        <f>IF(N193="nulová",J193,0)</f>
        <v>0</v>
      </c>
      <c r="BJ193" s="22" t="s">
        <v>76</v>
      </c>
      <c r="BK193" s="192">
        <f>ROUND(I193*H193,2)</f>
        <v>0</v>
      </c>
      <c r="BL193" s="22" t="s">
        <v>3683</v>
      </c>
      <c r="BM193" s="191" t="s">
        <v>4643</v>
      </c>
    </row>
    <row r="194" s="2" customFormat="1" ht="24.15" customHeight="1">
      <c r="A194" s="41"/>
      <c r="B194" s="179"/>
      <c r="C194" s="223" t="s">
        <v>991</v>
      </c>
      <c r="D194" s="223" t="s">
        <v>513</v>
      </c>
      <c r="E194" s="224" t="s">
        <v>4644</v>
      </c>
      <c r="F194" s="225" t="s">
        <v>4645</v>
      </c>
      <c r="G194" s="226" t="s">
        <v>664</v>
      </c>
      <c r="H194" s="227">
        <v>2</v>
      </c>
      <c r="I194" s="228"/>
      <c r="J194" s="229">
        <f>ROUND(I194*H194,2)</f>
        <v>0</v>
      </c>
      <c r="K194" s="225" t="s">
        <v>665</v>
      </c>
      <c r="L194" s="230"/>
      <c r="M194" s="231" t="s">
        <v>3</v>
      </c>
      <c r="N194" s="232" t="s">
        <v>43</v>
      </c>
      <c r="O194" s="75"/>
      <c r="P194" s="189">
        <f>O194*H194</f>
        <v>0</v>
      </c>
      <c r="Q194" s="189">
        <v>0</v>
      </c>
      <c r="R194" s="189">
        <f>Q194*H194</f>
        <v>0</v>
      </c>
      <c r="S194" s="189">
        <v>0</v>
      </c>
      <c r="T194" s="190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191" t="s">
        <v>3683</v>
      </c>
      <c r="AT194" s="191" t="s">
        <v>513</v>
      </c>
      <c r="AU194" s="191" t="s">
        <v>80</v>
      </c>
      <c r="AY194" s="22" t="s">
        <v>408</v>
      </c>
      <c r="BE194" s="192">
        <f>IF(N194="základní",J194,0)</f>
        <v>0</v>
      </c>
      <c r="BF194" s="192">
        <f>IF(N194="snížená",J194,0)</f>
        <v>0</v>
      </c>
      <c r="BG194" s="192">
        <f>IF(N194="zákl. přenesená",J194,0)</f>
        <v>0</v>
      </c>
      <c r="BH194" s="192">
        <f>IF(N194="sníž. přenesená",J194,0)</f>
        <v>0</v>
      </c>
      <c r="BI194" s="192">
        <f>IF(N194="nulová",J194,0)</f>
        <v>0</v>
      </c>
      <c r="BJ194" s="22" t="s">
        <v>76</v>
      </c>
      <c r="BK194" s="192">
        <f>ROUND(I194*H194,2)</f>
        <v>0</v>
      </c>
      <c r="BL194" s="22" t="s">
        <v>3683</v>
      </c>
      <c r="BM194" s="191" t="s">
        <v>4646</v>
      </c>
    </row>
    <row r="195" s="2" customFormat="1" ht="24.15" customHeight="1">
      <c r="A195" s="41"/>
      <c r="B195" s="179"/>
      <c r="C195" s="223" t="s">
        <v>1003</v>
      </c>
      <c r="D195" s="223" t="s">
        <v>513</v>
      </c>
      <c r="E195" s="224" t="s">
        <v>4647</v>
      </c>
      <c r="F195" s="225" t="s">
        <v>4648</v>
      </c>
      <c r="G195" s="226" t="s">
        <v>664</v>
      </c>
      <c r="H195" s="227">
        <v>2</v>
      </c>
      <c r="I195" s="228"/>
      <c r="J195" s="229">
        <f>ROUND(I195*H195,2)</f>
        <v>0</v>
      </c>
      <c r="K195" s="225" t="s">
        <v>665</v>
      </c>
      <c r="L195" s="230"/>
      <c r="M195" s="231" t="s">
        <v>3</v>
      </c>
      <c r="N195" s="232" t="s">
        <v>43</v>
      </c>
      <c r="O195" s="75"/>
      <c r="P195" s="189">
        <f>O195*H195</f>
        <v>0</v>
      </c>
      <c r="Q195" s="189">
        <v>0</v>
      </c>
      <c r="R195" s="189">
        <f>Q195*H195</f>
        <v>0</v>
      </c>
      <c r="S195" s="189">
        <v>0</v>
      </c>
      <c r="T195" s="190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191" t="s">
        <v>3683</v>
      </c>
      <c r="AT195" s="191" t="s">
        <v>513</v>
      </c>
      <c r="AU195" s="191" t="s">
        <v>80</v>
      </c>
      <c r="AY195" s="22" t="s">
        <v>408</v>
      </c>
      <c r="BE195" s="192">
        <f>IF(N195="základní",J195,0)</f>
        <v>0</v>
      </c>
      <c r="BF195" s="192">
        <f>IF(N195="snížená",J195,0)</f>
        <v>0</v>
      </c>
      <c r="BG195" s="192">
        <f>IF(N195="zákl. přenesená",J195,0)</f>
        <v>0</v>
      </c>
      <c r="BH195" s="192">
        <f>IF(N195="sníž. přenesená",J195,0)</f>
        <v>0</v>
      </c>
      <c r="BI195" s="192">
        <f>IF(N195="nulová",J195,0)</f>
        <v>0</v>
      </c>
      <c r="BJ195" s="22" t="s">
        <v>76</v>
      </c>
      <c r="BK195" s="192">
        <f>ROUND(I195*H195,2)</f>
        <v>0</v>
      </c>
      <c r="BL195" s="22" t="s">
        <v>3683</v>
      </c>
      <c r="BM195" s="191" t="s">
        <v>4649</v>
      </c>
    </row>
    <row r="196" s="2" customFormat="1" ht="21.75" customHeight="1">
      <c r="A196" s="41"/>
      <c r="B196" s="179"/>
      <c r="C196" s="223" t="s">
        <v>1010</v>
      </c>
      <c r="D196" s="223" t="s">
        <v>513</v>
      </c>
      <c r="E196" s="224" t="s">
        <v>4650</v>
      </c>
      <c r="F196" s="225" t="s">
        <v>4651</v>
      </c>
      <c r="G196" s="226" t="s">
        <v>2602</v>
      </c>
      <c r="H196" s="227">
        <v>2</v>
      </c>
      <c r="I196" s="228"/>
      <c r="J196" s="229">
        <f>ROUND(I196*H196,2)</f>
        <v>0</v>
      </c>
      <c r="K196" s="225" t="s">
        <v>665</v>
      </c>
      <c r="L196" s="230"/>
      <c r="M196" s="231" t="s">
        <v>3</v>
      </c>
      <c r="N196" s="232" t="s">
        <v>43</v>
      </c>
      <c r="O196" s="75"/>
      <c r="P196" s="189">
        <f>O196*H196</f>
        <v>0</v>
      </c>
      <c r="Q196" s="189">
        <v>0</v>
      </c>
      <c r="R196" s="189">
        <f>Q196*H196</f>
        <v>0</v>
      </c>
      <c r="S196" s="189">
        <v>0</v>
      </c>
      <c r="T196" s="190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191" t="s">
        <v>3683</v>
      </c>
      <c r="AT196" s="191" t="s">
        <v>513</v>
      </c>
      <c r="AU196" s="191" t="s">
        <v>80</v>
      </c>
      <c r="AY196" s="22" t="s">
        <v>408</v>
      </c>
      <c r="BE196" s="192">
        <f>IF(N196="základní",J196,0)</f>
        <v>0</v>
      </c>
      <c r="BF196" s="192">
        <f>IF(N196="snížená",J196,0)</f>
        <v>0</v>
      </c>
      <c r="BG196" s="192">
        <f>IF(N196="zákl. přenesená",J196,0)</f>
        <v>0</v>
      </c>
      <c r="BH196" s="192">
        <f>IF(N196="sníž. přenesená",J196,0)</f>
        <v>0</v>
      </c>
      <c r="BI196" s="192">
        <f>IF(N196="nulová",J196,0)</f>
        <v>0</v>
      </c>
      <c r="BJ196" s="22" t="s">
        <v>76</v>
      </c>
      <c r="BK196" s="192">
        <f>ROUND(I196*H196,2)</f>
        <v>0</v>
      </c>
      <c r="BL196" s="22" t="s">
        <v>3683</v>
      </c>
      <c r="BM196" s="191" t="s">
        <v>4652</v>
      </c>
    </row>
    <row r="197" s="2" customFormat="1" ht="21.75" customHeight="1">
      <c r="A197" s="41"/>
      <c r="B197" s="179"/>
      <c r="C197" s="223" t="s">
        <v>1014</v>
      </c>
      <c r="D197" s="223" t="s">
        <v>513</v>
      </c>
      <c r="E197" s="224" t="s">
        <v>4653</v>
      </c>
      <c r="F197" s="225" t="s">
        <v>4654</v>
      </c>
      <c r="G197" s="226" t="s">
        <v>664</v>
      </c>
      <c r="H197" s="227">
        <v>64</v>
      </c>
      <c r="I197" s="228"/>
      <c r="J197" s="229">
        <f>ROUND(I197*H197,2)</f>
        <v>0</v>
      </c>
      <c r="K197" s="225" t="s">
        <v>665</v>
      </c>
      <c r="L197" s="230"/>
      <c r="M197" s="231" t="s">
        <v>3</v>
      </c>
      <c r="N197" s="232" t="s">
        <v>43</v>
      </c>
      <c r="O197" s="75"/>
      <c r="P197" s="189">
        <f>O197*H197</f>
        <v>0</v>
      </c>
      <c r="Q197" s="189">
        <v>0</v>
      </c>
      <c r="R197" s="189">
        <f>Q197*H197</f>
        <v>0</v>
      </c>
      <c r="S197" s="189">
        <v>0</v>
      </c>
      <c r="T197" s="190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191" t="s">
        <v>3683</v>
      </c>
      <c r="AT197" s="191" t="s">
        <v>513</v>
      </c>
      <c r="AU197" s="191" t="s">
        <v>80</v>
      </c>
      <c r="AY197" s="22" t="s">
        <v>408</v>
      </c>
      <c r="BE197" s="192">
        <f>IF(N197="základní",J197,0)</f>
        <v>0</v>
      </c>
      <c r="BF197" s="192">
        <f>IF(N197="snížená",J197,0)</f>
        <v>0</v>
      </c>
      <c r="BG197" s="192">
        <f>IF(N197="zákl. přenesená",J197,0)</f>
        <v>0</v>
      </c>
      <c r="BH197" s="192">
        <f>IF(N197="sníž. přenesená",J197,0)</f>
        <v>0</v>
      </c>
      <c r="BI197" s="192">
        <f>IF(N197="nulová",J197,0)</f>
        <v>0</v>
      </c>
      <c r="BJ197" s="22" t="s">
        <v>76</v>
      </c>
      <c r="BK197" s="192">
        <f>ROUND(I197*H197,2)</f>
        <v>0</v>
      </c>
      <c r="BL197" s="22" t="s">
        <v>3683</v>
      </c>
      <c r="BM197" s="191" t="s">
        <v>4655</v>
      </c>
    </row>
    <row r="198" s="2" customFormat="1" ht="21.75" customHeight="1">
      <c r="A198" s="41"/>
      <c r="B198" s="179"/>
      <c r="C198" s="223" t="s">
        <v>1022</v>
      </c>
      <c r="D198" s="223" t="s">
        <v>513</v>
      </c>
      <c r="E198" s="224" t="s">
        <v>4656</v>
      </c>
      <c r="F198" s="225" t="s">
        <v>4657</v>
      </c>
      <c r="G198" s="226" t="s">
        <v>664</v>
      </c>
      <c r="H198" s="227">
        <v>2</v>
      </c>
      <c r="I198" s="228"/>
      <c r="J198" s="229">
        <f>ROUND(I198*H198,2)</f>
        <v>0</v>
      </c>
      <c r="K198" s="225" t="s">
        <v>665</v>
      </c>
      <c r="L198" s="230"/>
      <c r="M198" s="231" t="s">
        <v>3</v>
      </c>
      <c r="N198" s="232" t="s">
        <v>43</v>
      </c>
      <c r="O198" s="75"/>
      <c r="P198" s="189">
        <f>O198*H198</f>
        <v>0</v>
      </c>
      <c r="Q198" s="189">
        <v>0</v>
      </c>
      <c r="R198" s="189">
        <f>Q198*H198</f>
        <v>0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3683</v>
      </c>
      <c r="AT198" s="191" t="s">
        <v>513</v>
      </c>
      <c r="AU198" s="191" t="s">
        <v>80</v>
      </c>
      <c r="AY198" s="22" t="s">
        <v>408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76</v>
      </c>
      <c r="BK198" s="192">
        <f>ROUND(I198*H198,2)</f>
        <v>0</v>
      </c>
      <c r="BL198" s="22" t="s">
        <v>3683</v>
      </c>
      <c r="BM198" s="191" t="s">
        <v>4658</v>
      </c>
    </row>
    <row r="199" s="2" customFormat="1" ht="16.5" customHeight="1">
      <c r="A199" s="41"/>
      <c r="B199" s="179"/>
      <c r="C199" s="223" t="s">
        <v>1028</v>
      </c>
      <c r="D199" s="223" t="s">
        <v>513</v>
      </c>
      <c r="E199" s="224" t="s">
        <v>4659</v>
      </c>
      <c r="F199" s="225" t="s">
        <v>4660</v>
      </c>
      <c r="G199" s="226" t="s">
        <v>664</v>
      </c>
      <c r="H199" s="227">
        <v>2</v>
      </c>
      <c r="I199" s="228"/>
      <c r="J199" s="229">
        <f>ROUND(I199*H199,2)</f>
        <v>0</v>
      </c>
      <c r="K199" s="225" t="s">
        <v>665</v>
      </c>
      <c r="L199" s="230"/>
      <c r="M199" s="231" t="s">
        <v>3</v>
      </c>
      <c r="N199" s="232" t="s">
        <v>43</v>
      </c>
      <c r="O199" s="75"/>
      <c r="P199" s="189">
        <f>O199*H199</f>
        <v>0</v>
      </c>
      <c r="Q199" s="189">
        <v>0</v>
      </c>
      <c r="R199" s="189">
        <f>Q199*H199</f>
        <v>0</v>
      </c>
      <c r="S199" s="189">
        <v>0</v>
      </c>
      <c r="T199" s="190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191" t="s">
        <v>3683</v>
      </c>
      <c r="AT199" s="191" t="s">
        <v>513</v>
      </c>
      <c r="AU199" s="191" t="s">
        <v>80</v>
      </c>
      <c r="AY199" s="22" t="s">
        <v>408</v>
      </c>
      <c r="BE199" s="192">
        <f>IF(N199="základní",J199,0)</f>
        <v>0</v>
      </c>
      <c r="BF199" s="192">
        <f>IF(N199="snížená",J199,0)</f>
        <v>0</v>
      </c>
      <c r="BG199" s="192">
        <f>IF(N199="zákl. přenesená",J199,0)</f>
        <v>0</v>
      </c>
      <c r="BH199" s="192">
        <f>IF(N199="sníž. přenesená",J199,0)</f>
        <v>0</v>
      </c>
      <c r="BI199" s="192">
        <f>IF(N199="nulová",J199,0)</f>
        <v>0</v>
      </c>
      <c r="BJ199" s="22" t="s">
        <v>76</v>
      </c>
      <c r="BK199" s="192">
        <f>ROUND(I199*H199,2)</f>
        <v>0</v>
      </c>
      <c r="BL199" s="22" t="s">
        <v>3683</v>
      </c>
      <c r="BM199" s="191" t="s">
        <v>4661</v>
      </c>
    </row>
    <row r="200" s="2" customFormat="1" ht="16.5" customHeight="1">
      <c r="A200" s="41"/>
      <c r="B200" s="179"/>
      <c r="C200" s="223" t="s">
        <v>1036</v>
      </c>
      <c r="D200" s="223" t="s">
        <v>513</v>
      </c>
      <c r="E200" s="224" t="s">
        <v>4662</v>
      </c>
      <c r="F200" s="225" t="s">
        <v>4663</v>
      </c>
      <c r="G200" s="226" t="s">
        <v>664</v>
      </c>
      <c r="H200" s="227">
        <v>4</v>
      </c>
      <c r="I200" s="228"/>
      <c r="J200" s="229">
        <f>ROUND(I200*H200,2)</f>
        <v>0</v>
      </c>
      <c r="K200" s="225" t="s">
        <v>665</v>
      </c>
      <c r="L200" s="230"/>
      <c r="M200" s="231" t="s">
        <v>3</v>
      </c>
      <c r="N200" s="232" t="s">
        <v>43</v>
      </c>
      <c r="O200" s="75"/>
      <c r="P200" s="189">
        <f>O200*H200</f>
        <v>0</v>
      </c>
      <c r="Q200" s="189">
        <v>0</v>
      </c>
      <c r="R200" s="189">
        <f>Q200*H200</f>
        <v>0</v>
      </c>
      <c r="S200" s="189">
        <v>0</v>
      </c>
      <c r="T200" s="190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191" t="s">
        <v>3683</v>
      </c>
      <c r="AT200" s="191" t="s">
        <v>513</v>
      </c>
      <c r="AU200" s="191" t="s">
        <v>80</v>
      </c>
      <c r="AY200" s="22" t="s">
        <v>408</v>
      </c>
      <c r="BE200" s="192">
        <f>IF(N200="základní",J200,0)</f>
        <v>0</v>
      </c>
      <c r="BF200" s="192">
        <f>IF(N200="snížená",J200,0)</f>
        <v>0</v>
      </c>
      <c r="BG200" s="192">
        <f>IF(N200="zákl. přenesená",J200,0)</f>
        <v>0</v>
      </c>
      <c r="BH200" s="192">
        <f>IF(N200="sníž. přenesená",J200,0)</f>
        <v>0</v>
      </c>
      <c r="BI200" s="192">
        <f>IF(N200="nulová",J200,0)</f>
        <v>0</v>
      </c>
      <c r="BJ200" s="22" t="s">
        <v>76</v>
      </c>
      <c r="BK200" s="192">
        <f>ROUND(I200*H200,2)</f>
        <v>0</v>
      </c>
      <c r="BL200" s="22" t="s">
        <v>3683</v>
      </c>
      <c r="BM200" s="191" t="s">
        <v>4664</v>
      </c>
    </row>
    <row r="201" s="2" customFormat="1" ht="16.5" customHeight="1">
      <c r="A201" s="41"/>
      <c r="B201" s="179"/>
      <c r="C201" s="223" t="s">
        <v>1044</v>
      </c>
      <c r="D201" s="223" t="s">
        <v>513</v>
      </c>
      <c r="E201" s="224" t="s">
        <v>4665</v>
      </c>
      <c r="F201" s="225" t="s">
        <v>4642</v>
      </c>
      <c r="G201" s="226" t="s">
        <v>4666</v>
      </c>
      <c r="H201" s="227">
        <v>2</v>
      </c>
      <c r="I201" s="228"/>
      <c r="J201" s="229">
        <f>ROUND(I201*H201,2)</f>
        <v>0</v>
      </c>
      <c r="K201" s="225" t="s">
        <v>665</v>
      </c>
      <c r="L201" s="230"/>
      <c r="M201" s="231" t="s">
        <v>3</v>
      </c>
      <c r="N201" s="232" t="s">
        <v>43</v>
      </c>
      <c r="O201" s="75"/>
      <c r="P201" s="189">
        <f>O201*H201</f>
        <v>0</v>
      </c>
      <c r="Q201" s="189">
        <v>0</v>
      </c>
      <c r="R201" s="189">
        <f>Q201*H201</f>
        <v>0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3683</v>
      </c>
      <c r="AT201" s="191" t="s">
        <v>513</v>
      </c>
      <c r="AU201" s="191" t="s">
        <v>80</v>
      </c>
      <c r="AY201" s="22" t="s">
        <v>408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76</v>
      </c>
      <c r="BK201" s="192">
        <f>ROUND(I201*H201,2)</f>
        <v>0</v>
      </c>
      <c r="BL201" s="22" t="s">
        <v>3683</v>
      </c>
      <c r="BM201" s="191" t="s">
        <v>4667</v>
      </c>
    </row>
    <row r="202" s="2" customFormat="1" ht="16.5" customHeight="1">
      <c r="A202" s="41"/>
      <c r="B202" s="179"/>
      <c r="C202" s="223" t="s">
        <v>1049</v>
      </c>
      <c r="D202" s="223" t="s">
        <v>513</v>
      </c>
      <c r="E202" s="224" t="s">
        <v>4668</v>
      </c>
      <c r="F202" s="225" t="s">
        <v>4669</v>
      </c>
      <c r="G202" s="226" t="s">
        <v>4461</v>
      </c>
      <c r="H202" s="227">
        <v>1</v>
      </c>
      <c r="I202" s="228"/>
      <c r="J202" s="229">
        <f>ROUND(I202*H202,2)</f>
        <v>0</v>
      </c>
      <c r="K202" s="225" t="s">
        <v>665</v>
      </c>
      <c r="L202" s="230"/>
      <c r="M202" s="231" t="s">
        <v>3</v>
      </c>
      <c r="N202" s="232" t="s">
        <v>43</v>
      </c>
      <c r="O202" s="75"/>
      <c r="P202" s="189">
        <f>O202*H202</f>
        <v>0</v>
      </c>
      <c r="Q202" s="189">
        <v>0</v>
      </c>
      <c r="R202" s="189">
        <f>Q202*H202</f>
        <v>0</v>
      </c>
      <c r="S202" s="189">
        <v>0</v>
      </c>
      <c r="T202" s="190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191" t="s">
        <v>3683</v>
      </c>
      <c r="AT202" s="191" t="s">
        <v>513</v>
      </c>
      <c r="AU202" s="191" t="s">
        <v>80</v>
      </c>
      <c r="AY202" s="22" t="s">
        <v>408</v>
      </c>
      <c r="BE202" s="192">
        <f>IF(N202="základní",J202,0)</f>
        <v>0</v>
      </c>
      <c r="BF202" s="192">
        <f>IF(N202="snížená",J202,0)</f>
        <v>0</v>
      </c>
      <c r="BG202" s="192">
        <f>IF(N202="zákl. přenesená",J202,0)</f>
        <v>0</v>
      </c>
      <c r="BH202" s="192">
        <f>IF(N202="sníž. přenesená",J202,0)</f>
        <v>0</v>
      </c>
      <c r="BI202" s="192">
        <f>IF(N202="nulová",J202,0)</f>
        <v>0</v>
      </c>
      <c r="BJ202" s="22" t="s">
        <v>76</v>
      </c>
      <c r="BK202" s="192">
        <f>ROUND(I202*H202,2)</f>
        <v>0</v>
      </c>
      <c r="BL202" s="22" t="s">
        <v>3683</v>
      </c>
      <c r="BM202" s="191" t="s">
        <v>4670</v>
      </c>
    </row>
    <row r="203" s="12" customFormat="1" ht="22.8" customHeight="1">
      <c r="A203" s="12"/>
      <c r="B203" s="166"/>
      <c r="C203" s="12"/>
      <c r="D203" s="167" t="s">
        <v>71</v>
      </c>
      <c r="E203" s="177" t="s">
        <v>558</v>
      </c>
      <c r="F203" s="177" t="s">
        <v>4671</v>
      </c>
      <c r="G203" s="12"/>
      <c r="H203" s="12"/>
      <c r="I203" s="169"/>
      <c r="J203" s="178">
        <f>BK203</f>
        <v>0</v>
      </c>
      <c r="K203" s="12"/>
      <c r="L203" s="166"/>
      <c r="M203" s="171"/>
      <c r="N203" s="172"/>
      <c r="O203" s="172"/>
      <c r="P203" s="173">
        <f>SUM(P204:P210)</f>
        <v>0</v>
      </c>
      <c r="Q203" s="172"/>
      <c r="R203" s="173">
        <f>SUM(R204:R210)</f>
        <v>0</v>
      </c>
      <c r="S203" s="172"/>
      <c r="T203" s="174">
        <f>SUM(T204:T210)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167" t="s">
        <v>415</v>
      </c>
      <c r="AT203" s="175" t="s">
        <v>71</v>
      </c>
      <c r="AU203" s="175" t="s">
        <v>76</v>
      </c>
      <c r="AY203" s="167" t="s">
        <v>408</v>
      </c>
      <c r="BK203" s="176">
        <f>SUM(BK204:BK210)</f>
        <v>0</v>
      </c>
    </row>
    <row r="204" s="2" customFormat="1" ht="16.5" customHeight="1">
      <c r="A204" s="41"/>
      <c r="B204" s="179"/>
      <c r="C204" s="223" t="s">
        <v>1056</v>
      </c>
      <c r="D204" s="223" t="s">
        <v>513</v>
      </c>
      <c r="E204" s="224" t="s">
        <v>4672</v>
      </c>
      <c r="F204" s="225" t="s">
        <v>4673</v>
      </c>
      <c r="G204" s="226" t="s">
        <v>650</v>
      </c>
      <c r="H204" s="227">
        <v>96</v>
      </c>
      <c r="I204" s="228"/>
      <c r="J204" s="229">
        <f>ROUND(I204*H204,2)</f>
        <v>0</v>
      </c>
      <c r="K204" s="225" t="s">
        <v>665</v>
      </c>
      <c r="L204" s="230"/>
      <c r="M204" s="231" t="s">
        <v>3</v>
      </c>
      <c r="N204" s="232" t="s">
        <v>43</v>
      </c>
      <c r="O204" s="75"/>
      <c r="P204" s="189">
        <f>O204*H204</f>
        <v>0</v>
      </c>
      <c r="Q204" s="189">
        <v>0</v>
      </c>
      <c r="R204" s="189">
        <f>Q204*H204</f>
        <v>0</v>
      </c>
      <c r="S204" s="189">
        <v>0</v>
      </c>
      <c r="T204" s="190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191" t="s">
        <v>3683</v>
      </c>
      <c r="AT204" s="191" t="s">
        <v>513</v>
      </c>
      <c r="AU204" s="191" t="s">
        <v>80</v>
      </c>
      <c r="AY204" s="22" t="s">
        <v>408</v>
      </c>
      <c r="BE204" s="192">
        <f>IF(N204="základní",J204,0)</f>
        <v>0</v>
      </c>
      <c r="BF204" s="192">
        <f>IF(N204="snížená",J204,0)</f>
        <v>0</v>
      </c>
      <c r="BG204" s="192">
        <f>IF(N204="zákl. přenesená",J204,0)</f>
        <v>0</v>
      </c>
      <c r="BH204" s="192">
        <f>IF(N204="sníž. přenesená",J204,0)</f>
        <v>0</v>
      </c>
      <c r="BI204" s="192">
        <f>IF(N204="nulová",J204,0)</f>
        <v>0</v>
      </c>
      <c r="BJ204" s="22" t="s">
        <v>76</v>
      </c>
      <c r="BK204" s="192">
        <f>ROUND(I204*H204,2)</f>
        <v>0</v>
      </c>
      <c r="BL204" s="22" t="s">
        <v>3683</v>
      </c>
      <c r="BM204" s="191" t="s">
        <v>4674</v>
      </c>
    </row>
    <row r="205" s="2" customFormat="1" ht="16.5" customHeight="1">
      <c r="A205" s="41"/>
      <c r="B205" s="179"/>
      <c r="C205" s="223" t="s">
        <v>1065</v>
      </c>
      <c r="D205" s="223" t="s">
        <v>513</v>
      </c>
      <c r="E205" s="224" t="s">
        <v>4675</v>
      </c>
      <c r="F205" s="225" t="s">
        <v>4676</v>
      </c>
      <c r="G205" s="226" t="s">
        <v>650</v>
      </c>
      <c r="H205" s="227">
        <v>15</v>
      </c>
      <c r="I205" s="228"/>
      <c r="J205" s="229">
        <f>ROUND(I205*H205,2)</f>
        <v>0</v>
      </c>
      <c r="K205" s="225" t="s">
        <v>665</v>
      </c>
      <c r="L205" s="230"/>
      <c r="M205" s="231" t="s">
        <v>3</v>
      </c>
      <c r="N205" s="232" t="s">
        <v>43</v>
      </c>
      <c r="O205" s="75"/>
      <c r="P205" s="189">
        <f>O205*H205</f>
        <v>0</v>
      </c>
      <c r="Q205" s="189">
        <v>0</v>
      </c>
      <c r="R205" s="189">
        <f>Q205*H205</f>
        <v>0</v>
      </c>
      <c r="S205" s="189">
        <v>0</v>
      </c>
      <c r="T205" s="190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191" t="s">
        <v>3683</v>
      </c>
      <c r="AT205" s="191" t="s">
        <v>513</v>
      </c>
      <c r="AU205" s="191" t="s">
        <v>80</v>
      </c>
      <c r="AY205" s="22" t="s">
        <v>408</v>
      </c>
      <c r="BE205" s="192">
        <f>IF(N205="základní",J205,0)</f>
        <v>0</v>
      </c>
      <c r="BF205" s="192">
        <f>IF(N205="snížená",J205,0)</f>
        <v>0</v>
      </c>
      <c r="BG205" s="192">
        <f>IF(N205="zákl. přenesená",J205,0)</f>
        <v>0</v>
      </c>
      <c r="BH205" s="192">
        <f>IF(N205="sníž. přenesená",J205,0)</f>
        <v>0</v>
      </c>
      <c r="BI205" s="192">
        <f>IF(N205="nulová",J205,0)</f>
        <v>0</v>
      </c>
      <c r="BJ205" s="22" t="s">
        <v>76</v>
      </c>
      <c r="BK205" s="192">
        <f>ROUND(I205*H205,2)</f>
        <v>0</v>
      </c>
      <c r="BL205" s="22" t="s">
        <v>3683</v>
      </c>
      <c r="BM205" s="191" t="s">
        <v>4677</v>
      </c>
    </row>
    <row r="206" s="2" customFormat="1" ht="16.5" customHeight="1">
      <c r="A206" s="41"/>
      <c r="B206" s="179"/>
      <c r="C206" s="223" t="s">
        <v>1068</v>
      </c>
      <c r="D206" s="223" t="s">
        <v>513</v>
      </c>
      <c r="E206" s="224" t="s">
        <v>4678</v>
      </c>
      <c r="F206" s="225" t="s">
        <v>4679</v>
      </c>
      <c r="G206" s="226" t="s">
        <v>664</v>
      </c>
      <c r="H206" s="227">
        <v>4</v>
      </c>
      <c r="I206" s="228"/>
      <c r="J206" s="229">
        <f>ROUND(I206*H206,2)</f>
        <v>0</v>
      </c>
      <c r="K206" s="225" t="s">
        <v>665</v>
      </c>
      <c r="L206" s="230"/>
      <c r="M206" s="231" t="s">
        <v>3</v>
      </c>
      <c r="N206" s="232" t="s">
        <v>43</v>
      </c>
      <c r="O206" s="75"/>
      <c r="P206" s="189">
        <f>O206*H206</f>
        <v>0</v>
      </c>
      <c r="Q206" s="189">
        <v>0</v>
      </c>
      <c r="R206" s="189">
        <f>Q206*H206</f>
        <v>0</v>
      </c>
      <c r="S206" s="189">
        <v>0</v>
      </c>
      <c r="T206" s="190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191" t="s">
        <v>3683</v>
      </c>
      <c r="AT206" s="191" t="s">
        <v>513</v>
      </c>
      <c r="AU206" s="191" t="s">
        <v>80</v>
      </c>
      <c r="AY206" s="22" t="s">
        <v>408</v>
      </c>
      <c r="BE206" s="192">
        <f>IF(N206="základní",J206,0)</f>
        <v>0</v>
      </c>
      <c r="BF206" s="192">
        <f>IF(N206="snížená",J206,0)</f>
        <v>0</v>
      </c>
      <c r="BG206" s="192">
        <f>IF(N206="zákl. přenesená",J206,0)</f>
        <v>0</v>
      </c>
      <c r="BH206" s="192">
        <f>IF(N206="sníž. přenesená",J206,0)</f>
        <v>0</v>
      </c>
      <c r="BI206" s="192">
        <f>IF(N206="nulová",J206,0)</f>
        <v>0</v>
      </c>
      <c r="BJ206" s="22" t="s">
        <v>76</v>
      </c>
      <c r="BK206" s="192">
        <f>ROUND(I206*H206,2)</f>
        <v>0</v>
      </c>
      <c r="BL206" s="22" t="s">
        <v>3683</v>
      </c>
      <c r="BM206" s="191" t="s">
        <v>4680</v>
      </c>
    </row>
    <row r="207" s="2" customFormat="1" ht="16.5" customHeight="1">
      <c r="A207" s="41"/>
      <c r="B207" s="179"/>
      <c r="C207" s="223" t="s">
        <v>1071</v>
      </c>
      <c r="D207" s="223" t="s">
        <v>513</v>
      </c>
      <c r="E207" s="224" t="s">
        <v>4681</v>
      </c>
      <c r="F207" s="225" t="s">
        <v>4682</v>
      </c>
      <c r="G207" s="226" t="s">
        <v>664</v>
      </c>
      <c r="H207" s="227">
        <v>6</v>
      </c>
      <c r="I207" s="228"/>
      <c r="J207" s="229">
        <f>ROUND(I207*H207,2)</f>
        <v>0</v>
      </c>
      <c r="K207" s="225" t="s">
        <v>665</v>
      </c>
      <c r="L207" s="230"/>
      <c r="M207" s="231" t="s">
        <v>3</v>
      </c>
      <c r="N207" s="232" t="s">
        <v>43</v>
      </c>
      <c r="O207" s="75"/>
      <c r="P207" s="189">
        <f>O207*H207</f>
        <v>0</v>
      </c>
      <c r="Q207" s="189">
        <v>0</v>
      </c>
      <c r="R207" s="189">
        <f>Q207*H207</f>
        <v>0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3683</v>
      </c>
      <c r="AT207" s="191" t="s">
        <v>513</v>
      </c>
      <c r="AU207" s="191" t="s">
        <v>80</v>
      </c>
      <c r="AY207" s="22" t="s">
        <v>408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76</v>
      </c>
      <c r="BK207" s="192">
        <f>ROUND(I207*H207,2)</f>
        <v>0</v>
      </c>
      <c r="BL207" s="22" t="s">
        <v>3683</v>
      </c>
      <c r="BM207" s="191" t="s">
        <v>4683</v>
      </c>
    </row>
    <row r="208" s="2" customFormat="1" ht="21.75" customHeight="1">
      <c r="A208" s="41"/>
      <c r="B208" s="179"/>
      <c r="C208" s="223" t="s">
        <v>1073</v>
      </c>
      <c r="D208" s="223" t="s">
        <v>513</v>
      </c>
      <c r="E208" s="224" t="s">
        <v>4684</v>
      </c>
      <c r="F208" s="225" t="s">
        <v>4685</v>
      </c>
      <c r="G208" s="226" t="s">
        <v>664</v>
      </c>
      <c r="H208" s="227">
        <v>1</v>
      </c>
      <c r="I208" s="228"/>
      <c r="J208" s="229">
        <f>ROUND(I208*H208,2)</f>
        <v>0</v>
      </c>
      <c r="K208" s="225" t="s">
        <v>665</v>
      </c>
      <c r="L208" s="230"/>
      <c r="M208" s="231" t="s">
        <v>3</v>
      </c>
      <c r="N208" s="232" t="s">
        <v>43</v>
      </c>
      <c r="O208" s="75"/>
      <c r="P208" s="189">
        <f>O208*H208</f>
        <v>0</v>
      </c>
      <c r="Q208" s="189">
        <v>0</v>
      </c>
      <c r="R208" s="189">
        <f>Q208*H208</f>
        <v>0</v>
      </c>
      <c r="S208" s="189">
        <v>0</v>
      </c>
      <c r="T208" s="190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191" t="s">
        <v>3683</v>
      </c>
      <c r="AT208" s="191" t="s">
        <v>513</v>
      </c>
      <c r="AU208" s="191" t="s">
        <v>80</v>
      </c>
      <c r="AY208" s="22" t="s">
        <v>408</v>
      </c>
      <c r="BE208" s="192">
        <f>IF(N208="základní",J208,0)</f>
        <v>0</v>
      </c>
      <c r="BF208" s="192">
        <f>IF(N208="snížená",J208,0)</f>
        <v>0</v>
      </c>
      <c r="BG208" s="192">
        <f>IF(N208="zákl. přenesená",J208,0)</f>
        <v>0</v>
      </c>
      <c r="BH208" s="192">
        <f>IF(N208="sníž. přenesená",J208,0)</f>
        <v>0</v>
      </c>
      <c r="BI208" s="192">
        <f>IF(N208="nulová",J208,0)</f>
        <v>0</v>
      </c>
      <c r="BJ208" s="22" t="s">
        <v>76</v>
      </c>
      <c r="BK208" s="192">
        <f>ROUND(I208*H208,2)</f>
        <v>0</v>
      </c>
      <c r="BL208" s="22" t="s">
        <v>3683</v>
      </c>
      <c r="BM208" s="191" t="s">
        <v>4686</v>
      </c>
    </row>
    <row r="209" s="2" customFormat="1" ht="16.5" customHeight="1">
      <c r="A209" s="41"/>
      <c r="B209" s="179"/>
      <c r="C209" s="223" t="s">
        <v>1077</v>
      </c>
      <c r="D209" s="223" t="s">
        <v>513</v>
      </c>
      <c r="E209" s="224" t="s">
        <v>4687</v>
      </c>
      <c r="F209" s="225" t="s">
        <v>4688</v>
      </c>
      <c r="G209" s="226" t="s">
        <v>664</v>
      </c>
      <c r="H209" s="227">
        <v>30</v>
      </c>
      <c r="I209" s="228"/>
      <c r="J209" s="229">
        <f>ROUND(I209*H209,2)</f>
        <v>0</v>
      </c>
      <c r="K209" s="225" t="s">
        <v>665</v>
      </c>
      <c r="L209" s="230"/>
      <c r="M209" s="231" t="s">
        <v>3</v>
      </c>
      <c r="N209" s="232" t="s">
        <v>43</v>
      </c>
      <c r="O209" s="75"/>
      <c r="P209" s="189">
        <f>O209*H209</f>
        <v>0</v>
      </c>
      <c r="Q209" s="189">
        <v>0</v>
      </c>
      <c r="R209" s="189">
        <f>Q209*H209</f>
        <v>0</v>
      </c>
      <c r="S209" s="189">
        <v>0</v>
      </c>
      <c r="T209" s="190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191" t="s">
        <v>3683</v>
      </c>
      <c r="AT209" s="191" t="s">
        <v>513</v>
      </c>
      <c r="AU209" s="191" t="s">
        <v>80</v>
      </c>
      <c r="AY209" s="22" t="s">
        <v>408</v>
      </c>
      <c r="BE209" s="192">
        <f>IF(N209="základní",J209,0)</f>
        <v>0</v>
      </c>
      <c r="BF209" s="192">
        <f>IF(N209="snížená",J209,0)</f>
        <v>0</v>
      </c>
      <c r="BG209" s="192">
        <f>IF(N209="zákl. přenesená",J209,0)</f>
        <v>0</v>
      </c>
      <c r="BH209" s="192">
        <f>IF(N209="sníž. přenesená",J209,0)</f>
        <v>0</v>
      </c>
      <c r="BI209" s="192">
        <f>IF(N209="nulová",J209,0)</f>
        <v>0</v>
      </c>
      <c r="BJ209" s="22" t="s">
        <v>76</v>
      </c>
      <c r="BK209" s="192">
        <f>ROUND(I209*H209,2)</f>
        <v>0</v>
      </c>
      <c r="BL209" s="22" t="s">
        <v>3683</v>
      </c>
      <c r="BM209" s="191" t="s">
        <v>4689</v>
      </c>
    </row>
    <row r="210" s="2" customFormat="1" ht="16.5" customHeight="1">
      <c r="A210" s="41"/>
      <c r="B210" s="179"/>
      <c r="C210" s="223" t="s">
        <v>1083</v>
      </c>
      <c r="D210" s="223" t="s">
        <v>513</v>
      </c>
      <c r="E210" s="224" t="s">
        <v>4690</v>
      </c>
      <c r="F210" s="225" t="s">
        <v>4691</v>
      </c>
      <c r="G210" s="226" t="s">
        <v>664</v>
      </c>
      <c r="H210" s="227">
        <v>10</v>
      </c>
      <c r="I210" s="228"/>
      <c r="J210" s="229">
        <f>ROUND(I210*H210,2)</f>
        <v>0</v>
      </c>
      <c r="K210" s="225" t="s">
        <v>665</v>
      </c>
      <c r="L210" s="230"/>
      <c r="M210" s="231" t="s">
        <v>3</v>
      </c>
      <c r="N210" s="232" t="s">
        <v>43</v>
      </c>
      <c r="O210" s="75"/>
      <c r="P210" s="189">
        <f>O210*H210</f>
        <v>0</v>
      </c>
      <c r="Q210" s="189">
        <v>0</v>
      </c>
      <c r="R210" s="189">
        <f>Q210*H210</f>
        <v>0</v>
      </c>
      <c r="S210" s="189">
        <v>0</v>
      </c>
      <c r="T210" s="190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191" t="s">
        <v>3683</v>
      </c>
      <c r="AT210" s="191" t="s">
        <v>513</v>
      </c>
      <c r="AU210" s="191" t="s">
        <v>80</v>
      </c>
      <c r="AY210" s="22" t="s">
        <v>408</v>
      </c>
      <c r="BE210" s="192">
        <f>IF(N210="základní",J210,0)</f>
        <v>0</v>
      </c>
      <c r="BF210" s="192">
        <f>IF(N210="snížená",J210,0)</f>
        <v>0</v>
      </c>
      <c r="BG210" s="192">
        <f>IF(N210="zákl. přenesená",J210,0)</f>
        <v>0</v>
      </c>
      <c r="BH210" s="192">
        <f>IF(N210="sníž. přenesená",J210,0)</f>
        <v>0</v>
      </c>
      <c r="BI210" s="192">
        <f>IF(N210="nulová",J210,0)</f>
        <v>0</v>
      </c>
      <c r="BJ210" s="22" t="s">
        <v>76</v>
      </c>
      <c r="BK210" s="192">
        <f>ROUND(I210*H210,2)</f>
        <v>0</v>
      </c>
      <c r="BL210" s="22" t="s">
        <v>3683</v>
      </c>
      <c r="BM210" s="191" t="s">
        <v>4692</v>
      </c>
    </row>
    <row r="211" s="12" customFormat="1" ht="22.8" customHeight="1">
      <c r="A211" s="12"/>
      <c r="B211" s="166"/>
      <c r="C211" s="12"/>
      <c r="D211" s="167" t="s">
        <v>71</v>
      </c>
      <c r="E211" s="177" t="s">
        <v>567</v>
      </c>
      <c r="F211" s="177" t="s">
        <v>4472</v>
      </c>
      <c r="G211" s="12"/>
      <c r="H211" s="12"/>
      <c r="I211" s="169"/>
      <c r="J211" s="178">
        <f>BK211</f>
        <v>0</v>
      </c>
      <c r="K211" s="12"/>
      <c r="L211" s="166"/>
      <c r="M211" s="171"/>
      <c r="N211" s="172"/>
      <c r="O211" s="172"/>
      <c r="P211" s="173">
        <f>SUM(P212:P219)</f>
        <v>0</v>
      </c>
      <c r="Q211" s="172"/>
      <c r="R211" s="173">
        <f>SUM(R212:R219)</f>
        <v>0</v>
      </c>
      <c r="S211" s="172"/>
      <c r="T211" s="174">
        <f>SUM(T212:T219)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167" t="s">
        <v>415</v>
      </c>
      <c r="AT211" s="175" t="s">
        <v>71</v>
      </c>
      <c r="AU211" s="175" t="s">
        <v>76</v>
      </c>
      <c r="AY211" s="167" t="s">
        <v>408</v>
      </c>
      <c r="BK211" s="176">
        <f>SUM(BK212:BK219)</f>
        <v>0</v>
      </c>
    </row>
    <row r="212" s="2" customFormat="1" ht="16.5" customHeight="1">
      <c r="A212" s="41"/>
      <c r="B212" s="179"/>
      <c r="C212" s="223" t="s">
        <v>1088</v>
      </c>
      <c r="D212" s="223" t="s">
        <v>513</v>
      </c>
      <c r="E212" s="224" t="s">
        <v>4693</v>
      </c>
      <c r="F212" s="225" t="s">
        <v>4694</v>
      </c>
      <c r="G212" s="226" t="s">
        <v>664</v>
      </c>
      <c r="H212" s="227">
        <v>8</v>
      </c>
      <c r="I212" s="228"/>
      <c r="J212" s="229">
        <f>ROUND(I212*H212,2)</f>
        <v>0</v>
      </c>
      <c r="K212" s="225" t="s">
        <v>665</v>
      </c>
      <c r="L212" s="230"/>
      <c r="M212" s="231" t="s">
        <v>3</v>
      </c>
      <c r="N212" s="232" t="s">
        <v>43</v>
      </c>
      <c r="O212" s="75"/>
      <c r="P212" s="189">
        <f>O212*H212</f>
        <v>0</v>
      </c>
      <c r="Q212" s="189">
        <v>0</v>
      </c>
      <c r="R212" s="189">
        <f>Q212*H212</f>
        <v>0</v>
      </c>
      <c r="S212" s="189">
        <v>0</v>
      </c>
      <c r="T212" s="190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191" t="s">
        <v>3683</v>
      </c>
      <c r="AT212" s="191" t="s">
        <v>513</v>
      </c>
      <c r="AU212" s="191" t="s">
        <v>80</v>
      </c>
      <c r="AY212" s="22" t="s">
        <v>408</v>
      </c>
      <c r="BE212" s="192">
        <f>IF(N212="základní",J212,0)</f>
        <v>0</v>
      </c>
      <c r="BF212" s="192">
        <f>IF(N212="snížená",J212,0)</f>
        <v>0</v>
      </c>
      <c r="BG212" s="192">
        <f>IF(N212="zákl. přenesená",J212,0)</f>
        <v>0</v>
      </c>
      <c r="BH212" s="192">
        <f>IF(N212="sníž. přenesená",J212,0)</f>
        <v>0</v>
      </c>
      <c r="BI212" s="192">
        <f>IF(N212="nulová",J212,0)</f>
        <v>0</v>
      </c>
      <c r="BJ212" s="22" t="s">
        <v>76</v>
      </c>
      <c r="BK212" s="192">
        <f>ROUND(I212*H212,2)</f>
        <v>0</v>
      </c>
      <c r="BL212" s="22" t="s">
        <v>3683</v>
      </c>
      <c r="BM212" s="191" t="s">
        <v>4695</v>
      </c>
    </row>
    <row r="213" s="2" customFormat="1" ht="24.15" customHeight="1">
      <c r="A213" s="41"/>
      <c r="B213" s="179"/>
      <c r="C213" s="223" t="s">
        <v>1094</v>
      </c>
      <c r="D213" s="223" t="s">
        <v>513</v>
      </c>
      <c r="E213" s="224" t="s">
        <v>4696</v>
      </c>
      <c r="F213" s="225" t="s">
        <v>4697</v>
      </c>
      <c r="G213" s="226" t="s">
        <v>664</v>
      </c>
      <c r="H213" s="227">
        <v>16</v>
      </c>
      <c r="I213" s="228"/>
      <c r="J213" s="229">
        <f>ROUND(I213*H213,2)</f>
        <v>0</v>
      </c>
      <c r="K213" s="225" t="s">
        <v>665</v>
      </c>
      <c r="L213" s="230"/>
      <c r="M213" s="231" t="s">
        <v>3</v>
      </c>
      <c r="N213" s="232" t="s">
        <v>43</v>
      </c>
      <c r="O213" s="75"/>
      <c r="P213" s="189">
        <f>O213*H213</f>
        <v>0</v>
      </c>
      <c r="Q213" s="189">
        <v>0</v>
      </c>
      <c r="R213" s="189">
        <f>Q213*H213</f>
        <v>0</v>
      </c>
      <c r="S213" s="189">
        <v>0</v>
      </c>
      <c r="T213" s="190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191" t="s">
        <v>3683</v>
      </c>
      <c r="AT213" s="191" t="s">
        <v>513</v>
      </c>
      <c r="AU213" s="191" t="s">
        <v>80</v>
      </c>
      <c r="AY213" s="22" t="s">
        <v>408</v>
      </c>
      <c r="BE213" s="192">
        <f>IF(N213="základní",J213,0)</f>
        <v>0</v>
      </c>
      <c r="BF213" s="192">
        <f>IF(N213="snížená",J213,0)</f>
        <v>0</v>
      </c>
      <c r="BG213" s="192">
        <f>IF(N213="zákl. přenesená",J213,0)</f>
        <v>0</v>
      </c>
      <c r="BH213" s="192">
        <f>IF(N213="sníž. přenesená",J213,0)</f>
        <v>0</v>
      </c>
      <c r="BI213" s="192">
        <f>IF(N213="nulová",J213,0)</f>
        <v>0</v>
      </c>
      <c r="BJ213" s="22" t="s">
        <v>76</v>
      </c>
      <c r="BK213" s="192">
        <f>ROUND(I213*H213,2)</f>
        <v>0</v>
      </c>
      <c r="BL213" s="22" t="s">
        <v>3683</v>
      </c>
      <c r="BM213" s="191" t="s">
        <v>4698</v>
      </c>
    </row>
    <row r="214" s="2" customFormat="1" ht="16.5" customHeight="1">
      <c r="A214" s="41"/>
      <c r="B214" s="179"/>
      <c r="C214" s="223" t="s">
        <v>1104</v>
      </c>
      <c r="D214" s="223" t="s">
        <v>513</v>
      </c>
      <c r="E214" s="224" t="s">
        <v>4699</v>
      </c>
      <c r="F214" s="225" t="s">
        <v>4700</v>
      </c>
      <c r="G214" s="226" t="s">
        <v>664</v>
      </c>
      <c r="H214" s="227">
        <v>8</v>
      </c>
      <c r="I214" s="228"/>
      <c r="J214" s="229">
        <f>ROUND(I214*H214,2)</f>
        <v>0</v>
      </c>
      <c r="K214" s="225" t="s">
        <v>665</v>
      </c>
      <c r="L214" s="230"/>
      <c r="M214" s="231" t="s">
        <v>3</v>
      </c>
      <c r="N214" s="232" t="s">
        <v>43</v>
      </c>
      <c r="O214" s="75"/>
      <c r="P214" s="189">
        <f>O214*H214</f>
        <v>0</v>
      </c>
      <c r="Q214" s="189">
        <v>0</v>
      </c>
      <c r="R214" s="189">
        <f>Q214*H214</f>
        <v>0</v>
      </c>
      <c r="S214" s="189">
        <v>0</v>
      </c>
      <c r="T214" s="190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191" t="s">
        <v>3683</v>
      </c>
      <c r="AT214" s="191" t="s">
        <v>513</v>
      </c>
      <c r="AU214" s="191" t="s">
        <v>80</v>
      </c>
      <c r="AY214" s="22" t="s">
        <v>408</v>
      </c>
      <c r="BE214" s="192">
        <f>IF(N214="základní",J214,0)</f>
        <v>0</v>
      </c>
      <c r="BF214" s="192">
        <f>IF(N214="snížená",J214,0)</f>
        <v>0</v>
      </c>
      <c r="BG214" s="192">
        <f>IF(N214="zákl. přenesená",J214,0)</f>
        <v>0</v>
      </c>
      <c r="BH214" s="192">
        <f>IF(N214="sníž. přenesená",J214,0)</f>
        <v>0</v>
      </c>
      <c r="BI214" s="192">
        <f>IF(N214="nulová",J214,0)</f>
        <v>0</v>
      </c>
      <c r="BJ214" s="22" t="s">
        <v>76</v>
      </c>
      <c r="BK214" s="192">
        <f>ROUND(I214*H214,2)</f>
        <v>0</v>
      </c>
      <c r="BL214" s="22" t="s">
        <v>3683</v>
      </c>
      <c r="BM214" s="191" t="s">
        <v>4701</v>
      </c>
    </row>
    <row r="215" s="2" customFormat="1" ht="21.75" customHeight="1">
      <c r="A215" s="41"/>
      <c r="B215" s="179"/>
      <c r="C215" s="223" t="s">
        <v>1113</v>
      </c>
      <c r="D215" s="223" t="s">
        <v>513</v>
      </c>
      <c r="E215" s="224" t="s">
        <v>4702</v>
      </c>
      <c r="F215" s="225" t="s">
        <v>4703</v>
      </c>
      <c r="G215" s="226" t="s">
        <v>664</v>
      </c>
      <c r="H215" s="227">
        <v>5</v>
      </c>
      <c r="I215" s="228"/>
      <c r="J215" s="229">
        <f>ROUND(I215*H215,2)</f>
        <v>0</v>
      </c>
      <c r="K215" s="225" t="s">
        <v>665</v>
      </c>
      <c r="L215" s="230"/>
      <c r="M215" s="231" t="s">
        <v>3</v>
      </c>
      <c r="N215" s="232" t="s">
        <v>43</v>
      </c>
      <c r="O215" s="75"/>
      <c r="P215" s="189">
        <f>O215*H215</f>
        <v>0</v>
      </c>
      <c r="Q215" s="189">
        <v>0</v>
      </c>
      <c r="R215" s="189">
        <f>Q215*H215</f>
        <v>0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3683</v>
      </c>
      <c r="AT215" s="191" t="s">
        <v>513</v>
      </c>
      <c r="AU215" s="191" t="s">
        <v>80</v>
      </c>
      <c r="AY215" s="22" t="s">
        <v>408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76</v>
      </c>
      <c r="BK215" s="192">
        <f>ROUND(I215*H215,2)</f>
        <v>0</v>
      </c>
      <c r="BL215" s="22" t="s">
        <v>3683</v>
      </c>
      <c r="BM215" s="191" t="s">
        <v>4704</v>
      </c>
    </row>
    <row r="216" s="2" customFormat="1" ht="16.5" customHeight="1">
      <c r="A216" s="41"/>
      <c r="B216" s="179"/>
      <c r="C216" s="223" t="s">
        <v>1118</v>
      </c>
      <c r="D216" s="223" t="s">
        <v>513</v>
      </c>
      <c r="E216" s="224" t="s">
        <v>4705</v>
      </c>
      <c r="F216" s="225" t="s">
        <v>4706</v>
      </c>
      <c r="G216" s="226" t="s">
        <v>664</v>
      </c>
      <c r="H216" s="227">
        <v>5</v>
      </c>
      <c r="I216" s="228"/>
      <c r="J216" s="229">
        <f>ROUND(I216*H216,2)</f>
        <v>0</v>
      </c>
      <c r="K216" s="225" t="s">
        <v>665</v>
      </c>
      <c r="L216" s="230"/>
      <c r="M216" s="231" t="s">
        <v>3</v>
      </c>
      <c r="N216" s="232" t="s">
        <v>43</v>
      </c>
      <c r="O216" s="75"/>
      <c r="P216" s="189">
        <f>O216*H216</f>
        <v>0</v>
      </c>
      <c r="Q216" s="189">
        <v>0</v>
      </c>
      <c r="R216" s="189">
        <f>Q216*H216</f>
        <v>0</v>
      </c>
      <c r="S216" s="189">
        <v>0</v>
      </c>
      <c r="T216" s="190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191" t="s">
        <v>3683</v>
      </c>
      <c r="AT216" s="191" t="s">
        <v>513</v>
      </c>
      <c r="AU216" s="191" t="s">
        <v>80</v>
      </c>
      <c r="AY216" s="22" t="s">
        <v>408</v>
      </c>
      <c r="BE216" s="192">
        <f>IF(N216="základní",J216,0)</f>
        <v>0</v>
      </c>
      <c r="BF216" s="192">
        <f>IF(N216="snížená",J216,0)</f>
        <v>0</v>
      </c>
      <c r="BG216" s="192">
        <f>IF(N216="zákl. přenesená",J216,0)</f>
        <v>0</v>
      </c>
      <c r="BH216" s="192">
        <f>IF(N216="sníž. přenesená",J216,0)</f>
        <v>0</v>
      </c>
      <c r="BI216" s="192">
        <f>IF(N216="nulová",J216,0)</f>
        <v>0</v>
      </c>
      <c r="BJ216" s="22" t="s">
        <v>76</v>
      </c>
      <c r="BK216" s="192">
        <f>ROUND(I216*H216,2)</f>
        <v>0</v>
      </c>
      <c r="BL216" s="22" t="s">
        <v>3683</v>
      </c>
      <c r="BM216" s="191" t="s">
        <v>4707</v>
      </c>
    </row>
    <row r="217" s="2" customFormat="1" ht="16.5" customHeight="1">
      <c r="A217" s="41"/>
      <c r="B217" s="179"/>
      <c r="C217" s="223" t="s">
        <v>1122</v>
      </c>
      <c r="D217" s="223" t="s">
        <v>513</v>
      </c>
      <c r="E217" s="224" t="s">
        <v>4708</v>
      </c>
      <c r="F217" s="225" t="s">
        <v>4709</v>
      </c>
      <c r="G217" s="226" t="s">
        <v>650</v>
      </c>
      <c r="H217" s="227">
        <v>610</v>
      </c>
      <c r="I217" s="228"/>
      <c r="J217" s="229">
        <f>ROUND(I217*H217,2)</f>
        <v>0</v>
      </c>
      <c r="K217" s="225" t="s">
        <v>665</v>
      </c>
      <c r="L217" s="230"/>
      <c r="M217" s="231" t="s">
        <v>3</v>
      </c>
      <c r="N217" s="232" t="s">
        <v>43</v>
      </c>
      <c r="O217" s="75"/>
      <c r="P217" s="189">
        <f>O217*H217</f>
        <v>0</v>
      </c>
      <c r="Q217" s="189">
        <v>0</v>
      </c>
      <c r="R217" s="189">
        <f>Q217*H217</f>
        <v>0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3683</v>
      </c>
      <c r="AT217" s="191" t="s">
        <v>513</v>
      </c>
      <c r="AU217" s="191" t="s">
        <v>80</v>
      </c>
      <c r="AY217" s="22" t="s">
        <v>408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76</v>
      </c>
      <c r="BK217" s="192">
        <f>ROUND(I217*H217,2)</f>
        <v>0</v>
      </c>
      <c r="BL217" s="22" t="s">
        <v>3683</v>
      </c>
      <c r="BM217" s="191" t="s">
        <v>4710</v>
      </c>
    </row>
    <row r="218" s="2" customFormat="1" ht="16.5" customHeight="1">
      <c r="A218" s="41"/>
      <c r="B218" s="179"/>
      <c r="C218" s="223" t="s">
        <v>1131</v>
      </c>
      <c r="D218" s="223" t="s">
        <v>513</v>
      </c>
      <c r="E218" s="224" t="s">
        <v>4711</v>
      </c>
      <c r="F218" s="225" t="s">
        <v>4712</v>
      </c>
      <c r="G218" s="226" t="s">
        <v>664</v>
      </c>
      <c r="H218" s="227">
        <v>5</v>
      </c>
      <c r="I218" s="228"/>
      <c r="J218" s="229">
        <f>ROUND(I218*H218,2)</f>
        <v>0</v>
      </c>
      <c r="K218" s="225" t="s">
        <v>665</v>
      </c>
      <c r="L218" s="230"/>
      <c r="M218" s="231" t="s">
        <v>3</v>
      </c>
      <c r="N218" s="232" t="s">
        <v>43</v>
      </c>
      <c r="O218" s="75"/>
      <c r="P218" s="189">
        <f>O218*H218</f>
        <v>0</v>
      </c>
      <c r="Q218" s="189">
        <v>0</v>
      </c>
      <c r="R218" s="189">
        <f>Q218*H218</f>
        <v>0</v>
      </c>
      <c r="S218" s="189">
        <v>0</v>
      </c>
      <c r="T218" s="190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191" t="s">
        <v>3683</v>
      </c>
      <c r="AT218" s="191" t="s">
        <v>513</v>
      </c>
      <c r="AU218" s="191" t="s">
        <v>80</v>
      </c>
      <c r="AY218" s="22" t="s">
        <v>408</v>
      </c>
      <c r="BE218" s="192">
        <f>IF(N218="základní",J218,0)</f>
        <v>0</v>
      </c>
      <c r="BF218" s="192">
        <f>IF(N218="snížená",J218,0)</f>
        <v>0</v>
      </c>
      <c r="BG218" s="192">
        <f>IF(N218="zákl. přenesená",J218,0)</f>
        <v>0</v>
      </c>
      <c r="BH218" s="192">
        <f>IF(N218="sníž. přenesená",J218,0)</f>
        <v>0</v>
      </c>
      <c r="BI218" s="192">
        <f>IF(N218="nulová",J218,0)</f>
        <v>0</v>
      </c>
      <c r="BJ218" s="22" t="s">
        <v>76</v>
      </c>
      <c r="BK218" s="192">
        <f>ROUND(I218*H218,2)</f>
        <v>0</v>
      </c>
      <c r="BL218" s="22" t="s">
        <v>3683</v>
      </c>
      <c r="BM218" s="191" t="s">
        <v>4713</v>
      </c>
    </row>
    <row r="219" s="2" customFormat="1" ht="21.75" customHeight="1">
      <c r="A219" s="41"/>
      <c r="B219" s="179"/>
      <c r="C219" s="223" t="s">
        <v>1143</v>
      </c>
      <c r="D219" s="223" t="s">
        <v>513</v>
      </c>
      <c r="E219" s="224" t="s">
        <v>4714</v>
      </c>
      <c r="F219" s="225" t="s">
        <v>4715</v>
      </c>
      <c r="G219" s="226" t="s">
        <v>4716</v>
      </c>
      <c r="H219" s="227">
        <v>0</v>
      </c>
      <c r="I219" s="228"/>
      <c r="J219" s="229">
        <f>ROUND(I219*H219,2)</f>
        <v>0</v>
      </c>
      <c r="K219" s="225" t="s">
        <v>665</v>
      </c>
      <c r="L219" s="230"/>
      <c r="M219" s="231" t="s">
        <v>3</v>
      </c>
      <c r="N219" s="232" t="s">
        <v>43</v>
      </c>
      <c r="O219" s="75"/>
      <c r="P219" s="189">
        <f>O219*H219</f>
        <v>0</v>
      </c>
      <c r="Q219" s="189">
        <v>0</v>
      </c>
      <c r="R219" s="189">
        <f>Q219*H219</f>
        <v>0</v>
      </c>
      <c r="S219" s="189">
        <v>0</v>
      </c>
      <c r="T219" s="190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191" t="s">
        <v>3683</v>
      </c>
      <c r="AT219" s="191" t="s">
        <v>513</v>
      </c>
      <c r="AU219" s="191" t="s">
        <v>80</v>
      </c>
      <c r="AY219" s="22" t="s">
        <v>408</v>
      </c>
      <c r="BE219" s="192">
        <f>IF(N219="základní",J219,0)</f>
        <v>0</v>
      </c>
      <c r="BF219" s="192">
        <f>IF(N219="snížená",J219,0)</f>
        <v>0</v>
      </c>
      <c r="BG219" s="192">
        <f>IF(N219="zákl. přenesená",J219,0)</f>
        <v>0</v>
      </c>
      <c r="BH219" s="192">
        <f>IF(N219="sníž. přenesená",J219,0)</f>
        <v>0</v>
      </c>
      <c r="BI219" s="192">
        <f>IF(N219="nulová",J219,0)</f>
        <v>0</v>
      </c>
      <c r="BJ219" s="22" t="s">
        <v>76</v>
      </c>
      <c r="BK219" s="192">
        <f>ROUND(I219*H219,2)</f>
        <v>0</v>
      </c>
      <c r="BL219" s="22" t="s">
        <v>3683</v>
      </c>
      <c r="BM219" s="191" t="s">
        <v>4717</v>
      </c>
    </row>
    <row r="220" s="12" customFormat="1" ht="22.8" customHeight="1">
      <c r="A220" s="12"/>
      <c r="B220" s="166"/>
      <c r="C220" s="12"/>
      <c r="D220" s="167" t="s">
        <v>71</v>
      </c>
      <c r="E220" s="177" t="s">
        <v>4718</v>
      </c>
      <c r="F220" s="177" t="s">
        <v>4719</v>
      </c>
      <c r="G220" s="12"/>
      <c r="H220" s="12"/>
      <c r="I220" s="169"/>
      <c r="J220" s="178">
        <f>BK220</f>
        <v>0</v>
      </c>
      <c r="K220" s="12"/>
      <c r="L220" s="166"/>
      <c r="M220" s="171"/>
      <c r="N220" s="172"/>
      <c r="O220" s="172"/>
      <c r="P220" s="173">
        <f>SUM(P221:P229)</f>
        <v>0</v>
      </c>
      <c r="Q220" s="172"/>
      <c r="R220" s="173">
        <f>SUM(R221:R229)</f>
        <v>0</v>
      </c>
      <c r="S220" s="172"/>
      <c r="T220" s="174">
        <f>SUM(T221:T229)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167" t="s">
        <v>415</v>
      </c>
      <c r="AT220" s="175" t="s">
        <v>71</v>
      </c>
      <c r="AU220" s="175" t="s">
        <v>76</v>
      </c>
      <c r="AY220" s="167" t="s">
        <v>408</v>
      </c>
      <c r="BK220" s="176">
        <f>SUM(BK221:BK229)</f>
        <v>0</v>
      </c>
    </row>
    <row r="221" s="2" customFormat="1" ht="16.5" customHeight="1">
      <c r="A221" s="41"/>
      <c r="B221" s="179"/>
      <c r="C221" s="223" t="s">
        <v>1149</v>
      </c>
      <c r="D221" s="223" t="s">
        <v>513</v>
      </c>
      <c r="E221" s="224" t="s">
        <v>4720</v>
      </c>
      <c r="F221" s="225" t="s">
        <v>4721</v>
      </c>
      <c r="G221" s="226" t="s">
        <v>664</v>
      </c>
      <c r="H221" s="227">
        <v>2</v>
      </c>
      <c r="I221" s="228"/>
      <c r="J221" s="229">
        <f>ROUND(I221*H221,2)</f>
        <v>0</v>
      </c>
      <c r="K221" s="225" t="s">
        <v>665</v>
      </c>
      <c r="L221" s="230"/>
      <c r="M221" s="231" t="s">
        <v>3</v>
      </c>
      <c r="N221" s="232" t="s">
        <v>43</v>
      </c>
      <c r="O221" s="75"/>
      <c r="P221" s="189">
        <f>O221*H221</f>
        <v>0</v>
      </c>
      <c r="Q221" s="189">
        <v>0</v>
      </c>
      <c r="R221" s="189">
        <f>Q221*H221</f>
        <v>0</v>
      </c>
      <c r="S221" s="189">
        <v>0</v>
      </c>
      <c r="T221" s="190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191" t="s">
        <v>3683</v>
      </c>
      <c r="AT221" s="191" t="s">
        <v>513</v>
      </c>
      <c r="AU221" s="191" t="s">
        <v>80</v>
      </c>
      <c r="AY221" s="22" t="s">
        <v>408</v>
      </c>
      <c r="BE221" s="192">
        <f>IF(N221="základní",J221,0)</f>
        <v>0</v>
      </c>
      <c r="BF221" s="192">
        <f>IF(N221="snížená",J221,0)</f>
        <v>0</v>
      </c>
      <c r="BG221" s="192">
        <f>IF(N221="zákl. přenesená",J221,0)</f>
        <v>0</v>
      </c>
      <c r="BH221" s="192">
        <f>IF(N221="sníž. přenesená",J221,0)</f>
        <v>0</v>
      </c>
      <c r="BI221" s="192">
        <f>IF(N221="nulová",J221,0)</f>
        <v>0</v>
      </c>
      <c r="BJ221" s="22" t="s">
        <v>76</v>
      </c>
      <c r="BK221" s="192">
        <f>ROUND(I221*H221,2)</f>
        <v>0</v>
      </c>
      <c r="BL221" s="22" t="s">
        <v>3683</v>
      </c>
      <c r="BM221" s="191" t="s">
        <v>4722</v>
      </c>
    </row>
    <row r="222" s="2" customFormat="1" ht="16.5" customHeight="1">
      <c r="A222" s="41"/>
      <c r="B222" s="179"/>
      <c r="C222" s="223" t="s">
        <v>1159</v>
      </c>
      <c r="D222" s="223" t="s">
        <v>513</v>
      </c>
      <c r="E222" s="224" t="s">
        <v>4723</v>
      </c>
      <c r="F222" s="225" t="s">
        <v>4724</v>
      </c>
      <c r="G222" s="226" t="s">
        <v>664</v>
      </c>
      <c r="H222" s="227">
        <v>12</v>
      </c>
      <c r="I222" s="228"/>
      <c r="J222" s="229">
        <f>ROUND(I222*H222,2)</f>
        <v>0</v>
      </c>
      <c r="K222" s="225" t="s">
        <v>665</v>
      </c>
      <c r="L222" s="230"/>
      <c r="M222" s="231" t="s">
        <v>3</v>
      </c>
      <c r="N222" s="232" t="s">
        <v>43</v>
      </c>
      <c r="O222" s="75"/>
      <c r="P222" s="189">
        <f>O222*H222</f>
        <v>0</v>
      </c>
      <c r="Q222" s="189">
        <v>0</v>
      </c>
      <c r="R222" s="189">
        <f>Q222*H222</f>
        <v>0</v>
      </c>
      <c r="S222" s="189">
        <v>0</v>
      </c>
      <c r="T222" s="190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191" t="s">
        <v>3683</v>
      </c>
      <c r="AT222" s="191" t="s">
        <v>513</v>
      </c>
      <c r="AU222" s="191" t="s">
        <v>80</v>
      </c>
      <c r="AY222" s="22" t="s">
        <v>408</v>
      </c>
      <c r="BE222" s="192">
        <f>IF(N222="základní",J222,0)</f>
        <v>0</v>
      </c>
      <c r="BF222" s="192">
        <f>IF(N222="snížená",J222,0)</f>
        <v>0</v>
      </c>
      <c r="BG222" s="192">
        <f>IF(N222="zákl. přenesená",J222,0)</f>
        <v>0</v>
      </c>
      <c r="BH222" s="192">
        <f>IF(N222="sníž. přenesená",J222,0)</f>
        <v>0</v>
      </c>
      <c r="BI222" s="192">
        <f>IF(N222="nulová",J222,0)</f>
        <v>0</v>
      </c>
      <c r="BJ222" s="22" t="s">
        <v>76</v>
      </c>
      <c r="BK222" s="192">
        <f>ROUND(I222*H222,2)</f>
        <v>0</v>
      </c>
      <c r="BL222" s="22" t="s">
        <v>3683</v>
      </c>
      <c r="BM222" s="191" t="s">
        <v>4725</v>
      </c>
    </row>
    <row r="223" s="2" customFormat="1" ht="16.5" customHeight="1">
      <c r="A223" s="41"/>
      <c r="B223" s="179"/>
      <c r="C223" s="223" t="s">
        <v>1161</v>
      </c>
      <c r="D223" s="223" t="s">
        <v>513</v>
      </c>
      <c r="E223" s="224" t="s">
        <v>4726</v>
      </c>
      <c r="F223" s="225" t="s">
        <v>4727</v>
      </c>
      <c r="G223" s="226" t="s">
        <v>664</v>
      </c>
      <c r="H223" s="227">
        <v>4</v>
      </c>
      <c r="I223" s="228"/>
      <c r="J223" s="229">
        <f>ROUND(I223*H223,2)</f>
        <v>0</v>
      </c>
      <c r="K223" s="225" t="s">
        <v>665</v>
      </c>
      <c r="L223" s="230"/>
      <c r="M223" s="231" t="s">
        <v>3</v>
      </c>
      <c r="N223" s="232" t="s">
        <v>43</v>
      </c>
      <c r="O223" s="75"/>
      <c r="P223" s="189">
        <f>O223*H223</f>
        <v>0</v>
      </c>
      <c r="Q223" s="189">
        <v>0</v>
      </c>
      <c r="R223" s="189">
        <f>Q223*H223</f>
        <v>0</v>
      </c>
      <c r="S223" s="189">
        <v>0</v>
      </c>
      <c r="T223" s="190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191" t="s">
        <v>3683</v>
      </c>
      <c r="AT223" s="191" t="s">
        <v>513</v>
      </c>
      <c r="AU223" s="191" t="s">
        <v>80</v>
      </c>
      <c r="AY223" s="22" t="s">
        <v>408</v>
      </c>
      <c r="BE223" s="192">
        <f>IF(N223="základní",J223,0)</f>
        <v>0</v>
      </c>
      <c r="BF223" s="192">
        <f>IF(N223="snížená",J223,0)</f>
        <v>0</v>
      </c>
      <c r="BG223" s="192">
        <f>IF(N223="zákl. přenesená",J223,0)</f>
        <v>0</v>
      </c>
      <c r="BH223" s="192">
        <f>IF(N223="sníž. přenesená",J223,0)</f>
        <v>0</v>
      </c>
      <c r="BI223" s="192">
        <f>IF(N223="nulová",J223,0)</f>
        <v>0</v>
      </c>
      <c r="BJ223" s="22" t="s">
        <v>76</v>
      </c>
      <c r="BK223" s="192">
        <f>ROUND(I223*H223,2)</f>
        <v>0</v>
      </c>
      <c r="BL223" s="22" t="s">
        <v>3683</v>
      </c>
      <c r="BM223" s="191" t="s">
        <v>4728</v>
      </c>
    </row>
    <row r="224" s="2" customFormat="1" ht="16.5" customHeight="1">
      <c r="A224" s="41"/>
      <c r="B224" s="179"/>
      <c r="C224" s="223" t="s">
        <v>1168</v>
      </c>
      <c r="D224" s="223" t="s">
        <v>513</v>
      </c>
      <c r="E224" s="224" t="s">
        <v>4729</v>
      </c>
      <c r="F224" s="225" t="s">
        <v>4730</v>
      </c>
      <c r="G224" s="226" t="s">
        <v>664</v>
      </c>
      <c r="H224" s="227">
        <v>1</v>
      </c>
      <c r="I224" s="228"/>
      <c r="J224" s="229">
        <f>ROUND(I224*H224,2)</f>
        <v>0</v>
      </c>
      <c r="K224" s="225" t="s">
        <v>665</v>
      </c>
      <c r="L224" s="230"/>
      <c r="M224" s="231" t="s">
        <v>3</v>
      </c>
      <c r="N224" s="232" t="s">
        <v>43</v>
      </c>
      <c r="O224" s="75"/>
      <c r="P224" s="189">
        <f>O224*H224</f>
        <v>0</v>
      </c>
      <c r="Q224" s="189">
        <v>0</v>
      </c>
      <c r="R224" s="189">
        <f>Q224*H224</f>
        <v>0</v>
      </c>
      <c r="S224" s="189">
        <v>0</v>
      </c>
      <c r="T224" s="190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191" t="s">
        <v>3683</v>
      </c>
      <c r="AT224" s="191" t="s">
        <v>513</v>
      </c>
      <c r="AU224" s="191" t="s">
        <v>80</v>
      </c>
      <c r="AY224" s="22" t="s">
        <v>408</v>
      </c>
      <c r="BE224" s="192">
        <f>IF(N224="základní",J224,0)</f>
        <v>0</v>
      </c>
      <c r="BF224" s="192">
        <f>IF(N224="snížená",J224,0)</f>
        <v>0</v>
      </c>
      <c r="BG224" s="192">
        <f>IF(N224="zákl. přenesená",J224,0)</f>
        <v>0</v>
      </c>
      <c r="BH224" s="192">
        <f>IF(N224="sníž. přenesená",J224,0)</f>
        <v>0</v>
      </c>
      <c r="BI224" s="192">
        <f>IF(N224="nulová",J224,0)</f>
        <v>0</v>
      </c>
      <c r="BJ224" s="22" t="s">
        <v>76</v>
      </c>
      <c r="BK224" s="192">
        <f>ROUND(I224*H224,2)</f>
        <v>0</v>
      </c>
      <c r="BL224" s="22" t="s">
        <v>3683</v>
      </c>
      <c r="BM224" s="191" t="s">
        <v>4731</v>
      </c>
    </row>
    <row r="225" s="2" customFormat="1" ht="16.5" customHeight="1">
      <c r="A225" s="41"/>
      <c r="B225" s="179"/>
      <c r="C225" s="223" t="s">
        <v>1173</v>
      </c>
      <c r="D225" s="223" t="s">
        <v>513</v>
      </c>
      <c r="E225" s="224" t="s">
        <v>4732</v>
      </c>
      <c r="F225" s="225" t="s">
        <v>4733</v>
      </c>
      <c r="G225" s="226" t="s">
        <v>664</v>
      </c>
      <c r="H225" s="227">
        <v>1</v>
      </c>
      <c r="I225" s="228"/>
      <c r="J225" s="229">
        <f>ROUND(I225*H225,2)</f>
        <v>0</v>
      </c>
      <c r="K225" s="225" t="s">
        <v>665</v>
      </c>
      <c r="L225" s="230"/>
      <c r="M225" s="231" t="s">
        <v>3</v>
      </c>
      <c r="N225" s="232" t="s">
        <v>43</v>
      </c>
      <c r="O225" s="75"/>
      <c r="P225" s="189">
        <f>O225*H225</f>
        <v>0</v>
      </c>
      <c r="Q225" s="189">
        <v>0</v>
      </c>
      <c r="R225" s="189">
        <f>Q225*H225</f>
        <v>0</v>
      </c>
      <c r="S225" s="189">
        <v>0</v>
      </c>
      <c r="T225" s="190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191" t="s">
        <v>3683</v>
      </c>
      <c r="AT225" s="191" t="s">
        <v>513</v>
      </c>
      <c r="AU225" s="191" t="s">
        <v>80</v>
      </c>
      <c r="AY225" s="22" t="s">
        <v>408</v>
      </c>
      <c r="BE225" s="192">
        <f>IF(N225="základní",J225,0)</f>
        <v>0</v>
      </c>
      <c r="BF225" s="192">
        <f>IF(N225="snížená",J225,0)</f>
        <v>0</v>
      </c>
      <c r="BG225" s="192">
        <f>IF(N225="zákl. přenesená",J225,0)</f>
        <v>0</v>
      </c>
      <c r="BH225" s="192">
        <f>IF(N225="sníž. přenesená",J225,0)</f>
        <v>0</v>
      </c>
      <c r="BI225" s="192">
        <f>IF(N225="nulová",J225,0)</f>
        <v>0</v>
      </c>
      <c r="BJ225" s="22" t="s">
        <v>76</v>
      </c>
      <c r="BK225" s="192">
        <f>ROUND(I225*H225,2)</f>
        <v>0</v>
      </c>
      <c r="BL225" s="22" t="s">
        <v>3683</v>
      </c>
      <c r="BM225" s="191" t="s">
        <v>4734</v>
      </c>
    </row>
    <row r="226" s="2" customFormat="1" ht="16.5" customHeight="1">
      <c r="A226" s="41"/>
      <c r="B226" s="179"/>
      <c r="C226" s="223" t="s">
        <v>1177</v>
      </c>
      <c r="D226" s="223" t="s">
        <v>513</v>
      </c>
      <c r="E226" s="224" t="s">
        <v>4735</v>
      </c>
      <c r="F226" s="225" t="s">
        <v>4736</v>
      </c>
      <c r="G226" s="226" t="s">
        <v>664</v>
      </c>
      <c r="H226" s="227">
        <v>2</v>
      </c>
      <c r="I226" s="228"/>
      <c r="J226" s="229">
        <f>ROUND(I226*H226,2)</f>
        <v>0</v>
      </c>
      <c r="K226" s="225" t="s">
        <v>665</v>
      </c>
      <c r="L226" s="230"/>
      <c r="M226" s="231" t="s">
        <v>3</v>
      </c>
      <c r="N226" s="232" t="s">
        <v>43</v>
      </c>
      <c r="O226" s="75"/>
      <c r="P226" s="189">
        <f>O226*H226</f>
        <v>0</v>
      </c>
      <c r="Q226" s="189">
        <v>0</v>
      </c>
      <c r="R226" s="189">
        <f>Q226*H226</f>
        <v>0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3683</v>
      </c>
      <c r="AT226" s="191" t="s">
        <v>513</v>
      </c>
      <c r="AU226" s="191" t="s">
        <v>80</v>
      </c>
      <c r="AY226" s="22" t="s">
        <v>408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76</v>
      </c>
      <c r="BK226" s="192">
        <f>ROUND(I226*H226,2)</f>
        <v>0</v>
      </c>
      <c r="BL226" s="22" t="s">
        <v>3683</v>
      </c>
      <c r="BM226" s="191" t="s">
        <v>4737</v>
      </c>
    </row>
    <row r="227" s="2" customFormat="1" ht="16.5" customHeight="1">
      <c r="A227" s="41"/>
      <c r="B227" s="179"/>
      <c r="C227" s="223" t="s">
        <v>1185</v>
      </c>
      <c r="D227" s="223" t="s">
        <v>513</v>
      </c>
      <c r="E227" s="224" t="s">
        <v>4738</v>
      </c>
      <c r="F227" s="225" t="s">
        <v>4739</v>
      </c>
      <c r="G227" s="226" t="s">
        <v>664</v>
      </c>
      <c r="H227" s="227">
        <v>2</v>
      </c>
      <c r="I227" s="228"/>
      <c r="J227" s="229">
        <f>ROUND(I227*H227,2)</f>
        <v>0</v>
      </c>
      <c r="K227" s="225" t="s">
        <v>665</v>
      </c>
      <c r="L227" s="230"/>
      <c r="M227" s="231" t="s">
        <v>3</v>
      </c>
      <c r="N227" s="232" t="s">
        <v>43</v>
      </c>
      <c r="O227" s="75"/>
      <c r="P227" s="189">
        <f>O227*H227</f>
        <v>0</v>
      </c>
      <c r="Q227" s="189">
        <v>0</v>
      </c>
      <c r="R227" s="189">
        <f>Q227*H227</f>
        <v>0</v>
      </c>
      <c r="S227" s="189">
        <v>0</v>
      </c>
      <c r="T227" s="190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191" t="s">
        <v>3683</v>
      </c>
      <c r="AT227" s="191" t="s">
        <v>513</v>
      </c>
      <c r="AU227" s="191" t="s">
        <v>80</v>
      </c>
      <c r="AY227" s="22" t="s">
        <v>408</v>
      </c>
      <c r="BE227" s="192">
        <f>IF(N227="základní",J227,0)</f>
        <v>0</v>
      </c>
      <c r="BF227" s="192">
        <f>IF(N227="snížená",J227,0)</f>
        <v>0</v>
      </c>
      <c r="BG227" s="192">
        <f>IF(N227="zákl. přenesená",J227,0)</f>
        <v>0</v>
      </c>
      <c r="BH227" s="192">
        <f>IF(N227="sníž. přenesená",J227,0)</f>
        <v>0</v>
      </c>
      <c r="BI227" s="192">
        <f>IF(N227="nulová",J227,0)</f>
        <v>0</v>
      </c>
      <c r="BJ227" s="22" t="s">
        <v>76</v>
      </c>
      <c r="BK227" s="192">
        <f>ROUND(I227*H227,2)</f>
        <v>0</v>
      </c>
      <c r="BL227" s="22" t="s">
        <v>3683</v>
      </c>
      <c r="BM227" s="191" t="s">
        <v>4740</v>
      </c>
    </row>
    <row r="228" s="2" customFormat="1" ht="16.5" customHeight="1">
      <c r="A228" s="41"/>
      <c r="B228" s="179"/>
      <c r="C228" s="223" t="s">
        <v>1197</v>
      </c>
      <c r="D228" s="223" t="s">
        <v>513</v>
      </c>
      <c r="E228" s="224" t="s">
        <v>4741</v>
      </c>
      <c r="F228" s="225" t="s">
        <v>4742</v>
      </c>
      <c r="G228" s="226" t="s">
        <v>650</v>
      </c>
      <c r="H228" s="227">
        <v>140</v>
      </c>
      <c r="I228" s="228"/>
      <c r="J228" s="229">
        <f>ROUND(I228*H228,2)</f>
        <v>0</v>
      </c>
      <c r="K228" s="225" t="s">
        <v>665</v>
      </c>
      <c r="L228" s="230"/>
      <c r="M228" s="231" t="s">
        <v>3</v>
      </c>
      <c r="N228" s="232" t="s">
        <v>43</v>
      </c>
      <c r="O228" s="75"/>
      <c r="P228" s="189">
        <f>O228*H228</f>
        <v>0</v>
      </c>
      <c r="Q228" s="189">
        <v>0</v>
      </c>
      <c r="R228" s="189">
        <f>Q228*H228</f>
        <v>0</v>
      </c>
      <c r="S228" s="189">
        <v>0</v>
      </c>
      <c r="T228" s="190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191" t="s">
        <v>3683</v>
      </c>
      <c r="AT228" s="191" t="s">
        <v>513</v>
      </c>
      <c r="AU228" s="191" t="s">
        <v>80</v>
      </c>
      <c r="AY228" s="22" t="s">
        <v>408</v>
      </c>
      <c r="BE228" s="192">
        <f>IF(N228="základní",J228,0)</f>
        <v>0</v>
      </c>
      <c r="BF228" s="192">
        <f>IF(N228="snížená",J228,0)</f>
        <v>0</v>
      </c>
      <c r="BG228" s="192">
        <f>IF(N228="zákl. přenesená",J228,0)</f>
        <v>0</v>
      </c>
      <c r="BH228" s="192">
        <f>IF(N228="sníž. přenesená",J228,0)</f>
        <v>0</v>
      </c>
      <c r="BI228" s="192">
        <f>IF(N228="nulová",J228,0)</f>
        <v>0</v>
      </c>
      <c r="BJ228" s="22" t="s">
        <v>76</v>
      </c>
      <c r="BK228" s="192">
        <f>ROUND(I228*H228,2)</f>
        <v>0</v>
      </c>
      <c r="BL228" s="22" t="s">
        <v>3683</v>
      </c>
      <c r="BM228" s="191" t="s">
        <v>4743</v>
      </c>
    </row>
    <row r="229" s="2" customFormat="1" ht="16.5" customHeight="1">
      <c r="A229" s="41"/>
      <c r="B229" s="179"/>
      <c r="C229" s="223" t="s">
        <v>1202</v>
      </c>
      <c r="D229" s="223" t="s">
        <v>513</v>
      </c>
      <c r="E229" s="224" t="s">
        <v>4744</v>
      </c>
      <c r="F229" s="225" t="s">
        <v>4745</v>
      </c>
      <c r="G229" s="226" t="s">
        <v>650</v>
      </c>
      <c r="H229" s="227">
        <v>100</v>
      </c>
      <c r="I229" s="228"/>
      <c r="J229" s="229">
        <f>ROUND(I229*H229,2)</f>
        <v>0</v>
      </c>
      <c r="K229" s="225" t="s">
        <v>665</v>
      </c>
      <c r="L229" s="230"/>
      <c r="M229" s="231" t="s">
        <v>3</v>
      </c>
      <c r="N229" s="232" t="s">
        <v>43</v>
      </c>
      <c r="O229" s="75"/>
      <c r="P229" s="189">
        <f>O229*H229</f>
        <v>0</v>
      </c>
      <c r="Q229" s="189">
        <v>0</v>
      </c>
      <c r="R229" s="189">
        <f>Q229*H229</f>
        <v>0</v>
      </c>
      <c r="S229" s="189">
        <v>0</v>
      </c>
      <c r="T229" s="190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191" t="s">
        <v>3683</v>
      </c>
      <c r="AT229" s="191" t="s">
        <v>513</v>
      </c>
      <c r="AU229" s="191" t="s">
        <v>80</v>
      </c>
      <c r="AY229" s="22" t="s">
        <v>408</v>
      </c>
      <c r="BE229" s="192">
        <f>IF(N229="základní",J229,0)</f>
        <v>0</v>
      </c>
      <c r="BF229" s="192">
        <f>IF(N229="snížená",J229,0)</f>
        <v>0</v>
      </c>
      <c r="BG229" s="192">
        <f>IF(N229="zákl. přenesená",J229,0)</f>
        <v>0</v>
      </c>
      <c r="BH229" s="192">
        <f>IF(N229="sníž. přenesená",J229,0)</f>
        <v>0</v>
      </c>
      <c r="BI229" s="192">
        <f>IF(N229="nulová",J229,0)</f>
        <v>0</v>
      </c>
      <c r="BJ229" s="22" t="s">
        <v>76</v>
      </c>
      <c r="BK229" s="192">
        <f>ROUND(I229*H229,2)</f>
        <v>0</v>
      </c>
      <c r="BL229" s="22" t="s">
        <v>3683</v>
      </c>
      <c r="BM229" s="191" t="s">
        <v>4746</v>
      </c>
    </row>
    <row r="230" s="12" customFormat="1" ht="25.92" customHeight="1">
      <c r="A230" s="12"/>
      <c r="B230" s="166"/>
      <c r="C230" s="12"/>
      <c r="D230" s="167" t="s">
        <v>71</v>
      </c>
      <c r="E230" s="168" t="s">
        <v>114</v>
      </c>
      <c r="F230" s="168" t="s">
        <v>4747</v>
      </c>
      <c r="G230" s="12"/>
      <c r="H230" s="12"/>
      <c r="I230" s="169"/>
      <c r="J230" s="170">
        <f>BK230</f>
        <v>0</v>
      </c>
      <c r="K230" s="12"/>
      <c r="L230" s="166"/>
      <c r="M230" s="171"/>
      <c r="N230" s="172"/>
      <c r="O230" s="172"/>
      <c r="P230" s="173">
        <f>P231</f>
        <v>0</v>
      </c>
      <c r="Q230" s="172"/>
      <c r="R230" s="173">
        <f>R231</f>
        <v>0</v>
      </c>
      <c r="S230" s="172"/>
      <c r="T230" s="174">
        <f>T231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167" t="s">
        <v>415</v>
      </c>
      <c r="AT230" s="175" t="s">
        <v>71</v>
      </c>
      <c r="AU230" s="175" t="s">
        <v>72</v>
      </c>
      <c r="AY230" s="167" t="s">
        <v>408</v>
      </c>
      <c r="BK230" s="176">
        <f>BK231</f>
        <v>0</v>
      </c>
    </row>
    <row r="231" s="12" customFormat="1" ht="22.8" customHeight="1">
      <c r="A231" s="12"/>
      <c r="B231" s="166"/>
      <c r="C231" s="12"/>
      <c r="D231" s="167" t="s">
        <v>71</v>
      </c>
      <c r="E231" s="177" t="s">
        <v>609</v>
      </c>
      <c r="F231" s="177" t="s">
        <v>4671</v>
      </c>
      <c r="G231" s="12"/>
      <c r="H231" s="12"/>
      <c r="I231" s="169"/>
      <c r="J231" s="178">
        <f>BK231</f>
        <v>0</v>
      </c>
      <c r="K231" s="12"/>
      <c r="L231" s="166"/>
      <c r="M231" s="171"/>
      <c r="N231" s="172"/>
      <c r="O231" s="172"/>
      <c r="P231" s="173">
        <f>P232</f>
        <v>0</v>
      </c>
      <c r="Q231" s="172"/>
      <c r="R231" s="173">
        <f>R232</f>
        <v>0</v>
      </c>
      <c r="S231" s="172"/>
      <c r="T231" s="174">
        <f>T232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167" t="s">
        <v>415</v>
      </c>
      <c r="AT231" s="175" t="s">
        <v>71</v>
      </c>
      <c r="AU231" s="175" t="s">
        <v>76</v>
      </c>
      <c r="AY231" s="167" t="s">
        <v>408</v>
      </c>
      <c r="BK231" s="176">
        <f>BK232</f>
        <v>0</v>
      </c>
    </row>
    <row r="232" s="2" customFormat="1" ht="16.5" customHeight="1">
      <c r="A232" s="41"/>
      <c r="B232" s="179"/>
      <c r="C232" s="223" t="s">
        <v>1209</v>
      </c>
      <c r="D232" s="223" t="s">
        <v>513</v>
      </c>
      <c r="E232" s="224" t="s">
        <v>4748</v>
      </c>
      <c r="F232" s="225" t="s">
        <v>4749</v>
      </c>
      <c r="G232" s="226" t="s">
        <v>658</v>
      </c>
      <c r="H232" s="227">
        <v>2</v>
      </c>
      <c r="I232" s="228"/>
      <c r="J232" s="229">
        <f>ROUND(I232*H232,2)</f>
        <v>0</v>
      </c>
      <c r="K232" s="225" t="s">
        <v>665</v>
      </c>
      <c r="L232" s="230"/>
      <c r="M232" s="231" t="s">
        <v>3</v>
      </c>
      <c r="N232" s="232" t="s">
        <v>43</v>
      </c>
      <c r="O232" s="75"/>
      <c r="P232" s="189">
        <f>O232*H232</f>
        <v>0</v>
      </c>
      <c r="Q232" s="189">
        <v>0</v>
      </c>
      <c r="R232" s="189">
        <f>Q232*H232</f>
        <v>0</v>
      </c>
      <c r="S232" s="189">
        <v>0</v>
      </c>
      <c r="T232" s="190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191" t="s">
        <v>3683</v>
      </c>
      <c r="AT232" s="191" t="s">
        <v>513</v>
      </c>
      <c r="AU232" s="191" t="s">
        <v>80</v>
      </c>
      <c r="AY232" s="22" t="s">
        <v>408</v>
      </c>
      <c r="BE232" s="192">
        <f>IF(N232="základní",J232,0)</f>
        <v>0</v>
      </c>
      <c r="BF232" s="192">
        <f>IF(N232="snížená",J232,0)</f>
        <v>0</v>
      </c>
      <c r="BG232" s="192">
        <f>IF(N232="zákl. přenesená",J232,0)</f>
        <v>0</v>
      </c>
      <c r="BH232" s="192">
        <f>IF(N232="sníž. přenesená",J232,0)</f>
        <v>0</v>
      </c>
      <c r="BI232" s="192">
        <f>IF(N232="nulová",J232,0)</f>
        <v>0</v>
      </c>
      <c r="BJ232" s="22" t="s">
        <v>76</v>
      </c>
      <c r="BK232" s="192">
        <f>ROUND(I232*H232,2)</f>
        <v>0</v>
      </c>
      <c r="BL232" s="22" t="s">
        <v>3683</v>
      </c>
      <c r="BM232" s="191" t="s">
        <v>4750</v>
      </c>
    </row>
    <row r="233" s="12" customFormat="1" ht="25.92" customHeight="1">
      <c r="A233" s="12"/>
      <c r="B233" s="166"/>
      <c r="C233" s="12"/>
      <c r="D233" s="167" t="s">
        <v>71</v>
      </c>
      <c r="E233" s="168" t="s">
        <v>415</v>
      </c>
      <c r="F233" s="168" t="s">
        <v>4751</v>
      </c>
      <c r="G233" s="12"/>
      <c r="H233" s="12"/>
      <c r="I233" s="169"/>
      <c r="J233" s="170">
        <f>BK233</f>
        <v>0</v>
      </c>
      <c r="K233" s="12"/>
      <c r="L233" s="166"/>
      <c r="M233" s="171"/>
      <c r="N233" s="172"/>
      <c r="O233" s="172"/>
      <c r="P233" s="173">
        <f>P234+P295+P307+P313+P317+P321</f>
        <v>0</v>
      </c>
      <c r="Q233" s="172"/>
      <c r="R233" s="173">
        <f>R234+R295+R307+R313+R317+R321</f>
        <v>0</v>
      </c>
      <c r="S233" s="172"/>
      <c r="T233" s="174">
        <f>T234+T295+T307+T313+T317+T321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167" t="s">
        <v>415</v>
      </c>
      <c r="AT233" s="175" t="s">
        <v>71</v>
      </c>
      <c r="AU233" s="175" t="s">
        <v>72</v>
      </c>
      <c r="AY233" s="167" t="s">
        <v>408</v>
      </c>
      <c r="BK233" s="176">
        <f>BK234+BK295+BK307+BK313+BK317+BK321</f>
        <v>0</v>
      </c>
    </row>
    <row r="234" s="12" customFormat="1" ht="22.8" customHeight="1">
      <c r="A234" s="12"/>
      <c r="B234" s="166"/>
      <c r="C234" s="12"/>
      <c r="D234" s="167" t="s">
        <v>71</v>
      </c>
      <c r="E234" s="177" t="s">
        <v>671</v>
      </c>
      <c r="F234" s="177" t="s">
        <v>4398</v>
      </c>
      <c r="G234" s="12"/>
      <c r="H234" s="12"/>
      <c r="I234" s="169"/>
      <c r="J234" s="178">
        <f>BK234</f>
        <v>0</v>
      </c>
      <c r="K234" s="12"/>
      <c r="L234" s="166"/>
      <c r="M234" s="171"/>
      <c r="N234" s="172"/>
      <c r="O234" s="172"/>
      <c r="P234" s="173">
        <f>SUM(P235:P294)</f>
        <v>0</v>
      </c>
      <c r="Q234" s="172"/>
      <c r="R234" s="173">
        <f>SUM(R235:R294)</f>
        <v>0</v>
      </c>
      <c r="S234" s="172"/>
      <c r="T234" s="174">
        <f>SUM(T235:T294)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167" t="s">
        <v>415</v>
      </c>
      <c r="AT234" s="175" t="s">
        <v>71</v>
      </c>
      <c r="AU234" s="175" t="s">
        <v>76</v>
      </c>
      <c r="AY234" s="167" t="s">
        <v>408</v>
      </c>
      <c r="BK234" s="176">
        <f>SUM(BK235:BK294)</f>
        <v>0</v>
      </c>
    </row>
    <row r="235" s="2" customFormat="1" ht="16.5" customHeight="1">
      <c r="A235" s="41"/>
      <c r="B235" s="179"/>
      <c r="C235" s="180" t="s">
        <v>1214</v>
      </c>
      <c r="D235" s="180" t="s">
        <v>411</v>
      </c>
      <c r="E235" s="181" t="s">
        <v>4752</v>
      </c>
      <c r="F235" s="182" t="s">
        <v>4753</v>
      </c>
      <c r="G235" s="183" t="s">
        <v>664</v>
      </c>
      <c r="H235" s="184">
        <v>3</v>
      </c>
      <c r="I235" s="185"/>
      <c r="J235" s="186">
        <f>ROUND(I235*H235,2)</f>
        <v>0</v>
      </c>
      <c r="K235" s="182" t="s">
        <v>665</v>
      </c>
      <c r="L235" s="42"/>
      <c r="M235" s="187" t="s">
        <v>3</v>
      </c>
      <c r="N235" s="188" t="s">
        <v>43</v>
      </c>
      <c r="O235" s="75"/>
      <c r="P235" s="189">
        <f>O235*H235</f>
        <v>0</v>
      </c>
      <c r="Q235" s="189">
        <v>0</v>
      </c>
      <c r="R235" s="189">
        <f>Q235*H235</f>
        <v>0</v>
      </c>
      <c r="S235" s="189">
        <v>0</v>
      </c>
      <c r="T235" s="190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191" t="s">
        <v>3683</v>
      </c>
      <c r="AT235" s="191" t="s">
        <v>411</v>
      </c>
      <c r="AU235" s="191" t="s">
        <v>80</v>
      </c>
      <c r="AY235" s="22" t="s">
        <v>408</v>
      </c>
      <c r="BE235" s="192">
        <f>IF(N235="základní",J235,0)</f>
        <v>0</v>
      </c>
      <c r="BF235" s="192">
        <f>IF(N235="snížená",J235,0)</f>
        <v>0</v>
      </c>
      <c r="BG235" s="192">
        <f>IF(N235="zákl. přenesená",J235,0)</f>
        <v>0</v>
      </c>
      <c r="BH235" s="192">
        <f>IF(N235="sníž. přenesená",J235,0)</f>
        <v>0</v>
      </c>
      <c r="BI235" s="192">
        <f>IF(N235="nulová",J235,0)</f>
        <v>0</v>
      </c>
      <c r="BJ235" s="22" t="s">
        <v>76</v>
      </c>
      <c r="BK235" s="192">
        <f>ROUND(I235*H235,2)</f>
        <v>0</v>
      </c>
      <c r="BL235" s="22" t="s">
        <v>3683</v>
      </c>
      <c r="BM235" s="191" t="s">
        <v>4754</v>
      </c>
    </row>
    <row r="236" s="2" customFormat="1" ht="16.5" customHeight="1">
      <c r="A236" s="41"/>
      <c r="B236" s="179"/>
      <c r="C236" s="180" t="s">
        <v>1222</v>
      </c>
      <c r="D236" s="180" t="s">
        <v>411</v>
      </c>
      <c r="E236" s="181" t="s">
        <v>4755</v>
      </c>
      <c r="F236" s="182" t="s">
        <v>4756</v>
      </c>
      <c r="G236" s="183" t="s">
        <v>664</v>
      </c>
      <c r="H236" s="184">
        <v>1</v>
      </c>
      <c r="I236" s="185"/>
      <c r="J236" s="186">
        <f>ROUND(I236*H236,2)</f>
        <v>0</v>
      </c>
      <c r="K236" s="182" t="s">
        <v>414</v>
      </c>
      <c r="L236" s="42"/>
      <c r="M236" s="187" t="s">
        <v>3</v>
      </c>
      <c r="N236" s="188" t="s">
        <v>43</v>
      </c>
      <c r="O236" s="75"/>
      <c r="P236" s="189">
        <f>O236*H236</f>
        <v>0</v>
      </c>
      <c r="Q236" s="189">
        <v>0</v>
      </c>
      <c r="R236" s="189">
        <f>Q236*H236</f>
        <v>0</v>
      </c>
      <c r="S236" s="189">
        <v>0</v>
      </c>
      <c r="T236" s="190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191" t="s">
        <v>3683</v>
      </c>
      <c r="AT236" s="191" t="s">
        <v>411</v>
      </c>
      <c r="AU236" s="191" t="s">
        <v>80</v>
      </c>
      <c r="AY236" s="22" t="s">
        <v>408</v>
      </c>
      <c r="BE236" s="192">
        <f>IF(N236="základní",J236,0)</f>
        <v>0</v>
      </c>
      <c r="BF236" s="192">
        <f>IF(N236="snížená",J236,0)</f>
        <v>0</v>
      </c>
      <c r="BG236" s="192">
        <f>IF(N236="zákl. přenesená",J236,0)</f>
        <v>0</v>
      </c>
      <c r="BH236" s="192">
        <f>IF(N236="sníž. přenesená",J236,0)</f>
        <v>0</v>
      </c>
      <c r="BI236" s="192">
        <f>IF(N236="nulová",J236,0)</f>
        <v>0</v>
      </c>
      <c r="BJ236" s="22" t="s">
        <v>76</v>
      </c>
      <c r="BK236" s="192">
        <f>ROUND(I236*H236,2)</f>
        <v>0</v>
      </c>
      <c r="BL236" s="22" t="s">
        <v>3683</v>
      </c>
      <c r="BM236" s="191" t="s">
        <v>4757</v>
      </c>
    </row>
    <row r="237" s="2" customFormat="1">
      <c r="A237" s="41"/>
      <c r="B237" s="42"/>
      <c r="C237" s="41"/>
      <c r="D237" s="193" t="s">
        <v>417</v>
      </c>
      <c r="E237" s="41"/>
      <c r="F237" s="194" t="s">
        <v>4758</v>
      </c>
      <c r="G237" s="41"/>
      <c r="H237" s="41"/>
      <c r="I237" s="195"/>
      <c r="J237" s="41"/>
      <c r="K237" s="41"/>
      <c r="L237" s="42"/>
      <c r="M237" s="196"/>
      <c r="N237" s="197"/>
      <c r="O237" s="75"/>
      <c r="P237" s="75"/>
      <c r="Q237" s="75"/>
      <c r="R237" s="75"/>
      <c r="S237" s="75"/>
      <c r="T237" s="76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2" t="s">
        <v>417</v>
      </c>
      <c r="AU237" s="22" t="s">
        <v>80</v>
      </c>
    </row>
    <row r="238" s="2" customFormat="1" ht="21.75" customHeight="1">
      <c r="A238" s="41"/>
      <c r="B238" s="179"/>
      <c r="C238" s="180" t="s">
        <v>1230</v>
      </c>
      <c r="D238" s="180" t="s">
        <v>411</v>
      </c>
      <c r="E238" s="181" t="s">
        <v>4759</v>
      </c>
      <c r="F238" s="182" t="s">
        <v>4760</v>
      </c>
      <c r="G238" s="183" t="s">
        <v>664</v>
      </c>
      <c r="H238" s="184">
        <v>1</v>
      </c>
      <c r="I238" s="185"/>
      <c r="J238" s="186">
        <f>ROUND(I238*H238,2)</f>
        <v>0</v>
      </c>
      <c r="K238" s="182" t="s">
        <v>414</v>
      </c>
      <c r="L238" s="42"/>
      <c r="M238" s="187" t="s">
        <v>3</v>
      </c>
      <c r="N238" s="188" t="s">
        <v>43</v>
      </c>
      <c r="O238" s="75"/>
      <c r="P238" s="189">
        <f>O238*H238</f>
        <v>0</v>
      </c>
      <c r="Q238" s="189">
        <v>0</v>
      </c>
      <c r="R238" s="189">
        <f>Q238*H238</f>
        <v>0</v>
      </c>
      <c r="S238" s="189">
        <v>0</v>
      </c>
      <c r="T238" s="190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191" t="s">
        <v>3683</v>
      </c>
      <c r="AT238" s="191" t="s">
        <v>411</v>
      </c>
      <c r="AU238" s="191" t="s">
        <v>80</v>
      </c>
      <c r="AY238" s="22" t="s">
        <v>408</v>
      </c>
      <c r="BE238" s="192">
        <f>IF(N238="základní",J238,0)</f>
        <v>0</v>
      </c>
      <c r="BF238" s="192">
        <f>IF(N238="snížená",J238,0)</f>
        <v>0</v>
      </c>
      <c r="BG238" s="192">
        <f>IF(N238="zákl. přenesená",J238,0)</f>
        <v>0</v>
      </c>
      <c r="BH238" s="192">
        <f>IF(N238="sníž. přenesená",J238,0)</f>
        <v>0</v>
      </c>
      <c r="BI238" s="192">
        <f>IF(N238="nulová",J238,0)</f>
        <v>0</v>
      </c>
      <c r="BJ238" s="22" t="s">
        <v>76</v>
      </c>
      <c r="BK238" s="192">
        <f>ROUND(I238*H238,2)</f>
        <v>0</v>
      </c>
      <c r="BL238" s="22" t="s">
        <v>3683</v>
      </c>
      <c r="BM238" s="191" t="s">
        <v>4761</v>
      </c>
    </row>
    <row r="239" s="2" customFormat="1">
      <c r="A239" s="41"/>
      <c r="B239" s="42"/>
      <c r="C239" s="41"/>
      <c r="D239" s="193" t="s">
        <v>417</v>
      </c>
      <c r="E239" s="41"/>
      <c r="F239" s="194" t="s">
        <v>4762</v>
      </c>
      <c r="G239" s="41"/>
      <c r="H239" s="41"/>
      <c r="I239" s="195"/>
      <c r="J239" s="41"/>
      <c r="K239" s="41"/>
      <c r="L239" s="42"/>
      <c r="M239" s="196"/>
      <c r="N239" s="197"/>
      <c r="O239" s="75"/>
      <c r="P239" s="75"/>
      <c r="Q239" s="75"/>
      <c r="R239" s="75"/>
      <c r="S239" s="75"/>
      <c r="T239" s="76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2" t="s">
        <v>417</v>
      </c>
      <c r="AU239" s="22" t="s">
        <v>80</v>
      </c>
    </row>
    <row r="240" s="2" customFormat="1" ht="16.5" customHeight="1">
      <c r="A240" s="41"/>
      <c r="B240" s="179"/>
      <c r="C240" s="180" t="s">
        <v>1235</v>
      </c>
      <c r="D240" s="180" t="s">
        <v>411</v>
      </c>
      <c r="E240" s="181" t="s">
        <v>4763</v>
      </c>
      <c r="F240" s="182" t="s">
        <v>4764</v>
      </c>
      <c r="G240" s="183" t="s">
        <v>664</v>
      </c>
      <c r="H240" s="184">
        <v>1</v>
      </c>
      <c r="I240" s="185"/>
      <c r="J240" s="186">
        <f>ROUND(I240*H240,2)</f>
        <v>0</v>
      </c>
      <c r="K240" s="182" t="s">
        <v>665</v>
      </c>
      <c r="L240" s="42"/>
      <c r="M240" s="187" t="s">
        <v>3</v>
      </c>
      <c r="N240" s="188" t="s">
        <v>43</v>
      </c>
      <c r="O240" s="75"/>
      <c r="P240" s="189">
        <f>O240*H240</f>
        <v>0</v>
      </c>
      <c r="Q240" s="189">
        <v>0</v>
      </c>
      <c r="R240" s="189">
        <f>Q240*H240</f>
        <v>0</v>
      </c>
      <c r="S240" s="189">
        <v>0</v>
      </c>
      <c r="T240" s="190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191" t="s">
        <v>3683</v>
      </c>
      <c r="AT240" s="191" t="s">
        <v>411</v>
      </c>
      <c r="AU240" s="191" t="s">
        <v>80</v>
      </c>
      <c r="AY240" s="22" t="s">
        <v>408</v>
      </c>
      <c r="BE240" s="192">
        <f>IF(N240="základní",J240,0)</f>
        <v>0</v>
      </c>
      <c r="BF240" s="192">
        <f>IF(N240="snížená",J240,0)</f>
        <v>0</v>
      </c>
      <c r="BG240" s="192">
        <f>IF(N240="zákl. přenesená",J240,0)</f>
        <v>0</v>
      </c>
      <c r="BH240" s="192">
        <f>IF(N240="sníž. přenesená",J240,0)</f>
        <v>0</v>
      </c>
      <c r="BI240" s="192">
        <f>IF(N240="nulová",J240,0)</f>
        <v>0</v>
      </c>
      <c r="BJ240" s="22" t="s">
        <v>76</v>
      </c>
      <c r="BK240" s="192">
        <f>ROUND(I240*H240,2)</f>
        <v>0</v>
      </c>
      <c r="BL240" s="22" t="s">
        <v>3683</v>
      </c>
      <c r="BM240" s="191" t="s">
        <v>4765</v>
      </c>
    </row>
    <row r="241" s="2" customFormat="1" ht="16.5" customHeight="1">
      <c r="A241" s="41"/>
      <c r="B241" s="179"/>
      <c r="C241" s="180" t="s">
        <v>1240</v>
      </c>
      <c r="D241" s="180" t="s">
        <v>411</v>
      </c>
      <c r="E241" s="181" t="s">
        <v>4766</v>
      </c>
      <c r="F241" s="182" t="s">
        <v>4767</v>
      </c>
      <c r="G241" s="183" t="s">
        <v>664</v>
      </c>
      <c r="H241" s="184">
        <v>1</v>
      </c>
      <c r="I241" s="185"/>
      <c r="J241" s="186">
        <f>ROUND(I241*H241,2)</f>
        <v>0</v>
      </c>
      <c r="K241" s="182" t="s">
        <v>665</v>
      </c>
      <c r="L241" s="42"/>
      <c r="M241" s="187" t="s">
        <v>3</v>
      </c>
      <c r="N241" s="188" t="s">
        <v>43</v>
      </c>
      <c r="O241" s="75"/>
      <c r="P241" s="189">
        <f>O241*H241</f>
        <v>0</v>
      </c>
      <c r="Q241" s="189">
        <v>0</v>
      </c>
      <c r="R241" s="189">
        <f>Q241*H241</f>
        <v>0</v>
      </c>
      <c r="S241" s="189">
        <v>0</v>
      </c>
      <c r="T241" s="190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191" t="s">
        <v>3683</v>
      </c>
      <c r="AT241" s="191" t="s">
        <v>411</v>
      </c>
      <c r="AU241" s="191" t="s">
        <v>80</v>
      </c>
      <c r="AY241" s="22" t="s">
        <v>408</v>
      </c>
      <c r="BE241" s="192">
        <f>IF(N241="základní",J241,0)</f>
        <v>0</v>
      </c>
      <c r="BF241" s="192">
        <f>IF(N241="snížená",J241,0)</f>
        <v>0</v>
      </c>
      <c r="BG241" s="192">
        <f>IF(N241="zákl. přenesená",J241,0)</f>
        <v>0</v>
      </c>
      <c r="BH241" s="192">
        <f>IF(N241="sníž. přenesená",J241,0)</f>
        <v>0</v>
      </c>
      <c r="BI241" s="192">
        <f>IF(N241="nulová",J241,0)</f>
        <v>0</v>
      </c>
      <c r="BJ241" s="22" t="s">
        <v>76</v>
      </c>
      <c r="BK241" s="192">
        <f>ROUND(I241*H241,2)</f>
        <v>0</v>
      </c>
      <c r="BL241" s="22" t="s">
        <v>3683</v>
      </c>
      <c r="BM241" s="191" t="s">
        <v>4768</v>
      </c>
    </row>
    <row r="242" s="2" customFormat="1" ht="16.5" customHeight="1">
      <c r="A242" s="41"/>
      <c r="B242" s="179"/>
      <c r="C242" s="180" t="s">
        <v>1247</v>
      </c>
      <c r="D242" s="180" t="s">
        <v>411</v>
      </c>
      <c r="E242" s="181" t="s">
        <v>4763</v>
      </c>
      <c r="F242" s="182" t="s">
        <v>4764</v>
      </c>
      <c r="G242" s="183" t="s">
        <v>664</v>
      </c>
      <c r="H242" s="184">
        <v>1</v>
      </c>
      <c r="I242" s="185"/>
      <c r="J242" s="186">
        <f>ROUND(I242*H242,2)</f>
        <v>0</v>
      </c>
      <c r="K242" s="182" t="s">
        <v>665</v>
      </c>
      <c r="L242" s="42"/>
      <c r="M242" s="187" t="s">
        <v>3</v>
      </c>
      <c r="N242" s="188" t="s">
        <v>43</v>
      </c>
      <c r="O242" s="75"/>
      <c r="P242" s="189">
        <f>O242*H242</f>
        <v>0</v>
      </c>
      <c r="Q242" s="189">
        <v>0</v>
      </c>
      <c r="R242" s="189">
        <f>Q242*H242</f>
        <v>0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3683</v>
      </c>
      <c r="AT242" s="191" t="s">
        <v>411</v>
      </c>
      <c r="AU242" s="191" t="s">
        <v>80</v>
      </c>
      <c r="AY242" s="22" t="s">
        <v>408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76</v>
      </c>
      <c r="BK242" s="192">
        <f>ROUND(I242*H242,2)</f>
        <v>0</v>
      </c>
      <c r="BL242" s="22" t="s">
        <v>3683</v>
      </c>
      <c r="BM242" s="191" t="s">
        <v>4769</v>
      </c>
    </row>
    <row r="243" s="2" customFormat="1" ht="16.5" customHeight="1">
      <c r="A243" s="41"/>
      <c r="B243" s="179"/>
      <c r="C243" s="180" t="s">
        <v>1252</v>
      </c>
      <c r="D243" s="180" t="s">
        <v>411</v>
      </c>
      <c r="E243" s="181" t="s">
        <v>4770</v>
      </c>
      <c r="F243" s="182" t="s">
        <v>4771</v>
      </c>
      <c r="G243" s="183" t="s">
        <v>664</v>
      </c>
      <c r="H243" s="184">
        <v>1</v>
      </c>
      <c r="I243" s="185"/>
      <c r="J243" s="186">
        <f>ROUND(I243*H243,2)</f>
        <v>0</v>
      </c>
      <c r="K243" s="182" t="s">
        <v>665</v>
      </c>
      <c r="L243" s="42"/>
      <c r="M243" s="187" t="s">
        <v>3</v>
      </c>
      <c r="N243" s="188" t="s">
        <v>43</v>
      </c>
      <c r="O243" s="75"/>
      <c r="P243" s="189">
        <f>O243*H243</f>
        <v>0</v>
      </c>
      <c r="Q243" s="189">
        <v>0</v>
      </c>
      <c r="R243" s="189">
        <f>Q243*H243</f>
        <v>0</v>
      </c>
      <c r="S243" s="189">
        <v>0</v>
      </c>
      <c r="T243" s="190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191" t="s">
        <v>3683</v>
      </c>
      <c r="AT243" s="191" t="s">
        <v>411</v>
      </c>
      <c r="AU243" s="191" t="s">
        <v>80</v>
      </c>
      <c r="AY243" s="22" t="s">
        <v>408</v>
      </c>
      <c r="BE243" s="192">
        <f>IF(N243="základní",J243,0)</f>
        <v>0</v>
      </c>
      <c r="BF243" s="192">
        <f>IF(N243="snížená",J243,0)</f>
        <v>0</v>
      </c>
      <c r="BG243" s="192">
        <f>IF(N243="zákl. přenesená",J243,0)</f>
        <v>0</v>
      </c>
      <c r="BH243" s="192">
        <f>IF(N243="sníž. přenesená",J243,0)</f>
        <v>0</v>
      </c>
      <c r="BI243" s="192">
        <f>IF(N243="nulová",J243,0)</f>
        <v>0</v>
      </c>
      <c r="BJ243" s="22" t="s">
        <v>76</v>
      </c>
      <c r="BK243" s="192">
        <f>ROUND(I243*H243,2)</f>
        <v>0</v>
      </c>
      <c r="BL243" s="22" t="s">
        <v>3683</v>
      </c>
      <c r="BM243" s="191" t="s">
        <v>4772</v>
      </c>
    </row>
    <row r="244" s="2" customFormat="1" ht="16.5" customHeight="1">
      <c r="A244" s="41"/>
      <c r="B244" s="179"/>
      <c r="C244" s="180" t="s">
        <v>1258</v>
      </c>
      <c r="D244" s="180" t="s">
        <v>411</v>
      </c>
      <c r="E244" s="181" t="s">
        <v>4773</v>
      </c>
      <c r="F244" s="182" t="s">
        <v>4418</v>
      </c>
      <c r="G244" s="183" t="s">
        <v>664</v>
      </c>
      <c r="H244" s="184">
        <v>2</v>
      </c>
      <c r="I244" s="185"/>
      <c r="J244" s="186">
        <f>ROUND(I244*H244,2)</f>
        <v>0</v>
      </c>
      <c r="K244" s="182" t="s">
        <v>665</v>
      </c>
      <c r="L244" s="42"/>
      <c r="M244" s="187" t="s">
        <v>3</v>
      </c>
      <c r="N244" s="188" t="s">
        <v>43</v>
      </c>
      <c r="O244" s="75"/>
      <c r="P244" s="189">
        <f>O244*H244</f>
        <v>0</v>
      </c>
      <c r="Q244" s="189">
        <v>0</v>
      </c>
      <c r="R244" s="189">
        <f>Q244*H244</f>
        <v>0</v>
      </c>
      <c r="S244" s="189">
        <v>0</v>
      </c>
      <c r="T244" s="190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191" t="s">
        <v>3683</v>
      </c>
      <c r="AT244" s="191" t="s">
        <v>411</v>
      </c>
      <c r="AU244" s="191" t="s">
        <v>80</v>
      </c>
      <c r="AY244" s="22" t="s">
        <v>408</v>
      </c>
      <c r="BE244" s="192">
        <f>IF(N244="základní",J244,0)</f>
        <v>0</v>
      </c>
      <c r="BF244" s="192">
        <f>IF(N244="snížená",J244,0)</f>
        <v>0</v>
      </c>
      <c r="BG244" s="192">
        <f>IF(N244="zákl. přenesená",J244,0)</f>
        <v>0</v>
      </c>
      <c r="BH244" s="192">
        <f>IF(N244="sníž. přenesená",J244,0)</f>
        <v>0</v>
      </c>
      <c r="BI244" s="192">
        <f>IF(N244="nulová",J244,0)</f>
        <v>0</v>
      </c>
      <c r="BJ244" s="22" t="s">
        <v>76</v>
      </c>
      <c r="BK244" s="192">
        <f>ROUND(I244*H244,2)</f>
        <v>0</v>
      </c>
      <c r="BL244" s="22" t="s">
        <v>3683</v>
      </c>
      <c r="BM244" s="191" t="s">
        <v>4774</v>
      </c>
    </row>
    <row r="245" s="2" customFormat="1" ht="16.5" customHeight="1">
      <c r="A245" s="41"/>
      <c r="B245" s="179"/>
      <c r="C245" s="180" t="s">
        <v>1265</v>
      </c>
      <c r="D245" s="180" t="s">
        <v>411</v>
      </c>
      <c r="E245" s="181" t="s">
        <v>4775</v>
      </c>
      <c r="F245" s="182" t="s">
        <v>4421</v>
      </c>
      <c r="G245" s="183" t="s">
        <v>664</v>
      </c>
      <c r="H245" s="184">
        <v>26</v>
      </c>
      <c r="I245" s="185"/>
      <c r="J245" s="186">
        <f>ROUND(I245*H245,2)</f>
        <v>0</v>
      </c>
      <c r="K245" s="182" t="s">
        <v>665</v>
      </c>
      <c r="L245" s="42"/>
      <c r="M245" s="187" t="s">
        <v>3</v>
      </c>
      <c r="N245" s="188" t="s">
        <v>43</v>
      </c>
      <c r="O245" s="75"/>
      <c r="P245" s="189">
        <f>O245*H245</f>
        <v>0</v>
      </c>
      <c r="Q245" s="189">
        <v>0</v>
      </c>
      <c r="R245" s="189">
        <f>Q245*H245</f>
        <v>0</v>
      </c>
      <c r="S245" s="189">
        <v>0</v>
      </c>
      <c r="T245" s="190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191" t="s">
        <v>3683</v>
      </c>
      <c r="AT245" s="191" t="s">
        <v>411</v>
      </c>
      <c r="AU245" s="191" t="s">
        <v>80</v>
      </c>
      <c r="AY245" s="22" t="s">
        <v>408</v>
      </c>
      <c r="BE245" s="192">
        <f>IF(N245="základní",J245,0)</f>
        <v>0</v>
      </c>
      <c r="BF245" s="192">
        <f>IF(N245="snížená",J245,0)</f>
        <v>0</v>
      </c>
      <c r="BG245" s="192">
        <f>IF(N245="zákl. přenesená",J245,0)</f>
        <v>0</v>
      </c>
      <c r="BH245" s="192">
        <f>IF(N245="sníž. přenesená",J245,0)</f>
        <v>0</v>
      </c>
      <c r="BI245" s="192">
        <f>IF(N245="nulová",J245,0)</f>
        <v>0</v>
      </c>
      <c r="BJ245" s="22" t="s">
        <v>76</v>
      </c>
      <c r="BK245" s="192">
        <f>ROUND(I245*H245,2)</f>
        <v>0</v>
      </c>
      <c r="BL245" s="22" t="s">
        <v>3683</v>
      </c>
      <c r="BM245" s="191" t="s">
        <v>4776</v>
      </c>
    </row>
    <row r="246" s="2" customFormat="1" ht="16.5" customHeight="1">
      <c r="A246" s="41"/>
      <c r="B246" s="179"/>
      <c r="C246" s="180" t="s">
        <v>1270</v>
      </c>
      <c r="D246" s="180" t="s">
        <v>411</v>
      </c>
      <c r="E246" s="181" t="s">
        <v>4777</v>
      </c>
      <c r="F246" s="182" t="s">
        <v>4424</v>
      </c>
      <c r="G246" s="183" t="s">
        <v>664</v>
      </c>
      <c r="H246" s="184">
        <v>4</v>
      </c>
      <c r="I246" s="185"/>
      <c r="J246" s="186">
        <f>ROUND(I246*H246,2)</f>
        <v>0</v>
      </c>
      <c r="K246" s="182" t="s">
        <v>665</v>
      </c>
      <c r="L246" s="42"/>
      <c r="M246" s="187" t="s">
        <v>3</v>
      </c>
      <c r="N246" s="188" t="s">
        <v>43</v>
      </c>
      <c r="O246" s="75"/>
      <c r="P246" s="189">
        <f>O246*H246</f>
        <v>0</v>
      </c>
      <c r="Q246" s="189">
        <v>0</v>
      </c>
      <c r="R246" s="189">
        <f>Q246*H246</f>
        <v>0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3683</v>
      </c>
      <c r="AT246" s="191" t="s">
        <v>411</v>
      </c>
      <c r="AU246" s="191" t="s">
        <v>80</v>
      </c>
      <c r="AY246" s="22" t="s">
        <v>408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76</v>
      </c>
      <c r="BK246" s="192">
        <f>ROUND(I246*H246,2)</f>
        <v>0</v>
      </c>
      <c r="BL246" s="22" t="s">
        <v>3683</v>
      </c>
      <c r="BM246" s="191" t="s">
        <v>4778</v>
      </c>
    </row>
    <row r="247" s="2" customFormat="1" ht="16.5" customHeight="1">
      <c r="A247" s="41"/>
      <c r="B247" s="179"/>
      <c r="C247" s="180" t="s">
        <v>1277</v>
      </c>
      <c r="D247" s="180" t="s">
        <v>411</v>
      </c>
      <c r="E247" s="181" t="s">
        <v>4779</v>
      </c>
      <c r="F247" s="182" t="s">
        <v>4427</v>
      </c>
      <c r="G247" s="183" t="s">
        <v>664</v>
      </c>
      <c r="H247" s="184">
        <v>3</v>
      </c>
      <c r="I247" s="185"/>
      <c r="J247" s="186">
        <f>ROUND(I247*H247,2)</f>
        <v>0</v>
      </c>
      <c r="K247" s="182" t="s">
        <v>665</v>
      </c>
      <c r="L247" s="42"/>
      <c r="M247" s="187" t="s">
        <v>3</v>
      </c>
      <c r="N247" s="188" t="s">
        <v>43</v>
      </c>
      <c r="O247" s="75"/>
      <c r="P247" s="189">
        <f>O247*H247</f>
        <v>0</v>
      </c>
      <c r="Q247" s="189">
        <v>0</v>
      </c>
      <c r="R247" s="189">
        <f>Q247*H247</f>
        <v>0</v>
      </c>
      <c r="S247" s="189">
        <v>0</v>
      </c>
      <c r="T247" s="190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191" t="s">
        <v>3683</v>
      </c>
      <c r="AT247" s="191" t="s">
        <v>411</v>
      </c>
      <c r="AU247" s="191" t="s">
        <v>80</v>
      </c>
      <c r="AY247" s="22" t="s">
        <v>408</v>
      </c>
      <c r="BE247" s="192">
        <f>IF(N247="základní",J247,0)</f>
        <v>0</v>
      </c>
      <c r="BF247" s="192">
        <f>IF(N247="snížená",J247,0)</f>
        <v>0</v>
      </c>
      <c r="BG247" s="192">
        <f>IF(N247="zákl. přenesená",J247,0)</f>
        <v>0</v>
      </c>
      <c r="BH247" s="192">
        <f>IF(N247="sníž. přenesená",J247,0)</f>
        <v>0</v>
      </c>
      <c r="BI247" s="192">
        <f>IF(N247="nulová",J247,0)</f>
        <v>0</v>
      </c>
      <c r="BJ247" s="22" t="s">
        <v>76</v>
      </c>
      <c r="BK247" s="192">
        <f>ROUND(I247*H247,2)</f>
        <v>0</v>
      </c>
      <c r="BL247" s="22" t="s">
        <v>3683</v>
      </c>
      <c r="BM247" s="191" t="s">
        <v>4780</v>
      </c>
    </row>
    <row r="248" s="2" customFormat="1" ht="16.5" customHeight="1">
      <c r="A248" s="41"/>
      <c r="B248" s="179"/>
      <c r="C248" s="180" t="s">
        <v>1282</v>
      </c>
      <c r="D248" s="180" t="s">
        <v>411</v>
      </c>
      <c r="E248" s="181" t="s">
        <v>4781</v>
      </c>
      <c r="F248" s="182" t="s">
        <v>4430</v>
      </c>
      <c r="G248" s="183" t="s">
        <v>664</v>
      </c>
      <c r="H248" s="184">
        <v>3</v>
      </c>
      <c r="I248" s="185"/>
      <c r="J248" s="186">
        <f>ROUND(I248*H248,2)</f>
        <v>0</v>
      </c>
      <c r="K248" s="182" t="s">
        <v>665</v>
      </c>
      <c r="L248" s="42"/>
      <c r="M248" s="187" t="s">
        <v>3</v>
      </c>
      <c r="N248" s="188" t="s">
        <v>43</v>
      </c>
      <c r="O248" s="75"/>
      <c r="P248" s="189">
        <f>O248*H248</f>
        <v>0</v>
      </c>
      <c r="Q248" s="189">
        <v>0</v>
      </c>
      <c r="R248" s="189">
        <f>Q248*H248</f>
        <v>0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3683</v>
      </c>
      <c r="AT248" s="191" t="s">
        <v>411</v>
      </c>
      <c r="AU248" s="191" t="s">
        <v>80</v>
      </c>
      <c r="AY248" s="22" t="s">
        <v>408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76</v>
      </c>
      <c r="BK248" s="192">
        <f>ROUND(I248*H248,2)</f>
        <v>0</v>
      </c>
      <c r="BL248" s="22" t="s">
        <v>3683</v>
      </c>
      <c r="BM248" s="191" t="s">
        <v>4782</v>
      </c>
    </row>
    <row r="249" s="2" customFormat="1" ht="16.5" customHeight="1">
      <c r="A249" s="41"/>
      <c r="B249" s="179"/>
      <c r="C249" s="180" t="s">
        <v>1287</v>
      </c>
      <c r="D249" s="180" t="s">
        <v>411</v>
      </c>
      <c r="E249" s="181" t="s">
        <v>4783</v>
      </c>
      <c r="F249" s="182" t="s">
        <v>4433</v>
      </c>
      <c r="G249" s="183" t="s">
        <v>664</v>
      </c>
      <c r="H249" s="184">
        <v>2</v>
      </c>
      <c r="I249" s="185"/>
      <c r="J249" s="186">
        <f>ROUND(I249*H249,2)</f>
        <v>0</v>
      </c>
      <c r="K249" s="182" t="s">
        <v>665</v>
      </c>
      <c r="L249" s="42"/>
      <c r="M249" s="187" t="s">
        <v>3</v>
      </c>
      <c r="N249" s="188" t="s">
        <v>43</v>
      </c>
      <c r="O249" s="75"/>
      <c r="P249" s="189">
        <f>O249*H249</f>
        <v>0</v>
      </c>
      <c r="Q249" s="189">
        <v>0</v>
      </c>
      <c r="R249" s="189">
        <f>Q249*H249</f>
        <v>0</v>
      </c>
      <c r="S249" s="189">
        <v>0</v>
      </c>
      <c r="T249" s="190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191" t="s">
        <v>3683</v>
      </c>
      <c r="AT249" s="191" t="s">
        <v>411</v>
      </c>
      <c r="AU249" s="191" t="s">
        <v>80</v>
      </c>
      <c r="AY249" s="22" t="s">
        <v>408</v>
      </c>
      <c r="BE249" s="192">
        <f>IF(N249="základní",J249,0)</f>
        <v>0</v>
      </c>
      <c r="BF249" s="192">
        <f>IF(N249="snížená",J249,0)</f>
        <v>0</v>
      </c>
      <c r="BG249" s="192">
        <f>IF(N249="zákl. přenesená",J249,0)</f>
        <v>0</v>
      </c>
      <c r="BH249" s="192">
        <f>IF(N249="sníž. přenesená",J249,0)</f>
        <v>0</v>
      </c>
      <c r="BI249" s="192">
        <f>IF(N249="nulová",J249,0)</f>
        <v>0</v>
      </c>
      <c r="BJ249" s="22" t="s">
        <v>76</v>
      </c>
      <c r="BK249" s="192">
        <f>ROUND(I249*H249,2)</f>
        <v>0</v>
      </c>
      <c r="BL249" s="22" t="s">
        <v>3683</v>
      </c>
      <c r="BM249" s="191" t="s">
        <v>4784</v>
      </c>
    </row>
    <row r="250" s="2" customFormat="1" ht="16.5" customHeight="1">
      <c r="A250" s="41"/>
      <c r="B250" s="179"/>
      <c r="C250" s="180" t="s">
        <v>1293</v>
      </c>
      <c r="D250" s="180" t="s">
        <v>411</v>
      </c>
      <c r="E250" s="181" t="s">
        <v>4785</v>
      </c>
      <c r="F250" s="182" t="s">
        <v>4436</v>
      </c>
      <c r="G250" s="183" t="s">
        <v>664</v>
      </c>
      <c r="H250" s="184">
        <v>12</v>
      </c>
      <c r="I250" s="185"/>
      <c r="J250" s="186">
        <f>ROUND(I250*H250,2)</f>
        <v>0</v>
      </c>
      <c r="K250" s="182" t="s">
        <v>665</v>
      </c>
      <c r="L250" s="42"/>
      <c r="M250" s="187" t="s">
        <v>3</v>
      </c>
      <c r="N250" s="188" t="s">
        <v>43</v>
      </c>
      <c r="O250" s="75"/>
      <c r="P250" s="189">
        <f>O250*H250</f>
        <v>0</v>
      </c>
      <c r="Q250" s="189">
        <v>0</v>
      </c>
      <c r="R250" s="189">
        <f>Q250*H250</f>
        <v>0</v>
      </c>
      <c r="S250" s="189">
        <v>0</v>
      </c>
      <c r="T250" s="190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191" t="s">
        <v>3683</v>
      </c>
      <c r="AT250" s="191" t="s">
        <v>411</v>
      </c>
      <c r="AU250" s="191" t="s">
        <v>80</v>
      </c>
      <c r="AY250" s="22" t="s">
        <v>408</v>
      </c>
      <c r="BE250" s="192">
        <f>IF(N250="základní",J250,0)</f>
        <v>0</v>
      </c>
      <c r="BF250" s="192">
        <f>IF(N250="snížená",J250,0)</f>
        <v>0</v>
      </c>
      <c r="BG250" s="192">
        <f>IF(N250="zákl. přenesená",J250,0)</f>
        <v>0</v>
      </c>
      <c r="BH250" s="192">
        <f>IF(N250="sníž. přenesená",J250,0)</f>
        <v>0</v>
      </c>
      <c r="BI250" s="192">
        <f>IF(N250="nulová",J250,0)</f>
        <v>0</v>
      </c>
      <c r="BJ250" s="22" t="s">
        <v>76</v>
      </c>
      <c r="BK250" s="192">
        <f>ROUND(I250*H250,2)</f>
        <v>0</v>
      </c>
      <c r="BL250" s="22" t="s">
        <v>3683</v>
      </c>
      <c r="BM250" s="191" t="s">
        <v>4786</v>
      </c>
    </row>
    <row r="251" s="2" customFormat="1" ht="16.5" customHeight="1">
      <c r="A251" s="41"/>
      <c r="B251" s="179"/>
      <c r="C251" s="180" t="s">
        <v>1303</v>
      </c>
      <c r="D251" s="180" t="s">
        <v>411</v>
      </c>
      <c r="E251" s="181" t="s">
        <v>4787</v>
      </c>
      <c r="F251" s="182" t="s">
        <v>4439</v>
      </c>
      <c r="G251" s="183" t="s">
        <v>664</v>
      </c>
      <c r="H251" s="184">
        <v>15</v>
      </c>
      <c r="I251" s="185"/>
      <c r="J251" s="186">
        <f>ROUND(I251*H251,2)</f>
        <v>0</v>
      </c>
      <c r="K251" s="182" t="s">
        <v>665</v>
      </c>
      <c r="L251" s="42"/>
      <c r="M251" s="187" t="s">
        <v>3</v>
      </c>
      <c r="N251" s="188" t="s">
        <v>43</v>
      </c>
      <c r="O251" s="75"/>
      <c r="P251" s="189">
        <f>O251*H251</f>
        <v>0</v>
      </c>
      <c r="Q251" s="189">
        <v>0</v>
      </c>
      <c r="R251" s="189">
        <f>Q251*H251</f>
        <v>0</v>
      </c>
      <c r="S251" s="189">
        <v>0</v>
      </c>
      <c r="T251" s="190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191" t="s">
        <v>3683</v>
      </c>
      <c r="AT251" s="191" t="s">
        <v>411</v>
      </c>
      <c r="AU251" s="191" t="s">
        <v>80</v>
      </c>
      <c r="AY251" s="22" t="s">
        <v>408</v>
      </c>
      <c r="BE251" s="192">
        <f>IF(N251="základní",J251,0)</f>
        <v>0</v>
      </c>
      <c r="BF251" s="192">
        <f>IF(N251="snížená",J251,0)</f>
        <v>0</v>
      </c>
      <c r="BG251" s="192">
        <f>IF(N251="zákl. přenesená",J251,0)</f>
        <v>0</v>
      </c>
      <c r="BH251" s="192">
        <f>IF(N251="sníž. přenesená",J251,0)</f>
        <v>0</v>
      </c>
      <c r="BI251" s="192">
        <f>IF(N251="nulová",J251,0)</f>
        <v>0</v>
      </c>
      <c r="BJ251" s="22" t="s">
        <v>76</v>
      </c>
      <c r="BK251" s="192">
        <f>ROUND(I251*H251,2)</f>
        <v>0</v>
      </c>
      <c r="BL251" s="22" t="s">
        <v>3683</v>
      </c>
      <c r="BM251" s="191" t="s">
        <v>4788</v>
      </c>
    </row>
    <row r="252" s="2" customFormat="1" ht="16.5" customHeight="1">
      <c r="A252" s="41"/>
      <c r="B252" s="179"/>
      <c r="C252" s="180" t="s">
        <v>1311</v>
      </c>
      <c r="D252" s="180" t="s">
        <v>411</v>
      </c>
      <c r="E252" s="181" t="s">
        <v>4789</v>
      </c>
      <c r="F252" s="182" t="s">
        <v>4442</v>
      </c>
      <c r="G252" s="183" t="s">
        <v>664</v>
      </c>
      <c r="H252" s="184">
        <v>2</v>
      </c>
      <c r="I252" s="185"/>
      <c r="J252" s="186">
        <f>ROUND(I252*H252,2)</f>
        <v>0</v>
      </c>
      <c r="K252" s="182" t="s">
        <v>665</v>
      </c>
      <c r="L252" s="42"/>
      <c r="M252" s="187" t="s">
        <v>3</v>
      </c>
      <c r="N252" s="188" t="s">
        <v>43</v>
      </c>
      <c r="O252" s="75"/>
      <c r="P252" s="189">
        <f>O252*H252</f>
        <v>0</v>
      </c>
      <c r="Q252" s="189">
        <v>0</v>
      </c>
      <c r="R252" s="189">
        <f>Q252*H252</f>
        <v>0</v>
      </c>
      <c r="S252" s="189">
        <v>0</v>
      </c>
      <c r="T252" s="190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191" t="s">
        <v>3683</v>
      </c>
      <c r="AT252" s="191" t="s">
        <v>411</v>
      </c>
      <c r="AU252" s="191" t="s">
        <v>80</v>
      </c>
      <c r="AY252" s="22" t="s">
        <v>408</v>
      </c>
      <c r="BE252" s="192">
        <f>IF(N252="základní",J252,0)</f>
        <v>0</v>
      </c>
      <c r="BF252" s="192">
        <f>IF(N252="snížená",J252,0)</f>
        <v>0</v>
      </c>
      <c r="BG252" s="192">
        <f>IF(N252="zákl. přenesená",J252,0)</f>
        <v>0</v>
      </c>
      <c r="BH252" s="192">
        <f>IF(N252="sníž. přenesená",J252,0)</f>
        <v>0</v>
      </c>
      <c r="BI252" s="192">
        <f>IF(N252="nulová",J252,0)</f>
        <v>0</v>
      </c>
      <c r="BJ252" s="22" t="s">
        <v>76</v>
      </c>
      <c r="BK252" s="192">
        <f>ROUND(I252*H252,2)</f>
        <v>0</v>
      </c>
      <c r="BL252" s="22" t="s">
        <v>3683</v>
      </c>
      <c r="BM252" s="191" t="s">
        <v>4790</v>
      </c>
    </row>
    <row r="253" s="2" customFormat="1" ht="16.5" customHeight="1">
      <c r="A253" s="41"/>
      <c r="B253" s="179"/>
      <c r="C253" s="180" t="s">
        <v>1319</v>
      </c>
      <c r="D253" s="180" t="s">
        <v>411</v>
      </c>
      <c r="E253" s="181" t="s">
        <v>4791</v>
      </c>
      <c r="F253" s="182" t="s">
        <v>4445</v>
      </c>
      <c r="G253" s="183" t="s">
        <v>664</v>
      </c>
      <c r="H253" s="184">
        <v>6</v>
      </c>
      <c r="I253" s="185"/>
      <c r="J253" s="186">
        <f>ROUND(I253*H253,2)</f>
        <v>0</v>
      </c>
      <c r="K253" s="182" t="s">
        <v>665</v>
      </c>
      <c r="L253" s="42"/>
      <c r="M253" s="187" t="s">
        <v>3</v>
      </c>
      <c r="N253" s="188" t="s">
        <v>43</v>
      </c>
      <c r="O253" s="75"/>
      <c r="P253" s="189">
        <f>O253*H253</f>
        <v>0</v>
      </c>
      <c r="Q253" s="189">
        <v>0</v>
      </c>
      <c r="R253" s="189">
        <f>Q253*H253</f>
        <v>0</v>
      </c>
      <c r="S253" s="189">
        <v>0</v>
      </c>
      <c r="T253" s="190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191" t="s">
        <v>3683</v>
      </c>
      <c r="AT253" s="191" t="s">
        <v>411</v>
      </c>
      <c r="AU253" s="191" t="s">
        <v>80</v>
      </c>
      <c r="AY253" s="22" t="s">
        <v>408</v>
      </c>
      <c r="BE253" s="192">
        <f>IF(N253="základní",J253,0)</f>
        <v>0</v>
      </c>
      <c r="BF253" s="192">
        <f>IF(N253="snížená",J253,0)</f>
        <v>0</v>
      </c>
      <c r="BG253" s="192">
        <f>IF(N253="zákl. přenesená",J253,0)</f>
        <v>0</v>
      </c>
      <c r="BH253" s="192">
        <f>IF(N253="sníž. přenesená",J253,0)</f>
        <v>0</v>
      </c>
      <c r="BI253" s="192">
        <f>IF(N253="nulová",J253,0)</f>
        <v>0</v>
      </c>
      <c r="BJ253" s="22" t="s">
        <v>76</v>
      </c>
      <c r="BK253" s="192">
        <f>ROUND(I253*H253,2)</f>
        <v>0</v>
      </c>
      <c r="BL253" s="22" t="s">
        <v>3683</v>
      </c>
      <c r="BM253" s="191" t="s">
        <v>4792</v>
      </c>
    </row>
    <row r="254" s="2" customFormat="1" ht="16.5" customHeight="1">
      <c r="A254" s="41"/>
      <c r="B254" s="179"/>
      <c r="C254" s="180" t="s">
        <v>1326</v>
      </c>
      <c r="D254" s="180" t="s">
        <v>411</v>
      </c>
      <c r="E254" s="181" t="s">
        <v>4793</v>
      </c>
      <c r="F254" s="182" t="s">
        <v>4448</v>
      </c>
      <c r="G254" s="183" t="s">
        <v>664</v>
      </c>
      <c r="H254" s="184">
        <v>11</v>
      </c>
      <c r="I254" s="185"/>
      <c r="J254" s="186">
        <f>ROUND(I254*H254,2)</f>
        <v>0</v>
      </c>
      <c r="K254" s="182" t="s">
        <v>665</v>
      </c>
      <c r="L254" s="42"/>
      <c r="M254" s="187" t="s">
        <v>3</v>
      </c>
      <c r="N254" s="188" t="s">
        <v>43</v>
      </c>
      <c r="O254" s="75"/>
      <c r="P254" s="189">
        <f>O254*H254</f>
        <v>0</v>
      </c>
      <c r="Q254" s="189">
        <v>0</v>
      </c>
      <c r="R254" s="189">
        <f>Q254*H254</f>
        <v>0</v>
      </c>
      <c r="S254" s="189">
        <v>0</v>
      </c>
      <c r="T254" s="190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191" t="s">
        <v>3683</v>
      </c>
      <c r="AT254" s="191" t="s">
        <v>411</v>
      </c>
      <c r="AU254" s="191" t="s">
        <v>80</v>
      </c>
      <c r="AY254" s="22" t="s">
        <v>408</v>
      </c>
      <c r="BE254" s="192">
        <f>IF(N254="základní",J254,0)</f>
        <v>0</v>
      </c>
      <c r="BF254" s="192">
        <f>IF(N254="snížená",J254,0)</f>
        <v>0</v>
      </c>
      <c r="BG254" s="192">
        <f>IF(N254="zákl. přenesená",J254,0)</f>
        <v>0</v>
      </c>
      <c r="BH254" s="192">
        <f>IF(N254="sníž. přenesená",J254,0)</f>
        <v>0</v>
      </c>
      <c r="BI254" s="192">
        <f>IF(N254="nulová",J254,0)</f>
        <v>0</v>
      </c>
      <c r="BJ254" s="22" t="s">
        <v>76</v>
      </c>
      <c r="BK254" s="192">
        <f>ROUND(I254*H254,2)</f>
        <v>0</v>
      </c>
      <c r="BL254" s="22" t="s">
        <v>3683</v>
      </c>
      <c r="BM254" s="191" t="s">
        <v>4794</v>
      </c>
    </row>
    <row r="255" s="2" customFormat="1" ht="16.5" customHeight="1">
      <c r="A255" s="41"/>
      <c r="B255" s="179"/>
      <c r="C255" s="180" t="s">
        <v>1332</v>
      </c>
      <c r="D255" s="180" t="s">
        <v>411</v>
      </c>
      <c r="E255" s="181" t="s">
        <v>4795</v>
      </c>
      <c r="F255" s="182" t="s">
        <v>4451</v>
      </c>
      <c r="G255" s="183" t="s">
        <v>664</v>
      </c>
      <c r="H255" s="184">
        <v>1</v>
      </c>
      <c r="I255" s="185"/>
      <c r="J255" s="186">
        <f>ROUND(I255*H255,2)</f>
        <v>0</v>
      </c>
      <c r="K255" s="182" t="s">
        <v>665</v>
      </c>
      <c r="L255" s="42"/>
      <c r="M255" s="187" t="s">
        <v>3</v>
      </c>
      <c r="N255" s="188" t="s">
        <v>43</v>
      </c>
      <c r="O255" s="75"/>
      <c r="P255" s="189">
        <f>O255*H255</f>
        <v>0</v>
      </c>
      <c r="Q255" s="189">
        <v>0</v>
      </c>
      <c r="R255" s="189">
        <f>Q255*H255</f>
        <v>0</v>
      </c>
      <c r="S255" s="189">
        <v>0</v>
      </c>
      <c r="T255" s="190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191" t="s">
        <v>3683</v>
      </c>
      <c r="AT255" s="191" t="s">
        <v>411</v>
      </c>
      <c r="AU255" s="191" t="s">
        <v>80</v>
      </c>
      <c r="AY255" s="22" t="s">
        <v>408</v>
      </c>
      <c r="BE255" s="192">
        <f>IF(N255="základní",J255,0)</f>
        <v>0</v>
      </c>
      <c r="BF255" s="192">
        <f>IF(N255="snížená",J255,0)</f>
        <v>0</v>
      </c>
      <c r="BG255" s="192">
        <f>IF(N255="zákl. přenesená",J255,0)</f>
        <v>0</v>
      </c>
      <c r="BH255" s="192">
        <f>IF(N255="sníž. přenesená",J255,0)</f>
        <v>0</v>
      </c>
      <c r="BI255" s="192">
        <f>IF(N255="nulová",J255,0)</f>
        <v>0</v>
      </c>
      <c r="BJ255" s="22" t="s">
        <v>76</v>
      </c>
      <c r="BK255" s="192">
        <f>ROUND(I255*H255,2)</f>
        <v>0</v>
      </c>
      <c r="BL255" s="22" t="s">
        <v>3683</v>
      </c>
      <c r="BM255" s="191" t="s">
        <v>4796</v>
      </c>
    </row>
    <row r="256" s="2" customFormat="1" ht="16.5" customHeight="1">
      <c r="A256" s="41"/>
      <c r="B256" s="179"/>
      <c r="C256" s="180" t="s">
        <v>1341</v>
      </c>
      <c r="D256" s="180" t="s">
        <v>411</v>
      </c>
      <c r="E256" s="181" t="s">
        <v>4797</v>
      </c>
      <c r="F256" s="182" t="s">
        <v>4454</v>
      </c>
      <c r="G256" s="183" t="s">
        <v>664</v>
      </c>
      <c r="H256" s="184">
        <v>13</v>
      </c>
      <c r="I256" s="185"/>
      <c r="J256" s="186">
        <f>ROUND(I256*H256,2)</f>
        <v>0</v>
      </c>
      <c r="K256" s="182" t="s">
        <v>665</v>
      </c>
      <c r="L256" s="42"/>
      <c r="M256" s="187" t="s">
        <v>3</v>
      </c>
      <c r="N256" s="188" t="s">
        <v>43</v>
      </c>
      <c r="O256" s="75"/>
      <c r="P256" s="189">
        <f>O256*H256</f>
        <v>0</v>
      </c>
      <c r="Q256" s="189">
        <v>0</v>
      </c>
      <c r="R256" s="189">
        <f>Q256*H256</f>
        <v>0</v>
      </c>
      <c r="S256" s="189">
        <v>0</v>
      </c>
      <c r="T256" s="190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191" t="s">
        <v>3683</v>
      </c>
      <c r="AT256" s="191" t="s">
        <v>411</v>
      </c>
      <c r="AU256" s="191" t="s">
        <v>80</v>
      </c>
      <c r="AY256" s="22" t="s">
        <v>408</v>
      </c>
      <c r="BE256" s="192">
        <f>IF(N256="základní",J256,0)</f>
        <v>0</v>
      </c>
      <c r="BF256" s="192">
        <f>IF(N256="snížená",J256,0)</f>
        <v>0</v>
      </c>
      <c r="BG256" s="192">
        <f>IF(N256="zákl. přenesená",J256,0)</f>
        <v>0</v>
      </c>
      <c r="BH256" s="192">
        <f>IF(N256="sníž. přenesená",J256,0)</f>
        <v>0</v>
      </c>
      <c r="BI256" s="192">
        <f>IF(N256="nulová",J256,0)</f>
        <v>0</v>
      </c>
      <c r="BJ256" s="22" t="s">
        <v>76</v>
      </c>
      <c r="BK256" s="192">
        <f>ROUND(I256*H256,2)</f>
        <v>0</v>
      </c>
      <c r="BL256" s="22" t="s">
        <v>3683</v>
      </c>
      <c r="BM256" s="191" t="s">
        <v>4798</v>
      </c>
    </row>
    <row r="257" s="2" customFormat="1" ht="16.5" customHeight="1">
      <c r="A257" s="41"/>
      <c r="B257" s="179"/>
      <c r="C257" s="180" t="s">
        <v>1343</v>
      </c>
      <c r="D257" s="180" t="s">
        <v>411</v>
      </c>
      <c r="E257" s="181" t="s">
        <v>4799</v>
      </c>
      <c r="F257" s="182" t="s">
        <v>4457</v>
      </c>
      <c r="G257" s="183" t="s">
        <v>664</v>
      </c>
      <c r="H257" s="184">
        <v>4</v>
      </c>
      <c r="I257" s="185"/>
      <c r="J257" s="186">
        <f>ROUND(I257*H257,2)</f>
        <v>0</v>
      </c>
      <c r="K257" s="182" t="s">
        <v>665</v>
      </c>
      <c r="L257" s="42"/>
      <c r="M257" s="187" t="s">
        <v>3</v>
      </c>
      <c r="N257" s="188" t="s">
        <v>43</v>
      </c>
      <c r="O257" s="75"/>
      <c r="P257" s="189">
        <f>O257*H257</f>
        <v>0</v>
      </c>
      <c r="Q257" s="189">
        <v>0</v>
      </c>
      <c r="R257" s="189">
        <f>Q257*H257</f>
        <v>0</v>
      </c>
      <c r="S257" s="189">
        <v>0</v>
      </c>
      <c r="T257" s="190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191" t="s">
        <v>3683</v>
      </c>
      <c r="AT257" s="191" t="s">
        <v>411</v>
      </c>
      <c r="AU257" s="191" t="s">
        <v>80</v>
      </c>
      <c r="AY257" s="22" t="s">
        <v>408</v>
      </c>
      <c r="BE257" s="192">
        <f>IF(N257="základní",J257,0)</f>
        <v>0</v>
      </c>
      <c r="BF257" s="192">
        <f>IF(N257="snížená",J257,0)</f>
        <v>0</v>
      </c>
      <c r="BG257" s="192">
        <f>IF(N257="zákl. přenesená",J257,0)</f>
        <v>0</v>
      </c>
      <c r="BH257" s="192">
        <f>IF(N257="sníž. přenesená",J257,0)</f>
        <v>0</v>
      </c>
      <c r="BI257" s="192">
        <f>IF(N257="nulová",J257,0)</f>
        <v>0</v>
      </c>
      <c r="BJ257" s="22" t="s">
        <v>76</v>
      </c>
      <c r="BK257" s="192">
        <f>ROUND(I257*H257,2)</f>
        <v>0</v>
      </c>
      <c r="BL257" s="22" t="s">
        <v>3683</v>
      </c>
      <c r="BM257" s="191" t="s">
        <v>4800</v>
      </c>
    </row>
    <row r="258" s="2" customFormat="1" ht="16.5" customHeight="1">
      <c r="A258" s="41"/>
      <c r="B258" s="179"/>
      <c r="C258" s="180" t="s">
        <v>1351</v>
      </c>
      <c r="D258" s="180" t="s">
        <v>411</v>
      </c>
      <c r="E258" s="181" t="s">
        <v>4801</v>
      </c>
      <c r="F258" s="182" t="s">
        <v>4802</v>
      </c>
      <c r="G258" s="183" t="s">
        <v>664</v>
      </c>
      <c r="H258" s="184">
        <v>2</v>
      </c>
      <c r="I258" s="185"/>
      <c r="J258" s="186">
        <f>ROUND(I258*H258,2)</f>
        <v>0</v>
      </c>
      <c r="K258" s="182" t="s">
        <v>665</v>
      </c>
      <c r="L258" s="42"/>
      <c r="M258" s="187" t="s">
        <v>3</v>
      </c>
      <c r="N258" s="188" t="s">
        <v>43</v>
      </c>
      <c r="O258" s="75"/>
      <c r="P258" s="189">
        <f>O258*H258</f>
        <v>0</v>
      </c>
      <c r="Q258" s="189">
        <v>0</v>
      </c>
      <c r="R258" s="189">
        <f>Q258*H258</f>
        <v>0</v>
      </c>
      <c r="S258" s="189">
        <v>0</v>
      </c>
      <c r="T258" s="190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191" t="s">
        <v>3683</v>
      </c>
      <c r="AT258" s="191" t="s">
        <v>411</v>
      </c>
      <c r="AU258" s="191" t="s">
        <v>80</v>
      </c>
      <c r="AY258" s="22" t="s">
        <v>408</v>
      </c>
      <c r="BE258" s="192">
        <f>IF(N258="základní",J258,0)</f>
        <v>0</v>
      </c>
      <c r="BF258" s="192">
        <f>IF(N258="snížená",J258,0)</f>
        <v>0</v>
      </c>
      <c r="BG258" s="192">
        <f>IF(N258="zákl. přenesená",J258,0)</f>
        <v>0</v>
      </c>
      <c r="BH258" s="192">
        <f>IF(N258="sníž. přenesená",J258,0)</f>
        <v>0</v>
      </c>
      <c r="BI258" s="192">
        <f>IF(N258="nulová",J258,0)</f>
        <v>0</v>
      </c>
      <c r="BJ258" s="22" t="s">
        <v>76</v>
      </c>
      <c r="BK258" s="192">
        <f>ROUND(I258*H258,2)</f>
        <v>0</v>
      </c>
      <c r="BL258" s="22" t="s">
        <v>3683</v>
      </c>
      <c r="BM258" s="191" t="s">
        <v>4803</v>
      </c>
    </row>
    <row r="259" s="2" customFormat="1" ht="16.5" customHeight="1">
      <c r="A259" s="41"/>
      <c r="B259" s="179"/>
      <c r="C259" s="180" t="s">
        <v>1353</v>
      </c>
      <c r="D259" s="180" t="s">
        <v>411</v>
      </c>
      <c r="E259" s="181" t="s">
        <v>4801</v>
      </c>
      <c r="F259" s="182" t="s">
        <v>4802</v>
      </c>
      <c r="G259" s="183" t="s">
        <v>664</v>
      </c>
      <c r="H259" s="184">
        <v>2</v>
      </c>
      <c r="I259" s="185"/>
      <c r="J259" s="186">
        <f>ROUND(I259*H259,2)</f>
        <v>0</v>
      </c>
      <c r="K259" s="182" t="s">
        <v>665</v>
      </c>
      <c r="L259" s="42"/>
      <c r="M259" s="187" t="s">
        <v>3</v>
      </c>
      <c r="N259" s="188" t="s">
        <v>43</v>
      </c>
      <c r="O259" s="75"/>
      <c r="P259" s="189">
        <f>O259*H259</f>
        <v>0</v>
      </c>
      <c r="Q259" s="189">
        <v>0</v>
      </c>
      <c r="R259" s="189">
        <f>Q259*H259</f>
        <v>0</v>
      </c>
      <c r="S259" s="189">
        <v>0</v>
      </c>
      <c r="T259" s="190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191" t="s">
        <v>3683</v>
      </c>
      <c r="AT259" s="191" t="s">
        <v>411</v>
      </c>
      <c r="AU259" s="191" t="s">
        <v>80</v>
      </c>
      <c r="AY259" s="22" t="s">
        <v>408</v>
      </c>
      <c r="BE259" s="192">
        <f>IF(N259="základní",J259,0)</f>
        <v>0</v>
      </c>
      <c r="BF259" s="192">
        <f>IF(N259="snížená",J259,0)</f>
        <v>0</v>
      </c>
      <c r="BG259" s="192">
        <f>IF(N259="zákl. přenesená",J259,0)</f>
        <v>0</v>
      </c>
      <c r="BH259" s="192">
        <f>IF(N259="sníž. přenesená",J259,0)</f>
        <v>0</v>
      </c>
      <c r="BI259" s="192">
        <f>IF(N259="nulová",J259,0)</f>
        <v>0</v>
      </c>
      <c r="BJ259" s="22" t="s">
        <v>76</v>
      </c>
      <c r="BK259" s="192">
        <f>ROUND(I259*H259,2)</f>
        <v>0</v>
      </c>
      <c r="BL259" s="22" t="s">
        <v>3683</v>
      </c>
      <c r="BM259" s="191" t="s">
        <v>4804</v>
      </c>
    </row>
    <row r="260" s="2" customFormat="1" ht="16.5" customHeight="1">
      <c r="A260" s="41"/>
      <c r="B260" s="179"/>
      <c r="C260" s="180" t="s">
        <v>1357</v>
      </c>
      <c r="D260" s="180" t="s">
        <v>411</v>
      </c>
      <c r="E260" s="181" t="s">
        <v>4805</v>
      </c>
      <c r="F260" s="182" t="s">
        <v>4806</v>
      </c>
      <c r="G260" s="183" t="s">
        <v>664</v>
      </c>
      <c r="H260" s="184">
        <v>4</v>
      </c>
      <c r="I260" s="185"/>
      <c r="J260" s="186">
        <f>ROUND(I260*H260,2)</f>
        <v>0</v>
      </c>
      <c r="K260" s="182" t="s">
        <v>665</v>
      </c>
      <c r="L260" s="42"/>
      <c r="M260" s="187" t="s">
        <v>3</v>
      </c>
      <c r="N260" s="188" t="s">
        <v>43</v>
      </c>
      <c r="O260" s="75"/>
      <c r="P260" s="189">
        <f>O260*H260</f>
        <v>0</v>
      </c>
      <c r="Q260" s="189">
        <v>0</v>
      </c>
      <c r="R260" s="189">
        <f>Q260*H260</f>
        <v>0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3683</v>
      </c>
      <c r="AT260" s="191" t="s">
        <v>411</v>
      </c>
      <c r="AU260" s="191" t="s">
        <v>80</v>
      </c>
      <c r="AY260" s="22" t="s">
        <v>408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76</v>
      </c>
      <c r="BK260" s="192">
        <f>ROUND(I260*H260,2)</f>
        <v>0</v>
      </c>
      <c r="BL260" s="22" t="s">
        <v>3683</v>
      </c>
      <c r="BM260" s="191" t="s">
        <v>4807</v>
      </c>
    </row>
    <row r="261" s="2" customFormat="1" ht="16.5" customHeight="1">
      <c r="A261" s="41"/>
      <c r="B261" s="179"/>
      <c r="C261" s="180" t="s">
        <v>1362</v>
      </c>
      <c r="D261" s="180" t="s">
        <v>411</v>
      </c>
      <c r="E261" s="181" t="s">
        <v>4808</v>
      </c>
      <c r="F261" s="182" t="s">
        <v>4809</v>
      </c>
      <c r="G261" s="183" t="s">
        <v>664</v>
      </c>
      <c r="H261" s="184">
        <v>4</v>
      </c>
      <c r="I261" s="185"/>
      <c r="J261" s="186">
        <f>ROUND(I261*H261,2)</f>
        <v>0</v>
      </c>
      <c r="K261" s="182" t="s">
        <v>665</v>
      </c>
      <c r="L261" s="42"/>
      <c r="M261" s="187" t="s">
        <v>3</v>
      </c>
      <c r="N261" s="188" t="s">
        <v>43</v>
      </c>
      <c r="O261" s="75"/>
      <c r="P261" s="189">
        <f>O261*H261</f>
        <v>0</v>
      </c>
      <c r="Q261" s="189">
        <v>0</v>
      </c>
      <c r="R261" s="189">
        <f>Q261*H261</f>
        <v>0</v>
      </c>
      <c r="S261" s="189">
        <v>0</v>
      </c>
      <c r="T261" s="190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191" t="s">
        <v>3683</v>
      </c>
      <c r="AT261" s="191" t="s">
        <v>411</v>
      </c>
      <c r="AU261" s="191" t="s">
        <v>80</v>
      </c>
      <c r="AY261" s="22" t="s">
        <v>408</v>
      </c>
      <c r="BE261" s="192">
        <f>IF(N261="základní",J261,0)</f>
        <v>0</v>
      </c>
      <c r="BF261" s="192">
        <f>IF(N261="snížená",J261,0)</f>
        <v>0</v>
      </c>
      <c r="BG261" s="192">
        <f>IF(N261="zákl. přenesená",J261,0)</f>
        <v>0</v>
      </c>
      <c r="BH261" s="192">
        <f>IF(N261="sníž. přenesená",J261,0)</f>
        <v>0</v>
      </c>
      <c r="BI261" s="192">
        <f>IF(N261="nulová",J261,0)</f>
        <v>0</v>
      </c>
      <c r="BJ261" s="22" t="s">
        <v>76</v>
      </c>
      <c r="BK261" s="192">
        <f>ROUND(I261*H261,2)</f>
        <v>0</v>
      </c>
      <c r="BL261" s="22" t="s">
        <v>3683</v>
      </c>
      <c r="BM261" s="191" t="s">
        <v>4810</v>
      </c>
    </row>
    <row r="262" s="2" customFormat="1" ht="16.5" customHeight="1">
      <c r="A262" s="41"/>
      <c r="B262" s="179"/>
      <c r="C262" s="180" t="s">
        <v>1368</v>
      </c>
      <c r="D262" s="180" t="s">
        <v>411</v>
      </c>
      <c r="E262" s="181" t="s">
        <v>4811</v>
      </c>
      <c r="F262" s="182" t="s">
        <v>4812</v>
      </c>
      <c r="G262" s="183" t="s">
        <v>664</v>
      </c>
      <c r="H262" s="184">
        <v>12</v>
      </c>
      <c r="I262" s="185"/>
      <c r="J262" s="186">
        <f>ROUND(I262*H262,2)</f>
        <v>0</v>
      </c>
      <c r="K262" s="182" t="s">
        <v>665</v>
      </c>
      <c r="L262" s="42"/>
      <c r="M262" s="187" t="s">
        <v>3</v>
      </c>
      <c r="N262" s="188" t="s">
        <v>43</v>
      </c>
      <c r="O262" s="75"/>
      <c r="P262" s="189">
        <f>O262*H262</f>
        <v>0</v>
      </c>
      <c r="Q262" s="189">
        <v>0</v>
      </c>
      <c r="R262" s="189">
        <f>Q262*H262</f>
        <v>0</v>
      </c>
      <c r="S262" s="189">
        <v>0</v>
      </c>
      <c r="T262" s="190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191" t="s">
        <v>3683</v>
      </c>
      <c r="AT262" s="191" t="s">
        <v>411</v>
      </c>
      <c r="AU262" s="191" t="s">
        <v>80</v>
      </c>
      <c r="AY262" s="22" t="s">
        <v>408</v>
      </c>
      <c r="BE262" s="192">
        <f>IF(N262="základní",J262,0)</f>
        <v>0</v>
      </c>
      <c r="BF262" s="192">
        <f>IF(N262="snížená",J262,0)</f>
        <v>0</v>
      </c>
      <c r="BG262" s="192">
        <f>IF(N262="zákl. přenesená",J262,0)</f>
        <v>0</v>
      </c>
      <c r="BH262" s="192">
        <f>IF(N262="sníž. přenesená",J262,0)</f>
        <v>0</v>
      </c>
      <c r="BI262" s="192">
        <f>IF(N262="nulová",J262,0)</f>
        <v>0</v>
      </c>
      <c r="BJ262" s="22" t="s">
        <v>76</v>
      </c>
      <c r="BK262" s="192">
        <f>ROUND(I262*H262,2)</f>
        <v>0</v>
      </c>
      <c r="BL262" s="22" t="s">
        <v>3683</v>
      </c>
      <c r="BM262" s="191" t="s">
        <v>4813</v>
      </c>
    </row>
    <row r="263" s="2" customFormat="1" ht="16.5" customHeight="1">
      <c r="A263" s="41"/>
      <c r="B263" s="179"/>
      <c r="C263" s="180" t="s">
        <v>1374</v>
      </c>
      <c r="D263" s="180" t="s">
        <v>411</v>
      </c>
      <c r="E263" s="181" t="s">
        <v>4814</v>
      </c>
      <c r="F263" s="182" t="s">
        <v>4815</v>
      </c>
      <c r="G263" s="183" t="s">
        <v>664</v>
      </c>
      <c r="H263" s="184">
        <v>10</v>
      </c>
      <c r="I263" s="185"/>
      <c r="J263" s="186">
        <f>ROUND(I263*H263,2)</f>
        <v>0</v>
      </c>
      <c r="K263" s="182" t="s">
        <v>665</v>
      </c>
      <c r="L263" s="42"/>
      <c r="M263" s="187" t="s">
        <v>3</v>
      </c>
      <c r="N263" s="188" t="s">
        <v>43</v>
      </c>
      <c r="O263" s="75"/>
      <c r="P263" s="189">
        <f>O263*H263</f>
        <v>0</v>
      </c>
      <c r="Q263" s="189">
        <v>0</v>
      </c>
      <c r="R263" s="189">
        <f>Q263*H263</f>
        <v>0</v>
      </c>
      <c r="S263" s="189">
        <v>0</v>
      </c>
      <c r="T263" s="190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191" t="s">
        <v>3683</v>
      </c>
      <c r="AT263" s="191" t="s">
        <v>411</v>
      </c>
      <c r="AU263" s="191" t="s">
        <v>80</v>
      </c>
      <c r="AY263" s="22" t="s">
        <v>408</v>
      </c>
      <c r="BE263" s="192">
        <f>IF(N263="základní",J263,0)</f>
        <v>0</v>
      </c>
      <c r="BF263" s="192">
        <f>IF(N263="snížená",J263,0)</f>
        <v>0</v>
      </c>
      <c r="BG263" s="192">
        <f>IF(N263="zákl. přenesená",J263,0)</f>
        <v>0</v>
      </c>
      <c r="BH263" s="192">
        <f>IF(N263="sníž. přenesená",J263,0)</f>
        <v>0</v>
      </c>
      <c r="BI263" s="192">
        <f>IF(N263="nulová",J263,0)</f>
        <v>0</v>
      </c>
      <c r="BJ263" s="22" t="s">
        <v>76</v>
      </c>
      <c r="BK263" s="192">
        <f>ROUND(I263*H263,2)</f>
        <v>0</v>
      </c>
      <c r="BL263" s="22" t="s">
        <v>3683</v>
      </c>
      <c r="BM263" s="191" t="s">
        <v>4816</v>
      </c>
    </row>
    <row r="264" s="2" customFormat="1" ht="16.5" customHeight="1">
      <c r="A264" s="41"/>
      <c r="B264" s="179"/>
      <c r="C264" s="180" t="s">
        <v>1382</v>
      </c>
      <c r="D264" s="180" t="s">
        <v>411</v>
      </c>
      <c r="E264" s="181" t="s">
        <v>4817</v>
      </c>
      <c r="F264" s="182" t="s">
        <v>4818</v>
      </c>
      <c r="G264" s="183" t="s">
        <v>664</v>
      </c>
      <c r="H264" s="184">
        <v>2</v>
      </c>
      <c r="I264" s="185"/>
      <c r="J264" s="186">
        <f>ROUND(I264*H264,2)</f>
        <v>0</v>
      </c>
      <c r="K264" s="182" t="s">
        <v>665</v>
      </c>
      <c r="L264" s="42"/>
      <c r="M264" s="187" t="s">
        <v>3</v>
      </c>
      <c r="N264" s="188" t="s">
        <v>43</v>
      </c>
      <c r="O264" s="75"/>
      <c r="P264" s="189">
        <f>O264*H264</f>
        <v>0</v>
      </c>
      <c r="Q264" s="189">
        <v>0</v>
      </c>
      <c r="R264" s="189">
        <f>Q264*H264</f>
        <v>0</v>
      </c>
      <c r="S264" s="189">
        <v>0</v>
      </c>
      <c r="T264" s="190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191" t="s">
        <v>3683</v>
      </c>
      <c r="AT264" s="191" t="s">
        <v>411</v>
      </c>
      <c r="AU264" s="191" t="s">
        <v>80</v>
      </c>
      <c r="AY264" s="22" t="s">
        <v>408</v>
      </c>
      <c r="BE264" s="192">
        <f>IF(N264="základní",J264,0)</f>
        <v>0</v>
      </c>
      <c r="BF264" s="192">
        <f>IF(N264="snížená",J264,0)</f>
        <v>0</v>
      </c>
      <c r="BG264" s="192">
        <f>IF(N264="zákl. přenesená",J264,0)</f>
        <v>0</v>
      </c>
      <c r="BH264" s="192">
        <f>IF(N264="sníž. přenesená",J264,0)</f>
        <v>0</v>
      </c>
      <c r="BI264" s="192">
        <f>IF(N264="nulová",J264,0)</f>
        <v>0</v>
      </c>
      <c r="BJ264" s="22" t="s">
        <v>76</v>
      </c>
      <c r="BK264" s="192">
        <f>ROUND(I264*H264,2)</f>
        <v>0</v>
      </c>
      <c r="BL264" s="22" t="s">
        <v>3683</v>
      </c>
      <c r="BM264" s="191" t="s">
        <v>4819</v>
      </c>
    </row>
    <row r="265" s="2" customFormat="1" ht="16.5" customHeight="1">
      <c r="A265" s="41"/>
      <c r="B265" s="179"/>
      <c r="C265" s="180" t="s">
        <v>1387</v>
      </c>
      <c r="D265" s="180" t="s">
        <v>411</v>
      </c>
      <c r="E265" s="181" t="s">
        <v>4820</v>
      </c>
      <c r="F265" s="182" t="s">
        <v>4821</v>
      </c>
      <c r="G265" s="183" t="s">
        <v>664</v>
      </c>
      <c r="H265" s="184">
        <v>6</v>
      </c>
      <c r="I265" s="185"/>
      <c r="J265" s="186">
        <f>ROUND(I265*H265,2)</f>
        <v>0</v>
      </c>
      <c r="K265" s="182" t="s">
        <v>665</v>
      </c>
      <c r="L265" s="42"/>
      <c r="M265" s="187" t="s">
        <v>3</v>
      </c>
      <c r="N265" s="188" t="s">
        <v>43</v>
      </c>
      <c r="O265" s="75"/>
      <c r="P265" s="189">
        <f>O265*H265</f>
        <v>0</v>
      </c>
      <c r="Q265" s="189">
        <v>0</v>
      </c>
      <c r="R265" s="189">
        <f>Q265*H265</f>
        <v>0</v>
      </c>
      <c r="S265" s="189">
        <v>0</v>
      </c>
      <c r="T265" s="190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191" t="s">
        <v>3683</v>
      </c>
      <c r="AT265" s="191" t="s">
        <v>411</v>
      </c>
      <c r="AU265" s="191" t="s">
        <v>80</v>
      </c>
      <c r="AY265" s="22" t="s">
        <v>408</v>
      </c>
      <c r="BE265" s="192">
        <f>IF(N265="základní",J265,0)</f>
        <v>0</v>
      </c>
      <c r="BF265" s="192">
        <f>IF(N265="snížená",J265,0)</f>
        <v>0</v>
      </c>
      <c r="BG265" s="192">
        <f>IF(N265="zákl. přenesená",J265,0)</f>
        <v>0</v>
      </c>
      <c r="BH265" s="192">
        <f>IF(N265="sníž. přenesená",J265,0)</f>
        <v>0</v>
      </c>
      <c r="BI265" s="192">
        <f>IF(N265="nulová",J265,0)</f>
        <v>0</v>
      </c>
      <c r="BJ265" s="22" t="s">
        <v>76</v>
      </c>
      <c r="BK265" s="192">
        <f>ROUND(I265*H265,2)</f>
        <v>0</v>
      </c>
      <c r="BL265" s="22" t="s">
        <v>3683</v>
      </c>
      <c r="BM265" s="191" t="s">
        <v>4822</v>
      </c>
    </row>
    <row r="266" s="2" customFormat="1" ht="16.5" customHeight="1">
      <c r="A266" s="41"/>
      <c r="B266" s="179"/>
      <c r="C266" s="180" t="s">
        <v>1392</v>
      </c>
      <c r="D266" s="180" t="s">
        <v>411</v>
      </c>
      <c r="E266" s="181" t="s">
        <v>4823</v>
      </c>
      <c r="F266" s="182" t="s">
        <v>4824</v>
      </c>
      <c r="G266" s="183" t="s">
        <v>664</v>
      </c>
      <c r="H266" s="184">
        <v>2</v>
      </c>
      <c r="I266" s="185"/>
      <c r="J266" s="186">
        <f>ROUND(I266*H266,2)</f>
        <v>0</v>
      </c>
      <c r="K266" s="182" t="s">
        <v>665</v>
      </c>
      <c r="L266" s="42"/>
      <c r="M266" s="187" t="s">
        <v>3</v>
      </c>
      <c r="N266" s="188" t="s">
        <v>43</v>
      </c>
      <c r="O266" s="75"/>
      <c r="P266" s="189">
        <f>O266*H266</f>
        <v>0</v>
      </c>
      <c r="Q266" s="189">
        <v>0</v>
      </c>
      <c r="R266" s="189">
        <f>Q266*H266</f>
        <v>0</v>
      </c>
      <c r="S266" s="189">
        <v>0</v>
      </c>
      <c r="T266" s="190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191" t="s">
        <v>3683</v>
      </c>
      <c r="AT266" s="191" t="s">
        <v>411</v>
      </c>
      <c r="AU266" s="191" t="s">
        <v>80</v>
      </c>
      <c r="AY266" s="22" t="s">
        <v>408</v>
      </c>
      <c r="BE266" s="192">
        <f>IF(N266="základní",J266,0)</f>
        <v>0</v>
      </c>
      <c r="BF266" s="192">
        <f>IF(N266="snížená",J266,0)</f>
        <v>0</v>
      </c>
      <c r="BG266" s="192">
        <f>IF(N266="zákl. přenesená",J266,0)</f>
        <v>0</v>
      </c>
      <c r="BH266" s="192">
        <f>IF(N266="sníž. přenesená",J266,0)</f>
        <v>0</v>
      </c>
      <c r="BI266" s="192">
        <f>IF(N266="nulová",J266,0)</f>
        <v>0</v>
      </c>
      <c r="BJ266" s="22" t="s">
        <v>76</v>
      </c>
      <c r="BK266" s="192">
        <f>ROUND(I266*H266,2)</f>
        <v>0</v>
      </c>
      <c r="BL266" s="22" t="s">
        <v>3683</v>
      </c>
      <c r="BM266" s="191" t="s">
        <v>4825</v>
      </c>
    </row>
    <row r="267" s="2" customFormat="1" ht="16.5" customHeight="1">
      <c r="A267" s="41"/>
      <c r="B267" s="179"/>
      <c r="C267" s="180" t="s">
        <v>1397</v>
      </c>
      <c r="D267" s="180" t="s">
        <v>411</v>
      </c>
      <c r="E267" s="181" t="s">
        <v>4826</v>
      </c>
      <c r="F267" s="182" t="s">
        <v>4827</v>
      </c>
      <c r="G267" s="183" t="s">
        <v>664</v>
      </c>
      <c r="H267" s="184">
        <v>10</v>
      </c>
      <c r="I267" s="185"/>
      <c r="J267" s="186">
        <f>ROUND(I267*H267,2)</f>
        <v>0</v>
      </c>
      <c r="K267" s="182" t="s">
        <v>665</v>
      </c>
      <c r="L267" s="42"/>
      <c r="M267" s="187" t="s">
        <v>3</v>
      </c>
      <c r="N267" s="188" t="s">
        <v>43</v>
      </c>
      <c r="O267" s="75"/>
      <c r="P267" s="189">
        <f>O267*H267</f>
        <v>0</v>
      </c>
      <c r="Q267" s="189">
        <v>0</v>
      </c>
      <c r="R267" s="189">
        <f>Q267*H267</f>
        <v>0</v>
      </c>
      <c r="S267" s="189">
        <v>0</v>
      </c>
      <c r="T267" s="190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191" t="s">
        <v>3683</v>
      </c>
      <c r="AT267" s="191" t="s">
        <v>411</v>
      </c>
      <c r="AU267" s="191" t="s">
        <v>80</v>
      </c>
      <c r="AY267" s="22" t="s">
        <v>408</v>
      </c>
      <c r="BE267" s="192">
        <f>IF(N267="základní",J267,0)</f>
        <v>0</v>
      </c>
      <c r="BF267" s="192">
        <f>IF(N267="snížená",J267,0)</f>
        <v>0</v>
      </c>
      <c r="BG267" s="192">
        <f>IF(N267="zákl. přenesená",J267,0)</f>
        <v>0</v>
      </c>
      <c r="BH267" s="192">
        <f>IF(N267="sníž. přenesená",J267,0)</f>
        <v>0</v>
      </c>
      <c r="BI267" s="192">
        <f>IF(N267="nulová",J267,0)</f>
        <v>0</v>
      </c>
      <c r="BJ267" s="22" t="s">
        <v>76</v>
      </c>
      <c r="BK267" s="192">
        <f>ROUND(I267*H267,2)</f>
        <v>0</v>
      </c>
      <c r="BL267" s="22" t="s">
        <v>3683</v>
      </c>
      <c r="BM267" s="191" t="s">
        <v>4828</v>
      </c>
    </row>
    <row r="268" s="2" customFormat="1" ht="16.5" customHeight="1">
      <c r="A268" s="41"/>
      <c r="B268" s="179"/>
      <c r="C268" s="180" t="s">
        <v>1402</v>
      </c>
      <c r="D268" s="180" t="s">
        <v>411</v>
      </c>
      <c r="E268" s="181" t="s">
        <v>4829</v>
      </c>
      <c r="F268" s="182" t="s">
        <v>4830</v>
      </c>
      <c r="G268" s="183" t="s">
        <v>664</v>
      </c>
      <c r="H268" s="184">
        <v>42</v>
      </c>
      <c r="I268" s="185"/>
      <c r="J268" s="186">
        <f>ROUND(I268*H268,2)</f>
        <v>0</v>
      </c>
      <c r="K268" s="182" t="s">
        <v>665</v>
      </c>
      <c r="L268" s="42"/>
      <c r="M268" s="187" t="s">
        <v>3</v>
      </c>
      <c r="N268" s="188" t="s">
        <v>43</v>
      </c>
      <c r="O268" s="75"/>
      <c r="P268" s="189">
        <f>O268*H268</f>
        <v>0</v>
      </c>
      <c r="Q268" s="189">
        <v>0</v>
      </c>
      <c r="R268" s="189">
        <f>Q268*H268</f>
        <v>0</v>
      </c>
      <c r="S268" s="189">
        <v>0</v>
      </c>
      <c r="T268" s="190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191" t="s">
        <v>3683</v>
      </c>
      <c r="AT268" s="191" t="s">
        <v>411</v>
      </c>
      <c r="AU268" s="191" t="s">
        <v>80</v>
      </c>
      <c r="AY268" s="22" t="s">
        <v>408</v>
      </c>
      <c r="BE268" s="192">
        <f>IF(N268="základní",J268,0)</f>
        <v>0</v>
      </c>
      <c r="BF268" s="192">
        <f>IF(N268="snížená",J268,0)</f>
        <v>0</v>
      </c>
      <c r="BG268" s="192">
        <f>IF(N268="zákl. přenesená",J268,0)</f>
        <v>0</v>
      </c>
      <c r="BH268" s="192">
        <f>IF(N268="sníž. přenesená",J268,0)</f>
        <v>0</v>
      </c>
      <c r="BI268" s="192">
        <f>IF(N268="nulová",J268,0)</f>
        <v>0</v>
      </c>
      <c r="BJ268" s="22" t="s">
        <v>76</v>
      </c>
      <c r="BK268" s="192">
        <f>ROUND(I268*H268,2)</f>
        <v>0</v>
      </c>
      <c r="BL268" s="22" t="s">
        <v>3683</v>
      </c>
      <c r="BM268" s="191" t="s">
        <v>4831</v>
      </c>
    </row>
    <row r="269" s="2" customFormat="1" ht="16.5" customHeight="1">
      <c r="A269" s="41"/>
      <c r="B269" s="179"/>
      <c r="C269" s="180" t="s">
        <v>1407</v>
      </c>
      <c r="D269" s="180" t="s">
        <v>411</v>
      </c>
      <c r="E269" s="181" t="s">
        <v>4832</v>
      </c>
      <c r="F269" s="182" t="s">
        <v>4833</v>
      </c>
      <c r="G269" s="183" t="s">
        <v>664</v>
      </c>
      <c r="H269" s="184">
        <v>37</v>
      </c>
      <c r="I269" s="185"/>
      <c r="J269" s="186">
        <f>ROUND(I269*H269,2)</f>
        <v>0</v>
      </c>
      <c r="K269" s="182" t="s">
        <v>665</v>
      </c>
      <c r="L269" s="42"/>
      <c r="M269" s="187" t="s">
        <v>3</v>
      </c>
      <c r="N269" s="188" t="s">
        <v>43</v>
      </c>
      <c r="O269" s="75"/>
      <c r="P269" s="189">
        <f>O269*H269</f>
        <v>0</v>
      </c>
      <c r="Q269" s="189">
        <v>0</v>
      </c>
      <c r="R269" s="189">
        <f>Q269*H269</f>
        <v>0</v>
      </c>
      <c r="S269" s="189">
        <v>0</v>
      </c>
      <c r="T269" s="190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191" t="s">
        <v>3683</v>
      </c>
      <c r="AT269" s="191" t="s">
        <v>411</v>
      </c>
      <c r="AU269" s="191" t="s">
        <v>80</v>
      </c>
      <c r="AY269" s="22" t="s">
        <v>408</v>
      </c>
      <c r="BE269" s="192">
        <f>IF(N269="základní",J269,0)</f>
        <v>0</v>
      </c>
      <c r="BF269" s="192">
        <f>IF(N269="snížená",J269,0)</f>
        <v>0</v>
      </c>
      <c r="BG269" s="192">
        <f>IF(N269="zákl. přenesená",J269,0)</f>
        <v>0</v>
      </c>
      <c r="BH269" s="192">
        <f>IF(N269="sníž. přenesená",J269,0)</f>
        <v>0</v>
      </c>
      <c r="BI269" s="192">
        <f>IF(N269="nulová",J269,0)</f>
        <v>0</v>
      </c>
      <c r="BJ269" s="22" t="s">
        <v>76</v>
      </c>
      <c r="BK269" s="192">
        <f>ROUND(I269*H269,2)</f>
        <v>0</v>
      </c>
      <c r="BL269" s="22" t="s">
        <v>3683</v>
      </c>
      <c r="BM269" s="191" t="s">
        <v>4834</v>
      </c>
    </row>
    <row r="270" s="2" customFormat="1" ht="16.5" customHeight="1">
      <c r="A270" s="41"/>
      <c r="B270" s="179"/>
      <c r="C270" s="180" t="s">
        <v>1414</v>
      </c>
      <c r="D270" s="180" t="s">
        <v>411</v>
      </c>
      <c r="E270" s="181" t="s">
        <v>4835</v>
      </c>
      <c r="F270" s="182" t="s">
        <v>4836</v>
      </c>
      <c r="G270" s="183" t="s">
        <v>664</v>
      </c>
      <c r="H270" s="184">
        <v>60</v>
      </c>
      <c r="I270" s="185"/>
      <c r="J270" s="186">
        <f>ROUND(I270*H270,2)</f>
        <v>0</v>
      </c>
      <c r="K270" s="182" t="s">
        <v>665</v>
      </c>
      <c r="L270" s="42"/>
      <c r="M270" s="187" t="s">
        <v>3</v>
      </c>
      <c r="N270" s="188" t="s">
        <v>43</v>
      </c>
      <c r="O270" s="75"/>
      <c r="P270" s="189">
        <f>O270*H270</f>
        <v>0</v>
      </c>
      <c r="Q270" s="189">
        <v>0</v>
      </c>
      <c r="R270" s="189">
        <f>Q270*H270</f>
        <v>0</v>
      </c>
      <c r="S270" s="189">
        <v>0</v>
      </c>
      <c r="T270" s="190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191" t="s">
        <v>3683</v>
      </c>
      <c r="AT270" s="191" t="s">
        <v>411</v>
      </c>
      <c r="AU270" s="191" t="s">
        <v>80</v>
      </c>
      <c r="AY270" s="22" t="s">
        <v>408</v>
      </c>
      <c r="BE270" s="192">
        <f>IF(N270="základní",J270,0)</f>
        <v>0</v>
      </c>
      <c r="BF270" s="192">
        <f>IF(N270="snížená",J270,0)</f>
        <v>0</v>
      </c>
      <c r="BG270" s="192">
        <f>IF(N270="zákl. přenesená",J270,0)</f>
        <v>0</v>
      </c>
      <c r="BH270" s="192">
        <f>IF(N270="sníž. přenesená",J270,0)</f>
        <v>0</v>
      </c>
      <c r="BI270" s="192">
        <f>IF(N270="nulová",J270,0)</f>
        <v>0</v>
      </c>
      <c r="BJ270" s="22" t="s">
        <v>76</v>
      </c>
      <c r="BK270" s="192">
        <f>ROUND(I270*H270,2)</f>
        <v>0</v>
      </c>
      <c r="BL270" s="22" t="s">
        <v>3683</v>
      </c>
      <c r="BM270" s="191" t="s">
        <v>4837</v>
      </c>
    </row>
    <row r="271" s="2" customFormat="1" ht="16.5" customHeight="1">
      <c r="A271" s="41"/>
      <c r="B271" s="179"/>
      <c r="C271" s="180" t="s">
        <v>1418</v>
      </c>
      <c r="D271" s="180" t="s">
        <v>411</v>
      </c>
      <c r="E271" s="181" t="s">
        <v>4835</v>
      </c>
      <c r="F271" s="182" t="s">
        <v>4836</v>
      </c>
      <c r="G271" s="183" t="s">
        <v>664</v>
      </c>
      <c r="H271" s="184">
        <v>6</v>
      </c>
      <c r="I271" s="185"/>
      <c r="J271" s="186">
        <f>ROUND(I271*H271,2)</f>
        <v>0</v>
      </c>
      <c r="K271" s="182" t="s">
        <v>665</v>
      </c>
      <c r="L271" s="42"/>
      <c r="M271" s="187" t="s">
        <v>3</v>
      </c>
      <c r="N271" s="188" t="s">
        <v>43</v>
      </c>
      <c r="O271" s="75"/>
      <c r="P271" s="189">
        <f>O271*H271</f>
        <v>0</v>
      </c>
      <c r="Q271" s="189">
        <v>0</v>
      </c>
      <c r="R271" s="189">
        <f>Q271*H271</f>
        <v>0</v>
      </c>
      <c r="S271" s="189">
        <v>0</v>
      </c>
      <c r="T271" s="190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191" t="s">
        <v>3683</v>
      </c>
      <c r="AT271" s="191" t="s">
        <v>411</v>
      </c>
      <c r="AU271" s="191" t="s">
        <v>80</v>
      </c>
      <c r="AY271" s="22" t="s">
        <v>408</v>
      </c>
      <c r="BE271" s="192">
        <f>IF(N271="základní",J271,0)</f>
        <v>0</v>
      </c>
      <c r="BF271" s="192">
        <f>IF(N271="snížená",J271,0)</f>
        <v>0</v>
      </c>
      <c r="BG271" s="192">
        <f>IF(N271="zákl. přenesená",J271,0)</f>
        <v>0</v>
      </c>
      <c r="BH271" s="192">
        <f>IF(N271="sníž. přenesená",J271,0)</f>
        <v>0</v>
      </c>
      <c r="BI271" s="192">
        <f>IF(N271="nulová",J271,0)</f>
        <v>0</v>
      </c>
      <c r="BJ271" s="22" t="s">
        <v>76</v>
      </c>
      <c r="BK271" s="192">
        <f>ROUND(I271*H271,2)</f>
        <v>0</v>
      </c>
      <c r="BL271" s="22" t="s">
        <v>3683</v>
      </c>
      <c r="BM271" s="191" t="s">
        <v>4838</v>
      </c>
    </row>
    <row r="272" s="2" customFormat="1" ht="16.5" customHeight="1">
      <c r="A272" s="41"/>
      <c r="B272" s="179"/>
      <c r="C272" s="180" t="s">
        <v>1426</v>
      </c>
      <c r="D272" s="180" t="s">
        <v>411</v>
      </c>
      <c r="E272" s="181" t="s">
        <v>4839</v>
      </c>
      <c r="F272" s="182" t="s">
        <v>4840</v>
      </c>
      <c r="G272" s="183" t="s">
        <v>664</v>
      </c>
      <c r="H272" s="184">
        <v>29</v>
      </c>
      <c r="I272" s="185"/>
      <c r="J272" s="186">
        <f>ROUND(I272*H272,2)</f>
        <v>0</v>
      </c>
      <c r="K272" s="182" t="s">
        <v>665</v>
      </c>
      <c r="L272" s="42"/>
      <c r="M272" s="187" t="s">
        <v>3</v>
      </c>
      <c r="N272" s="188" t="s">
        <v>43</v>
      </c>
      <c r="O272" s="75"/>
      <c r="P272" s="189">
        <f>O272*H272</f>
        <v>0</v>
      </c>
      <c r="Q272" s="189">
        <v>0</v>
      </c>
      <c r="R272" s="189">
        <f>Q272*H272</f>
        <v>0</v>
      </c>
      <c r="S272" s="189">
        <v>0</v>
      </c>
      <c r="T272" s="190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191" t="s">
        <v>3683</v>
      </c>
      <c r="AT272" s="191" t="s">
        <v>411</v>
      </c>
      <c r="AU272" s="191" t="s">
        <v>80</v>
      </c>
      <c r="AY272" s="22" t="s">
        <v>408</v>
      </c>
      <c r="BE272" s="192">
        <f>IF(N272="základní",J272,0)</f>
        <v>0</v>
      </c>
      <c r="BF272" s="192">
        <f>IF(N272="snížená",J272,0)</f>
        <v>0</v>
      </c>
      <c r="BG272" s="192">
        <f>IF(N272="zákl. přenesená",J272,0)</f>
        <v>0</v>
      </c>
      <c r="BH272" s="192">
        <f>IF(N272="sníž. přenesená",J272,0)</f>
        <v>0</v>
      </c>
      <c r="BI272" s="192">
        <f>IF(N272="nulová",J272,0)</f>
        <v>0</v>
      </c>
      <c r="BJ272" s="22" t="s">
        <v>76</v>
      </c>
      <c r="BK272" s="192">
        <f>ROUND(I272*H272,2)</f>
        <v>0</v>
      </c>
      <c r="BL272" s="22" t="s">
        <v>3683</v>
      </c>
      <c r="BM272" s="191" t="s">
        <v>4841</v>
      </c>
    </row>
    <row r="273" s="2" customFormat="1" ht="16.5" customHeight="1">
      <c r="A273" s="41"/>
      <c r="B273" s="179"/>
      <c r="C273" s="180" t="s">
        <v>1434</v>
      </c>
      <c r="D273" s="180" t="s">
        <v>411</v>
      </c>
      <c r="E273" s="181" t="s">
        <v>4829</v>
      </c>
      <c r="F273" s="182" t="s">
        <v>4830</v>
      </c>
      <c r="G273" s="183" t="s">
        <v>664</v>
      </c>
      <c r="H273" s="184">
        <v>103</v>
      </c>
      <c r="I273" s="185"/>
      <c r="J273" s="186">
        <f>ROUND(I273*H273,2)</f>
        <v>0</v>
      </c>
      <c r="K273" s="182" t="s">
        <v>665</v>
      </c>
      <c r="L273" s="42"/>
      <c r="M273" s="187" t="s">
        <v>3</v>
      </c>
      <c r="N273" s="188" t="s">
        <v>43</v>
      </c>
      <c r="O273" s="75"/>
      <c r="P273" s="189">
        <f>O273*H273</f>
        <v>0</v>
      </c>
      <c r="Q273" s="189">
        <v>0</v>
      </c>
      <c r="R273" s="189">
        <f>Q273*H273</f>
        <v>0</v>
      </c>
      <c r="S273" s="189">
        <v>0</v>
      </c>
      <c r="T273" s="190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191" t="s">
        <v>3683</v>
      </c>
      <c r="AT273" s="191" t="s">
        <v>411</v>
      </c>
      <c r="AU273" s="191" t="s">
        <v>80</v>
      </c>
      <c r="AY273" s="22" t="s">
        <v>408</v>
      </c>
      <c r="BE273" s="192">
        <f>IF(N273="základní",J273,0)</f>
        <v>0</v>
      </c>
      <c r="BF273" s="192">
        <f>IF(N273="snížená",J273,0)</f>
        <v>0</v>
      </c>
      <c r="BG273" s="192">
        <f>IF(N273="zákl. přenesená",J273,0)</f>
        <v>0</v>
      </c>
      <c r="BH273" s="192">
        <f>IF(N273="sníž. přenesená",J273,0)</f>
        <v>0</v>
      </c>
      <c r="BI273" s="192">
        <f>IF(N273="nulová",J273,0)</f>
        <v>0</v>
      </c>
      <c r="BJ273" s="22" t="s">
        <v>76</v>
      </c>
      <c r="BK273" s="192">
        <f>ROUND(I273*H273,2)</f>
        <v>0</v>
      </c>
      <c r="BL273" s="22" t="s">
        <v>3683</v>
      </c>
      <c r="BM273" s="191" t="s">
        <v>4842</v>
      </c>
    </row>
    <row r="274" s="2" customFormat="1" ht="16.5" customHeight="1">
      <c r="A274" s="41"/>
      <c r="B274" s="179"/>
      <c r="C274" s="180" t="s">
        <v>1439</v>
      </c>
      <c r="D274" s="180" t="s">
        <v>411</v>
      </c>
      <c r="E274" s="181" t="s">
        <v>4832</v>
      </c>
      <c r="F274" s="182" t="s">
        <v>4833</v>
      </c>
      <c r="G274" s="183" t="s">
        <v>664</v>
      </c>
      <c r="H274" s="184">
        <v>10</v>
      </c>
      <c r="I274" s="185"/>
      <c r="J274" s="186">
        <f>ROUND(I274*H274,2)</f>
        <v>0</v>
      </c>
      <c r="K274" s="182" t="s">
        <v>665</v>
      </c>
      <c r="L274" s="42"/>
      <c r="M274" s="187" t="s">
        <v>3</v>
      </c>
      <c r="N274" s="188" t="s">
        <v>43</v>
      </c>
      <c r="O274" s="75"/>
      <c r="P274" s="189">
        <f>O274*H274</f>
        <v>0</v>
      </c>
      <c r="Q274" s="189">
        <v>0</v>
      </c>
      <c r="R274" s="189">
        <f>Q274*H274</f>
        <v>0</v>
      </c>
      <c r="S274" s="189">
        <v>0</v>
      </c>
      <c r="T274" s="190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191" t="s">
        <v>3683</v>
      </c>
      <c r="AT274" s="191" t="s">
        <v>411</v>
      </c>
      <c r="AU274" s="191" t="s">
        <v>80</v>
      </c>
      <c r="AY274" s="22" t="s">
        <v>408</v>
      </c>
      <c r="BE274" s="192">
        <f>IF(N274="základní",J274,0)</f>
        <v>0</v>
      </c>
      <c r="BF274" s="192">
        <f>IF(N274="snížená",J274,0)</f>
        <v>0</v>
      </c>
      <c r="BG274" s="192">
        <f>IF(N274="zákl. přenesená",J274,0)</f>
        <v>0</v>
      </c>
      <c r="BH274" s="192">
        <f>IF(N274="sníž. přenesená",J274,0)</f>
        <v>0</v>
      </c>
      <c r="BI274" s="192">
        <f>IF(N274="nulová",J274,0)</f>
        <v>0</v>
      </c>
      <c r="BJ274" s="22" t="s">
        <v>76</v>
      </c>
      <c r="BK274" s="192">
        <f>ROUND(I274*H274,2)</f>
        <v>0</v>
      </c>
      <c r="BL274" s="22" t="s">
        <v>3683</v>
      </c>
      <c r="BM274" s="191" t="s">
        <v>4843</v>
      </c>
    </row>
    <row r="275" s="2" customFormat="1" ht="21.75" customHeight="1">
      <c r="A275" s="41"/>
      <c r="B275" s="179"/>
      <c r="C275" s="180" t="s">
        <v>1442</v>
      </c>
      <c r="D275" s="180" t="s">
        <v>411</v>
      </c>
      <c r="E275" s="181" t="s">
        <v>4844</v>
      </c>
      <c r="F275" s="182" t="s">
        <v>4845</v>
      </c>
      <c r="G275" s="183" t="s">
        <v>664</v>
      </c>
      <c r="H275" s="184">
        <v>2</v>
      </c>
      <c r="I275" s="185"/>
      <c r="J275" s="186">
        <f>ROUND(I275*H275,2)</f>
        <v>0</v>
      </c>
      <c r="K275" s="182" t="s">
        <v>665</v>
      </c>
      <c r="L275" s="42"/>
      <c r="M275" s="187" t="s">
        <v>3</v>
      </c>
      <c r="N275" s="188" t="s">
        <v>43</v>
      </c>
      <c r="O275" s="75"/>
      <c r="P275" s="189">
        <f>O275*H275</f>
        <v>0</v>
      </c>
      <c r="Q275" s="189">
        <v>0</v>
      </c>
      <c r="R275" s="189">
        <f>Q275*H275</f>
        <v>0</v>
      </c>
      <c r="S275" s="189">
        <v>0</v>
      </c>
      <c r="T275" s="190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191" t="s">
        <v>3683</v>
      </c>
      <c r="AT275" s="191" t="s">
        <v>411</v>
      </c>
      <c r="AU275" s="191" t="s">
        <v>80</v>
      </c>
      <c r="AY275" s="22" t="s">
        <v>408</v>
      </c>
      <c r="BE275" s="192">
        <f>IF(N275="základní",J275,0)</f>
        <v>0</v>
      </c>
      <c r="BF275" s="192">
        <f>IF(N275="snížená",J275,0)</f>
        <v>0</v>
      </c>
      <c r="BG275" s="192">
        <f>IF(N275="zákl. přenesená",J275,0)</f>
        <v>0</v>
      </c>
      <c r="BH275" s="192">
        <f>IF(N275="sníž. přenesená",J275,0)</f>
        <v>0</v>
      </c>
      <c r="BI275" s="192">
        <f>IF(N275="nulová",J275,0)</f>
        <v>0</v>
      </c>
      <c r="BJ275" s="22" t="s">
        <v>76</v>
      </c>
      <c r="BK275" s="192">
        <f>ROUND(I275*H275,2)</f>
        <v>0</v>
      </c>
      <c r="BL275" s="22" t="s">
        <v>3683</v>
      </c>
      <c r="BM275" s="191" t="s">
        <v>4846</v>
      </c>
    </row>
    <row r="276" s="2" customFormat="1" ht="21.75" customHeight="1">
      <c r="A276" s="41"/>
      <c r="B276" s="179"/>
      <c r="C276" s="180" t="s">
        <v>1444</v>
      </c>
      <c r="D276" s="180" t="s">
        <v>411</v>
      </c>
      <c r="E276" s="181" t="s">
        <v>4847</v>
      </c>
      <c r="F276" s="182" t="s">
        <v>4845</v>
      </c>
      <c r="G276" s="183" t="s">
        <v>664</v>
      </c>
      <c r="H276" s="184">
        <v>1</v>
      </c>
      <c r="I276" s="185"/>
      <c r="J276" s="186">
        <f>ROUND(I276*H276,2)</f>
        <v>0</v>
      </c>
      <c r="K276" s="182" t="s">
        <v>665</v>
      </c>
      <c r="L276" s="42"/>
      <c r="M276" s="187" t="s">
        <v>3</v>
      </c>
      <c r="N276" s="188" t="s">
        <v>43</v>
      </c>
      <c r="O276" s="75"/>
      <c r="P276" s="189">
        <f>O276*H276</f>
        <v>0</v>
      </c>
      <c r="Q276" s="189">
        <v>0</v>
      </c>
      <c r="R276" s="189">
        <f>Q276*H276</f>
        <v>0</v>
      </c>
      <c r="S276" s="189">
        <v>0</v>
      </c>
      <c r="T276" s="190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191" t="s">
        <v>3683</v>
      </c>
      <c r="AT276" s="191" t="s">
        <v>411</v>
      </c>
      <c r="AU276" s="191" t="s">
        <v>80</v>
      </c>
      <c r="AY276" s="22" t="s">
        <v>408</v>
      </c>
      <c r="BE276" s="192">
        <f>IF(N276="základní",J276,0)</f>
        <v>0</v>
      </c>
      <c r="BF276" s="192">
        <f>IF(N276="snížená",J276,0)</f>
        <v>0</v>
      </c>
      <c r="BG276" s="192">
        <f>IF(N276="zákl. přenesená",J276,0)</f>
        <v>0</v>
      </c>
      <c r="BH276" s="192">
        <f>IF(N276="sníž. přenesená",J276,0)</f>
        <v>0</v>
      </c>
      <c r="BI276" s="192">
        <f>IF(N276="nulová",J276,0)</f>
        <v>0</v>
      </c>
      <c r="BJ276" s="22" t="s">
        <v>76</v>
      </c>
      <c r="BK276" s="192">
        <f>ROUND(I276*H276,2)</f>
        <v>0</v>
      </c>
      <c r="BL276" s="22" t="s">
        <v>3683</v>
      </c>
      <c r="BM276" s="191" t="s">
        <v>4848</v>
      </c>
    </row>
    <row r="277" s="2" customFormat="1" ht="21.75" customHeight="1">
      <c r="A277" s="41"/>
      <c r="B277" s="179"/>
      <c r="C277" s="180" t="s">
        <v>1449</v>
      </c>
      <c r="D277" s="180" t="s">
        <v>411</v>
      </c>
      <c r="E277" s="181" t="s">
        <v>4849</v>
      </c>
      <c r="F277" s="182" t="s">
        <v>4845</v>
      </c>
      <c r="G277" s="183" t="s">
        <v>664</v>
      </c>
      <c r="H277" s="184">
        <v>2</v>
      </c>
      <c r="I277" s="185"/>
      <c r="J277" s="186">
        <f>ROUND(I277*H277,2)</f>
        <v>0</v>
      </c>
      <c r="K277" s="182" t="s">
        <v>665</v>
      </c>
      <c r="L277" s="42"/>
      <c r="M277" s="187" t="s">
        <v>3</v>
      </c>
      <c r="N277" s="188" t="s">
        <v>43</v>
      </c>
      <c r="O277" s="75"/>
      <c r="P277" s="189">
        <f>O277*H277</f>
        <v>0</v>
      </c>
      <c r="Q277" s="189">
        <v>0</v>
      </c>
      <c r="R277" s="189">
        <f>Q277*H277</f>
        <v>0</v>
      </c>
      <c r="S277" s="189">
        <v>0</v>
      </c>
      <c r="T277" s="190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191" t="s">
        <v>3683</v>
      </c>
      <c r="AT277" s="191" t="s">
        <v>411</v>
      </c>
      <c r="AU277" s="191" t="s">
        <v>80</v>
      </c>
      <c r="AY277" s="22" t="s">
        <v>408</v>
      </c>
      <c r="BE277" s="192">
        <f>IF(N277="základní",J277,0)</f>
        <v>0</v>
      </c>
      <c r="BF277" s="192">
        <f>IF(N277="snížená",J277,0)</f>
        <v>0</v>
      </c>
      <c r="BG277" s="192">
        <f>IF(N277="zákl. přenesená",J277,0)</f>
        <v>0</v>
      </c>
      <c r="BH277" s="192">
        <f>IF(N277="sníž. přenesená",J277,0)</f>
        <v>0</v>
      </c>
      <c r="BI277" s="192">
        <f>IF(N277="nulová",J277,0)</f>
        <v>0</v>
      </c>
      <c r="BJ277" s="22" t="s">
        <v>76</v>
      </c>
      <c r="BK277" s="192">
        <f>ROUND(I277*H277,2)</f>
        <v>0</v>
      </c>
      <c r="BL277" s="22" t="s">
        <v>3683</v>
      </c>
      <c r="BM277" s="191" t="s">
        <v>4850</v>
      </c>
    </row>
    <row r="278" s="2" customFormat="1" ht="16.5" customHeight="1">
      <c r="A278" s="41"/>
      <c r="B278" s="179"/>
      <c r="C278" s="180" t="s">
        <v>1458</v>
      </c>
      <c r="D278" s="180" t="s">
        <v>411</v>
      </c>
      <c r="E278" s="181" t="s">
        <v>4851</v>
      </c>
      <c r="F278" s="182" t="s">
        <v>4852</v>
      </c>
      <c r="G278" s="183" t="s">
        <v>650</v>
      </c>
      <c r="H278" s="184">
        <v>120</v>
      </c>
      <c r="I278" s="185"/>
      <c r="J278" s="186">
        <f>ROUND(I278*H278,2)</f>
        <v>0</v>
      </c>
      <c r="K278" s="182" t="s">
        <v>665</v>
      </c>
      <c r="L278" s="42"/>
      <c r="M278" s="187" t="s">
        <v>3</v>
      </c>
      <c r="N278" s="188" t="s">
        <v>43</v>
      </c>
      <c r="O278" s="75"/>
      <c r="P278" s="189">
        <f>O278*H278</f>
        <v>0</v>
      </c>
      <c r="Q278" s="189">
        <v>0</v>
      </c>
      <c r="R278" s="189">
        <f>Q278*H278</f>
        <v>0</v>
      </c>
      <c r="S278" s="189">
        <v>0</v>
      </c>
      <c r="T278" s="190">
        <f>S278*H278</f>
        <v>0</v>
      </c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R278" s="191" t="s">
        <v>3683</v>
      </c>
      <c r="AT278" s="191" t="s">
        <v>411</v>
      </c>
      <c r="AU278" s="191" t="s">
        <v>80</v>
      </c>
      <c r="AY278" s="22" t="s">
        <v>408</v>
      </c>
      <c r="BE278" s="192">
        <f>IF(N278="základní",J278,0)</f>
        <v>0</v>
      </c>
      <c r="BF278" s="192">
        <f>IF(N278="snížená",J278,0)</f>
        <v>0</v>
      </c>
      <c r="BG278" s="192">
        <f>IF(N278="zákl. přenesená",J278,0)</f>
        <v>0</v>
      </c>
      <c r="BH278" s="192">
        <f>IF(N278="sníž. přenesená",J278,0)</f>
        <v>0</v>
      </c>
      <c r="BI278" s="192">
        <f>IF(N278="nulová",J278,0)</f>
        <v>0</v>
      </c>
      <c r="BJ278" s="22" t="s">
        <v>76</v>
      </c>
      <c r="BK278" s="192">
        <f>ROUND(I278*H278,2)</f>
        <v>0</v>
      </c>
      <c r="BL278" s="22" t="s">
        <v>3683</v>
      </c>
      <c r="BM278" s="191" t="s">
        <v>4853</v>
      </c>
    </row>
    <row r="279" s="2" customFormat="1" ht="16.5" customHeight="1">
      <c r="A279" s="41"/>
      <c r="B279" s="179"/>
      <c r="C279" s="180" t="s">
        <v>1463</v>
      </c>
      <c r="D279" s="180" t="s">
        <v>411</v>
      </c>
      <c r="E279" s="181" t="s">
        <v>4851</v>
      </c>
      <c r="F279" s="182" t="s">
        <v>4852</v>
      </c>
      <c r="G279" s="183" t="s">
        <v>650</v>
      </c>
      <c r="H279" s="184">
        <v>50</v>
      </c>
      <c r="I279" s="185"/>
      <c r="J279" s="186">
        <f>ROUND(I279*H279,2)</f>
        <v>0</v>
      </c>
      <c r="K279" s="182" t="s">
        <v>665</v>
      </c>
      <c r="L279" s="42"/>
      <c r="M279" s="187" t="s">
        <v>3</v>
      </c>
      <c r="N279" s="188" t="s">
        <v>43</v>
      </c>
      <c r="O279" s="75"/>
      <c r="P279" s="189">
        <f>O279*H279</f>
        <v>0</v>
      </c>
      <c r="Q279" s="189">
        <v>0</v>
      </c>
      <c r="R279" s="189">
        <f>Q279*H279</f>
        <v>0</v>
      </c>
      <c r="S279" s="189">
        <v>0</v>
      </c>
      <c r="T279" s="190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191" t="s">
        <v>3683</v>
      </c>
      <c r="AT279" s="191" t="s">
        <v>411</v>
      </c>
      <c r="AU279" s="191" t="s">
        <v>80</v>
      </c>
      <c r="AY279" s="22" t="s">
        <v>408</v>
      </c>
      <c r="BE279" s="192">
        <f>IF(N279="základní",J279,0)</f>
        <v>0</v>
      </c>
      <c r="BF279" s="192">
        <f>IF(N279="snížená",J279,0)</f>
        <v>0</v>
      </c>
      <c r="BG279" s="192">
        <f>IF(N279="zákl. přenesená",J279,0)</f>
        <v>0</v>
      </c>
      <c r="BH279" s="192">
        <f>IF(N279="sníž. přenesená",J279,0)</f>
        <v>0</v>
      </c>
      <c r="BI279" s="192">
        <f>IF(N279="nulová",J279,0)</f>
        <v>0</v>
      </c>
      <c r="BJ279" s="22" t="s">
        <v>76</v>
      </c>
      <c r="BK279" s="192">
        <f>ROUND(I279*H279,2)</f>
        <v>0</v>
      </c>
      <c r="BL279" s="22" t="s">
        <v>3683</v>
      </c>
      <c r="BM279" s="191" t="s">
        <v>4854</v>
      </c>
    </row>
    <row r="280" s="2" customFormat="1" ht="16.5" customHeight="1">
      <c r="A280" s="41"/>
      <c r="B280" s="179"/>
      <c r="C280" s="180" t="s">
        <v>1471</v>
      </c>
      <c r="D280" s="180" t="s">
        <v>411</v>
      </c>
      <c r="E280" s="181" t="s">
        <v>4851</v>
      </c>
      <c r="F280" s="182" t="s">
        <v>4852</v>
      </c>
      <c r="G280" s="183" t="s">
        <v>650</v>
      </c>
      <c r="H280" s="184">
        <v>30</v>
      </c>
      <c r="I280" s="185"/>
      <c r="J280" s="186">
        <f>ROUND(I280*H280,2)</f>
        <v>0</v>
      </c>
      <c r="K280" s="182" t="s">
        <v>665</v>
      </c>
      <c r="L280" s="42"/>
      <c r="M280" s="187" t="s">
        <v>3</v>
      </c>
      <c r="N280" s="188" t="s">
        <v>43</v>
      </c>
      <c r="O280" s="75"/>
      <c r="P280" s="189">
        <f>O280*H280</f>
        <v>0</v>
      </c>
      <c r="Q280" s="189">
        <v>0</v>
      </c>
      <c r="R280" s="189">
        <f>Q280*H280</f>
        <v>0</v>
      </c>
      <c r="S280" s="189">
        <v>0</v>
      </c>
      <c r="T280" s="190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191" t="s">
        <v>3683</v>
      </c>
      <c r="AT280" s="191" t="s">
        <v>411</v>
      </c>
      <c r="AU280" s="191" t="s">
        <v>80</v>
      </c>
      <c r="AY280" s="22" t="s">
        <v>408</v>
      </c>
      <c r="BE280" s="192">
        <f>IF(N280="základní",J280,0)</f>
        <v>0</v>
      </c>
      <c r="BF280" s="192">
        <f>IF(N280="snížená",J280,0)</f>
        <v>0</v>
      </c>
      <c r="BG280" s="192">
        <f>IF(N280="zákl. přenesená",J280,0)</f>
        <v>0</v>
      </c>
      <c r="BH280" s="192">
        <f>IF(N280="sníž. přenesená",J280,0)</f>
        <v>0</v>
      </c>
      <c r="BI280" s="192">
        <f>IF(N280="nulová",J280,0)</f>
        <v>0</v>
      </c>
      <c r="BJ280" s="22" t="s">
        <v>76</v>
      </c>
      <c r="BK280" s="192">
        <f>ROUND(I280*H280,2)</f>
        <v>0</v>
      </c>
      <c r="BL280" s="22" t="s">
        <v>3683</v>
      </c>
      <c r="BM280" s="191" t="s">
        <v>4855</v>
      </c>
    </row>
    <row r="281" s="2" customFormat="1" ht="16.5" customHeight="1">
      <c r="A281" s="41"/>
      <c r="B281" s="179"/>
      <c r="C281" s="180" t="s">
        <v>1476</v>
      </c>
      <c r="D281" s="180" t="s">
        <v>411</v>
      </c>
      <c r="E281" s="181" t="s">
        <v>4856</v>
      </c>
      <c r="F281" s="182" t="s">
        <v>4857</v>
      </c>
      <c r="G281" s="183" t="s">
        <v>650</v>
      </c>
      <c r="H281" s="184">
        <v>480</v>
      </c>
      <c r="I281" s="185"/>
      <c r="J281" s="186">
        <f>ROUND(I281*H281,2)</f>
        <v>0</v>
      </c>
      <c r="K281" s="182" t="s">
        <v>665</v>
      </c>
      <c r="L281" s="42"/>
      <c r="M281" s="187" t="s">
        <v>3</v>
      </c>
      <c r="N281" s="188" t="s">
        <v>43</v>
      </c>
      <c r="O281" s="75"/>
      <c r="P281" s="189">
        <f>O281*H281</f>
        <v>0</v>
      </c>
      <c r="Q281" s="189">
        <v>0</v>
      </c>
      <c r="R281" s="189">
        <f>Q281*H281</f>
        <v>0</v>
      </c>
      <c r="S281" s="189">
        <v>0</v>
      </c>
      <c r="T281" s="190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191" t="s">
        <v>3683</v>
      </c>
      <c r="AT281" s="191" t="s">
        <v>411</v>
      </c>
      <c r="AU281" s="191" t="s">
        <v>80</v>
      </c>
      <c r="AY281" s="22" t="s">
        <v>408</v>
      </c>
      <c r="BE281" s="192">
        <f>IF(N281="základní",J281,0)</f>
        <v>0</v>
      </c>
      <c r="BF281" s="192">
        <f>IF(N281="snížená",J281,0)</f>
        <v>0</v>
      </c>
      <c r="BG281" s="192">
        <f>IF(N281="zákl. přenesená",J281,0)</f>
        <v>0</v>
      </c>
      <c r="BH281" s="192">
        <f>IF(N281="sníž. přenesená",J281,0)</f>
        <v>0</v>
      </c>
      <c r="BI281" s="192">
        <f>IF(N281="nulová",J281,0)</f>
        <v>0</v>
      </c>
      <c r="BJ281" s="22" t="s">
        <v>76</v>
      </c>
      <c r="BK281" s="192">
        <f>ROUND(I281*H281,2)</f>
        <v>0</v>
      </c>
      <c r="BL281" s="22" t="s">
        <v>3683</v>
      </c>
      <c r="BM281" s="191" t="s">
        <v>4858</v>
      </c>
    </row>
    <row r="282" s="2" customFormat="1" ht="16.5" customHeight="1">
      <c r="A282" s="41"/>
      <c r="B282" s="179"/>
      <c r="C282" s="180" t="s">
        <v>1491</v>
      </c>
      <c r="D282" s="180" t="s">
        <v>411</v>
      </c>
      <c r="E282" s="181" t="s">
        <v>4856</v>
      </c>
      <c r="F282" s="182" t="s">
        <v>4857</v>
      </c>
      <c r="G282" s="183" t="s">
        <v>650</v>
      </c>
      <c r="H282" s="184">
        <v>480</v>
      </c>
      <c r="I282" s="185"/>
      <c r="J282" s="186">
        <f>ROUND(I282*H282,2)</f>
        <v>0</v>
      </c>
      <c r="K282" s="182" t="s">
        <v>665</v>
      </c>
      <c r="L282" s="42"/>
      <c r="M282" s="187" t="s">
        <v>3</v>
      </c>
      <c r="N282" s="188" t="s">
        <v>43</v>
      </c>
      <c r="O282" s="75"/>
      <c r="P282" s="189">
        <f>O282*H282</f>
        <v>0</v>
      </c>
      <c r="Q282" s="189">
        <v>0</v>
      </c>
      <c r="R282" s="189">
        <f>Q282*H282</f>
        <v>0</v>
      </c>
      <c r="S282" s="189">
        <v>0</v>
      </c>
      <c r="T282" s="190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191" t="s">
        <v>3683</v>
      </c>
      <c r="AT282" s="191" t="s">
        <v>411</v>
      </c>
      <c r="AU282" s="191" t="s">
        <v>80</v>
      </c>
      <c r="AY282" s="22" t="s">
        <v>408</v>
      </c>
      <c r="BE282" s="192">
        <f>IF(N282="základní",J282,0)</f>
        <v>0</v>
      </c>
      <c r="BF282" s="192">
        <f>IF(N282="snížená",J282,0)</f>
        <v>0</v>
      </c>
      <c r="BG282" s="192">
        <f>IF(N282="zákl. přenesená",J282,0)</f>
        <v>0</v>
      </c>
      <c r="BH282" s="192">
        <f>IF(N282="sníž. přenesená",J282,0)</f>
        <v>0</v>
      </c>
      <c r="BI282" s="192">
        <f>IF(N282="nulová",J282,0)</f>
        <v>0</v>
      </c>
      <c r="BJ282" s="22" t="s">
        <v>76</v>
      </c>
      <c r="BK282" s="192">
        <f>ROUND(I282*H282,2)</f>
        <v>0</v>
      </c>
      <c r="BL282" s="22" t="s">
        <v>3683</v>
      </c>
      <c r="BM282" s="191" t="s">
        <v>4859</v>
      </c>
    </row>
    <row r="283" s="2" customFormat="1" ht="16.5" customHeight="1">
      <c r="A283" s="41"/>
      <c r="B283" s="179"/>
      <c r="C283" s="180" t="s">
        <v>1500</v>
      </c>
      <c r="D283" s="180" t="s">
        <v>411</v>
      </c>
      <c r="E283" s="181" t="s">
        <v>4856</v>
      </c>
      <c r="F283" s="182" t="s">
        <v>4857</v>
      </c>
      <c r="G283" s="183" t="s">
        <v>650</v>
      </c>
      <c r="H283" s="184">
        <v>80</v>
      </c>
      <c r="I283" s="185"/>
      <c r="J283" s="186">
        <f>ROUND(I283*H283,2)</f>
        <v>0</v>
      </c>
      <c r="K283" s="182" t="s">
        <v>665</v>
      </c>
      <c r="L283" s="42"/>
      <c r="M283" s="187" t="s">
        <v>3</v>
      </c>
      <c r="N283" s="188" t="s">
        <v>43</v>
      </c>
      <c r="O283" s="75"/>
      <c r="P283" s="189">
        <f>O283*H283</f>
        <v>0</v>
      </c>
      <c r="Q283" s="189">
        <v>0</v>
      </c>
      <c r="R283" s="189">
        <f>Q283*H283</f>
        <v>0</v>
      </c>
      <c r="S283" s="189">
        <v>0</v>
      </c>
      <c r="T283" s="190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191" t="s">
        <v>3683</v>
      </c>
      <c r="AT283" s="191" t="s">
        <v>411</v>
      </c>
      <c r="AU283" s="191" t="s">
        <v>80</v>
      </c>
      <c r="AY283" s="22" t="s">
        <v>408</v>
      </c>
      <c r="BE283" s="192">
        <f>IF(N283="základní",J283,0)</f>
        <v>0</v>
      </c>
      <c r="BF283" s="192">
        <f>IF(N283="snížená",J283,0)</f>
        <v>0</v>
      </c>
      <c r="BG283" s="192">
        <f>IF(N283="zákl. přenesená",J283,0)</f>
        <v>0</v>
      </c>
      <c r="BH283" s="192">
        <f>IF(N283="sníž. přenesená",J283,0)</f>
        <v>0</v>
      </c>
      <c r="BI283" s="192">
        <f>IF(N283="nulová",J283,0)</f>
        <v>0</v>
      </c>
      <c r="BJ283" s="22" t="s">
        <v>76</v>
      </c>
      <c r="BK283" s="192">
        <f>ROUND(I283*H283,2)</f>
        <v>0</v>
      </c>
      <c r="BL283" s="22" t="s">
        <v>3683</v>
      </c>
      <c r="BM283" s="191" t="s">
        <v>4860</v>
      </c>
    </row>
    <row r="284" s="2" customFormat="1" ht="16.5" customHeight="1">
      <c r="A284" s="41"/>
      <c r="B284" s="179"/>
      <c r="C284" s="180" t="s">
        <v>1505</v>
      </c>
      <c r="D284" s="180" t="s">
        <v>411</v>
      </c>
      <c r="E284" s="181" t="s">
        <v>4861</v>
      </c>
      <c r="F284" s="182" t="s">
        <v>4862</v>
      </c>
      <c r="G284" s="183" t="s">
        <v>650</v>
      </c>
      <c r="H284" s="184">
        <v>60</v>
      </c>
      <c r="I284" s="185"/>
      <c r="J284" s="186">
        <f>ROUND(I284*H284,2)</f>
        <v>0</v>
      </c>
      <c r="K284" s="182" t="s">
        <v>665</v>
      </c>
      <c r="L284" s="42"/>
      <c r="M284" s="187" t="s">
        <v>3</v>
      </c>
      <c r="N284" s="188" t="s">
        <v>43</v>
      </c>
      <c r="O284" s="75"/>
      <c r="P284" s="189">
        <f>O284*H284</f>
        <v>0</v>
      </c>
      <c r="Q284" s="189">
        <v>0</v>
      </c>
      <c r="R284" s="189">
        <f>Q284*H284</f>
        <v>0</v>
      </c>
      <c r="S284" s="189">
        <v>0</v>
      </c>
      <c r="T284" s="190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191" t="s">
        <v>3683</v>
      </c>
      <c r="AT284" s="191" t="s">
        <v>411</v>
      </c>
      <c r="AU284" s="191" t="s">
        <v>80</v>
      </c>
      <c r="AY284" s="22" t="s">
        <v>408</v>
      </c>
      <c r="BE284" s="192">
        <f>IF(N284="základní",J284,0)</f>
        <v>0</v>
      </c>
      <c r="BF284" s="192">
        <f>IF(N284="snížená",J284,0)</f>
        <v>0</v>
      </c>
      <c r="BG284" s="192">
        <f>IF(N284="zákl. přenesená",J284,0)</f>
        <v>0</v>
      </c>
      <c r="BH284" s="192">
        <f>IF(N284="sníž. přenesená",J284,0)</f>
        <v>0</v>
      </c>
      <c r="BI284" s="192">
        <f>IF(N284="nulová",J284,0)</f>
        <v>0</v>
      </c>
      <c r="BJ284" s="22" t="s">
        <v>76</v>
      </c>
      <c r="BK284" s="192">
        <f>ROUND(I284*H284,2)</f>
        <v>0</v>
      </c>
      <c r="BL284" s="22" t="s">
        <v>3683</v>
      </c>
      <c r="BM284" s="191" t="s">
        <v>4863</v>
      </c>
    </row>
    <row r="285" s="2" customFormat="1" ht="16.5" customHeight="1">
      <c r="A285" s="41"/>
      <c r="B285" s="179"/>
      <c r="C285" s="180" t="s">
        <v>1510</v>
      </c>
      <c r="D285" s="180" t="s">
        <v>411</v>
      </c>
      <c r="E285" s="181" t="s">
        <v>4856</v>
      </c>
      <c r="F285" s="182" t="s">
        <v>4857</v>
      </c>
      <c r="G285" s="183" t="s">
        <v>650</v>
      </c>
      <c r="H285" s="184">
        <v>442</v>
      </c>
      <c r="I285" s="185"/>
      <c r="J285" s="186">
        <f>ROUND(I285*H285,2)</f>
        <v>0</v>
      </c>
      <c r="K285" s="182" t="s">
        <v>665</v>
      </c>
      <c r="L285" s="42"/>
      <c r="M285" s="187" t="s">
        <v>3</v>
      </c>
      <c r="N285" s="188" t="s">
        <v>43</v>
      </c>
      <c r="O285" s="75"/>
      <c r="P285" s="189">
        <f>O285*H285</f>
        <v>0</v>
      </c>
      <c r="Q285" s="189">
        <v>0</v>
      </c>
      <c r="R285" s="189">
        <f>Q285*H285</f>
        <v>0</v>
      </c>
      <c r="S285" s="189">
        <v>0</v>
      </c>
      <c r="T285" s="190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191" t="s">
        <v>3683</v>
      </c>
      <c r="AT285" s="191" t="s">
        <v>411</v>
      </c>
      <c r="AU285" s="191" t="s">
        <v>80</v>
      </c>
      <c r="AY285" s="22" t="s">
        <v>408</v>
      </c>
      <c r="BE285" s="192">
        <f>IF(N285="základní",J285,0)</f>
        <v>0</v>
      </c>
      <c r="BF285" s="192">
        <f>IF(N285="snížená",J285,0)</f>
        <v>0</v>
      </c>
      <c r="BG285" s="192">
        <f>IF(N285="zákl. přenesená",J285,0)</f>
        <v>0</v>
      </c>
      <c r="BH285" s="192">
        <f>IF(N285="sníž. přenesená",J285,0)</f>
        <v>0</v>
      </c>
      <c r="BI285" s="192">
        <f>IF(N285="nulová",J285,0)</f>
        <v>0</v>
      </c>
      <c r="BJ285" s="22" t="s">
        <v>76</v>
      </c>
      <c r="BK285" s="192">
        <f>ROUND(I285*H285,2)</f>
        <v>0</v>
      </c>
      <c r="BL285" s="22" t="s">
        <v>3683</v>
      </c>
      <c r="BM285" s="191" t="s">
        <v>4864</v>
      </c>
    </row>
    <row r="286" s="2" customFormat="1" ht="16.5" customHeight="1">
      <c r="A286" s="41"/>
      <c r="B286" s="179"/>
      <c r="C286" s="180" t="s">
        <v>1515</v>
      </c>
      <c r="D286" s="180" t="s">
        <v>411</v>
      </c>
      <c r="E286" s="181" t="s">
        <v>4865</v>
      </c>
      <c r="F286" s="182" t="s">
        <v>4866</v>
      </c>
      <c r="G286" s="183" t="s">
        <v>650</v>
      </c>
      <c r="H286" s="184">
        <v>220</v>
      </c>
      <c r="I286" s="185"/>
      <c r="J286" s="186">
        <f>ROUND(I286*H286,2)</f>
        <v>0</v>
      </c>
      <c r="K286" s="182" t="s">
        <v>665</v>
      </c>
      <c r="L286" s="42"/>
      <c r="M286" s="187" t="s">
        <v>3</v>
      </c>
      <c r="N286" s="188" t="s">
        <v>43</v>
      </c>
      <c r="O286" s="75"/>
      <c r="P286" s="189">
        <f>O286*H286</f>
        <v>0</v>
      </c>
      <c r="Q286" s="189">
        <v>0</v>
      </c>
      <c r="R286" s="189">
        <f>Q286*H286</f>
        <v>0</v>
      </c>
      <c r="S286" s="189">
        <v>0</v>
      </c>
      <c r="T286" s="190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191" t="s">
        <v>3683</v>
      </c>
      <c r="AT286" s="191" t="s">
        <v>411</v>
      </c>
      <c r="AU286" s="191" t="s">
        <v>80</v>
      </c>
      <c r="AY286" s="22" t="s">
        <v>408</v>
      </c>
      <c r="BE286" s="192">
        <f>IF(N286="základní",J286,0)</f>
        <v>0</v>
      </c>
      <c r="BF286" s="192">
        <f>IF(N286="snížená",J286,0)</f>
        <v>0</v>
      </c>
      <c r="BG286" s="192">
        <f>IF(N286="zákl. přenesená",J286,0)</f>
        <v>0</v>
      </c>
      <c r="BH286" s="192">
        <f>IF(N286="sníž. přenesená",J286,0)</f>
        <v>0</v>
      </c>
      <c r="BI286" s="192">
        <f>IF(N286="nulová",J286,0)</f>
        <v>0</v>
      </c>
      <c r="BJ286" s="22" t="s">
        <v>76</v>
      </c>
      <c r="BK286" s="192">
        <f>ROUND(I286*H286,2)</f>
        <v>0</v>
      </c>
      <c r="BL286" s="22" t="s">
        <v>3683</v>
      </c>
      <c r="BM286" s="191" t="s">
        <v>4867</v>
      </c>
    </row>
    <row r="287" s="2" customFormat="1" ht="16.5" customHeight="1">
      <c r="A287" s="41"/>
      <c r="B287" s="179"/>
      <c r="C287" s="180" t="s">
        <v>1521</v>
      </c>
      <c r="D287" s="180" t="s">
        <v>411</v>
      </c>
      <c r="E287" s="181" t="s">
        <v>4865</v>
      </c>
      <c r="F287" s="182" t="s">
        <v>4866</v>
      </c>
      <c r="G287" s="183" t="s">
        <v>650</v>
      </c>
      <c r="H287" s="184">
        <v>140</v>
      </c>
      <c r="I287" s="185"/>
      <c r="J287" s="186">
        <f>ROUND(I287*H287,2)</f>
        <v>0</v>
      </c>
      <c r="K287" s="182" t="s">
        <v>665</v>
      </c>
      <c r="L287" s="42"/>
      <c r="M287" s="187" t="s">
        <v>3</v>
      </c>
      <c r="N287" s="188" t="s">
        <v>43</v>
      </c>
      <c r="O287" s="75"/>
      <c r="P287" s="189">
        <f>O287*H287</f>
        <v>0</v>
      </c>
      <c r="Q287" s="189">
        <v>0</v>
      </c>
      <c r="R287" s="189">
        <f>Q287*H287</f>
        <v>0</v>
      </c>
      <c r="S287" s="189">
        <v>0</v>
      </c>
      <c r="T287" s="190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191" t="s">
        <v>3683</v>
      </c>
      <c r="AT287" s="191" t="s">
        <v>411</v>
      </c>
      <c r="AU287" s="191" t="s">
        <v>80</v>
      </c>
      <c r="AY287" s="22" t="s">
        <v>408</v>
      </c>
      <c r="BE287" s="192">
        <f>IF(N287="základní",J287,0)</f>
        <v>0</v>
      </c>
      <c r="BF287" s="192">
        <f>IF(N287="snížená",J287,0)</f>
        <v>0</v>
      </c>
      <c r="BG287" s="192">
        <f>IF(N287="zákl. přenesená",J287,0)</f>
        <v>0</v>
      </c>
      <c r="BH287" s="192">
        <f>IF(N287="sníž. přenesená",J287,0)</f>
        <v>0</v>
      </c>
      <c r="BI287" s="192">
        <f>IF(N287="nulová",J287,0)</f>
        <v>0</v>
      </c>
      <c r="BJ287" s="22" t="s">
        <v>76</v>
      </c>
      <c r="BK287" s="192">
        <f>ROUND(I287*H287,2)</f>
        <v>0</v>
      </c>
      <c r="BL287" s="22" t="s">
        <v>3683</v>
      </c>
      <c r="BM287" s="191" t="s">
        <v>4868</v>
      </c>
    </row>
    <row r="288" s="2" customFormat="1" ht="16.5" customHeight="1">
      <c r="A288" s="41"/>
      <c r="B288" s="179"/>
      <c r="C288" s="180" t="s">
        <v>1527</v>
      </c>
      <c r="D288" s="180" t="s">
        <v>411</v>
      </c>
      <c r="E288" s="181" t="s">
        <v>4869</v>
      </c>
      <c r="F288" s="182" t="s">
        <v>4870</v>
      </c>
      <c r="G288" s="183" t="s">
        <v>650</v>
      </c>
      <c r="H288" s="184">
        <v>15</v>
      </c>
      <c r="I288" s="185"/>
      <c r="J288" s="186">
        <f>ROUND(I288*H288,2)</f>
        <v>0</v>
      </c>
      <c r="K288" s="182" t="s">
        <v>665</v>
      </c>
      <c r="L288" s="42"/>
      <c r="M288" s="187" t="s">
        <v>3</v>
      </c>
      <c r="N288" s="188" t="s">
        <v>43</v>
      </c>
      <c r="O288" s="75"/>
      <c r="P288" s="189">
        <f>O288*H288</f>
        <v>0</v>
      </c>
      <c r="Q288" s="189">
        <v>0</v>
      </c>
      <c r="R288" s="189">
        <f>Q288*H288</f>
        <v>0</v>
      </c>
      <c r="S288" s="189">
        <v>0</v>
      </c>
      <c r="T288" s="190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191" t="s">
        <v>3683</v>
      </c>
      <c r="AT288" s="191" t="s">
        <v>411</v>
      </c>
      <c r="AU288" s="191" t="s">
        <v>80</v>
      </c>
      <c r="AY288" s="22" t="s">
        <v>408</v>
      </c>
      <c r="BE288" s="192">
        <f>IF(N288="základní",J288,0)</f>
        <v>0</v>
      </c>
      <c r="BF288" s="192">
        <f>IF(N288="snížená",J288,0)</f>
        <v>0</v>
      </c>
      <c r="BG288" s="192">
        <f>IF(N288="zákl. přenesená",J288,0)</f>
        <v>0</v>
      </c>
      <c r="BH288" s="192">
        <f>IF(N288="sníž. přenesená",J288,0)</f>
        <v>0</v>
      </c>
      <c r="BI288" s="192">
        <f>IF(N288="nulová",J288,0)</f>
        <v>0</v>
      </c>
      <c r="BJ288" s="22" t="s">
        <v>76</v>
      </c>
      <c r="BK288" s="192">
        <f>ROUND(I288*H288,2)</f>
        <v>0</v>
      </c>
      <c r="BL288" s="22" t="s">
        <v>3683</v>
      </c>
      <c r="BM288" s="191" t="s">
        <v>4871</v>
      </c>
    </row>
    <row r="289" s="2" customFormat="1" ht="16.5" customHeight="1">
      <c r="A289" s="41"/>
      <c r="B289" s="179"/>
      <c r="C289" s="180" t="s">
        <v>1532</v>
      </c>
      <c r="D289" s="180" t="s">
        <v>411</v>
      </c>
      <c r="E289" s="181" t="s">
        <v>4872</v>
      </c>
      <c r="F289" s="182" t="s">
        <v>4873</v>
      </c>
      <c r="G289" s="183" t="s">
        <v>650</v>
      </c>
      <c r="H289" s="184">
        <v>30</v>
      </c>
      <c r="I289" s="185"/>
      <c r="J289" s="186">
        <f>ROUND(I289*H289,2)</f>
        <v>0</v>
      </c>
      <c r="K289" s="182" t="s">
        <v>665</v>
      </c>
      <c r="L289" s="42"/>
      <c r="M289" s="187" t="s">
        <v>3</v>
      </c>
      <c r="N289" s="188" t="s">
        <v>43</v>
      </c>
      <c r="O289" s="75"/>
      <c r="P289" s="189">
        <f>O289*H289</f>
        <v>0</v>
      </c>
      <c r="Q289" s="189">
        <v>0</v>
      </c>
      <c r="R289" s="189">
        <f>Q289*H289</f>
        <v>0</v>
      </c>
      <c r="S289" s="189">
        <v>0</v>
      </c>
      <c r="T289" s="190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191" t="s">
        <v>3683</v>
      </c>
      <c r="AT289" s="191" t="s">
        <v>411</v>
      </c>
      <c r="AU289" s="191" t="s">
        <v>80</v>
      </c>
      <c r="AY289" s="22" t="s">
        <v>408</v>
      </c>
      <c r="BE289" s="192">
        <f>IF(N289="základní",J289,0)</f>
        <v>0</v>
      </c>
      <c r="BF289" s="192">
        <f>IF(N289="snížená",J289,0)</f>
        <v>0</v>
      </c>
      <c r="BG289" s="192">
        <f>IF(N289="zákl. přenesená",J289,0)</f>
        <v>0</v>
      </c>
      <c r="BH289" s="192">
        <f>IF(N289="sníž. přenesená",J289,0)</f>
        <v>0</v>
      </c>
      <c r="BI289" s="192">
        <f>IF(N289="nulová",J289,0)</f>
        <v>0</v>
      </c>
      <c r="BJ289" s="22" t="s">
        <v>76</v>
      </c>
      <c r="BK289" s="192">
        <f>ROUND(I289*H289,2)</f>
        <v>0</v>
      </c>
      <c r="BL289" s="22" t="s">
        <v>3683</v>
      </c>
      <c r="BM289" s="191" t="s">
        <v>4874</v>
      </c>
    </row>
    <row r="290" s="2" customFormat="1" ht="16.5" customHeight="1">
      <c r="A290" s="41"/>
      <c r="B290" s="179"/>
      <c r="C290" s="180" t="s">
        <v>1541</v>
      </c>
      <c r="D290" s="180" t="s">
        <v>411</v>
      </c>
      <c r="E290" s="181" t="s">
        <v>4875</v>
      </c>
      <c r="F290" s="182" t="s">
        <v>4876</v>
      </c>
      <c r="G290" s="183" t="s">
        <v>650</v>
      </c>
      <c r="H290" s="184">
        <v>450</v>
      </c>
      <c r="I290" s="185"/>
      <c r="J290" s="186">
        <f>ROUND(I290*H290,2)</f>
        <v>0</v>
      </c>
      <c r="K290" s="182" t="s">
        <v>665</v>
      </c>
      <c r="L290" s="42"/>
      <c r="M290" s="187" t="s">
        <v>3</v>
      </c>
      <c r="N290" s="188" t="s">
        <v>43</v>
      </c>
      <c r="O290" s="75"/>
      <c r="P290" s="189">
        <f>O290*H290</f>
        <v>0</v>
      </c>
      <c r="Q290" s="189">
        <v>0</v>
      </c>
      <c r="R290" s="189">
        <f>Q290*H290</f>
        <v>0</v>
      </c>
      <c r="S290" s="189">
        <v>0</v>
      </c>
      <c r="T290" s="190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191" t="s">
        <v>3683</v>
      </c>
      <c r="AT290" s="191" t="s">
        <v>411</v>
      </c>
      <c r="AU290" s="191" t="s">
        <v>80</v>
      </c>
      <c r="AY290" s="22" t="s">
        <v>408</v>
      </c>
      <c r="BE290" s="192">
        <f>IF(N290="základní",J290,0)</f>
        <v>0</v>
      </c>
      <c r="BF290" s="192">
        <f>IF(N290="snížená",J290,0)</f>
        <v>0</v>
      </c>
      <c r="BG290" s="192">
        <f>IF(N290="zákl. přenesená",J290,0)</f>
        <v>0</v>
      </c>
      <c r="BH290" s="192">
        <f>IF(N290="sníž. přenesená",J290,0)</f>
        <v>0</v>
      </c>
      <c r="BI290" s="192">
        <f>IF(N290="nulová",J290,0)</f>
        <v>0</v>
      </c>
      <c r="BJ290" s="22" t="s">
        <v>76</v>
      </c>
      <c r="BK290" s="192">
        <f>ROUND(I290*H290,2)</f>
        <v>0</v>
      </c>
      <c r="BL290" s="22" t="s">
        <v>3683</v>
      </c>
      <c r="BM290" s="191" t="s">
        <v>4877</v>
      </c>
    </row>
    <row r="291" s="2" customFormat="1" ht="16.5" customHeight="1">
      <c r="A291" s="41"/>
      <c r="B291" s="179"/>
      <c r="C291" s="180" t="s">
        <v>1547</v>
      </c>
      <c r="D291" s="180" t="s">
        <v>411</v>
      </c>
      <c r="E291" s="181" t="s">
        <v>4878</v>
      </c>
      <c r="F291" s="182" t="s">
        <v>4879</v>
      </c>
      <c r="G291" s="183" t="s">
        <v>664</v>
      </c>
      <c r="H291" s="184">
        <v>2</v>
      </c>
      <c r="I291" s="185"/>
      <c r="J291" s="186">
        <f>ROUND(I291*H291,2)</f>
        <v>0</v>
      </c>
      <c r="K291" s="182" t="s">
        <v>665</v>
      </c>
      <c r="L291" s="42"/>
      <c r="M291" s="187" t="s">
        <v>3</v>
      </c>
      <c r="N291" s="188" t="s">
        <v>43</v>
      </c>
      <c r="O291" s="75"/>
      <c r="P291" s="189">
        <f>O291*H291</f>
        <v>0</v>
      </c>
      <c r="Q291" s="189">
        <v>0</v>
      </c>
      <c r="R291" s="189">
        <f>Q291*H291</f>
        <v>0</v>
      </c>
      <c r="S291" s="189">
        <v>0</v>
      </c>
      <c r="T291" s="190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191" t="s">
        <v>3683</v>
      </c>
      <c r="AT291" s="191" t="s">
        <v>411</v>
      </c>
      <c r="AU291" s="191" t="s">
        <v>80</v>
      </c>
      <c r="AY291" s="22" t="s">
        <v>408</v>
      </c>
      <c r="BE291" s="192">
        <f>IF(N291="základní",J291,0)</f>
        <v>0</v>
      </c>
      <c r="BF291" s="192">
        <f>IF(N291="snížená",J291,0)</f>
        <v>0</v>
      </c>
      <c r="BG291" s="192">
        <f>IF(N291="zákl. přenesená",J291,0)</f>
        <v>0</v>
      </c>
      <c r="BH291" s="192">
        <f>IF(N291="sníž. přenesená",J291,0)</f>
        <v>0</v>
      </c>
      <c r="BI291" s="192">
        <f>IF(N291="nulová",J291,0)</f>
        <v>0</v>
      </c>
      <c r="BJ291" s="22" t="s">
        <v>76</v>
      </c>
      <c r="BK291" s="192">
        <f>ROUND(I291*H291,2)</f>
        <v>0</v>
      </c>
      <c r="BL291" s="22" t="s">
        <v>3683</v>
      </c>
      <c r="BM291" s="191" t="s">
        <v>4880</v>
      </c>
    </row>
    <row r="292" s="2" customFormat="1" ht="16.5" customHeight="1">
      <c r="A292" s="41"/>
      <c r="B292" s="179"/>
      <c r="C292" s="180" t="s">
        <v>1552</v>
      </c>
      <c r="D292" s="180" t="s">
        <v>411</v>
      </c>
      <c r="E292" s="181" t="s">
        <v>4881</v>
      </c>
      <c r="F292" s="182" t="s">
        <v>4882</v>
      </c>
      <c r="G292" s="183" t="s">
        <v>664</v>
      </c>
      <c r="H292" s="184">
        <v>5</v>
      </c>
      <c r="I292" s="185"/>
      <c r="J292" s="186">
        <f>ROUND(I292*H292,2)</f>
        <v>0</v>
      </c>
      <c r="K292" s="182" t="s">
        <v>665</v>
      </c>
      <c r="L292" s="42"/>
      <c r="M292" s="187" t="s">
        <v>3</v>
      </c>
      <c r="N292" s="188" t="s">
        <v>43</v>
      </c>
      <c r="O292" s="75"/>
      <c r="P292" s="189">
        <f>O292*H292</f>
        <v>0</v>
      </c>
      <c r="Q292" s="189">
        <v>0</v>
      </c>
      <c r="R292" s="189">
        <f>Q292*H292</f>
        <v>0</v>
      </c>
      <c r="S292" s="189">
        <v>0</v>
      </c>
      <c r="T292" s="190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191" t="s">
        <v>3683</v>
      </c>
      <c r="AT292" s="191" t="s">
        <v>411</v>
      </c>
      <c r="AU292" s="191" t="s">
        <v>80</v>
      </c>
      <c r="AY292" s="22" t="s">
        <v>408</v>
      </c>
      <c r="BE292" s="192">
        <f>IF(N292="základní",J292,0)</f>
        <v>0</v>
      </c>
      <c r="BF292" s="192">
        <f>IF(N292="snížená",J292,0)</f>
        <v>0</v>
      </c>
      <c r="BG292" s="192">
        <f>IF(N292="zákl. přenesená",J292,0)</f>
        <v>0</v>
      </c>
      <c r="BH292" s="192">
        <f>IF(N292="sníž. přenesená",J292,0)</f>
        <v>0</v>
      </c>
      <c r="BI292" s="192">
        <f>IF(N292="nulová",J292,0)</f>
        <v>0</v>
      </c>
      <c r="BJ292" s="22" t="s">
        <v>76</v>
      </c>
      <c r="BK292" s="192">
        <f>ROUND(I292*H292,2)</f>
        <v>0</v>
      </c>
      <c r="BL292" s="22" t="s">
        <v>3683</v>
      </c>
      <c r="BM292" s="191" t="s">
        <v>4883</v>
      </c>
    </row>
    <row r="293" s="2" customFormat="1" ht="16.5" customHeight="1">
      <c r="A293" s="41"/>
      <c r="B293" s="179"/>
      <c r="C293" s="180" t="s">
        <v>1559</v>
      </c>
      <c r="D293" s="180" t="s">
        <v>411</v>
      </c>
      <c r="E293" s="181" t="s">
        <v>4884</v>
      </c>
      <c r="F293" s="182" t="s">
        <v>4885</v>
      </c>
      <c r="G293" s="183" t="s">
        <v>117</v>
      </c>
      <c r="H293" s="184">
        <v>2</v>
      </c>
      <c r="I293" s="185"/>
      <c r="J293" s="186">
        <f>ROUND(I293*H293,2)</f>
        <v>0</v>
      </c>
      <c r="K293" s="182" t="s">
        <v>665</v>
      </c>
      <c r="L293" s="42"/>
      <c r="M293" s="187" t="s">
        <v>3</v>
      </c>
      <c r="N293" s="188" t="s">
        <v>43</v>
      </c>
      <c r="O293" s="75"/>
      <c r="P293" s="189">
        <f>O293*H293</f>
        <v>0</v>
      </c>
      <c r="Q293" s="189">
        <v>0</v>
      </c>
      <c r="R293" s="189">
        <f>Q293*H293</f>
        <v>0</v>
      </c>
      <c r="S293" s="189">
        <v>0</v>
      </c>
      <c r="T293" s="190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191" t="s">
        <v>3683</v>
      </c>
      <c r="AT293" s="191" t="s">
        <v>411</v>
      </c>
      <c r="AU293" s="191" t="s">
        <v>80</v>
      </c>
      <c r="AY293" s="22" t="s">
        <v>408</v>
      </c>
      <c r="BE293" s="192">
        <f>IF(N293="základní",J293,0)</f>
        <v>0</v>
      </c>
      <c r="BF293" s="192">
        <f>IF(N293="snížená",J293,0)</f>
        <v>0</v>
      </c>
      <c r="BG293" s="192">
        <f>IF(N293="zákl. přenesená",J293,0)</f>
        <v>0</v>
      </c>
      <c r="BH293" s="192">
        <f>IF(N293="sníž. přenesená",J293,0)</f>
        <v>0</v>
      </c>
      <c r="BI293" s="192">
        <f>IF(N293="nulová",J293,0)</f>
        <v>0</v>
      </c>
      <c r="BJ293" s="22" t="s">
        <v>76</v>
      </c>
      <c r="BK293" s="192">
        <f>ROUND(I293*H293,2)</f>
        <v>0</v>
      </c>
      <c r="BL293" s="22" t="s">
        <v>3683</v>
      </c>
      <c r="BM293" s="191" t="s">
        <v>4886</v>
      </c>
    </row>
    <row r="294" s="2" customFormat="1" ht="16.5" customHeight="1">
      <c r="A294" s="41"/>
      <c r="B294" s="179"/>
      <c r="C294" s="180" t="s">
        <v>1567</v>
      </c>
      <c r="D294" s="180" t="s">
        <v>411</v>
      </c>
      <c r="E294" s="181" t="s">
        <v>4887</v>
      </c>
      <c r="F294" s="182" t="s">
        <v>4888</v>
      </c>
      <c r="G294" s="183" t="s">
        <v>664</v>
      </c>
      <c r="H294" s="184">
        <v>300</v>
      </c>
      <c r="I294" s="185"/>
      <c r="J294" s="186">
        <f>ROUND(I294*H294,2)</f>
        <v>0</v>
      </c>
      <c r="K294" s="182" t="s">
        <v>665</v>
      </c>
      <c r="L294" s="42"/>
      <c r="M294" s="187" t="s">
        <v>3</v>
      </c>
      <c r="N294" s="188" t="s">
        <v>43</v>
      </c>
      <c r="O294" s="75"/>
      <c r="P294" s="189">
        <f>O294*H294</f>
        <v>0</v>
      </c>
      <c r="Q294" s="189">
        <v>0</v>
      </c>
      <c r="R294" s="189">
        <f>Q294*H294</f>
        <v>0</v>
      </c>
      <c r="S294" s="189">
        <v>0</v>
      </c>
      <c r="T294" s="190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191" t="s">
        <v>3683</v>
      </c>
      <c r="AT294" s="191" t="s">
        <v>411</v>
      </c>
      <c r="AU294" s="191" t="s">
        <v>80</v>
      </c>
      <c r="AY294" s="22" t="s">
        <v>408</v>
      </c>
      <c r="BE294" s="192">
        <f>IF(N294="základní",J294,0)</f>
        <v>0</v>
      </c>
      <c r="BF294" s="192">
        <f>IF(N294="snížená",J294,0)</f>
        <v>0</v>
      </c>
      <c r="BG294" s="192">
        <f>IF(N294="zákl. přenesená",J294,0)</f>
        <v>0</v>
      </c>
      <c r="BH294" s="192">
        <f>IF(N294="sníž. přenesená",J294,0)</f>
        <v>0</v>
      </c>
      <c r="BI294" s="192">
        <f>IF(N294="nulová",J294,0)</f>
        <v>0</v>
      </c>
      <c r="BJ294" s="22" t="s">
        <v>76</v>
      </c>
      <c r="BK294" s="192">
        <f>ROUND(I294*H294,2)</f>
        <v>0</v>
      </c>
      <c r="BL294" s="22" t="s">
        <v>3683</v>
      </c>
      <c r="BM294" s="191" t="s">
        <v>4889</v>
      </c>
    </row>
    <row r="295" s="12" customFormat="1" ht="22.8" customHeight="1">
      <c r="A295" s="12"/>
      <c r="B295" s="166"/>
      <c r="C295" s="12"/>
      <c r="D295" s="167" t="s">
        <v>71</v>
      </c>
      <c r="E295" s="177" t="s">
        <v>678</v>
      </c>
      <c r="F295" s="177" t="s">
        <v>4640</v>
      </c>
      <c r="G295" s="12"/>
      <c r="H295" s="12"/>
      <c r="I295" s="169"/>
      <c r="J295" s="178">
        <f>BK295</f>
        <v>0</v>
      </c>
      <c r="K295" s="12"/>
      <c r="L295" s="166"/>
      <c r="M295" s="171"/>
      <c r="N295" s="172"/>
      <c r="O295" s="172"/>
      <c r="P295" s="173">
        <f>SUM(P296:P306)</f>
        <v>0</v>
      </c>
      <c r="Q295" s="172"/>
      <c r="R295" s="173">
        <f>SUM(R296:R306)</f>
        <v>0</v>
      </c>
      <c r="S295" s="172"/>
      <c r="T295" s="174">
        <f>SUM(T296:T306)</f>
        <v>0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R295" s="167" t="s">
        <v>415</v>
      </c>
      <c r="AT295" s="175" t="s">
        <v>71</v>
      </c>
      <c r="AU295" s="175" t="s">
        <v>76</v>
      </c>
      <c r="AY295" s="167" t="s">
        <v>408</v>
      </c>
      <c r="BK295" s="176">
        <f>SUM(BK296:BK306)</f>
        <v>0</v>
      </c>
    </row>
    <row r="296" s="2" customFormat="1" ht="16.5" customHeight="1">
      <c r="A296" s="41"/>
      <c r="B296" s="179"/>
      <c r="C296" s="180" t="s">
        <v>1572</v>
      </c>
      <c r="D296" s="180" t="s">
        <v>411</v>
      </c>
      <c r="E296" s="181" t="s">
        <v>4890</v>
      </c>
      <c r="F296" s="182" t="s">
        <v>4891</v>
      </c>
      <c r="G296" s="183" t="s">
        <v>650</v>
      </c>
      <c r="H296" s="184">
        <v>32</v>
      </c>
      <c r="I296" s="185"/>
      <c r="J296" s="186">
        <f>ROUND(I296*H296,2)</f>
        <v>0</v>
      </c>
      <c r="K296" s="182" t="s">
        <v>414</v>
      </c>
      <c r="L296" s="42"/>
      <c r="M296" s="187" t="s">
        <v>3</v>
      </c>
      <c r="N296" s="188" t="s">
        <v>43</v>
      </c>
      <c r="O296" s="75"/>
      <c r="P296" s="189">
        <f>O296*H296</f>
        <v>0</v>
      </c>
      <c r="Q296" s="189">
        <v>0</v>
      </c>
      <c r="R296" s="189">
        <f>Q296*H296</f>
        <v>0</v>
      </c>
      <c r="S296" s="189">
        <v>0</v>
      </c>
      <c r="T296" s="190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191" t="s">
        <v>3683</v>
      </c>
      <c r="AT296" s="191" t="s">
        <v>411</v>
      </c>
      <c r="AU296" s="191" t="s">
        <v>80</v>
      </c>
      <c r="AY296" s="22" t="s">
        <v>408</v>
      </c>
      <c r="BE296" s="192">
        <f>IF(N296="základní",J296,0)</f>
        <v>0</v>
      </c>
      <c r="BF296" s="192">
        <f>IF(N296="snížená",J296,0)</f>
        <v>0</v>
      </c>
      <c r="BG296" s="192">
        <f>IF(N296="zákl. přenesená",J296,0)</f>
        <v>0</v>
      </c>
      <c r="BH296" s="192">
        <f>IF(N296="sníž. přenesená",J296,0)</f>
        <v>0</v>
      </c>
      <c r="BI296" s="192">
        <f>IF(N296="nulová",J296,0)</f>
        <v>0</v>
      </c>
      <c r="BJ296" s="22" t="s">
        <v>76</v>
      </c>
      <c r="BK296" s="192">
        <f>ROUND(I296*H296,2)</f>
        <v>0</v>
      </c>
      <c r="BL296" s="22" t="s">
        <v>3683</v>
      </c>
      <c r="BM296" s="191" t="s">
        <v>4892</v>
      </c>
    </row>
    <row r="297" s="2" customFormat="1">
      <c r="A297" s="41"/>
      <c r="B297" s="42"/>
      <c r="C297" s="41"/>
      <c r="D297" s="193" t="s">
        <v>417</v>
      </c>
      <c r="E297" s="41"/>
      <c r="F297" s="194" t="s">
        <v>4893</v>
      </c>
      <c r="G297" s="41"/>
      <c r="H297" s="41"/>
      <c r="I297" s="195"/>
      <c r="J297" s="41"/>
      <c r="K297" s="41"/>
      <c r="L297" s="42"/>
      <c r="M297" s="196"/>
      <c r="N297" s="197"/>
      <c r="O297" s="75"/>
      <c r="P297" s="75"/>
      <c r="Q297" s="75"/>
      <c r="R297" s="75"/>
      <c r="S297" s="75"/>
      <c r="T297" s="76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2" t="s">
        <v>417</v>
      </c>
      <c r="AU297" s="22" t="s">
        <v>80</v>
      </c>
    </row>
    <row r="298" s="2" customFormat="1" ht="24.15" customHeight="1">
      <c r="A298" s="41"/>
      <c r="B298" s="179"/>
      <c r="C298" s="180" t="s">
        <v>1580</v>
      </c>
      <c r="D298" s="180" t="s">
        <v>411</v>
      </c>
      <c r="E298" s="181" t="s">
        <v>4894</v>
      </c>
      <c r="F298" s="182" t="s">
        <v>4895</v>
      </c>
      <c r="G298" s="183" t="s">
        <v>658</v>
      </c>
      <c r="H298" s="184">
        <v>14.4</v>
      </c>
      <c r="I298" s="185"/>
      <c r="J298" s="186">
        <f>ROUND(I298*H298,2)</f>
        <v>0</v>
      </c>
      <c r="K298" s="182" t="s">
        <v>414</v>
      </c>
      <c r="L298" s="42"/>
      <c r="M298" s="187" t="s">
        <v>3</v>
      </c>
      <c r="N298" s="188" t="s">
        <v>43</v>
      </c>
      <c r="O298" s="75"/>
      <c r="P298" s="189">
        <f>O298*H298</f>
        <v>0</v>
      </c>
      <c r="Q298" s="189">
        <v>0</v>
      </c>
      <c r="R298" s="189">
        <f>Q298*H298</f>
        <v>0</v>
      </c>
      <c r="S298" s="189">
        <v>0</v>
      </c>
      <c r="T298" s="190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191" t="s">
        <v>3683</v>
      </c>
      <c r="AT298" s="191" t="s">
        <v>411</v>
      </c>
      <c r="AU298" s="191" t="s">
        <v>80</v>
      </c>
      <c r="AY298" s="22" t="s">
        <v>408</v>
      </c>
      <c r="BE298" s="192">
        <f>IF(N298="základní",J298,0)</f>
        <v>0</v>
      </c>
      <c r="BF298" s="192">
        <f>IF(N298="snížená",J298,0)</f>
        <v>0</v>
      </c>
      <c r="BG298" s="192">
        <f>IF(N298="zákl. přenesená",J298,0)</f>
        <v>0</v>
      </c>
      <c r="BH298" s="192">
        <f>IF(N298="sníž. přenesená",J298,0)</f>
        <v>0</v>
      </c>
      <c r="BI298" s="192">
        <f>IF(N298="nulová",J298,0)</f>
        <v>0</v>
      </c>
      <c r="BJ298" s="22" t="s">
        <v>76</v>
      </c>
      <c r="BK298" s="192">
        <f>ROUND(I298*H298,2)</f>
        <v>0</v>
      </c>
      <c r="BL298" s="22" t="s">
        <v>3683</v>
      </c>
      <c r="BM298" s="191" t="s">
        <v>4896</v>
      </c>
    </row>
    <row r="299" s="2" customFormat="1">
      <c r="A299" s="41"/>
      <c r="B299" s="42"/>
      <c r="C299" s="41"/>
      <c r="D299" s="193" t="s">
        <v>417</v>
      </c>
      <c r="E299" s="41"/>
      <c r="F299" s="194" t="s">
        <v>4897</v>
      </c>
      <c r="G299" s="41"/>
      <c r="H299" s="41"/>
      <c r="I299" s="195"/>
      <c r="J299" s="41"/>
      <c r="K299" s="41"/>
      <c r="L299" s="42"/>
      <c r="M299" s="196"/>
      <c r="N299" s="197"/>
      <c r="O299" s="75"/>
      <c r="P299" s="75"/>
      <c r="Q299" s="75"/>
      <c r="R299" s="75"/>
      <c r="S299" s="75"/>
      <c r="T299" s="76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2" t="s">
        <v>417</v>
      </c>
      <c r="AU299" s="22" t="s">
        <v>80</v>
      </c>
    </row>
    <row r="300" s="2" customFormat="1" ht="16.5" customHeight="1">
      <c r="A300" s="41"/>
      <c r="B300" s="179"/>
      <c r="C300" s="180" t="s">
        <v>1585</v>
      </c>
      <c r="D300" s="180" t="s">
        <v>411</v>
      </c>
      <c r="E300" s="181" t="s">
        <v>4898</v>
      </c>
      <c r="F300" s="182" t="s">
        <v>4899</v>
      </c>
      <c r="G300" s="183" t="s">
        <v>664</v>
      </c>
      <c r="H300" s="184">
        <v>2</v>
      </c>
      <c r="I300" s="185"/>
      <c r="J300" s="186">
        <f>ROUND(I300*H300,2)</f>
        <v>0</v>
      </c>
      <c r="K300" s="182" t="s">
        <v>414</v>
      </c>
      <c r="L300" s="42"/>
      <c r="M300" s="187" t="s">
        <v>3</v>
      </c>
      <c r="N300" s="188" t="s">
        <v>43</v>
      </c>
      <c r="O300" s="75"/>
      <c r="P300" s="189">
        <f>O300*H300</f>
        <v>0</v>
      </c>
      <c r="Q300" s="189">
        <v>0</v>
      </c>
      <c r="R300" s="189">
        <f>Q300*H300</f>
        <v>0</v>
      </c>
      <c r="S300" s="189">
        <v>0</v>
      </c>
      <c r="T300" s="190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191" t="s">
        <v>3683</v>
      </c>
      <c r="AT300" s="191" t="s">
        <v>411</v>
      </c>
      <c r="AU300" s="191" t="s">
        <v>80</v>
      </c>
      <c r="AY300" s="22" t="s">
        <v>408</v>
      </c>
      <c r="BE300" s="192">
        <f>IF(N300="základní",J300,0)</f>
        <v>0</v>
      </c>
      <c r="BF300" s="192">
        <f>IF(N300="snížená",J300,0)</f>
        <v>0</v>
      </c>
      <c r="BG300" s="192">
        <f>IF(N300="zákl. přenesená",J300,0)</f>
        <v>0</v>
      </c>
      <c r="BH300" s="192">
        <f>IF(N300="sníž. přenesená",J300,0)</f>
        <v>0</v>
      </c>
      <c r="BI300" s="192">
        <f>IF(N300="nulová",J300,0)</f>
        <v>0</v>
      </c>
      <c r="BJ300" s="22" t="s">
        <v>76</v>
      </c>
      <c r="BK300" s="192">
        <f>ROUND(I300*H300,2)</f>
        <v>0</v>
      </c>
      <c r="BL300" s="22" t="s">
        <v>3683</v>
      </c>
      <c r="BM300" s="191" t="s">
        <v>4900</v>
      </c>
    </row>
    <row r="301" s="2" customFormat="1">
      <c r="A301" s="41"/>
      <c r="B301" s="42"/>
      <c r="C301" s="41"/>
      <c r="D301" s="193" t="s">
        <v>417</v>
      </c>
      <c r="E301" s="41"/>
      <c r="F301" s="194" t="s">
        <v>4901</v>
      </c>
      <c r="G301" s="41"/>
      <c r="H301" s="41"/>
      <c r="I301" s="195"/>
      <c r="J301" s="41"/>
      <c r="K301" s="41"/>
      <c r="L301" s="42"/>
      <c r="M301" s="196"/>
      <c r="N301" s="197"/>
      <c r="O301" s="75"/>
      <c r="P301" s="75"/>
      <c r="Q301" s="75"/>
      <c r="R301" s="75"/>
      <c r="S301" s="75"/>
      <c r="T301" s="76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2" t="s">
        <v>417</v>
      </c>
      <c r="AU301" s="22" t="s">
        <v>80</v>
      </c>
    </row>
    <row r="302" s="2" customFormat="1" ht="16.5" customHeight="1">
      <c r="A302" s="41"/>
      <c r="B302" s="179"/>
      <c r="C302" s="180" t="s">
        <v>1592</v>
      </c>
      <c r="D302" s="180" t="s">
        <v>411</v>
      </c>
      <c r="E302" s="181" t="s">
        <v>4902</v>
      </c>
      <c r="F302" s="182" t="s">
        <v>4903</v>
      </c>
      <c r="G302" s="183" t="s">
        <v>664</v>
      </c>
      <c r="H302" s="184">
        <v>4</v>
      </c>
      <c r="I302" s="185"/>
      <c r="J302" s="186">
        <f>ROUND(I302*H302,2)</f>
        <v>0</v>
      </c>
      <c r="K302" s="182" t="s">
        <v>414</v>
      </c>
      <c r="L302" s="42"/>
      <c r="M302" s="187" t="s">
        <v>3</v>
      </c>
      <c r="N302" s="188" t="s">
        <v>43</v>
      </c>
      <c r="O302" s="75"/>
      <c r="P302" s="189">
        <f>O302*H302</f>
        <v>0</v>
      </c>
      <c r="Q302" s="189">
        <v>0</v>
      </c>
      <c r="R302" s="189">
        <f>Q302*H302</f>
        <v>0</v>
      </c>
      <c r="S302" s="189">
        <v>0</v>
      </c>
      <c r="T302" s="190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191" t="s">
        <v>3683</v>
      </c>
      <c r="AT302" s="191" t="s">
        <v>411</v>
      </c>
      <c r="AU302" s="191" t="s">
        <v>80</v>
      </c>
      <c r="AY302" s="22" t="s">
        <v>408</v>
      </c>
      <c r="BE302" s="192">
        <f>IF(N302="základní",J302,0)</f>
        <v>0</v>
      </c>
      <c r="BF302" s="192">
        <f>IF(N302="snížená",J302,0)</f>
        <v>0</v>
      </c>
      <c r="BG302" s="192">
        <f>IF(N302="zákl. přenesená",J302,0)</f>
        <v>0</v>
      </c>
      <c r="BH302" s="192">
        <f>IF(N302="sníž. přenesená",J302,0)</f>
        <v>0</v>
      </c>
      <c r="BI302" s="192">
        <f>IF(N302="nulová",J302,0)</f>
        <v>0</v>
      </c>
      <c r="BJ302" s="22" t="s">
        <v>76</v>
      </c>
      <c r="BK302" s="192">
        <f>ROUND(I302*H302,2)</f>
        <v>0</v>
      </c>
      <c r="BL302" s="22" t="s">
        <v>3683</v>
      </c>
      <c r="BM302" s="191" t="s">
        <v>4904</v>
      </c>
    </row>
    <row r="303" s="2" customFormat="1">
      <c r="A303" s="41"/>
      <c r="B303" s="42"/>
      <c r="C303" s="41"/>
      <c r="D303" s="193" t="s">
        <v>417</v>
      </c>
      <c r="E303" s="41"/>
      <c r="F303" s="194" t="s">
        <v>4905</v>
      </c>
      <c r="G303" s="41"/>
      <c r="H303" s="41"/>
      <c r="I303" s="195"/>
      <c r="J303" s="41"/>
      <c r="K303" s="41"/>
      <c r="L303" s="42"/>
      <c r="M303" s="196"/>
      <c r="N303" s="197"/>
      <c r="O303" s="75"/>
      <c r="P303" s="75"/>
      <c r="Q303" s="75"/>
      <c r="R303" s="75"/>
      <c r="S303" s="75"/>
      <c r="T303" s="76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2" t="s">
        <v>417</v>
      </c>
      <c r="AU303" s="22" t="s">
        <v>80</v>
      </c>
    </row>
    <row r="304" s="2" customFormat="1" ht="21.75" customHeight="1">
      <c r="A304" s="41"/>
      <c r="B304" s="179"/>
      <c r="C304" s="180" t="s">
        <v>1599</v>
      </c>
      <c r="D304" s="180" t="s">
        <v>411</v>
      </c>
      <c r="E304" s="181" t="s">
        <v>4906</v>
      </c>
      <c r="F304" s="182" t="s">
        <v>4907</v>
      </c>
      <c r="G304" s="183" t="s">
        <v>664</v>
      </c>
      <c r="H304" s="184">
        <v>2</v>
      </c>
      <c r="I304" s="185"/>
      <c r="J304" s="186">
        <f>ROUND(I304*H304,2)</f>
        <v>0</v>
      </c>
      <c r="K304" s="182" t="s">
        <v>665</v>
      </c>
      <c r="L304" s="42"/>
      <c r="M304" s="187" t="s">
        <v>3</v>
      </c>
      <c r="N304" s="188" t="s">
        <v>43</v>
      </c>
      <c r="O304" s="75"/>
      <c r="P304" s="189">
        <f>O304*H304</f>
        <v>0</v>
      </c>
      <c r="Q304" s="189">
        <v>0</v>
      </c>
      <c r="R304" s="189">
        <f>Q304*H304</f>
        <v>0</v>
      </c>
      <c r="S304" s="189">
        <v>0</v>
      </c>
      <c r="T304" s="190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191" t="s">
        <v>3683</v>
      </c>
      <c r="AT304" s="191" t="s">
        <v>411</v>
      </c>
      <c r="AU304" s="191" t="s">
        <v>80</v>
      </c>
      <c r="AY304" s="22" t="s">
        <v>408</v>
      </c>
      <c r="BE304" s="192">
        <f>IF(N304="základní",J304,0)</f>
        <v>0</v>
      </c>
      <c r="BF304" s="192">
        <f>IF(N304="snížená",J304,0)</f>
        <v>0</v>
      </c>
      <c r="BG304" s="192">
        <f>IF(N304="zákl. přenesená",J304,0)</f>
        <v>0</v>
      </c>
      <c r="BH304" s="192">
        <f>IF(N304="sníž. přenesená",J304,0)</f>
        <v>0</v>
      </c>
      <c r="BI304" s="192">
        <f>IF(N304="nulová",J304,0)</f>
        <v>0</v>
      </c>
      <c r="BJ304" s="22" t="s">
        <v>76</v>
      </c>
      <c r="BK304" s="192">
        <f>ROUND(I304*H304,2)</f>
        <v>0</v>
      </c>
      <c r="BL304" s="22" t="s">
        <v>3683</v>
      </c>
      <c r="BM304" s="191" t="s">
        <v>4908</v>
      </c>
    </row>
    <row r="305" s="2" customFormat="1" ht="16.5" customHeight="1">
      <c r="A305" s="41"/>
      <c r="B305" s="179"/>
      <c r="C305" s="180" t="s">
        <v>1604</v>
      </c>
      <c r="D305" s="180" t="s">
        <v>411</v>
      </c>
      <c r="E305" s="181" t="s">
        <v>4909</v>
      </c>
      <c r="F305" s="182" t="s">
        <v>4910</v>
      </c>
      <c r="G305" s="183" t="s">
        <v>664</v>
      </c>
      <c r="H305" s="184">
        <v>2</v>
      </c>
      <c r="I305" s="185"/>
      <c r="J305" s="186">
        <f>ROUND(I305*H305,2)</f>
        <v>0</v>
      </c>
      <c r="K305" s="182" t="s">
        <v>414</v>
      </c>
      <c r="L305" s="42"/>
      <c r="M305" s="187" t="s">
        <v>3</v>
      </c>
      <c r="N305" s="188" t="s">
        <v>43</v>
      </c>
      <c r="O305" s="75"/>
      <c r="P305" s="189">
        <f>O305*H305</f>
        <v>0</v>
      </c>
      <c r="Q305" s="189">
        <v>0</v>
      </c>
      <c r="R305" s="189">
        <f>Q305*H305</f>
        <v>0</v>
      </c>
      <c r="S305" s="189">
        <v>0</v>
      </c>
      <c r="T305" s="190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191" t="s">
        <v>3683</v>
      </c>
      <c r="AT305" s="191" t="s">
        <v>411</v>
      </c>
      <c r="AU305" s="191" t="s">
        <v>80</v>
      </c>
      <c r="AY305" s="22" t="s">
        <v>408</v>
      </c>
      <c r="BE305" s="192">
        <f>IF(N305="základní",J305,0)</f>
        <v>0</v>
      </c>
      <c r="BF305" s="192">
        <f>IF(N305="snížená",J305,0)</f>
        <v>0</v>
      </c>
      <c r="BG305" s="192">
        <f>IF(N305="zákl. přenesená",J305,0)</f>
        <v>0</v>
      </c>
      <c r="BH305" s="192">
        <f>IF(N305="sníž. přenesená",J305,0)</f>
        <v>0</v>
      </c>
      <c r="BI305" s="192">
        <f>IF(N305="nulová",J305,0)</f>
        <v>0</v>
      </c>
      <c r="BJ305" s="22" t="s">
        <v>76</v>
      </c>
      <c r="BK305" s="192">
        <f>ROUND(I305*H305,2)</f>
        <v>0</v>
      </c>
      <c r="BL305" s="22" t="s">
        <v>3683</v>
      </c>
      <c r="BM305" s="191" t="s">
        <v>4911</v>
      </c>
    </row>
    <row r="306" s="2" customFormat="1">
      <c r="A306" s="41"/>
      <c r="B306" s="42"/>
      <c r="C306" s="41"/>
      <c r="D306" s="193" t="s">
        <v>417</v>
      </c>
      <c r="E306" s="41"/>
      <c r="F306" s="194" t="s">
        <v>4912</v>
      </c>
      <c r="G306" s="41"/>
      <c r="H306" s="41"/>
      <c r="I306" s="195"/>
      <c r="J306" s="41"/>
      <c r="K306" s="41"/>
      <c r="L306" s="42"/>
      <c r="M306" s="196"/>
      <c r="N306" s="197"/>
      <c r="O306" s="75"/>
      <c r="P306" s="75"/>
      <c r="Q306" s="75"/>
      <c r="R306" s="75"/>
      <c r="S306" s="75"/>
      <c r="T306" s="76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2" t="s">
        <v>417</v>
      </c>
      <c r="AU306" s="22" t="s">
        <v>80</v>
      </c>
    </row>
    <row r="307" s="12" customFormat="1" ht="22.8" customHeight="1">
      <c r="A307" s="12"/>
      <c r="B307" s="166"/>
      <c r="C307" s="12"/>
      <c r="D307" s="167" t="s">
        <v>71</v>
      </c>
      <c r="E307" s="177" t="s">
        <v>683</v>
      </c>
      <c r="F307" s="177" t="s">
        <v>4671</v>
      </c>
      <c r="G307" s="12"/>
      <c r="H307" s="12"/>
      <c r="I307" s="169"/>
      <c r="J307" s="178">
        <f>BK307</f>
        <v>0</v>
      </c>
      <c r="K307" s="12"/>
      <c r="L307" s="166"/>
      <c r="M307" s="171"/>
      <c r="N307" s="172"/>
      <c r="O307" s="172"/>
      <c r="P307" s="173">
        <f>SUM(P308:P312)</f>
        <v>0</v>
      </c>
      <c r="Q307" s="172"/>
      <c r="R307" s="173">
        <f>SUM(R308:R312)</f>
        <v>0</v>
      </c>
      <c r="S307" s="172"/>
      <c r="T307" s="174">
        <f>SUM(T308:T312)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167" t="s">
        <v>415</v>
      </c>
      <c r="AT307" s="175" t="s">
        <v>71</v>
      </c>
      <c r="AU307" s="175" t="s">
        <v>76</v>
      </c>
      <c r="AY307" s="167" t="s">
        <v>408</v>
      </c>
      <c r="BK307" s="176">
        <f>SUM(BK308:BK312)</f>
        <v>0</v>
      </c>
    </row>
    <row r="308" s="2" customFormat="1" ht="24.15" customHeight="1">
      <c r="A308" s="41"/>
      <c r="B308" s="179"/>
      <c r="C308" s="180" t="s">
        <v>1610</v>
      </c>
      <c r="D308" s="180" t="s">
        <v>411</v>
      </c>
      <c r="E308" s="181" t="s">
        <v>4913</v>
      </c>
      <c r="F308" s="182" t="s">
        <v>4914</v>
      </c>
      <c r="G308" s="183" t="s">
        <v>650</v>
      </c>
      <c r="H308" s="184">
        <v>90</v>
      </c>
      <c r="I308" s="185"/>
      <c r="J308" s="186">
        <f>ROUND(I308*H308,2)</f>
        <v>0</v>
      </c>
      <c r="K308" s="182" t="s">
        <v>665</v>
      </c>
      <c r="L308" s="42"/>
      <c r="M308" s="187" t="s">
        <v>3</v>
      </c>
      <c r="N308" s="188" t="s">
        <v>43</v>
      </c>
      <c r="O308" s="75"/>
      <c r="P308" s="189">
        <f>O308*H308</f>
        <v>0</v>
      </c>
      <c r="Q308" s="189">
        <v>0</v>
      </c>
      <c r="R308" s="189">
        <f>Q308*H308</f>
        <v>0</v>
      </c>
      <c r="S308" s="189">
        <v>0</v>
      </c>
      <c r="T308" s="190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191" t="s">
        <v>3683</v>
      </c>
      <c r="AT308" s="191" t="s">
        <v>411</v>
      </c>
      <c r="AU308" s="191" t="s">
        <v>80</v>
      </c>
      <c r="AY308" s="22" t="s">
        <v>408</v>
      </c>
      <c r="BE308" s="192">
        <f>IF(N308="základní",J308,0)</f>
        <v>0</v>
      </c>
      <c r="BF308" s="192">
        <f>IF(N308="snížená",J308,0)</f>
        <v>0</v>
      </c>
      <c r="BG308" s="192">
        <f>IF(N308="zákl. přenesená",J308,0)</f>
        <v>0</v>
      </c>
      <c r="BH308" s="192">
        <f>IF(N308="sníž. přenesená",J308,0)</f>
        <v>0</v>
      </c>
      <c r="BI308" s="192">
        <f>IF(N308="nulová",J308,0)</f>
        <v>0</v>
      </c>
      <c r="BJ308" s="22" t="s">
        <v>76</v>
      </c>
      <c r="BK308" s="192">
        <f>ROUND(I308*H308,2)</f>
        <v>0</v>
      </c>
      <c r="BL308" s="22" t="s">
        <v>3683</v>
      </c>
      <c r="BM308" s="191" t="s">
        <v>4915</v>
      </c>
    </row>
    <row r="309" s="2" customFormat="1" ht="21.75" customHeight="1">
      <c r="A309" s="41"/>
      <c r="B309" s="179"/>
      <c r="C309" s="180" t="s">
        <v>1615</v>
      </c>
      <c r="D309" s="180" t="s">
        <v>411</v>
      </c>
      <c r="E309" s="181" t="s">
        <v>4916</v>
      </c>
      <c r="F309" s="182" t="s">
        <v>4917</v>
      </c>
      <c r="G309" s="183" t="s">
        <v>664</v>
      </c>
      <c r="H309" s="184">
        <v>1</v>
      </c>
      <c r="I309" s="185"/>
      <c r="J309" s="186">
        <f>ROUND(I309*H309,2)</f>
        <v>0</v>
      </c>
      <c r="K309" s="182" t="s">
        <v>665</v>
      </c>
      <c r="L309" s="42"/>
      <c r="M309" s="187" t="s">
        <v>3</v>
      </c>
      <c r="N309" s="188" t="s">
        <v>43</v>
      </c>
      <c r="O309" s="75"/>
      <c r="P309" s="189">
        <f>O309*H309</f>
        <v>0</v>
      </c>
      <c r="Q309" s="189">
        <v>0</v>
      </c>
      <c r="R309" s="189">
        <f>Q309*H309</f>
        <v>0</v>
      </c>
      <c r="S309" s="189">
        <v>0</v>
      </c>
      <c r="T309" s="190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191" t="s">
        <v>3683</v>
      </c>
      <c r="AT309" s="191" t="s">
        <v>411</v>
      </c>
      <c r="AU309" s="191" t="s">
        <v>80</v>
      </c>
      <c r="AY309" s="22" t="s">
        <v>408</v>
      </c>
      <c r="BE309" s="192">
        <f>IF(N309="základní",J309,0)</f>
        <v>0</v>
      </c>
      <c r="BF309" s="192">
        <f>IF(N309="snížená",J309,0)</f>
        <v>0</v>
      </c>
      <c r="BG309" s="192">
        <f>IF(N309="zákl. přenesená",J309,0)</f>
        <v>0</v>
      </c>
      <c r="BH309" s="192">
        <f>IF(N309="sníž. přenesená",J309,0)</f>
        <v>0</v>
      </c>
      <c r="BI309" s="192">
        <f>IF(N309="nulová",J309,0)</f>
        <v>0</v>
      </c>
      <c r="BJ309" s="22" t="s">
        <v>76</v>
      </c>
      <c r="BK309" s="192">
        <f>ROUND(I309*H309,2)</f>
        <v>0</v>
      </c>
      <c r="BL309" s="22" t="s">
        <v>3683</v>
      </c>
      <c r="BM309" s="191" t="s">
        <v>4918</v>
      </c>
    </row>
    <row r="310" s="2" customFormat="1" ht="16.5" customHeight="1">
      <c r="A310" s="41"/>
      <c r="B310" s="179"/>
      <c r="C310" s="180" t="s">
        <v>1620</v>
      </c>
      <c r="D310" s="180" t="s">
        <v>411</v>
      </c>
      <c r="E310" s="181" t="s">
        <v>4919</v>
      </c>
      <c r="F310" s="182" t="s">
        <v>4920</v>
      </c>
      <c r="G310" s="183" t="s">
        <v>664</v>
      </c>
      <c r="H310" s="184">
        <v>30</v>
      </c>
      <c r="I310" s="185"/>
      <c r="J310" s="186">
        <f>ROUND(I310*H310,2)</f>
        <v>0</v>
      </c>
      <c r="K310" s="182" t="s">
        <v>414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</v>
      </c>
      <c r="R310" s="189">
        <f>Q310*H310</f>
        <v>0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3683</v>
      </c>
      <c r="AT310" s="191" t="s">
        <v>411</v>
      </c>
      <c r="AU310" s="191" t="s">
        <v>80</v>
      </c>
      <c r="AY310" s="22" t="s">
        <v>408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76</v>
      </c>
      <c r="BK310" s="192">
        <f>ROUND(I310*H310,2)</f>
        <v>0</v>
      </c>
      <c r="BL310" s="22" t="s">
        <v>3683</v>
      </c>
      <c r="BM310" s="191" t="s">
        <v>4921</v>
      </c>
    </row>
    <row r="311" s="2" customFormat="1">
      <c r="A311" s="41"/>
      <c r="B311" s="42"/>
      <c r="C311" s="41"/>
      <c r="D311" s="193" t="s">
        <v>417</v>
      </c>
      <c r="E311" s="41"/>
      <c r="F311" s="194" t="s">
        <v>4922</v>
      </c>
      <c r="G311" s="41"/>
      <c r="H311" s="41"/>
      <c r="I311" s="195"/>
      <c r="J311" s="41"/>
      <c r="K311" s="41"/>
      <c r="L311" s="42"/>
      <c r="M311" s="196"/>
      <c r="N311" s="197"/>
      <c r="O311" s="75"/>
      <c r="P311" s="75"/>
      <c r="Q311" s="75"/>
      <c r="R311" s="75"/>
      <c r="S311" s="75"/>
      <c r="T311" s="76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417</v>
      </c>
      <c r="AU311" s="22" t="s">
        <v>80</v>
      </c>
    </row>
    <row r="312" s="2" customFormat="1" ht="16.5" customHeight="1">
      <c r="A312" s="41"/>
      <c r="B312" s="179"/>
      <c r="C312" s="180" t="s">
        <v>1627</v>
      </c>
      <c r="D312" s="180" t="s">
        <v>411</v>
      </c>
      <c r="E312" s="181" t="s">
        <v>4923</v>
      </c>
      <c r="F312" s="182" t="s">
        <v>4924</v>
      </c>
      <c r="G312" s="183" t="s">
        <v>664</v>
      </c>
      <c r="H312" s="184">
        <v>10</v>
      </c>
      <c r="I312" s="185"/>
      <c r="J312" s="186">
        <f>ROUND(I312*H312,2)</f>
        <v>0</v>
      </c>
      <c r="K312" s="182" t="s">
        <v>665</v>
      </c>
      <c r="L312" s="42"/>
      <c r="M312" s="187" t="s">
        <v>3</v>
      </c>
      <c r="N312" s="188" t="s">
        <v>43</v>
      </c>
      <c r="O312" s="75"/>
      <c r="P312" s="189">
        <f>O312*H312</f>
        <v>0</v>
      </c>
      <c r="Q312" s="189">
        <v>0</v>
      </c>
      <c r="R312" s="189">
        <f>Q312*H312</f>
        <v>0</v>
      </c>
      <c r="S312" s="189">
        <v>0</v>
      </c>
      <c r="T312" s="190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191" t="s">
        <v>3683</v>
      </c>
      <c r="AT312" s="191" t="s">
        <v>411</v>
      </c>
      <c r="AU312" s="191" t="s">
        <v>80</v>
      </c>
      <c r="AY312" s="22" t="s">
        <v>408</v>
      </c>
      <c r="BE312" s="192">
        <f>IF(N312="základní",J312,0)</f>
        <v>0</v>
      </c>
      <c r="BF312" s="192">
        <f>IF(N312="snížená",J312,0)</f>
        <v>0</v>
      </c>
      <c r="BG312" s="192">
        <f>IF(N312="zákl. přenesená",J312,0)</f>
        <v>0</v>
      </c>
      <c r="BH312" s="192">
        <f>IF(N312="sníž. přenesená",J312,0)</f>
        <v>0</v>
      </c>
      <c r="BI312" s="192">
        <f>IF(N312="nulová",J312,0)</f>
        <v>0</v>
      </c>
      <c r="BJ312" s="22" t="s">
        <v>76</v>
      </c>
      <c r="BK312" s="192">
        <f>ROUND(I312*H312,2)</f>
        <v>0</v>
      </c>
      <c r="BL312" s="22" t="s">
        <v>3683</v>
      </c>
      <c r="BM312" s="191" t="s">
        <v>4925</v>
      </c>
    </row>
    <row r="313" s="12" customFormat="1" ht="22.8" customHeight="1">
      <c r="A313" s="12"/>
      <c r="B313" s="166"/>
      <c r="C313" s="12"/>
      <c r="D313" s="167" t="s">
        <v>71</v>
      </c>
      <c r="E313" s="177" t="s">
        <v>689</v>
      </c>
      <c r="F313" s="177" t="s">
        <v>4472</v>
      </c>
      <c r="G313" s="12"/>
      <c r="H313" s="12"/>
      <c r="I313" s="169"/>
      <c r="J313" s="178">
        <f>BK313</f>
        <v>0</v>
      </c>
      <c r="K313" s="12"/>
      <c r="L313" s="166"/>
      <c r="M313" s="171"/>
      <c r="N313" s="172"/>
      <c r="O313" s="172"/>
      <c r="P313" s="173">
        <f>SUM(P314:P316)</f>
        <v>0</v>
      </c>
      <c r="Q313" s="172"/>
      <c r="R313" s="173">
        <f>SUM(R314:R316)</f>
        <v>0</v>
      </c>
      <c r="S313" s="172"/>
      <c r="T313" s="174">
        <f>SUM(T314:T316)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167" t="s">
        <v>415</v>
      </c>
      <c r="AT313" s="175" t="s">
        <v>71</v>
      </c>
      <c r="AU313" s="175" t="s">
        <v>76</v>
      </c>
      <c r="AY313" s="167" t="s">
        <v>408</v>
      </c>
      <c r="BK313" s="176">
        <f>SUM(BK314:BK316)</f>
        <v>0</v>
      </c>
    </row>
    <row r="314" s="2" customFormat="1" ht="16.5" customHeight="1">
      <c r="A314" s="41"/>
      <c r="B314" s="179"/>
      <c r="C314" s="180" t="s">
        <v>1633</v>
      </c>
      <c r="D314" s="180" t="s">
        <v>411</v>
      </c>
      <c r="E314" s="181" t="s">
        <v>4926</v>
      </c>
      <c r="F314" s="182" t="s">
        <v>4927</v>
      </c>
      <c r="G314" s="183" t="s">
        <v>664</v>
      </c>
      <c r="H314" s="184">
        <v>8</v>
      </c>
      <c r="I314" s="185"/>
      <c r="J314" s="186">
        <f>ROUND(I314*H314,2)</f>
        <v>0</v>
      </c>
      <c r="K314" s="182" t="s">
        <v>665</v>
      </c>
      <c r="L314" s="42"/>
      <c r="M314" s="187" t="s">
        <v>3</v>
      </c>
      <c r="N314" s="188" t="s">
        <v>43</v>
      </c>
      <c r="O314" s="75"/>
      <c r="P314" s="189">
        <f>O314*H314</f>
        <v>0</v>
      </c>
      <c r="Q314" s="189">
        <v>0</v>
      </c>
      <c r="R314" s="189">
        <f>Q314*H314</f>
        <v>0</v>
      </c>
      <c r="S314" s="189">
        <v>0</v>
      </c>
      <c r="T314" s="190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191" t="s">
        <v>3683</v>
      </c>
      <c r="AT314" s="191" t="s">
        <v>411</v>
      </c>
      <c r="AU314" s="191" t="s">
        <v>80</v>
      </c>
      <c r="AY314" s="22" t="s">
        <v>408</v>
      </c>
      <c r="BE314" s="192">
        <f>IF(N314="základní",J314,0)</f>
        <v>0</v>
      </c>
      <c r="BF314" s="192">
        <f>IF(N314="snížená",J314,0)</f>
        <v>0</v>
      </c>
      <c r="BG314" s="192">
        <f>IF(N314="zákl. přenesená",J314,0)</f>
        <v>0</v>
      </c>
      <c r="BH314" s="192">
        <f>IF(N314="sníž. přenesená",J314,0)</f>
        <v>0</v>
      </c>
      <c r="BI314" s="192">
        <f>IF(N314="nulová",J314,0)</f>
        <v>0</v>
      </c>
      <c r="BJ314" s="22" t="s">
        <v>76</v>
      </c>
      <c r="BK314" s="192">
        <f>ROUND(I314*H314,2)</f>
        <v>0</v>
      </c>
      <c r="BL314" s="22" t="s">
        <v>3683</v>
      </c>
      <c r="BM314" s="191" t="s">
        <v>4928</v>
      </c>
    </row>
    <row r="315" s="2" customFormat="1" ht="16.5" customHeight="1">
      <c r="A315" s="41"/>
      <c r="B315" s="179"/>
      <c r="C315" s="180" t="s">
        <v>1638</v>
      </c>
      <c r="D315" s="180" t="s">
        <v>411</v>
      </c>
      <c r="E315" s="181" t="s">
        <v>4929</v>
      </c>
      <c r="F315" s="182" t="s">
        <v>4930</v>
      </c>
      <c r="G315" s="183" t="s">
        <v>664</v>
      </c>
      <c r="H315" s="184">
        <v>5</v>
      </c>
      <c r="I315" s="185"/>
      <c r="J315" s="186">
        <f>ROUND(I315*H315,2)</f>
        <v>0</v>
      </c>
      <c r="K315" s="182" t="s">
        <v>665</v>
      </c>
      <c r="L315" s="42"/>
      <c r="M315" s="187" t="s">
        <v>3</v>
      </c>
      <c r="N315" s="188" t="s">
        <v>43</v>
      </c>
      <c r="O315" s="75"/>
      <c r="P315" s="189">
        <f>O315*H315</f>
        <v>0</v>
      </c>
      <c r="Q315" s="189">
        <v>0</v>
      </c>
      <c r="R315" s="189">
        <f>Q315*H315</f>
        <v>0</v>
      </c>
      <c r="S315" s="189">
        <v>0</v>
      </c>
      <c r="T315" s="190">
        <f>S315*H315</f>
        <v>0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191" t="s">
        <v>3683</v>
      </c>
      <c r="AT315" s="191" t="s">
        <v>411</v>
      </c>
      <c r="AU315" s="191" t="s">
        <v>80</v>
      </c>
      <c r="AY315" s="22" t="s">
        <v>408</v>
      </c>
      <c r="BE315" s="192">
        <f>IF(N315="základní",J315,0)</f>
        <v>0</v>
      </c>
      <c r="BF315" s="192">
        <f>IF(N315="snížená",J315,0)</f>
        <v>0</v>
      </c>
      <c r="BG315" s="192">
        <f>IF(N315="zákl. přenesená",J315,0)</f>
        <v>0</v>
      </c>
      <c r="BH315" s="192">
        <f>IF(N315="sníž. přenesená",J315,0)</f>
        <v>0</v>
      </c>
      <c r="BI315" s="192">
        <f>IF(N315="nulová",J315,0)</f>
        <v>0</v>
      </c>
      <c r="BJ315" s="22" t="s">
        <v>76</v>
      </c>
      <c r="BK315" s="192">
        <f>ROUND(I315*H315,2)</f>
        <v>0</v>
      </c>
      <c r="BL315" s="22" t="s">
        <v>3683</v>
      </c>
      <c r="BM315" s="191" t="s">
        <v>4931</v>
      </c>
    </row>
    <row r="316" s="2" customFormat="1" ht="21.75" customHeight="1">
      <c r="A316" s="41"/>
      <c r="B316" s="179"/>
      <c r="C316" s="180" t="s">
        <v>1643</v>
      </c>
      <c r="D316" s="180" t="s">
        <v>411</v>
      </c>
      <c r="E316" s="181" t="s">
        <v>4932</v>
      </c>
      <c r="F316" s="182" t="s">
        <v>4933</v>
      </c>
      <c r="G316" s="183" t="s">
        <v>650</v>
      </c>
      <c r="H316" s="184">
        <v>610</v>
      </c>
      <c r="I316" s="185"/>
      <c r="J316" s="186">
        <f>ROUND(I316*H316,2)</f>
        <v>0</v>
      </c>
      <c r="K316" s="182" t="s">
        <v>665</v>
      </c>
      <c r="L316" s="42"/>
      <c r="M316" s="187" t="s">
        <v>3</v>
      </c>
      <c r="N316" s="188" t="s">
        <v>43</v>
      </c>
      <c r="O316" s="75"/>
      <c r="P316" s="189">
        <f>O316*H316</f>
        <v>0</v>
      </c>
      <c r="Q316" s="189">
        <v>0</v>
      </c>
      <c r="R316" s="189">
        <f>Q316*H316</f>
        <v>0</v>
      </c>
      <c r="S316" s="189">
        <v>0</v>
      </c>
      <c r="T316" s="190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191" t="s">
        <v>3683</v>
      </c>
      <c r="AT316" s="191" t="s">
        <v>411</v>
      </c>
      <c r="AU316" s="191" t="s">
        <v>80</v>
      </c>
      <c r="AY316" s="22" t="s">
        <v>408</v>
      </c>
      <c r="BE316" s="192">
        <f>IF(N316="základní",J316,0)</f>
        <v>0</v>
      </c>
      <c r="BF316" s="192">
        <f>IF(N316="snížená",J316,0)</f>
        <v>0</v>
      </c>
      <c r="BG316" s="192">
        <f>IF(N316="zákl. přenesená",J316,0)</f>
        <v>0</v>
      </c>
      <c r="BH316" s="192">
        <f>IF(N316="sníž. přenesená",J316,0)</f>
        <v>0</v>
      </c>
      <c r="BI316" s="192">
        <f>IF(N316="nulová",J316,0)</f>
        <v>0</v>
      </c>
      <c r="BJ316" s="22" t="s">
        <v>76</v>
      </c>
      <c r="BK316" s="192">
        <f>ROUND(I316*H316,2)</f>
        <v>0</v>
      </c>
      <c r="BL316" s="22" t="s">
        <v>3683</v>
      </c>
      <c r="BM316" s="191" t="s">
        <v>4934</v>
      </c>
    </row>
    <row r="317" s="12" customFormat="1" ht="22.8" customHeight="1">
      <c r="A317" s="12"/>
      <c r="B317" s="166"/>
      <c r="C317" s="12"/>
      <c r="D317" s="167" t="s">
        <v>71</v>
      </c>
      <c r="E317" s="177" t="s">
        <v>692</v>
      </c>
      <c r="F317" s="177" t="s">
        <v>4479</v>
      </c>
      <c r="G317" s="12"/>
      <c r="H317" s="12"/>
      <c r="I317" s="169"/>
      <c r="J317" s="178">
        <f>BK317</f>
        <v>0</v>
      </c>
      <c r="K317" s="12"/>
      <c r="L317" s="166"/>
      <c r="M317" s="171"/>
      <c r="N317" s="172"/>
      <c r="O317" s="172"/>
      <c r="P317" s="173">
        <f>SUM(P318:P320)</f>
        <v>0</v>
      </c>
      <c r="Q317" s="172"/>
      <c r="R317" s="173">
        <f>SUM(R318:R320)</f>
        <v>0</v>
      </c>
      <c r="S317" s="172"/>
      <c r="T317" s="174">
        <f>SUM(T318:T320)</f>
        <v>0</v>
      </c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R317" s="167" t="s">
        <v>415</v>
      </c>
      <c r="AT317" s="175" t="s">
        <v>71</v>
      </c>
      <c r="AU317" s="175" t="s">
        <v>76</v>
      </c>
      <c r="AY317" s="167" t="s">
        <v>408</v>
      </c>
      <c r="BK317" s="176">
        <f>SUM(BK318:BK320)</f>
        <v>0</v>
      </c>
    </row>
    <row r="318" s="2" customFormat="1" ht="16.5" customHeight="1">
      <c r="A318" s="41"/>
      <c r="B318" s="179"/>
      <c r="C318" s="180" t="s">
        <v>1648</v>
      </c>
      <c r="D318" s="180" t="s">
        <v>411</v>
      </c>
      <c r="E318" s="181" t="s">
        <v>4935</v>
      </c>
      <c r="F318" s="182" t="s">
        <v>4936</v>
      </c>
      <c r="G318" s="183" t="s">
        <v>664</v>
      </c>
      <c r="H318" s="184">
        <v>1</v>
      </c>
      <c r="I318" s="185"/>
      <c r="J318" s="186">
        <f>ROUND(I318*H318,2)</f>
        <v>0</v>
      </c>
      <c r="K318" s="182" t="s">
        <v>665</v>
      </c>
      <c r="L318" s="42"/>
      <c r="M318" s="187" t="s">
        <v>3</v>
      </c>
      <c r="N318" s="188" t="s">
        <v>43</v>
      </c>
      <c r="O318" s="75"/>
      <c r="P318" s="189">
        <f>O318*H318</f>
        <v>0</v>
      </c>
      <c r="Q318" s="189">
        <v>0</v>
      </c>
      <c r="R318" s="189">
        <f>Q318*H318</f>
        <v>0</v>
      </c>
      <c r="S318" s="189">
        <v>0</v>
      </c>
      <c r="T318" s="190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191" t="s">
        <v>3683</v>
      </c>
      <c r="AT318" s="191" t="s">
        <v>411</v>
      </c>
      <c r="AU318" s="191" t="s">
        <v>80</v>
      </c>
      <c r="AY318" s="22" t="s">
        <v>408</v>
      </c>
      <c r="BE318" s="192">
        <f>IF(N318="základní",J318,0)</f>
        <v>0</v>
      </c>
      <c r="BF318" s="192">
        <f>IF(N318="snížená",J318,0)</f>
        <v>0</v>
      </c>
      <c r="BG318" s="192">
        <f>IF(N318="zákl. přenesená",J318,0)</f>
        <v>0</v>
      </c>
      <c r="BH318" s="192">
        <f>IF(N318="sníž. přenesená",J318,0)</f>
        <v>0</v>
      </c>
      <c r="BI318" s="192">
        <f>IF(N318="nulová",J318,0)</f>
        <v>0</v>
      </c>
      <c r="BJ318" s="22" t="s">
        <v>76</v>
      </c>
      <c r="BK318" s="192">
        <f>ROUND(I318*H318,2)</f>
        <v>0</v>
      </c>
      <c r="BL318" s="22" t="s">
        <v>3683</v>
      </c>
      <c r="BM318" s="191" t="s">
        <v>4937</v>
      </c>
    </row>
    <row r="319" s="2" customFormat="1" ht="16.5" customHeight="1">
      <c r="A319" s="41"/>
      <c r="B319" s="179"/>
      <c r="C319" s="180" t="s">
        <v>1653</v>
      </c>
      <c r="D319" s="180" t="s">
        <v>411</v>
      </c>
      <c r="E319" s="181" t="s">
        <v>4938</v>
      </c>
      <c r="F319" s="182" t="s">
        <v>4939</v>
      </c>
      <c r="G319" s="183" t="s">
        <v>664</v>
      </c>
      <c r="H319" s="184">
        <v>1</v>
      </c>
      <c r="I319" s="185"/>
      <c r="J319" s="186">
        <f>ROUND(I319*H319,2)</f>
        <v>0</v>
      </c>
      <c r="K319" s="182" t="s">
        <v>665</v>
      </c>
      <c r="L319" s="42"/>
      <c r="M319" s="187" t="s">
        <v>3</v>
      </c>
      <c r="N319" s="188" t="s">
        <v>43</v>
      </c>
      <c r="O319" s="75"/>
      <c r="P319" s="189">
        <f>O319*H319</f>
        <v>0</v>
      </c>
      <c r="Q319" s="189">
        <v>0</v>
      </c>
      <c r="R319" s="189">
        <f>Q319*H319</f>
        <v>0</v>
      </c>
      <c r="S319" s="189">
        <v>0</v>
      </c>
      <c r="T319" s="190">
        <f>S319*H319</f>
        <v>0</v>
      </c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R319" s="191" t="s">
        <v>3683</v>
      </c>
      <c r="AT319" s="191" t="s">
        <v>411</v>
      </c>
      <c r="AU319" s="191" t="s">
        <v>80</v>
      </c>
      <c r="AY319" s="22" t="s">
        <v>408</v>
      </c>
      <c r="BE319" s="192">
        <f>IF(N319="základní",J319,0)</f>
        <v>0</v>
      </c>
      <c r="BF319" s="192">
        <f>IF(N319="snížená",J319,0)</f>
        <v>0</v>
      </c>
      <c r="BG319" s="192">
        <f>IF(N319="zákl. přenesená",J319,0)</f>
        <v>0</v>
      </c>
      <c r="BH319" s="192">
        <f>IF(N319="sníž. přenesená",J319,0)</f>
        <v>0</v>
      </c>
      <c r="BI319" s="192">
        <f>IF(N319="nulová",J319,0)</f>
        <v>0</v>
      </c>
      <c r="BJ319" s="22" t="s">
        <v>76</v>
      </c>
      <c r="BK319" s="192">
        <f>ROUND(I319*H319,2)</f>
        <v>0</v>
      </c>
      <c r="BL319" s="22" t="s">
        <v>3683</v>
      </c>
      <c r="BM319" s="191" t="s">
        <v>4940</v>
      </c>
    </row>
    <row r="320" s="2" customFormat="1" ht="16.5" customHeight="1">
      <c r="A320" s="41"/>
      <c r="B320" s="179"/>
      <c r="C320" s="180" t="s">
        <v>1658</v>
      </c>
      <c r="D320" s="180" t="s">
        <v>411</v>
      </c>
      <c r="E320" s="181" t="s">
        <v>4941</v>
      </c>
      <c r="F320" s="182" t="s">
        <v>4942</v>
      </c>
      <c r="G320" s="183" t="s">
        <v>664</v>
      </c>
      <c r="H320" s="184">
        <v>1</v>
      </c>
      <c r="I320" s="185"/>
      <c r="J320" s="186">
        <f>ROUND(I320*H320,2)</f>
        <v>0</v>
      </c>
      <c r="K320" s="182" t="s">
        <v>665</v>
      </c>
      <c r="L320" s="42"/>
      <c r="M320" s="187" t="s">
        <v>3</v>
      </c>
      <c r="N320" s="188" t="s">
        <v>43</v>
      </c>
      <c r="O320" s="75"/>
      <c r="P320" s="189">
        <f>O320*H320</f>
        <v>0</v>
      </c>
      <c r="Q320" s="189">
        <v>0</v>
      </c>
      <c r="R320" s="189">
        <f>Q320*H320</f>
        <v>0</v>
      </c>
      <c r="S320" s="189">
        <v>0</v>
      </c>
      <c r="T320" s="190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191" t="s">
        <v>3683</v>
      </c>
      <c r="AT320" s="191" t="s">
        <v>411</v>
      </c>
      <c r="AU320" s="191" t="s">
        <v>80</v>
      </c>
      <c r="AY320" s="22" t="s">
        <v>408</v>
      </c>
      <c r="BE320" s="192">
        <f>IF(N320="základní",J320,0)</f>
        <v>0</v>
      </c>
      <c r="BF320" s="192">
        <f>IF(N320="snížená",J320,0)</f>
        <v>0</v>
      </c>
      <c r="BG320" s="192">
        <f>IF(N320="zákl. přenesená",J320,0)</f>
        <v>0</v>
      </c>
      <c r="BH320" s="192">
        <f>IF(N320="sníž. přenesená",J320,0)</f>
        <v>0</v>
      </c>
      <c r="BI320" s="192">
        <f>IF(N320="nulová",J320,0)</f>
        <v>0</v>
      </c>
      <c r="BJ320" s="22" t="s">
        <v>76</v>
      </c>
      <c r="BK320" s="192">
        <f>ROUND(I320*H320,2)</f>
        <v>0</v>
      </c>
      <c r="BL320" s="22" t="s">
        <v>3683</v>
      </c>
      <c r="BM320" s="191" t="s">
        <v>4943</v>
      </c>
    </row>
    <row r="321" s="12" customFormat="1" ht="22.8" customHeight="1">
      <c r="A321" s="12"/>
      <c r="B321" s="166"/>
      <c r="C321" s="12"/>
      <c r="D321" s="167" t="s">
        <v>71</v>
      </c>
      <c r="E321" s="177" t="s">
        <v>698</v>
      </c>
      <c r="F321" s="177" t="s">
        <v>4719</v>
      </c>
      <c r="G321" s="12"/>
      <c r="H321" s="12"/>
      <c r="I321" s="169"/>
      <c r="J321" s="178">
        <f>BK321</f>
        <v>0</v>
      </c>
      <c r="K321" s="12"/>
      <c r="L321" s="166"/>
      <c r="M321" s="171"/>
      <c r="N321" s="172"/>
      <c r="O321" s="172"/>
      <c r="P321" s="173">
        <f>SUM(P322:P329)</f>
        <v>0</v>
      </c>
      <c r="Q321" s="172"/>
      <c r="R321" s="173">
        <f>SUM(R322:R329)</f>
        <v>0</v>
      </c>
      <c r="S321" s="172"/>
      <c r="T321" s="174">
        <f>SUM(T322:T329)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167" t="s">
        <v>415</v>
      </c>
      <c r="AT321" s="175" t="s">
        <v>71</v>
      </c>
      <c r="AU321" s="175" t="s">
        <v>76</v>
      </c>
      <c r="AY321" s="167" t="s">
        <v>408</v>
      </c>
      <c r="BK321" s="176">
        <f>SUM(BK322:BK329)</f>
        <v>0</v>
      </c>
    </row>
    <row r="322" s="2" customFormat="1" ht="16.5" customHeight="1">
      <c r="A322" s="41"/>
      <c r="B322" s="179"/>
      <c r="C322" s="180" t="s">
        <v>1663</v>
      </c>
      <c r="D322" s="180" t="s">
        <v>411</v>
      </c>
      <c r="E322" s="181" t="s">
        <v>4944</v>
      </c>
      <c r="F322" s="182" t="s">
        <v>4945</v>
      </c>
      <c r="G322" s="183" t="s">
        <v>664</v>
      </c>
      <c r="H322" s="184">
        <v>2</v>
      </c>
      <c r="I322" s="185"/>
      <c r="J322" s="186">
        <f>ROUND(I322*H322,2)</f>
        <v>0</v>
      </c>
      <c r="K322" s="182" t="s">
        <v>665</v>
      </c>
      <c r="L322" s="42"/>
      <c r="M322" s="187" t="s">
        <v>3</v>
      </c>
      <c r="N322" s="188" t="s">
        <v>43</v>
      </c>
      <c r="O322" s="75"/>
      <c r="P322" s="189">
        <f>O322*H322</f>
        <v>0</v>
      </c>
      <c r="Q322" s="189">
        <v>0</v>
      </c>
      <c r="R322" s="189">
        <f>Q322*H322</f>
        <v>0</v>
      </c>
      <c r="S322" s="189">
        <v>0</v>
      </c>
      <c r="T322" s="190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191" t="s">
        <v>3683</v>
      </c>
      <c r="AT322" s="191" t="s">
        <v>411</v>
      </c>
      <c r="AU322" s="191" t="s">
        <v>80</v>
      </c>
      <c r="AY322" s="22" t="s">
        <v>408</v>
      </c>
      <c r="BE322" s="192">
        <f>IF(N322="základní",J322,0)</f>
        <v>0</v>
      </c>
      <c r="BF322" s="192">
        <f>IF(N322="snížená",J322,0)</f>
        <v>0</v>
      </c>
      <c r="BG322" s="192">
        <f>IF(N322="zákl. přenesená",J322,0)</f>
        <v>0</v>
      </c>
      <c r="BH322" s="192">
        <f>IF(N322="sníž. přenesená",J322,0)</f>
        <v>0</v>
      </c>
      <c r="BI322" s="192">
        <f>IF(N322="nulová",J322,0)</f>
        <v>0</v>
      </c>
      <c r="BJ322" s="22" t="s">
        <v>76</v>
      </c>
      <c r="BK322" s="192">
        <f>ROUND(I322*H322,2)</f>
        <v>0</v>
      </c>
      <c r="BL322" s="22" t="s">
        <v>3683</v>
      </c>
      <c r="BM322" s="191" t="s">
        <v>4946</v>
      </c>
    </row>
    <row r="323" s="2" customFormat="1" ht="16.5" customHeight="1">
      <c r="A323" s="41"/>
      <c r="B323" s="179"/>
      <c r="C323" s="180" t="s">
        <v>1668</v>
      </c>
      <c r="D323" s="180" t="s">
        <v>411</v>
      </c>
      <c r="E323" s="181" t="s">
        <v>4947</v>
      </c>
      <c r="F323" s="182" t="s">
        <v>4948</v>
      </c>
      <c r="G323" s="183" t="s">
        <v>664</v>
      </c>
      <c r="H323" s="184">
        <v>12</v>
      </c>
      <c r="I323" s="185"/>
      <c r="J323" s="186">
        <f>ROUND(I323*H323,2)</f>
        <v>0</v>
      </c>
      <c r="K323" s="182" t="s">
        <v>665</v>
      </c>
      <c r="L323" s="42"/>
      <c r="M323" s="187" t="s">
        <v>3</v>
      </c>
      <c r="N323" s="188" t="s">
        <v>43</v>
      </c>
      <c r="O323" s="75"/>
      <c r="P323" s="189">
        <f>O323*H323</f>
        <v>0</v>
      </c>
      <c r="Q323" s="189">
        <v>0</v>
      </c>
      <c r="R323" s="189">
        <f>Q323*H323</f>
        <v>0</v>
      </c>
      <c r="S323" s="189">
        <v>0</v>
      </c>
      <c r="T323" s="190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191" t="s">
        <v>3683</v>
      </c>
      <c r="AT323" s="191" t="s">
        <v>411</v>
      </c>
      <c r="AU323" s="191" t="s">
        <v>80</v>
      </c>
      <c r="AY323" s="22" t="s">
        <v>408</v>
      </c>
      <c r="BE323" s="192">
        <f>IF(N323="základní",J323,0)</f>
        <v>0</v>
      </c>
      <c r="BF323" s="192">
        <f>IF(N323="snížená",J323,0)</f>
        <v>0</v>
      </c>
      <c r="BG323" s="192">
        <f>IF(N323="zákl. přenesená",J323,0)</f>
        <v>0</v>
      </c>
      <c r="BH323" s="192">
        <f>IF(N323="sníž. přenesená",J323,0)</f>
        <v>0</v>
      </c>
      <c r="BI323" s="192">
        <f>IF(N323="nulová",J323,0)</f>
        <v>0</v>
      </c>
      <c r="BJ323" s="22" t="s">
        <v>76</v>
      </c>
      <c r="BK323" s="192">
        <f>ROUND(I323*H323,2)</f>
        <v>0</v>
      </c>
      <c r="BL323" s="22" t="s">
        <v>3683</v>
      </c>
      <c r="BM323" s="191" t="s">
        <v>4949</v>
      </c>
    </row>
    <row r="324" s="2" customFormat="1" ht="16.5" customHeight="1">
      <c r="A324" s="41"/>
      <c r="B324" s="179"/>
      <c r="C324" s="180" t="s">
        <v>1673</v>
      </c>
      <c r="D324" s="180" t="s">
        <v>411</v>
      </c>
      <c r="E324" s="181" t="s">
        <v>4950</v>
      </c>
      <c r="F324" s="182" t="s">
        <v>4951</v>
      </c>
      <c r="G324" s="183" t="s">
        <v>664</v>
      </c>
      <c r="H324" s="184">
        <v>4</v>
      </c>
      <c r="I324" s="185"/>
      <c r="J324" s="186">
        <f>ROUND(I324*H324,2)</f>
        <v>0</v>
      </c>
      <c r="K324" s="182" t="s">
        <v>665</v>
      </c>
      <c r="L324" s="42"/>
      <c r="M324" s="187" t="s">
        <v>3</v>
      </c>
      <c r="N324" s="188" t="s">
        <v>43</v>
      </c>
      <c r="O324" s="75"/>
      <c r="P324" s="189">
        <f>O324*H324</f>
        <v>0</v>
      </c>
      <c r="Q324" s="189">
        <v>0</v>
      </c>
      <c r="R324" s="189">
        <f>Q324*H324</f>
        <v>0</v>
      </c>
      <c r="S324" s="189">
        <v>0</v>
      </c>
      <c r="T324" s="190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191" t="s">
        <v>3683</v>
      </c>
      <c r="AT324" s="191" t="s">
        <v>411</v>
      </c>
      <c r="AU324" s="191" t="s">
        <v>80</v>
      </c>
      <c r="AY324" s="22" t="s">
        <v>408</v>
      </c>
      <c r="BE324" s="192">
        <f>IF(N324="základní",J324,0)</f>
        <v>0</v>
      </c>
      <c r="BF324" s="192">
        <f>IF(N324="snížená",J324,0)</f>
        <v>0</v>
      </c>
      <c r="BG324" s="192">
        <f>IF(N324="zákl. přenesená",J324,0)</f>
        <v>0</v>
      </c>
      <c r="BH324" s="192">
        <f>IF(N324="sníž. přenesená",J324,0)</f>
        <v>0</v>
      </c>
      <c r="BI324" s="192">
        <f>IF(N324="nulová",J324,0)</f>
        <v>0</v>
      </c>
      <c r="BJ324" s="22" t="s">
        <v>76</v>
      </c>
      <c r="BK324" s="192">
        <f>ROUND(I324*H324,2)</f>
        <v>0</v>
      </c>
      <c r="BL324" s="22" t="s">
        <v>3683</v>
      </c>
      <c r="BM324" s="191" t="s">
        <v>4952</v>
      </c>
    </row>
    <row r="325" s="2" customFormat="1" ht="16.5" customHeight="1">
      <c r="A325" s="41"/>
      <c r="B325" s="179"/>
      <c r="C325" s="180" t="s">
        <v>1678</v>
      </c>
      <c r="D325" s="180" t="s">
        <v>411</v>
      </c>
      <c r="E325" s="181" t="s">
        <v>4953</v>
      </c>
      <c r="F325" s="182" t="s">
        <v>4954</v>
      </c>
      <c r="G325" s="183" t="s">
        <v>664</v>
      </c>
      <c r="H325" s="184">
        <v>1</v>
      </c>
      <c r="I325" s="185"/>
      <c r="J325" s="186">
        <f>ROUND(I325*H325,2)</f>
        <v>0</v>
      </c>
      <c r="K325" s="182" t="s">
        <v>665</v>
      </c>
      <c r="L325" s="42"/>
      <c r="M325" s="187" t="s">
        <v>3</v>
      </c>
      <c r="N325" s="188" t="s">
        <v>43</v>
      </c>
      <c r="O325" s="75"/>
      <c r="P325" s="189">
        <f>O325*H325</f>
        <v>0</v>
      </c>
      <c r="Q325" s="189">
        <v>0</v>
      </c>
      <c r="R325" s="189">
        <f>Q325*H325</f>
        <v>0</v>
      </c>
      <c r="S325" s="189">
        <v>0</v>
      </c>
      <c r="T325" s="190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191" t="s">
        <v>3683</v>
      </c>
      <c r="AT325" s="191" t="s">
        <v>411</v>
      </c>
      <c r="AU325" s="191" t="s">
        <v>80</v>
      </c>
      <c r="AY325" s="22" t="s">
        <v>408</v>
      </c>
      <c r="BE325" s="192">
        <f>IF(N325="základní",J325,0)</f>
        <v>0</v>
      </c>
      <c r="BF325" s="192">
        <f>IF(N325="snížená",J325,0)</f>
        <v>0</v>
      </c>
      <c r="BG325" s="192">
        <f>IF(N325="zákl. přenesená",J325,0)</f>
        <v>0</v>
      </c>
      <c r="BH325" s="192">
        <f>IF(N325="sníž. přenesená",J325,0)</f>
        <v>0</v>
      </c>
      <c r="BI325" s="192">
        <f>IF(N325="nulová",J325,0)</f>
        <v>0</v>
      </c>
      <c r="BJ325" s="22" t="s">
        <v>76</v>
      </c>
      <c r="BK325" s="192">
        <f>ROUND(I325*H325,2)</f>
        <v>0</v>
      </c>
      <c r="BL325" s="22" t="s">
        <v>3683</v>
      </c>
      <c r="BM325" s="191" t="s">
        <v>4955</v>
      </c>
    </row>
    <row r="326" s="2" customFormat="1" ht="16.5" customHeight="1">
      <c r="A326" s="41"/>
      <c r="B326" s="179"/>
      <c r="C326" s="180" t="s">
        <v>1683</v>
      </c>
      <c r="D326" s="180" t="s">
        <v>411</v>
      </c>
      <c r="E326" s="181" t="s">
        <v>4956</v>
      </c>
      <c r="F326" s="182" t="s">
        <v>4957</v>
      </c>
      <c r="G326" s="183" t="s">
        <v>664</v>
      </c>
      <c r="H326" s="184">
        <v>2</v>
      </c>
      <c r="I326" s="185"/>
      <c r="J326" s="186">
        <f>ROUND(I326*H326,2)</f>
        <v>0</v>
      </c>
      <c r="K326" s="182" t="s">
        <v>665</v>
      </c>
      <c r="L326" s="42"/>
      <c r="M326" s="187" t="s">
        <v>3</v>
      </c>
      <c r="N326" s="188" t="s">
        <v>43</v>
      </c>
      <c r="O326" s="75"/>
      <c r="P326" s="189">
        <f>O326*H326</f>
        <v>0</v>
      </c>
      <c r="Q326" s="189">
        <v>0</v>
      </c>
      <c r="R326" s="189">
        <f>Q326*H326</f>
        <v>0</v>
      </c>
      <c r="S326" s="189">
        <v>0</v>
      </c>
      <c r="T326" s="190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191" t="s">
        <v>3683</v>
      </c>
      <c r="AT326" s="191" t="s">
        <v>411</v>
      </c>
      <c r="AU326" s="191" t="s">
        <v>80</v>
      </c>
      <c r="AY326" s="22" t="s">
        <v>408</v>
      </c>
      <c r="BE326" s="192">
        <f>IF(N326="základní",J326,0)</f>
        <v>0</v>
      </c>
      <c r="BF326" s="192">
        <f>IF(N326="snížená",J326,0)</f>
        <v>0</v>
      </c>
      <c r="BG326" s="192">
        <f>IF(N326="zákl. přenesená",J326,0)</f>
        <v>0</v>
      </c>
      <c r="BH326" s="192">
        <f>IF(N326="sníž. přenesená",J326,0)</f>
        <v>0</v>
      </c>
      <c r="BI326" s="192">
        <f>IF(N326="nulová",J326,0)</f>
        <v>0</v>
      </c>
      <c r="BJ326" s="22" t="s">
        <v>76</v>
      </c>
      <c r="BK326" s="192">
        <f>ROUND(I326*H326,2)</f>
        <v>0</v>
      </c>
      <c r="BL326" s="22" t="s">
        <v>3683</v>
      </c>
      <c r="BM326" s="191" t="s">
        <v>4958</v>
      </c>
    </row>
    <row r="327" s="2" customFormat="1" ht="16.5" customHeight="1">
      <c r="A327" s="41"/>
      <c r="B327" s="179"/>
      <c r="C327" s="180" t="s">
        <v>1688</v>
      </c>
      <c r="D327" s="180" t="s">
        <v>411</v>
      </c>
      <c r="E327" s="181" t="s">
        <v>4959</v>
      </c>
      <c r="F327" s="182" t="s">
        <v>4960</v>
      </c>
      <c r="G327" s="183" t="s">
        <v>664</v>
      </c>
      <c r="H327" s="184">
        <v>2</v>
      </c>
      <c r="I327" s="185"/>
      <c r="J327" s="186">
        <f>ROUND(I327*H327,2)</f>
        <v>0</v>
      </c>
      <c r="K327" s="182" t="s">
        <v>665</v>
      </c>
      <c r="L327" s="42"/>
      <c r="M327" s="187" t="s">
        <v>3</v>
      </c>
      <c r="N327" s="188" t="s">
        <v>43</v>
      </c>
      <c r="O327" s="75"/>
      <c r="P327" s="189">
        <f>O327*H327</f>
        <v>0</v>
      </c>
      <c r="Q327" s="189">
        <v>0</v>
      </c>
      <c r="R327" s="189">
        <f>Q327*H327</f>
        <v>0</v>
      </c>
      <c r="S327" s="189">
        <v>0</v>
      </c>
      <c r="T327" s="190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191" t="s">
        <v>3683</v>
      </c>
      <c r="AT327" s="191" t="s">
        <v>411</v>
      </c>
      <c r="AU327" s="191" t="s">
        <v>80</v>
      </c>
      <c r="AY327" s="22" t="s">
        <v>408</v>
      </c>
      <c r="BE327" s="192">
        <f>IF(N327="základní",J327,0)</f>
        <v>0</v>
      </c>
      <c r="BF327" s="192">
        <f>IF(N327="snížená",J327,0)</f>
        <v>0</v>
      </c>
      <c r="BG327" s="192">
        <f>IF(N327="zákl. přenesená",J327,0)</f>
        <v>0</v>
      </c>
      <c r="BH327" s="192">
        <f>IF(N327="sníž. přenesená",J327,0)</f>
        <v>0</v>
      </c>
      <c r="BI327" s="192">
        <f>IF(N327="nulová",J327,0)</f>
        <v>0</v>
      </c>
      <c r="BJ327" s="22" t="s">
        <v>76</v>
      </c>
      <c r="BK327" s="192">
        <f>ROUND(I327*H327,2)</f>
        <v>0</v>
      </c>
      <c r="BL327" s="22" t="s">
        <v>3683</v>
      </c>
      <c r="BM327" s="191" t="s">
        <v>4961</v>
      </c>
    </row>
    <row r="328" s="2" customFormat="1" ht="16.5" customHeight="1">
      <c r="A328" s="41"/>
      <c r="B328" s="179"/>
      <c r="C328" s="180" t="s">
        <v>1694</v>
      </c>
      <c r="D328" s="180" t="s">
        <v>411</v>
      </c>
      <c r="E328" s="181" t="s">
        <v>4962</v>
      </c>
      <c r="F328" s="182" t="s">
        <v>4963</v>
      </c>
      <c r="G328" s="183" t="s">
        <v>650</v>
      </c>
      <c r="H328" s="184">
        <v>140</v>
      </c>
      <c r="I328" s="185"/>
      <c r="J328" s="186">
        <f>ROUND(I328*H328,2)</f>
        <v>0</v>
      </c>
      <c r="K328" s="182" t="s">
        <v>665</v>
      </c>
      <c r="L328" s="42"/>
      <c r="M328" s="187" t="s">
        <v>3</v>
      </c>
      <c r="N328" s="188" t="s">
        <v>43</v>
      </c>
      <c r="O328" s="75"/>
      <c r="P328" s="189">
        <f>O328*H328</f>
        <v>0</v>
      </c>
      <c r="Q328" s="189">
        <v>0</v>
      </c>
      <c r="R328" s="189">
        <f>Q328*H328</f>
        <v>0</v>
      </c>
      <c r="S328" s="189">
        <v>0</v>
      </c>
      <c r="T328" s="190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191" t="s">
        <v>3683</v>
      </c>
      <c r="AT328" s="191" t="s">
        <v>411</v>
      </c>
      <c r="AU328" s="191" t="s">
        <v>80</v>
      </c>
      <c r="AY328" s="22" t="s">
        <v>408</v>
      </c>
      <c r="BE328" s="192">
        <f>IF(N328="základní",J328,0)</f>
        <v>0</v>
      </c>
      <c r="BF328" s="192">
        <f>IF(N328="snížená",J328,0)</f>
        <v>0</v>
      </c>
      <c r="BG328" s="192">
        <f>IF(N328="zákl. přenesená",J328,0)</f>
        <v>0</v>
      </c>
      <c r="BH328" s="192">
        <f>IF(N328="sníž. přenesená",J328,0)</f>
        <v>0</v>
      </c>
      <c r="BI328" s="192">
        <f>IF(N328="nulová",J328,0)</f>
        <v>0</v>
      </c>
      <c r="BJ328" s="22" t="s">
        <v>76</v>
      </c>
      <c r="BK328" s="192">
        <f>ROUND(I328*H328,2)</f>
        <v>0</v>
      </c>
      <c r="BL328" s="22" t="s">
        <v>3683</v>
      </c>
      <c r="BM328" s="191" t="s">
        <v>4964</v>
      </c>
    </row>
    <row r="329" s="2" customFormat="1" ht="16.5" customHeight="1">
      <c r="A329" s="41"/>
      <c r="B329" s="179"/>
      <c r="C329" s="180" t="s">
        <v>1698</v>
      </c>
      <c r="D329" s="180" t="s">
        <v>411</v>
      </c>
      <c r="E329" s="181" t="s">
        <v>4965</v>
      </c>
      <c r="F329" s="182" t="s">
        <v>4966</v>
      </c>
      <c r="G329" s="183" t="s">
        <v>650</v>
      </c>
      <c r="H329" s="184">
        <v>100</v>
      </c>
      <c r="I329" s="185"/>
      <c r="J329" s="186">
        <f>ROUND(I329*H329,2)</f>
        <v>0</v>
      </c>
      <c r="K329" s="182" t="s">
        <v>665</v>
      </c>
      <c r="L329" s="42"/>
      <c r="M329" s="187" t="s">
        <v>3</v>
      </c>
      <c r="N329" s="188" t="s">
        <v>43</v>
      </c>
      <c r="O329" s="75"/>
      <c r="P329" s="189">
        <f>O329*H329</f>
        <v>0</v>
      </c>
      <c r="Q329" s="189">
        <v>0</v>
      </c>
      <c r="R329" s="189">
        <f>Q329*H329</f>
        <v>0</v>
      </c>
      <c r="S329" s="189">
        <v>0</v>
      </c>
      <c r="T329" s="190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191" t="s">
        <v>3683</v>
      </c>
      <c r="AT329" s="191" t="s">
        <v>411</v>
      </c>
      <c r="AU329" s="191" t="s">
        <v>80</v>
      </c>
      <c r="AY329" s="22" t="s">
        <v>408</v>
      </c>
      <c r="BE329" s="192">
        <f>IF(N329="základní",J329,0)</f>
        <v>0</v>
      </c>
      <c r="BF329" s="192">
        <f>IF(N329="snížená",J329,0)</f>
        <v>0</v>
      </c>
      <c r="BG329" s="192">
        <f>IF(N329="zákl. přenesená",J329,0)</f>
        <v>0</v>
      </c>
      <c r="BH329" s="192">
        <f>IF(N329="sníž. přenesená",J329,0)</f>
        <v>0</v>
      </c>
      <c r="BI329" s="192">
        <f>IF(N329="nulová",J329,0)</f>
        <v>0</v>
      </c>
      <c r="BJ329" s="22" t="s">
        <v>76</v>
      </c>
      <c r="BK329" s="192">
        <f>ROUND(I329*H329,2)</f>
        <v>0</v>
      </c>
      <c r="BL329" s="22" t="s">
        <v>3683</v>
      </c>
      <c r="BM329" s="191" t="s">
        <v>4967</v>
      </c>
    </row>
    <row r="330" s="12" customFormat="1" ht="25.92" customHeight="1">
      <c r="A330" s="12"/>
      <c r="B330" s="166"/>
      <c r="C330" s="12"/>
      <c r="D330" s="167" t="s">
        <v>71</v>
      </c>
      <c r="E330" s="168" t="s">
        <v>437</v>
      </c>
      <c r="F330" s="168" t="s">
        <v>3658</v>
      </c>
      <c r="G330" s="12"/>
      <c r="H330" s="12"/>
      <c r="I330" s="169"/>
      <c r="J330" s="170">
        <f>BK330</f>
        <v>0</v>
      </c>
      <c r="K330" s="12"/>
      <c r="L330" s="166"/>
      <c r="M330" s="171"/>
      <c r="N330" s="172"/>
      <c r="O330" s="172"/>
      <c r="P330" s="173">
        <f>SUM(P331:P354)</f>
        <v>0</v>
      </c>
      <c r="Q330" s="172"/>
      <c r="R330" s="173">
        <f>SUM(R331:R354)</f>
        <v>0</v>
      </c>
      <c r="S330" s="172"/>
      <c r="T330" s="174">
        <f>SUM(T331:T354)</f>
        <v>0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R330" s="167" t="s">
        <v>415</v>
      </c>
      <c r="AT330" s="175" t="s">
        <v>71</v>
      </c>
      <c r="AU330" s="175" t="s">
        <v>72</v>
      </c>
      <c r="AY330" s="167" t="s">
        <v>408</v>
      </c>
      <c r="BK330" s="176">
        <f>SUM(BK331:BK354)</f>
        <v>0</v>
      </c>
    </row>
    <row r="331" s="2" customFormat="1" ht="21.75" customHeight="1">
      <c r="A331" s="41"/>
      <c r="B331" s="179"/>
      <c r="C331" s="180" t="s">
        <v>1711</v>
      </c>
      <c r="D331" s="180" t="s">
        <v>411</v>
      </c>
      <c r="E331" s="181" t="s">
        <v>4968</v>
      </c>
      <c r="F331" s="182" t="s">
        <v>4969</v>
      </c>
      <c r="G331" s="183" t="s">
        <v>664</v>
      </c>
      <c r="H331" s="184">
        <v>143</v>
      </c>
      <c r="I331" s="185"/>
      <c r="J331" s="186">
        <f>ROUND(I331*H331,2)</f>
        <v>0</v>
      </c>
      <c r="K331" s="182" t="s">
        <v>665</v>
      </c>
      <c r="L331" s="42"/>
      <c r="M331" s="187" t="s">
        <v>3</v>
      </c>
      <c r="N331" s="188" t="s">
        <v>43</v>
      </c>
      <c r="O331" s="75"/>
      <c r="P331" s="189">
        <f>O331*H331</f>
        <v>0</v>
      </c>
      <c r="Q331" s="189">
        <v>0</v>
      </c>
      <c r="R331" s="189">
        <f>Q331*H331</f>
        <v>0</v>
      </c>
      <c r="S331" s="189">
        <v>0</v>
      </c>
      <c r="T331" s="190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191" t="s">
        <v>3683</v>
      </c>
      <c r="AT331" s="191" t="s">
        <v>411</v>
      </c>
      <c r="AU331" s="191" t="s">
        <v>76</v>
      </c>
      <c r="AY331" s="22" t="s">
        <v>408</v>
      </c>
      <c r="BE331" s="192">
        <f>IF(N331="základní",J331,0)</f>
        <v>0</v>
      </c>
      <c r="BF331" s="192">
        <f>IF(N331="snížená",J331,0)</f>
        <v>0</v>
      </c>
      <c r="BG331" s="192">
        <f>IF(N331="zákl. přenesená",J331,0)</f>
        <v>0</v>
      </c>
      <c r="BH331" s="192">
        <f>IF(N331="sníž. přenesená",J331,0)</f>
        <v>0</v>
      </c>
      <c r="BI331" s="192">
        <f>IF(N331="nulová",J331,0)</f>
        <v>0</v>
      </c>
      <c r="BJ331" s="22" t="s">
        <v>76</v>
      </c>
      <c r="BK331" s="192">
        <f>ROUND(I331*H331,2)</f>
        <v>0</v>
      </c>
      <c r="BL331" s="22" t="s">
        <v>3683</v>
      </c>
      <c r="BM331" s="191" t="s">
        <v>4970</v>
      </c>
    </row>
    <row r="332" s="2" customFormat="1" ht="16.5" customHeight="1">
      <c r="A332" s="41"/>
      <c r="B332" s="179"/>
      <c r="C332" s="180" t="s">
        <v>1717</v>
      </c>
      <c r="D332" s="180" t="s">
        <v>411</v>
      </c>
      <c r="E332" s="181" t="s">
        <v>4971</v>
      </c>
      <c r="F332" s="182" t="s">
        <v>4972</v>
      </c>
      <c r="G332" s="183" t="s">
        <v>650</v>
      </c>
      <c r="H332" s="184">
        <v>890</v>
      </c>
      <c r="I332" s="185"/>
      <c r="J332" s="186">
        <f>ROUND(I332*H332,2)</f>
        <v>0</v>
      </c>
      <c r="K332" s="182" t="s">
        <v>665</v>
      </c>
      <c r="L332" s="42"/>
      <c r="M332" s="187" t="s">
        <v>3</v>
      </c>
      <c r="N332" s="188" t="s">
        <v>43</v>
      </c>
      <c r="O332" s="75"/>
      <c r="P332" s="189">
        <f>O332*H332</f>
        <v>0</v>
      </c>
      <c r="Q332" s="189">
        <v>0</v>
      </c>
      <c r="R332" s="189">
        <f>Q332*H332</f>
        <v>0</v>
      </c>
      <c r="S332" s="189">
        <v>0</v>
      </c>
      <c r="T332" s="190">
        <f>S332*H332</f>
        <v>0</v>
      </c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191" t="s">
        <v>3683</v>
      </c>
      <c r="AT332" s="191" t="s">
        <v>411</v>
      </c>
      <c r="AU332" s="191" t="s">
        <v>76</v>
      </c>
      <c r="AY332" s="22" t="s">
        <v>408</v>
      </c>
      <c r="BE332" s="192">
        <f>IF(N332="základní",J332,0)</f>
        <v>0</v>
      </c>
      <c r="BF332" s="192">
        <f>IF(N332="snížená",J332,0)</f>
        <v>0</v>
      </c>
      <c r="BG332" s="192">
        <f>IF(N332="zákl. přenesená",J332,0)</f>
        <v>0</v>
      </c>
      <c r="BH332" s="192">
        <f>IF(N332="sníž. přenesená",J332,0)</f>
        <v>0</v>
      </c>
      <c r="BI332" s="192">
        <f>IF(N332="nulová",J332,0)</f>
        <v>0</v>
      </c>
      <c r="BJ332" s="22" t="s">
        <v>76</v>
      </c>
      <c r="BK332" s="192">
        <f>ROUND(I332*H332,2)</f>
        <v>0</v>
      </c>
      <c r="BL332" s="22" t="s">
        <v>3683</v>
      </c>
      <c r="BM332" s="191" t="s">
        <v>4973</v>
      </c>
    </row>
    <row r="333" s="2" customFormat="1" ht="16.5" customHeight="1">
      <c r="A333" s="41"/>
      <c r="B333" s="179"/>
      <c r="C333" s="180" t="s">
        <v>1722</v>
      </c>
      <c r="D333" s="180" t="s">
        <v>411</v>
      </c>
      <c r="E333" s="181" t="s">
        <v>4974</v>
      </c>
      <c r="F333" s="182" t="s">
        <v>4975</v>
      </c>
      <c r="G333" s="183" t="s">
        <v>650</v>
      </c>
      <c r="H333" s="184">
        <v>240</v>
      </c>
      <c r="I333" s="185"/>
      <c r="J333" s="186">
        <f>ROUND(I333*H333,2)</f>
        <v>0</v>
      </c>
      <c r="K333" s="182" t="s">
        <v>665</v>
      </c>
      <c r="L333" s="42"/>
      <c r="M333" s="187" t="s">
        <v>3</v>
      </c>
      <c r="N333" s="188" t="s">
        <v>43</v>
      </c>
      <c r="O333" s="75"/>
      <c r="P333" s="189">
        <f>O333*H333</f>
        <v>0</v>
      </c>
      <c r="Q333" s="189">
        <v>0</v>
      </c>
      <c r="R333" s="189">
        <f>Q333*H333</f>
        <v>0</v>
      </c>
      <c r="S333" s="189">
        <v>0</v>
      </c>
      <c r="T333" s="190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191" t="s">
        <v>3683</v>
      </c>
      <c r="AT333" s="191" t="s">
        <v>411</v>
      </c>
      <c r="AU333" s="191" t="s">
        <v>76</v>
      </c>
      <c r="AY333" s="22" t="s">
        <v>408</v>
      </c>
      <c r="BE333" s="192">
        <f>IF(N333="základní",J333,0)</f>
        <v>0</v>
      </c>
      <c r="BF333" s="192">
        <f>IF(N333="snížená",J333,0)</f>
        <v>0</v>
      </c>
      <c r="BG333" s="192">
        <f>IF(N333="zákl. přenesená",J333,0)</f>
        <v>0</v>
      </c>
      <c r="BH333" s="192">
        <f>IF(N333="sníž. přenesená",J333,0)</f>
        <v>0</v>
      </c>
      <c r="BI333" s="192">
        <f>IF(N333="nulová",J333,0)</f>
        <v>0</v>
      </c>
      <c r="BJ333" s="22" t="s">
        <v>76</v>
      </c>
      <c r="BK333" s="192">
        <f>ROUND(I333*H333,2)</f>
        <v>0</v>
      </c>
      <c r="BL333" s="22" t="s">
        <v>3683</v>
      </c>
      <c r="BM333" s="191" t="s">
        <v>4976</v>
      </c>
    </row>
    <row r="334" s="2" customFormat="1" ht="16.5" customHeight="1">
      <c r="A334" s="41"/>
      <c r="B334" s="179"/>
      <c r="C334" s="180" t="s">
        <v>1726</v>
      </c>
      <c r="D334" s="180" t="s">
        <v>411</v>
      </c>
      <c r="E334" s="181" t="s">
        <v>4977</v>
      </c>
      <c r="F334" s="182" t="s">
        <v>4978</v>
      </c>
      <c r="G334" s="183" t="s">
        <v>650</v>
      </c>
      <c r="H334" s="184">
        <v>120</v>
      </c>
      <c r="I334" s="185"/>
      <c r="J334" s="186">
        <f>ROUND(I334*H334,2)</f>
        <v>0</v>
      </c>
      <c r="K334" s="182" t="s">
        <v>665</v>
      </c>
      <c r="L334" s="42"/>
      <c r="M334" s="187" t="s">
        <v>3</v>
      </c>
      <c r="N334" s="188" t="s">
        <v>43</v>
      </c>
      <c r="O334" s="75"/>
      <c r="P334" s="189">
        <f>O334*H334</f>
        <v>0</v>
      </c>
      <c r="Q334" s="189">
        <v>0</v>
      </c>
      <c r="R334" s="189">
        <f>Q334*H334</f>
        <v>0</v>
      </c>
      <c r="S334" s="189">
        <v>0</v>
      </c>
      <c r="T334" s="190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191" t="s">
        <v>3683</v>
      </c>
      <c r="AT334" s="191" t="s">
        <v>411</v>
      </c>
      <c r="AU334" s="191" t="s">
        <v>76</v>
      </c>
      <c r="AY334" s="22" t="s">
        <v>408</v>
      </c>
      <c r="BE334" s="192">
        <f>IF(N334="základní",J334,0)</f>
        <v>0</v>
      </c>
      <c r="BF334" s="192">
        <f>IF(N334="snížená",J334,0)</f>
        <v>0</v>
      </c>
      <c r="BG334" s="192">
        <f>IF(N334="zákl. přenesená",J334,0)</f>
        <v>0</v>
      </c>
      <c r="BH334" s="192">
        <f>IF(N334="sníž. přenesená",J334,0)</f>
        <v>0</v>
      </c>
      <c r="BI334" s="192">
        <f>IF(N334="nulová",J334,0)</f>
        <v>0</v>
      </c>
      <c r="BJ334" s="22" t="s">
        <v>76</v>
      </c>
      <c r="BK334" s="192">
        <f>ROUND(I334*H334,2)</f>
        <v>0</v>
      </c>
      <c r="BL334" s="22" t="s">
        <v>3683</v>
      </c>
      <c r="BM334" s="191" t="s">
        <v>4979</v>
      </c>
    </row>
    <row r="335" s="2" customFormat="1" ht="16.5" customHeight="1">
      <c r="A335" s="41"/>
      <c r="B335" s="179"/>
      <c r="C335" s="180" t="s">
        <v>1731</v>
      </c>
      <c r="D335" s="180" t="s">
        <v>411</v>
      </c>
      <c r="E335" s="181" t="s">
        <v>4980</v>
      </c>
      <c r="F335" s="182" t="s">
        <v>4981</v>
      </c>
      <c r="G335" s="183" t="s">
        <v>664</v>
      </c>
      <c r="H335" s="184">
        <v>15</v>
      </c>
      <c r="I335" s="185"/>
      <c r="J335" s="186">
        <f>ROUND(I335*H335,2)</f>
        <v>0</v>
      </c>
      <c r="K335" s="182" t="s">
        <v>665</v>
      </c>
      <c r="L335" s="42"/>
      <c r="M335" s="187" t="s">
        <v>3</v>
      </c>
      <c r="N335" s="188" t="s">
        <v>43</v>
      </c>
      <c r="O335" s="75"/>
      <c r="P335" s="189">
        <f>O335*H335</f>
        <v>0</v>
      </c>
      <c r="Q335" s="189">
        <v>0</v>
      </c>
      <c r="R335" s="189">
        <f>Q335*H335</f>
        <v>0</v>
      </c>
      <c r="S335" s="189">
        <v>0</v>
      </c>
      <c r="T335" s="190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191" t="s">
        <v>3683</v>
      </c>
      <c r="AT335" s="191" t="s">
        <v>411</v>
      </c>
      <c r="AU335" s="191" t="s">
        <v>76</v>
      </c>
      <c r="AY335" s="22" t="s">
        <v>408</v>
      </c>
      <c r="BE335" s="192">
        <f>IF(N335="základní",J335,0)</f>
        <v>0</v>
      </c>
      <c r="BF335" s="192">
        <f>IF(N335="snížená",J335,0)</f>
        <v>0</v>
      </c>
      <c r="BG335" s="192">
        <f>IF(N335="zákl. přenesená",J335,0)</f>
        <v>0</v>
      </c>
      <c r="BH335" s="192">
        <f>IF(N335="sníž. přenesená",J335,0)</f>
        <v>0</v>
      </c>
      <c r="BI335" s="192">
        <f>IF(N335="nulová",J335,0)</f>
        <v>0</v>
      </c>
      <c r="BJ335" s="22" t="s">
        <v>76</v>
      </c>
      <c r="BK335" s="192">
        <f>ROUND(I335*H335,2)</f>
        <v>0</v>
      </c>
      <c r="BL335" s="22" t="s">
        <v>3683</v>
      </c>
      <c r="BM335" s="191" t="s">
        <v>4982</v>
      </c>
    </row>
    <row r="336" s="2" customFormat="1" ht="21.75" customHeight="1">
      <c r="A336" s="41"/>
      <c r="B336" s="179"/>
      <c r="C336" s="180" t="s">
        <v>1735</v>
      </c>
      <c r="D336" s="180" t="s">
        <v>411</v>
      </c>
      <c r="E336" s="181" t="s">
        <v>4983</v>
      </c>
      <c r="F336" s="182" t="s">
        <v>4984</v>
      </c>
      <c r="G336" s="183" t="s">
        <v>664</v>
      </c>
      <c r="H336" s="184">
        <v>4</v>
      </c>
      <c r="I336" s="185"/>
      <c r="J336" s="186">
        <f>ROUND(I336*H336,2)</f>
        <v>0</v>
      </c>
      <c r="K336" s="182" t="s">
        <v>665</v>
      </c>
      <c r="L336" s="42"/>
      <c r="M336" s="187" t="s">
        <v>3</v>
      </c>
      <c r="N336" s="188" t="s">
        <v>43</v>
      </c>
      <c r="O336" s="75"/>
      <c r="P336" s="189">
        <f>O336*H336</f>
        <v>0</v>
      </c>
      <c r="Q336" s="189">
        <v>0</v>
      </c>
      <c r="R336" s="189">
        <f>Q336*H336</f>
        <v>0</v>
      </c>
      <c r="S336" s="189">
        <v>0</v>
      </c>
      <c r="T336" s="190">
        <f>S336*H336</f>
        <v>0</v>
      </c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R336" s="191" t="s">
        <v>3683</v>
      </c>
      <c r="AT336" s="191" t="s">
        <v>411</v>
      </c>
      <c r="AU336" s="191" t="s">
        <v>76</v>
      </c>
      <c r="AY336" s="22" t="s">
        <v>408</v>
      </c>
      <c r="BE336" s="192">
        <f>IF(N336="základní",J336,0)</f>
        <v>0</v>
      </c>
      <c r="BF336" s="192">
        <f>IF(N336="snížená",J336,0)</f>
        <v>0</v>
      </c>
      <c r="BG336" s="192">
        <f>IF(N336="zákl. přenesená",J336,0)</f>
        <v>0</v>
      </c>
      <c r="BH336" s="192">
        <f>IF(N336="sníž. přenesená",J336,0)</f>
        <v>0</v>
      </c>
      <c r="BI336" s="192">
        <f>IF(N336="nulová",J336,0)</f>
        <v>0</v>
      </c>
      <c r="BJ336" s="22" t="s">
        <v>76</v>
      </c>
      <c r="BK336" s="192">
        <f>ROUND(I336*H336,2)</f>
        <v>0</v>
      </c>
      <c r="BL336" s="22" t="s">
        <v>3683</v>
      </c>
      <c r="BM336" s="191" t="s">
        <v>4985</v>
      </c>
    </row>
    <row r="337" s="2" customFormat="1" ht="16.5" customHeight="1">
      <c r="A337" s="41"/>
      <c r="B337" s="179"/>
      <c r="C337" s="180" t="s">
        <v>1745</v>
      </c>
      <c r="D337" s="180" t="s">
        <v>411</v>
      </c>
      <c r="E337" s="181" t="s">
        <v>4986</v>
      </c>
      <c r="F337" s="182" t="s">
        <v>4987</v>
      </c>
      <c r="G337" s="183" t="s">
        <v>3667</v>
      </c>
      <c r="H337" s="184">
        <v>4</v>
      </c>
      <c r="I337" s="185"/>
      <c r="J337" s="186">
        <f>ROUND(I337*H337,2)</f>
        <v>0</v>
      </c>
      <c r="K337" s="182" t="s">
        <v>665</v>
      </c>
      <c r="L337" s="42"/>
      <c r="M337" s="187" t="s">
        <v>3</v>
      </c>
      <c r="N337" s="188" t="s">
        <v>43</v>
      </c>
      <c r="O337" s="75"/>
      <c r="P337" s="189">
        <f>O337*H337</f>
        <v>0</v>
      </c>
      <c r="Q337" s="189">
        <v>0</v>
      </c>
      <c r="R337" s="189">
        <f>Q337*H337</f>
        <v>0</v>
      </c>
      <c r="S337" s="189">
        <v>0</v>
      </c>
      <c r="T337" s="190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191" t="s">
        <v>3683</v>
      </c>
      <c r="AT337" s="191" t="s">
        <v>411</v>
      </c>
      <c r="AU337" s="191" t="s">
        <v>76</v>
      </c>
      <c r="AY337" s="22" t="s">
        <v>408</v>
      </c>
      <c r="BE337" s="192">
        <f>IF(N337="základní",J337,0)</f>
        <v>0</v>
      </c>
      <c r="BF337" s="192">
        <f>IF(N337="snížená",J337,0)</f>
        <v>0</v>
      </c>
      <c r="BG337" s="192">
        <f>IF(N337="zákl. přenesená",J337,0)</f>
        <v>0</v>
      </c>
      <c r="BH337" s="192">
        <f>IF(N337="sníž. přenesená",J337,0)</f>
        <v>0</v>
      </c>
      <c r="BI337" s="192">
        <f>IF(N337="nulová",J337,0)</f>
        <v>0</v>
      </c>
      <c r="BJ337" s="22" t="s">
        <v>76</v>
      </c>
      <c r="BK337" s="192">
        <f>ROUND(I337*H337,2)</f>
        <v>0</v>
      </c>
      <c r="BL337" s="22" t="s">
        <v>3683</v>
      </c>
      <c r="BM337" s="191" t="s">
        <v>4988</v>
      </c>
    </row>
    <row r="338" s="2" customFormat="1" ht="16.5" customHeight="1">
      <c r="A338" s="41"/>
      <c r="B338" s="179"/>
      <c r="C338" s="180" t="s">
        <v>1750</v>
      </c>
      <c r="D338" s="180" t="s">
        <v>411</v>
      </c>
      <c r="E338" s="181" t="s">
        <v>4989</v>
      </c>
      <c r="F338" s="182" t="s">
        <v>4990</v>
      </c>
      <c r="G338" s="183" t="s">
        <v>3667</v>
      </c>
      <c r="H338" s="184">
        <v>4</v>
      </c>
      <c r="I338" s="185"/>
      <c r="J338" s="186">
        <f>ROUND(I338*H338,2)</f>
        <v>0</v>
      </c>
      <c r="K338" s="182" t="s">
        <v>665</v>
      </c>
      <c r="L338" s="42"/>
      <c r="M338" s="187" t="s">
        <v>3</v>
      </c>
      <c r="N338" s="188" t="s">
        <v>43</v>
      </c>
      <c r="O338" s="75"/>
      <c r="P338" s="189">
        <f>O338*H338</f>
        <v>0</v>
      </c>
      <c r="Q338" s="189">
        <v>0</v>
      </c>
      <c r="R338" s="189">
        <f>Q338*H338</f>
        <v>0</v>
      </c>
      <c r="S338" s="189">
        <v>0</v>
      </c>
      <c r="T338" s="190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191" t="s">
        <v>3683</v>
      </c>
      <c r="AT338" s="191" t="s">
        <v>411</v>
      </c>
      <c r="AU338" s="191" t="s">
        <v>76</v>
      </c>
      <c r="AY338" s="22" t="s">
        <v>408</v>
      </c>
      <c r="BE338" s="192">
        <f>IF(N338="základní",J338,0)</f>
        <v>0</v>
      </c>
      <c r="BF338" s="192">
        <f>IF(N338="snížená",J338,0)</f>
        <v>0</v>
      </c>
      <c r="BG338" s="192">
        <f>IF(N338="zákl. přenesená",J338,0)</f>
        <v>0</v>
      </c>
      <c r="BH338" s="192">
        <f>IF(N338="sníž. přenesená",J338,0)</f>
        <v>0</v>
      </c>
      <c r="BI338" s="192">
        <f>IF(N338="nulová",J338,0)</f>
        <v>0</v>
      </c>
      <c r="BJ338" s="22" t="s">
        <v>76</v>
      </c>
      <c r="BK338" s="192">
        <f>ROUND(I338*H338,2)</f>
        <v>0</v>
      </c>
      <c r="BL338" s="22" t="s">
        <v>3683</v>
      </c>
      <c r="BM338" s="191" t="s">
        <v>4991</v>
      </c>
    </row>
    <row r="339" s="2" customFormat="1" ht="16.5" customHeight="1">
      <c r="A339" s="41"/>
      <c r="B339" s="179"/>
      <c r="C339" s="180" t="s">
        <v>1757</v>
      </c>
      <c r="D339" s="180" t="s">
        <v>411</v>
      </c>
      <c r="E339" s="181" t="s">
        <v>4992</v>
      </c>
      <c r="F339" s="182" t="s">
        <v>4993</v>
      </c>
      <c r="G339" s="183" t="s">
        <v>4461</v>
      </c>
      <c r="H339" s="184">
        <v>1</v>
      </c>
      <c r="I339" s="185"/>
      <c r="J339" s="186">
        <f>ROUND(I339*H339,2)</f>
        <v>0</v>
      </c>
      <c r="K339" s="182" t="s">
        <v>665</v>
      </c>
      <c r="L339" s="42"/>
      <c r="M339" s="187" t="s">
        <v>3</v>
      </c>
      <c r="N339" s="188" t="s">
        <v>43</v>
      </c>
      <c r="O339" s="75"/>
      <c r="P339" s="189">
        <f>O339*H339</f>
        <v>0</v>
      </c>
      <c r="Q339" s="189">
        <v>0</v>
      </c>
      <c r="R339" s="189">
        <f>Q339*H339</f>
        <v>0</v>
      </c>
      <c r="S339" s="189">
        <v>0</v>
      </c>
      <c r="T339" s="190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191" t="s">
        <v>3683</v>
      </c>
      <c r="AT339" s="191" t="s">
        <v>411</v>
      </c>
      <c r="AU339" s="191" t="s">
        <v>76</v>
      </c>
      <c r="AY339" s="22" t="s">
        <v>408</v>
      </c>
      <c r="BE339" s="192">
        <f>IF(N339="základní",J339,0)</f>
        <v>0</v>
      </c>
      <c r="BF339" s="192">
        <f>IF(N339="snížená",J339,0)</f>
        <v>0</v>
      </c>
      <c r="BG339" s="192">
        <f>IF(N339="zákl. přenesená",J339,0)</f>
        <v>0</v>
      </c>
      <c r="BH339" s="192">
        <f>IF(N339="sníž. přenesená",J339,0)</f>
        <v>0</v>
      </c>
      <c r="BI339" s="192">
        <f>IF(N339="nulová",J339,0)</f>
        <v>0</v>
      </c>
      <c r="BJ339" s="22" t="s">
        <v>76</v>
      </c>
      <c r="BK339" s="192">
        <f>ROUND(I339*H339,2)</f>
        <v>0</v>
      </c>
      <c r="BL339" s="22" t="s">
        <v>3683</v>
      </c>
      <c r="BM339" s="191" t="s">
        <v>4994</v>
      </c>
    </row>
    <row r="340" s="2" customFormat="1" ht="16.5" customHeight="1">
      <c r="A340" s="41"/>
      <c r="B340" s="179"/>
      <c r="C340" s="180" t="s">
        <v>1762</v>
      </c>
      <c r="D340" s="180" t="s">
        <v>411</v>
      </c>
      <c r="E340" s="181" t="s">
        <v>4995</v>
      </c>
      <c r="F340" s="182" t="s">
        <v>4996</v>
      </c>
      <c r="G340" s="183" t="s">
        <v>4461</v>
      </c>
      <c r="H340" s="184">
        <v>1</v>
      </c>
      <c r="I340" s="185"/>
      <c r="J340" s="186">
        <f>ROUND(I340*H340,2)</f>
        <v>0</v>
      </c>
      <c r="K340" s="182" t="s">
        <v>665</v>
      </c>
      <c r="L340" s="42"/>
      <c r="M340" s="187" t="s">
        <v>3</v>
      </c>
      <c r="N340" s="188" t="s">
        <v>43</v>
      </c>
      <c r="O340" s="75"/>
      <c r="P340" s="189">
        <f>O340*H340</f>
        <v>0</v>
      </c>
      <c r="Q340" s="189">
        <v>0</v>
      </c>
      <c r="R340" s="189">
        <f>Q340*H340</f>
        <v>0</v>
      </c>
      <c r="S340" s="189">
        <v>0</v>
      </c>
      <c r="T340" s="190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191" t="s">
        <v>3683</v>
      </c>
      <c r="AT340" s="191" t="s">
        <v>411</v>
      </c>
      <c r="AU340" s="191" t="s">
        <v>76</v>
      </c>
      <c r="AY340" s="22" t="s">
        <v>408</v>
      </c>
      <c r="BE340" s="192">
        <f>IF(N340="základní",J340,0)</f>
        <v>0</v>
      </c>
      <c r="BF340" s="192">
        <f>IF(N340="snížená",J340,0)</f>
        <v>0</v>
      </c>
      <c r="BG340" s="192">
        <f>IF(N340="zákl. přenesená",J340,0)</f>
        <v>0</v>
      </c>
      <c r="BH340" s="192">
        <f>IF(N340="sníž. přenesená",J340,0)</f>
        <v>0</v>
      </c>
      <c r="BI340" s="192">
        <f>IF(N340="nulová",J340,0)</f>
        <v>0</v>
      </c>
      <c r="BJ340" s="22" t="s">
        <v>76</v>
      </c>
      <c r="BK340" s="192">
        <f>ROUND(I340*H340,2)</f>
        <v>0</v>
      </c>
      <c r="BL340" s="22" t="s">
        <v>3683</v>
      </c>
      <c r="BM340" s="191" t="s">
        <v>4997</v>
      </c>
    </row>
    <row r="341" s="2" customFormat="1" ht="16.5" customHeight="1">
      <c r="A341" s="41"/>
      <c r="B341" s="179"/>
      <c r="C341" s="180" t="s">
        <v>1768</v>
      </c>
      <c r="D341" s="180" t="s">
        <v>411</v>
      </c>
      <c r="E341" s="181" t="s">
        <v>4998</v>
      </c>
      <c r="F341" s="182" t="s">
        <v>4999</v>
      </c>
      <c r="G341" s="183" t="s">
        <v>3667</v>
      </c>
      <c r="H341" s="184">
        <v>12</v>
      </c>
      <c r="I341" s="185"/>
      <c r="J341" s="186">
        <f>ROUND(I341*H341,2)</f>
        <v>0</v>
      </c>
      <c r="K341" s="182" t="s">
        <v>665</v>
      </c>
      <c r="L341" s="42"/>
      <c r="M341" s="187" t="s">
        <v>3</v>
      </c>
      <c r="N341" s="188" t="s">
        <v>43</v>
      </c>
      <c r="O341" s="75"/>
      <c r="P341" s="189">
        <f>O341*H341</f>
        <v>0</v>
      </c>
      <c r="Q341" s="189">
        <v>0</v>
      </c>
      <c r="R341" s="189">
        <f>Q341*H341</f>
        <v>0</v>
      </c>
      <c r="S341" s="189">
        <v>0</v>
      </c>
      <c r="T341" s="190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191" t="s">
        <v>3683</v>
      </c>
      <c r="AT341" s="191" t="s">
        <v>411</v>
      </c>
      <c r="AU341" s="191" t="s">
        <v>76</v>
      </c>
      <c r="AY341" s="22" t="s">
        <v>408</v>
      </c>
      <c r="BE341" s="192">
        <f>IF(N341="základní",J341,0)</f>
        <v>0</v>
      </c>
      <c r="BF341" s="192">
        <f>IF(N341="snížená",J341,0)</f>
        <v>0</v>
      </c>
      <c r="BG341" s="192">
        <f>IF(N341="zákl. přenesená",J341,0)</f>
        <v>0</v>
      </c>
      <c r="BH341" s="192">
        <f>IF(N341="sníž. přenesená",J341,0)</f>
        <v>0</v>
      </c>
      <c r="BI341" s="192">
        <f>IF(N341="nulová",J341,0)</f>
        <v>0</v>
      </c>
      <c r="BJ341" s="22" t="s">
        <v>76</v>
      </c>
      <c r="BK341" s="192">
        <f>ROUND(I341*H341,2)</f>
        <v>0</v>
      </c>
      <c r="BL341" s="22" t="s">
        <v>3683</v>
      </c>
      <c r="BM341" s="191" t="s">
        <v>5000</v>
      </c>
    </row>
    <row r="342" s="2" customFormat="1" ht="16.5" customHeight="1">
      <c r="A342" s="41"/>
      <c r="B342" s="179"/>
      <c r="C342" s="180" t="s">
        <v>1773</v>
      </c>
      <c r="D342" s="180" t="s">
        <v>411</v>
      </c>
      <c r="E342" s="181" t="s">
        <v>5001</v>
      </c>
      <c r="F342" s="182" t="s">
        <v>5002</v>
      </c>
      <c r="G342" s="183" t="s">
        <v>664</v>
      </c>
      <c r="H342" s="184">
        <v>1</v>
      </c>
      <c r="I342" s="185"/>
      <c r="J342" s="186">
        <f>ROUND(I342*H342,2)</f>
        <v>0</v>
      </c>
      <c r="K342" s="182" t="s">
        <v>665</v>
      </c>
      <c r="L342" s="42"/>
      <c r="M342" s="187" t="s">
        <v>3</v>
      </c>
      <c r="N342" s="188" t="s">
        <v>43</v>
      </c>
      <c r="O342" s="75"/>
      <c r="P342" s="189">
        <f>O342*H342</f>
        <v>0</v>
      </c>
      <c r="Q342" s="189">
        <v>0</v>
      </c>
      <c r="R342" s="189">
        <f>Q342*H342</f>
        <v>0</v>
      </c>
      <c r="S342" s="189">
        <v>0</v>
      </c>
      <c r="T342" s="190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191" t="s">
        <v>3683</v>
      </c>
      <c r="AT342" s="191" t="s">
        <v>411</v>
      </c>
      <c r="AU342" s="191" t="s">
        <v>76</v>
      </c>
      <c r="AY342" s="22" t="s">
        <v>408</v>
      </c>
      <c r="BE342" s="192">
        <f>IF(N342="základní",J342,0)</f>
        <v>0</v>
      </c>
      <c r="BF342" s="192">
        <f>IF(N342="snížená",J342,0)</f>
        <v>0</v>
      </c>
      <c r="BG342" s="192">
        <f>IF(N342="zákl. přenesená",J342,0)</f>
        <v>0</v>
      </c>
      <c r="BH342" s="192">
        <f>IF(N342="sníž. přenesená",J342,0)</f>
        <v>0</v>
      </c>
      <c r="BI342" s="192">
        <f>IF(N342="nulová",J342,0)</f>
        <v>0</v>
      </c>
      <c r="BJ342" s="22" t="s">
        <v>76</v>
      </c>
      <c r="BK342" s="192">
        <f>ROUND(I342*H342,2)</f>
        <v>0</v>
      </c>
      <c r="BL342" s="22" t="s">
        <v>3683</v>
      </c>
      <c r="BM342" s="191" t="s">
        <v>5003</v>
      </c>
    </row>
    <row r="343" s="2" customFormat="1" ht="16.5" customHeight="1">
      <c r="A343" s="41"/>
      <c r="B343" s="179"/>
      <c r="C343" s="180" t="s">
        <v>1779</v>
      </c>
      <c r="D343" s="180" t="s">
        <v>411</v>
      </c>
      <c r="E343" s="181" t="s">
        <v>5004</v>
      </c>
      <c r="F343" s="182" t="s">
        <v>5005</v>
      </c>
      <c r="G343" s="183" t="s">
        <v>664</v>
      </c>
      <c r="H343" s="184">
        <v>1</v>
      </c>
      <c r="I343" s="185"/>
      <c r="J343" s="186">
        <f>ROUND(I343*H343,2)</f>
        <v>0</v>
      </c>
      <c r="K343" s="182" t="s">
        <v>665</v>
      </c>
      <c r="L343" s="42"/>
      <c r="M343" s="187" t="s">
        <v>3</v>
      </c>
      <c r="N343" s="188" t="s">
        <v>43</v>
      </c>
      <c r="O343" s="75"/>
      <c r="P343" s="189">
        <f>O343*H343</f>
        <v>0</v>
      </c>
      <c r="Q343" s="189">
        <v>0</v>
      </c>
      <c r="R343" s="189">
        <f>Q343*H343</f>
        <v>0</v>
      </c>
      <c r="S343" s="189">
        <v>0</v>
      </c>
      <c r="T343" s="190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191" t="s">
        <v>3683</v>
      </c>
      <c r="AT343" s="191" t="s">
        <v>411</v>
      </c>
      <c r="AU343" s="191" t="s">
        <v>76</v>
      </c>
      <c r="AY343" s="22" t="s">
        <v>408</v>
      </c>
      <c r="BE343" s="192">
        <f>IF(N343="základní",J343,0)</f>
        <v>0</v>
      </c>
      <c r="BF343" s="192">
        <f>IF(N343="snížená",J343,0)</f>
        <v>0</v>
      </c>
      <c r="BG343" s="192">
        <f>IF(N343="zákl. přenesená",J343,0)</f>
        <v>0</v>
      </c>
      <c r="BH343" s="192">
        <f>IF(N343="sníž. přenesená",J343,0)</f>
        <v>0</v>
      </c>
      <c r="BI343" s="192">
        <f>IF(N343="nulová",J343,0)</f>
        <v>0</v>
      </c>
      <c r="BJ343" s="22" t="s">
        <v>76</v>
      </c>
      <c r="BK343" s="192">
        <f>ROUND(I343*H343,2)</f>
        <v>0</v>
      </c>
      <c r="BL343" s="22" t="s">
        <v>3683</v>
      </c>
      <c r="BM343" s="191" t="s">
        <v>5006</v>
      </c>
    </row>
    <row r="344" s="2" customFormat="1" ht="16.5" customHeight="1">
      <c r="A344" s="41"/>
      <c r="B344" s="179"/>
      <c r="C344" s="180" t="s">
        <v>1784</v>
      </c>
      <c r="D344" s="180" t="s">
        <v>411</v>
      </c>
      <c r="E344" s="181" t="s">
        <v>5007</v>
      </c>
      <c r="F344" s="182" t="s">
        <v>5008</v>
      </c>
      <c r="G344" s="183" t="s">
        <v>664</v>
      </c>
      <c r="H344" s="184">
        <v>1</v>
      </c>
      <c r="I344" s="185"/>
      <c r="J344" s="186">
        <f>ROUND(I344*H344,2)</f>
        <v>0</v>
      </c>
      <c r="K344" s="182" t="s">
        <v>665</v>
      </c>
      <c r="L344" s="42"/>
      <c r="M344" s="187" t="s">
        <v>3</v>
      </c>
      <c r="N344" s="188" t="s">
        <v>43</v>
      </c>
      <c r="O344" s="75"/>
      <c r="P344" s="189">
        <f>O344*H344</f>
        <v>0</v>
      </c>
      <c r="Q344" s="189">
        <v>0</v>
      </c>
      <c r="R344" s="189">
        <f>Q344*H344</f>
        <v>0</v>
      </c>
      <c r="S344" s="189">
        <v>0</v>
      </c>
      <c r="T344" s="190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191" t="s">
        <v>3683</v>
      </c>
      <c r="AT344" s="191" t="s">
        <v>411</v>
      </c>
      <c r="AU344" s="191" t="s">
        <v>76</v>
      </c>
      <c r="AY344" s="22" t="s">
        <v>408</v>
      </c>
      <c r="BE344" s="192">
        <f>IF(N344="základní",J344,0)</f>
        <v>0</v>
      </c>
      <c r="BF344" s="192">
        <f>IF(N344="snížená",J344,0)</f>
        <v>0</v>
      </c>
      <c r="BG344" s="192">
        <f>IF(N344="zákl. přenesená",J344,0)</f>
        <v>0</v>
      </c>
      <c r="BH344" s="192">
        <f>IF(N344="sníž. přenesená",J344,0)</f>
        <v>0</v>
      </c>
      <c r="BI344" s="192">
        <f>IF(N344="nulová",J344,0)</f>
        <v>0</v>
      </c>
      <c r="BJ344" s="22" t="s">
        <v>76</v>
      </c>
      <c r="BK344" s="192">
        <f>ROUND(I344*H344,2)</f>
        <v>0</v>
      </c>
      <c r="BL344" s="22" t="s">
        <v>3683</v>
      </c>
      <c r="BM344" s="191" t="s">
        <v>5009</v>
      </c>
    </row>
    <row r="345" s="2" customFormat="1" ht="16.5" customHeight="1">
      <c r="A345" s="41"/>
      <c r="B345" s="179"/>
      <c r="C345" s="180" t="s">
        <v>1789</v>
      </c>
      <c r="D345" s="180" t="s">
        <v>411</v>
      </c>
      <c r="E345" s="181" t="s">
        <v>5010</v>
      </c>
      <c r="F345" s="182" t="s">
        <v>5011</v>
      </c>
      <c r="G345" s="183" t="s">
        <v>664</v>
      </c>
      <c r="H345" s="184">
        <v>1</v>
      </c>
      <c r="I345" s="185"/>
      <c r="J345" s="186">
        <f>ROUND(I345*H345,2)</f>
        <v>0</v>
      </c>
      <c r="K345" s="182" t="s">
        <v>665</v>
      </c>
      <c r="L345" s="42"/>
      <c r="M345" s="187" t="s">
        <v>3</v>
      </c>
      <c r="N345" s="188" t="s">
        <v>43</v>
      </c>
      <c r="O345" s="75"/>
      <c r="P345" s="189">
        <f>O345*H345</f>
        <v>0</v>
      </c>
      <c r="Q345" s="189">
        <v>0</v>
      </c>
      <c r="R345" s="189">
        <f>Q345*H345</f>
        <v>0</v>
      </c>
      <c r="S345" s="189">
        <v>0</v>
      </c>
      <c r="T345" s="190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191" t="s">
        <v>3683</v>
      </c>
      <c r="AT345" s="191" t="s">
        <v>411</v>
      </c>
      <c r="AU345" s="191" t="s">
        <v>76</v>
      </c>
      <c r="AY345" s="22" t="s">
        <v>408</v>
      </c>
      <c r="BE345" s="192">
        <f>IF(N345="základní",J345,0)</f>
        <v>0</v>
      </c>
      <c r="BF345" s="192">
        <f>IF(N345="snížená",J345,0)</f>
        <v>0</v>
      </c>
      <c r="BG345" s="192">
        <f>IF(N345="zákl. přenesená",J345,0)</f>
        <v>0</v>
      </c>
      <c r="BH345" s="192">
        <f>IF(N345="sníž. přenesená",J345,0)</f>
        <v>0</v>
      </c>
      <c r="BI345" s="192">
        <f>IF(N345="nulová",J345,0)</f>
        <v>0</v>
      </c>
      <c r="BJ345" s="22" t="s">
        <v>76</v>
      </c>
      <c r="BK345" s="192">
        <f>ROUND(I345*H345,2)</f>
        <v>0</v>
      </c>
      <c r="BL345" s="22" t="s">
        <v>3683</v>
      </c>
      <c r="BM345" s="191" t="s">
        <v>5012</v>
      </c>
    </row>
    <row r="346" s="2" customFormat="1" ht="16.5" customHeight="1">
      <c r="A346" s="41"/>
      <c r="B346" s="179"/>
      <c r="C346" s="180" t="s">
        <v>1796</v>
      </c>
      <c r="D346" s="180" t="s">
        <v>411</v>
      </c>
      <c r="E346" s="181" t="s">
        <v>5013</v>
      </c>
      <c r="F346" s="182" t="s">
        <v>5014</v>
      </c>
      <c r="G346" s="183" t="s">
        <v>664</v>
      </c>
      <c r="H346" s="184">
        <v>1</v>
      </c>
      <c r="I346" s="185"/>
      <c r="J346" s="186">
        <f>ROUND(I346*H346,2)</f>
        <v>0</v>
      </c>
      <c r="K346" s="182" t="s">
        <v>414</v>
      </c>
      <c r="L346" s="42"/>
      <c r="M346" s="187" t="s">
        <v>3</v>
      </c>
      <c r="N346" s="188" t="s">
        <v>43</v>
      </c>
      <c r="O346" s="75"/>
      <c r="P346" s="189">
        <f>O346*H346</f>
        <v>0</v>
      </c>
      <c r="Q346" s="189">
        <v>0</v>
      </c>
      <c r="R346" s="189">
        <f>Q346*H346</f>
        <v>0</v>
      </c>
      <c r="S346" s="189">
        <v>0</v>
      </c>
      <c r="T346" s="190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191" t="s">
        <v>3683</v>
      </c>
      <c r="AT346" s="191" t="s">
        <v>411</v>
      </c>
      <c r="AU346" s="191" t="s">
        <v>76</v>
      </c>
      <c r="AY346" s="22" t="s">
        <v>408</v>
      </c>
      <c r="BE346" s="192">
        <f>IF(N346="základní",J346,0)</f>
        <v>0</v>
      </c>
      <c r="BF346" s="192">
        <f>IF(N346="snížená",J346,0)</f>
        <v>0</v>
      </c>
      <c r="BG346" s="192">
        <f>IF(N346="zákl. přenesená",J346,0)</f>
        <v>0</v>
      </c>
      <c r="BH346" s="192">
        <f>IF(N346="sníž. přenesená",J346,0)</f>
        <v>0</v>
      </c>
      <c r="BI346" s="192">
        <f>IF(N346="nulová",J346,0)</f>
        <v>0</v>
      </c>
      <c r="BJ346" s="22" t="s">
        <v>76</v>
      </c>
      <c r="BK346" s="192">
        <f>ROUND(I346*H346,2)</f>
        <v>0</v>
      </c>
      <c r="BL346" s="22" t="s">
        <v>3683</v>
      </c>
      <c r="BM346" s="191" t="s">
        <v>5015</v>
      </c>
    </row>
    <row r="347" s="2" customFormat="1">
      <c r="A347" s="41"/>
      <c r="B347" s="42"/>
      <c r="C347" s="41"/>
      <c r="D347" s="193" t="s">
        <v>417</v>
      </c>
      <c r="E347" s="41"/>
      <c r="F347" s="194" t="s">
        <v>5016</v>
      </c>
      <c r="G347" s="41"/>
      <c r="H347" s="41"/>
      <c r="I347" s="195"/>
      <c r="J347" s="41"/>
      <c r="K347" s="41"/>
      <c r="L347" s="42"/>
      <c r="M347" s="196"/>
      <c r="N347" s="197"/>
      <c r="O347" s="75"/>
      <c r="P347" s="75"/>
      <c r="Q347" s="75"/>
      <c r="R347" s="75"/>
      <c r="S347" s="75"/>
      <c r="T347" s="76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2" t="s">
        <v>417</v>
      </c>
      <c r="AU347" s="22" t="s">
        <v>76</v>
      </c>
    </row>
    <row r="348" s="2" customFormat="1" ht="16.5" customHeight="1">
      <c r="A348" s="41"/>
      <c r="B348" s="179"/>
      <c r="C348" s="180" t="s">
        <v>1805</v>
      </c>
      <c r="D348" s="180" t="s">
        <v>411</v>
      </c>
      <c r="E348" s="181" t="s">
        <v>5017</v>
      </c>
      <c r="F348" s="182" t="s">
        <v>5018</v>
      </c>
      <c r="G348" s="183" t="s">
        <v>664</v>
      </c>
      <c r="H348" s="184">
        <v>1</v>
      </c>
      <c r="I348" s="185"/>
      <c r="J348" s="186">
        <f>ROUND(I348*H348,2)</f>
        <v>0</v>
      </c>
      <c r="K348" s="182" t="s">
        <v>665</v>
      </c>
      <c r="L348" s="42"/>
      <c r="M348" s="187" t="s">
        <v>3</v>
      </c>
      <c r="N348" s="188" t="s">
        <v>43</v>
      </c>
      <c r="O348" s="75"/>
      <c r="P348" s="189">
        <f>O348*H348</f>
        <v>0</v>
      </c>
      <c r="Q348" s="189">
        <v>0</v>
      </c>
      <c r="R348" s="189">
        <f>Q348*H348</f>
        <v>0</v>
      </c>
      <c r="S348" s="189">
        <v>0</v>
      </c>
      <c r="T348" s="190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191" t="s">
        <v>3683</v>
      </c>
      <c r="AT348" s="191" t="s">
        <v>411</v>
      </c>
      <c r="AU348" s="191" t="s">
        <v>76</v>
      </c>
      <c r="AY348" s="22" t="s">
        <v>408</v>
      </c>
      <c r="BE348" s="192">
        <f>IF(N348="základní",J348,0)</f>
        <v>0</v>
      </c>
      <c r="BF348" s="192">
        <f>IF(N348="snížená",J348,0)</f>
        <v>0</v>
      </c>
      <c r="BG348" s="192">
        <f>IF(N348="zákl. přenesená",J348,0)</f>
        <v>0</v>
      </c>
      <c r="BH348" s="192">
        <f>IF(N348="sníž. přenesená",J348,0)</f>
        <v>0</v>
      </c>
      <c r="BI348" s="192">
        <f>IF(N348="nulová",J348,0)</f>
        <v>0</v>
      </c>
      <c r="BJ348" s="22" t="s">
        <v>76</v>
      </c>
      <c r="BK348" s="192">
        <f>ROUND(I348*H348,2)</f>
        <v>0</v>
      </c>
      <c r="BL348" s="22" t="s">
        <v>3683</v>
      </c>
      <c r="BM348" s="191" t="s">
        <v>5019</v>
      </c>
    </row>
    <row r="349" s="2" customFormat="1" ht="16.5" customHeight="1">
      <c r="A349" s="41"/>
      <c r="B349" s="179"/>
      <c r="C349" s="180" t="s">
        <v>1810</v>
      </c>
      <c r="D349" s="180" t="s">
        <v>411</v>
      </c>
      <c r="E349" s="181" t="s">
        <v>5020</v>
      </c>
      <c r="F349" s="182" t="s">
        <v>5021</v>
      </c>
      <c r="G349" s="183" t="s">
        <v>664</v>
      </c>
      <c r="H349" s="184">
        <v>1</v>
      </c>
      <c r="I349" s="185"/>
      <c r="J349" s="186">
        <f>ROUND(I349*H349,2)</f>
        <v>0</v>
      </c>
      <c r="K349" s="182" t="s">
        <v>665</v>
      </c>
      <c r="L349" s="42"/>
      <c r="M349" s="187" t="s">
        <v>3</v>
      </c>
      <c r="N349" s="188" t="s">
        <v>43</v>
      </c>
      <c r="O349" s="75"/>
      <c r="P349" s="189">
        <f>O349*H349</f>
        <v>0</v>
      </c>
      <c r="Q349" s="189">
        <v>0</v>
      </c>
      <c r="R349" s="189">
        <f>Q349*H349</f>
        <v>0</v>
      </c>
      <c r="S349" s="189">
        <v>0</v>
      </c>
      <c r="T349" s="190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191" t="s">
        <v>3683</v>
      </c>
      <c r="AT349" s="191" t="s">
        <v>411</v>
      </c>
      <c r="AU349" s="191" t="s">
        <v>76</v>
      </c>
      <c r="AY349" s="22" t="s">
        <v>408</v>
      </c>
      <c r="BE349" s="192">
        <f>IF(N349="základní",J349,0)</f>
        <v>0</v>
      </c>
      <c r="BF349" s="192">
        <f>IF(N349="snížená",J349,0)</f>
        <v>0</v>
      </c>
      <c r="BG349" s="192">
        <f>IF(N349="zákl. přenesená",J349,0)</f>
        <v>0</v>
      </c>
      <c r="BH349" s="192">
        <f>IF(N349="sníž. přenesená",J349,0)</f>
        <v>0</v>
      </c>
      <c r="BI349" s="192">
        <f>IF(N349="nulová",J349,0)</f>
        <v>0</v>
      </c>
      <c r="BJ349" s="22" t="s">
        <v>76</v>
      </c>
      <c r="BK349" s="192">
        <f>ROUND(I349*H349,2)</f>
        <v>0</v>
      </c>
      <c r="BL349" s="22" t="s">
        <v>3683</v>
      </c>
      <c r="BM349" s="191" t="s">
        <v>5022</v>
      </c>
    </row>
    <row r="350" s="2" customFormat="1" ht="16.5" customHeight="1">
      <c r="A350" s="41"/>
      <c r="B350" s="179"/>
      <c r="C350" s="180" t="s">
        <v>1817</v>
      </c>
      <c r="D350" s="180" t="s">
        <v>411</v>
      </c>
      <c r="E350" s="181" t="s">
        <v>5023</v>
      </c>
      <c r="F350" s="182" t="s">
        <v>5024</v>
      </c>
      <c r="G350" s="183" t="s">
        <v>664</v>
      </c>
      <c r="H350" s="184">
        <v>1</v>
      </c>
      <c r="I350" s="185"/>
      <c r="J350" s="186">
        <f>ROUND(I350*H350,2)</f>
        <v>0</v>
      </c>
      <c r="K350" s="182" t="s">
        <v>665</v>
      </c>
      <c r="L350" s="42"/>
      <c r="M350" s="187" t="s">
        <v>3</v>
      </c>
      <c r="N350" s="188" t="s">
        <v>43</v>
      </c>
      <c r="O350" s="75"/>
      <c r="P350" s="189">
        <f>O350*H350</f>
        <v>0</v>
      </c>
      <c r="Q350" s="189">
        <v>0</v>
      </c>
      <c r="R350" s="189">
        <f>Q350*H350</f>
        <v>0</v>
      </c>
      <c r="S350" s="189">
        <v>0</v>
      </c>
      <c r="T350" s="190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191" t="s">
        <v>3683</v>
      </c>
      <c r="AT350" s="191" t="s">
        <v>411</v>
      </c>
      <c r="AU350" s="191" t="s">
        <v>76</v>
      </c>
      <c r="AY350" s="22" t="s">
        <v>408</v>
      </c>
      <c r="BE350" s="192">
        <f>IF(N350="základní",J350,0)</f>
        <v>0</v>
      </c>
      <c r="BF350" s="192">
        <f>IF(N350="snížená",J350,0)</f>
        <v>0</v>
      </c>
      <c r="BG350" s="192">
        <f>IF(N350="zákl. přenesená",J350,0)</f>
        <v>0</v>
      </c>
      <c r="BH350" s="192">
        <f>IF(N350="sníž. přenesená",J350,0)</f>
        <v>0</v>
      </c>
      <c r="BI350" s="192">
        <f>IF(N350="nulová",J350,0)</f>
        <v>0</v>
      </c>
      <c r="BJ350" s="22" t="s">
        <v>76</v>
      </c>
      <c r="BK350" s="192">
        <f>ROUND(I350*H350,2)</f>
        <v>0</v>
      </c>
      <c r="BL350" s="22" t="s">
        <v>3683</v>
      </c>
      <c r="BM350" s="191" t="s">
        <v>5025</v>
      </c>
    </row>
    <row r="351" s="2" customFormat="1" ht="16.5" customHeight="1">
      <c r="A351" s="41"/>
      <c r="B351" s="179"/>
      <c r="C351" s="180" t="s">
        <v>1822</v>
      </c>
      <c r="D351" s="180" t="s">
        <v>411</v>
      </c>
      <c r="E351" s="181" t="s">
        <v>5026</v>
      </c>
      <c r="F351" s="182" t="s">
        <v>5027</v>
      </c>
      <c r="G351" s="183" t="s">
        <v>664</v>
      </c>
      <c r="H351" s="184">
        <v>1</v>
      </c>
      <c r="I351" s="185"/>
      <c r="J351" s="186">
        <f>ROUND(I351*H351,2)</f>
        <v>0</v>
      </c>
      <c r="K351" s="182" t="s">
        <v>665</v>
      </c>
      <c r="L351" s="42"/>
      <c r="M351" s="187" t="s">
        <v>3</v>
      </c>
      <c r="N351" s="188" t="s">
        <v>43</v>
      </c>
      <c r="O351" s="75"/>
      <c r="P351" s="189">
        <f>O351*H351</f>
        <v>0</v>
      </c>
      <c r="Q351" s="189">
        <v>0</v>
      </c>
      <c r="R351" s="189">
        <f>Q351*H351</f>
        <v>0</v>
      </c>
      <c r="S351" s="189">
        <v>0</v>
      </c>
      <c r="T351" s="190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191" t="s">
        <v>3683</v>
      </c>
      <c r="AT351" s="191" t="s">
        <v>411</v>
      </c>
      <c r="AU351" s="191" t="s">
        <v>76</v>
      </c>
      <c r="AY351" s="22" t="s">
        <v>408</v>
      </c>
      <c r="BE351" s="192">
        <f>IF(N351="základní",J351,0)</f>
        <v>0</v>
      </c>
      <c r="BF351" s="192">
        <f>IF(N351="snížená",J351,0)</f>
        <v>0</v>
      </c>
      <c r="BG351" s="192">
        <f>IF(N351="zákl. přenesená",J351,0)</f>
        <v>0</v>
      </c>
      <c r="BH351" s="192">
        <f>IF(N351="sníž. přenesená",J351,0)</f>
        <v>0</v>
      </c>
      <c r="BI351" s="192">
        <f>IF(N351="nulová",J351,0)</f>
        <v>0</v>
      </c>
      <c r="BJ351" s="22" t="s">
        <v>76</v>
      </c>
      <c r="BK351" s="192">
        <f>ROUND(I351*H351,2)</f>
        <v>0</v>
      </c>
      <c r="BL351" s="22" t="s">
        <v>3683</v>
      </c>
      <c r="BM351" s="191" t="s">
        <v>5028</v>
      </c>
    </row>
    <row r="352" s="2" customFormat="1" ht="16.5" customHeight="1">
      <c r="A352" s="41"/>
      <c r="B352" s="179"/>
      <c r="C352" s="180" t="s">
        <v>1827</v>
      </c>
      <c r="D352" s="180" t="s">
        <v>411</v>
      </c>
      <c r="E352" s="181" t="s">
        <v>5029</v>
      </c>
      <c r="F352" s="182" t="s">
        <v>5030</v>
      </c>
      <c r="G352" s="183" t="s">
        <v>664</v>
      </c>
      <c r="H352" s="184">
        <v>1</v>
      </c>
      <c r="I352" s="185"/>
      <c r="J352" s="186">
        <f>ROUND(I352*H352,2)</f>
        <v>0</v>
      </c>
      <c r="K352" s="182" t="s">
        <v>665</v>
      </c>
      <c r="L352" s="42"/>
      <c r="M352" s="187" t="s">
        <v>3</v>
      </c>
      <c r="N352" s="188" t="s">
        <v>43</v>
      </c>
      <c r="O352" s="75"/>
      <c r="P352" s="189">
        <f>O352*H352</f>
        <v>0</v>
      </c>
      <c r="Q352" s="189">
        <v>0</v>
      </c>
      <c r="R352" s="189">
        <f>Q352*H352</f>
        <v>0</v>
      </c>
      <c r="S352" s="189">
        <v>0</v>
      </c>
      <c r="T352" s="190">
        <f>S352*H352</f>
        <v>0</v>
      </c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R352" s="191" t="s">
        <v>415</v>
      </c>
      <c r="AT352" s="191" t="s">
        <v>411</v>
      </c>
      <c r="AU352" s="191" t="s">
        <v>76</v>
      </c>
      <c r="AY352" s="22" t="s">
        <v>408</v>
      </c>
      <c r="BE352" s="192">
        <f>IF(N352="základní",J352,0)</f>
        <v>0</v>
      </c>
      <c r="BF352" s="192">
        <f>IF(N352="snížená",J352,0)</f>
        <v>0</v>
      </c>
      <c r="BG352" s="192">
        <f>IF(N352="zákl. přenesená",J352,0)</f>
        <v>0</v>
      </c>
      <c r="BH352" s="192">
        <f>IF(N352="sníž. přenesená",J352,0)</f>
        <v>0</v>
      </c>
      <c r="BI352" s="192">
        <f>IF(N352="nulová",J352,0)</f>
        <v>0</v>
      </c>
      <c r="BJ352" s="22" t="s">
        <v>76</v>
      </c>
      <c r="BK352" s="192">
        <f>ROUND(I352*H352,2)</f>
        <v>0</v>
      </c>
      <c r="BL352" s="22" t="s">
        <v>415</v>
      </c>
      <c r="BM352" s="191" t="s">
        <v>5031</v>
      </c>
    </row>
    <row r="353" s="2" customFormat="1" ht="16.5" customHeight="1">
      <c r="A353" s="41"/>
      <c r="B353" s="179"/>
      <c r="C353" s="180" t="s">
        <v>1833</v>
      </c>
      <c r="D353" s="180" t="s">
        <v>411</v>
      </c>
      <c r="E353" s="181" t="s">
        <v>5032</v>
      </c>
      <c r="F353" s="182" t="s">
        <v>5033</v>
      </c>
      <c r="G353" s="183" t="s">
        <v>2617</v>
      </c>
      <c r="H353" s="184">
        <v>1</v>
      </c>
      <c r="I353" s="185"/>
      <c r="J353" s="186">
        <f>ROUND(I353*H353,2)</f>
        <v>0</v>
      </c>
      <c r="K353" s="182" t="s">
        <v>414</v>
      </c>
      <c r="L353" s="42"/>
      <c r="M353" s="187" t="s">
        <v>3</v>
      </c>
      <c r="N353" s="188" t="s">
        <v>43</v>
      </c>
      <c r="O353" s="75"/>
      <c r="P353" s="189">
        <f>O353*H353</f>
        <v>0</v>
      </c>
      <c r="Q353" s="189">
        <v>0</v>
      </c>
      <c r="R353" s="189">
        <f>Q353*H353</f>
        <v>0</v>
      </c>
      <c r="S353" s="189">
        <v>0</v>
      </c>
      <c r="T353" s="190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191" t="s">
        <v>415</v>
      </c>
      <c r="AT353" s="191" t="s">
        <v>411</v>
      </c>
      <c r="AU353" s="191" t="s">
        <v>76</v>
      </c>
      <c r="AY353" s="22" t="s">
        <v>408</v>
      </c>
      <c r="BE353" s="192">
        <f>IF(N353="základní",J353,0)</f>
        <v>0</v>
      </c>
      <c r="BF353" s="192">
        <f>IF(N353="snížená",J353,0)</f>
        <v>0</v>
      </c>
      <c r="BG353" s="192">
        <f>IF(N353="zákl. přenesená",J353,0)</f>
        <v>0</v>
      </c>
      <c r="BH353" s="192">
        <f>IF(N353="sníž. přenesená",J353,0)</f>
        <v>0</v>
      </c>
      <c r="BI353" s="192">
        <f>IF(N353="nulová",J353,0)</f>
        <v>0</v>
      </c>
      <c r="BJ353" s="22" t="s">
        <v>76</v>
      </c>
      <c r="BK353" s="192">
        <f>ROUND(I353*H353,2)</f>
        <v>0</v>
      </c>
      <c r="BL353" s="22" t="s">
        <v>415</v>
      </c>
      <c r="BM353" s="191" t="s">
        <v>5034</v>
      </c>
    </row>
    <row r="354" s="2" customFormat="1">
      <c r="A354" s="41"/>
      <c r="B354" s="42"/>
      <c r="C354" s="41"/>
      <c r="D354" s="193" t="s">
        <v>417</v>
      </c>
      <c r="E354" s="41"/>
      <c r="F354" s="194" t="s">
        <v>5035</v>
      </c>
      <c r="G354" s="41"/>
      <c r="H354" s="41"/>
      <c r="I354" s="195"/>
      <c r="J354" s="41"/>
      <c r="K354" s="41"/>
      <c r="L354" s="42"/>
      <c r="M354" s="251"/>
      <c r="N354" s="252"/>
      <c r="O354" s="253"/>
      <c r="P354" s="253"/>
      <c r="Q354" s="253"/>
      <c r="R354" s="253"/>
      <c r="S354" s="253"/>
      <c r="T354" s="254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2" t="s">
        <v>417</v>
      </c>
      <c r="AU354" s="22" t="s">
        <v>76</v>
      </c>
    </row>
    <row r="355" s="2" customFormat="1" ht="6.96" customHeight="1">
      <c r="A355" s="41"/>
      <c r="B355" s="58"/>
      <c r="C355" s="59"/>
      <c r="D355" s="59"/>
      <c r="E355" s="59"/>
      <c r="F355" s="59"/>
      <c r="G355" s="59"/>
      <c r="H355" s="59"/>
      <c r="I355" s="59"/>
      <c r="J355" s="59"/>
      <c r="K355" s="59"/>
      <c r="L355" s="42"/>
      <c r="M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</row>
  </sheetData>
  <autoFilter ref="C104:K35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3:H93"/>
    <mergeCell ref="E95:H95"/>
    <mergeCell ref="E97:H97"/>
    <mergeCell ref="L2:V2"/>
  </mergeCells>
  <hyperlinks>
    <hyperlink ref="F237" r:id="rId1" display="https://podminky.urs.cz/item/CS_URS_2024_02/210191511"/>
    <hyperlink ref="F239" r:id="rId2" display="https://podminky.urs.cz/item/CS_URS_2024_02/210191531"/>
    <hyperlink ref="F297" r:id="rId3" display="https://podminky.urs.cz/item/CS_URS_2024_02/210220101"/>
    <hyperlink ref="F299" r:id="rId4" display="https://podminky.urs.cz/item/CS_URS_2024_02/210020681"/>
    <hyperlink ref="F301" r:id="rId5" display="https://podminky.urs.cz/item/CS_URS_2024_02/210220201"/>
    <hyperlink ref="F303" r:id="rId6" display="https://podminky.urs.cz/item/CS_URS_2024_02/210100272"/>
    <hyperlink ref="F306" r:id="rId7" display="https://podminky.urs.cz/item/CS_URS_2024_02/210220301"/>
    <hyperlink ref="F311" r:id="rId8" display="https://podminky.urs.cz/item/CS_URS_2024_02/210220321"/>
    <hyperlink ref="F347" r:id="rId9" display="https://podminky.urs.cz/item/CS_URS_2024_02/K030"/>
    <hyperlink ref="F354" r:id="rId10" display="https://podminky.urs.cz/item/CS_URS_2024_02/K035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100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3282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30" customHeight="1">
      <c r="A11" s="41"/>
      <c r="B11" s="42"/>
      <c r="C11" s="41"/>
      <c r="D11" s="41"/>
      <c r="E11" s="65" t="s">
        <v>5036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3284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3285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3285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ROUND(J89,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ROUND((SUM(BE89:BE128)),  2)</f>
        <v>0</v>
      </c>
      <c r="G35" s="41"/>
      <c r="H35" s="41"/>
      <c r="I35" s="136">
        <v>0.20999999999999999</v>
      </c>
      <c r="J35" s="135">
        <f>ROUND(((SUM(BE89:BE128))*I35),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ROUND((SUM(BF89:BF128)),  2)</f>
        <v>0</v>
      </c>
      <c r="G36" s="41"/>
      <c r="H36" s="41"/>
      <c r="I36" s="136">
        <v>0.12</v>
      </c>
      <c r="J36" s="135">
        <f>ROUND(((SUM(BF89:BF128))*I36),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ROUND((SUM(BG89:BG128)),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ROUND((SUM(BH89:BH128)),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ROUND((SUM(BI89:BI128)),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3282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30" customHeight="1">
      <c r="A54" s="41"/>
      <c r="B54" s="42"/>
      <c r="C54" s="41"/>
      <c r="D54" s="41"/>
      <c r="E54" s="65" t="str">
        <f>E11</f>
        <v>16 - Vybavení dle návrhu interieru, pevně spojené se stavbou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J89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5037</v>
      </c>
      <c r="E64" s="148"/>
      <c r="F64" s="148"/>
      <c r="G64" s="148"/>
      <c r="H64" s="148"/>
      <c r="I64" s="148"/>
      <c r="J64" s="149">
        <f>J90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5038</v>
      </c>
      <c r="E65" s="153"/>
      <c r="F65" s="153"/>
      <c r="G65" s="153"/>
      <c r="H65" s="153"/>
      <c r="I65" s="153"/>
      <c r="J65" s="154">
        <f>J91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5039</v>
      </c>
      <c r="E66" s="153"/>
      <c r="F66" s="153"/>
      <c r="G66" s="153"/>
      <c r="H66" s="153"/>
      <c r="I66" s="153"/>
      <c r="J66" s="154">
        <f>J110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5040</v>
      </c>
      <c r="E67" s="153"/>
      <c r="F67" s="153"/>
      <c r="G67" s="153"/>
      <c r="H67" s="153"/>
      <c r="I67" s="153"/>
      <c r="J67" s="154">
        <f>J124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1"/>
      <c r="D68" s="41"/>
      <c r="E68" s="41"/>
      <c r="F68" s="41"/>
      <c r="G68" s="41"/>
      <c r="H68" s="41"/>
      <c r="I68" s="41"/>
      <c r="J68" s="41"/>
      <c r="K68" s="41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58"/>
      <c r="C69" s="59"/>
      <c r="D69" s="59"/>
      <c r="E69" s="59"/>
      <c r="F69" s="59"/>
      <c r="G69" s="59"/>
      <c r="H69" s="59"/>
      <c r="I69" s="59"/>
      <c r="J69" s="59"/>
      <c r="K69" s="59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0"/>
      <c r="C73" s="61"/>
      <c r="D73" s="61"/>
      <c r="E73" s="61"/>
      <c r="F73" s="61"/>
      <c r="G73" s="61"/>
      <c r="H73" s="61"/>
      <c r="I73" s="61"/>
      <c r="J73" s="61"/>
      <c r="K73" s="6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393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1"/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17</v>
      </c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1"/>
      <c r="D77" s="41"/>
      <c r="E77" s="127" t="str">
        <f>E7</f>
        <v>Obecní dům Rudíkov - smlouva č. 1 - SO01, 10, 12</v>
      </c>
      <c r="F77" s="35"/>
      <c r="G77" s="35"/>
      <c r="H77" s="35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5"/>
      <c r="C78" s="35" t="s">
        <v>132</v>
      </c>
      <c r="L78" s="25"/>
    </row>
    <row r="79" s="2" customFormat="1" ht="16.5" customHeight="1">
      <c r="A79" s="41"/>
      <c r="B79" s="42"/>
      <c r="C79" s="41"/>
      <c r="D79" s="41"/>
      <c r="E79" s="127" t="s">
        <v>136</v>
      </c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3282</v>
      </c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30" customHeight="1">
      <c r="A81" s="41"/>
      <c r="B81" s="42"/>
      <c r="C81" s="41"/>
      <c r="D81" s="41"/>
      <c r="E81" s="65" t="str">
        <f>E11</f>
        <v>16 - Vybavení dle návrhu interieru, pevně spojené se stavbou</v>
      </c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1"/>
      <c r="E83" s="41"/>
      <c r="F83" s="30" t="str">
        <f>F14</f>
        <v>RUDÍKOV, P.Č. 2250/4, 2261, ST. 63, 2208/9</v>
      </c>
      <c r="G83" s="41"/>
      <c r="H83" s="41"/>
      <c r="I83" s="35" t="s">
        <v>23</v>
      </c>
      <c r="J83" s="67" t="str">
        <f>IF(J14="","",J14)</f>
        <v>10. 1. 2024</v>
      </c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1"/>
      <c r="E85" s="41"/>
      <c r="F85" s="30" t="str">
        <f>E17</f>
        <v xml:space="preserve"> </v>
      </c>
      <c r="G85" s="41"/>
      <c r="H85" s="41"/>
      <c r="I85" s="35" t="s">
        <v>31</v>
      </c>
      <c r="J85" s="39" t="str">
        <f>E23</f>
        <v>Ondřej Zikán</v>
      </c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1"/>
      <c r="E86" s="41"/>
      <c r="F86" s="30" t="str">
        <f>IF(E20="","",E20)</f>
        <v>Vyplň údaj</v>
      </c>
      <c r="G86" s="41"/>
      <c r="H86" s="41"/>
      <c r="I86" s="35" t="s">
        <v>34</v>
      </c>
      <c r="J86" s="39" t="str">
        <f>E26</f>
        <v>Ondřej Zikán</v>
      </c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1"/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56"/>
      <c r="B88" s="157"/>
      <c r="C88" s="158" t="s">
        <v>394</v>
      </c>
      <c r="D88" s="159" t="s">
        <v>57</v>
      </c>
      <c r="E88" s="159" t="s">
        <v>53</v>
      </c>
      <c r="F88" s="159" t="s">
        <v>54</v>
      </c>
      <c r="G88" s="159" t="s">
        <v>395</v>
      </c>
      <c r="H88" s="159" t="s">
        <v>396</v>
      </c>
      <c r="I88" s="159" t="s">
        <v>397</v>
      </c>
      <c r="J88" s="159" t="s">
        <v>281</v>
      </c>
      <c r="K88" s="160" t="s">
        <v>398</v>
      </c>
      <c r="L88" s="161"/>
      <c r="M88" s="83" t="s">
        <v>3</v>
      </c>
      <c r="N88" s="84" t="s">
        <v>42</v>
      </c>
      <c r="O88" s="84" t="s">
        <v>399</v>
      </c>
      <c r="P88" s="84" t="s">
        <v>400</v>
      </c>
      <c r="Q88" s="84" t="s">
        <v>401</v>
      </c>
      <c r="R88" s="84" t="s">
        <v>402</v>
      </c>
      <c r="S88" s="84" t="s">
        <v>403</v>
      </c>
      <c r="T88" s="85" t="s">
        <v>404</v>
      </c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</row>
    <row r="89" s="2" customFormat="1" ht="22.8" customHeight="1">
      <c r="A89" s="41"/>
      <c r="B89" s="42"/>
      <c r="C89" s="90" t="s">
        <v>405</v>
      </c>
      <c r="D89" s="41"/>
      <c r="E89" s="41"/>
      <c r="F89" s="41"/>
      <c r="G89" s="41"/>
      <c r="H89" s="41"/>
      <c r="I89" s="41"/>
      <c r="J89" s="162">
        <f>BK89</f>
        <v>0</v>
      </c>
      <c r="K89" s="41"/>
      <c r="L89" s="42"/>
      <c r="M89" s="86"/>
      <c r="N89" s="71"/>
      <c r="O89" s="87"/>
      <c r="P89" s="163">
        <f>P90</f>
        <v>0</v>
      </c>
      <c r="Q89" s="87"/>
      <c r="R89" s="163">
        <f>R90</f>
        <v>0</v>
      </c>
      <c r="S89" s="87"/>
      <c r="T89" s="164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2" t="s">
        <v>71</v>
      </c>
      <c r="AU89" s="22" t="s">
        <v>287</v>
      </c>
      <c r="BK89" s="165">
        <f>BK90</f>
        <v>0</v>
      </c>
    </row>
    <row r="90" s="12" customFormat="1" ht="25.92" customHeight="1">
      <c r="A90" s="12"/>
      <c r="B90" s="166"/>
      <c r="C90" s="12"/>
      <c r="D90" s="167" t="s">
        <v>71</v>
      </c>
      <c r="E90" s="168" t="s">
        <v>5041</v>
      </c>
      <c r="F90" s="168" t="s">
        <v>5042</v>
      </c>
      <c r="G90" s="12"/>
      <c r="H90" s="12"/>
      <c r="I90" s="169"/>
      <c r="J90" s="170">
        <f>BK90</f>
        <v>0</v>
      </c>
      <c r="K90" s="12"/>
      <c r="L90" s="166"/>
      <c r="M90" s="171"/>
      <c r="N90" s="172"/>
      <c r="O90" s="172"/>
      <c r="P90" s="173">
        <f>P91+P110+P124</f>
        <v>0</v>
      </c>
      <c r="Q90" s="172"/>
      <c r="R90" s="173">
        <f>R91+R110+R124</f>
        <v>0</v>
      </c>
      <c r="S90" s="172"/>
      <c r="T90" s="174">
        <f>T91+T110+T124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67" t="s">
        <v>415</v>
      </c>
      <c r="AT90" s="175" t="s">
        <v>71</v>
      </c>
      <c r="AU90" s="175" t="s">
        <v>72</v>
      </c>
      <c r="AY90" s="167" t="s">
        <v>408</v>
      </c>
      <c r="BK90" s="176">
        <f>BK91+BK110+BK124</f>
        <v>0</v>
      </c>
    </row>
    <row r="91" s="12" customFormat="1" ht="22.8" customHeight="1">
      <c r="A91" s="12"/>
      <c r="B91" s="166"/>
      <c r="C91" s="12"/>
      <c r="D91" s="167" t="s">
        <v>71</v>
      </c>
      <c r="E91" s="177" t="s">
        <v>114</v>
      </c>
      <c r="F91" s="177" t="s">
        <v>5043</v>
      </c>
      <c r="G91" s="12"/>
      <c r="H91" s="12"/>
      <c r="I91" s="169"/>
      <c r="J91" s="178">
        <f>BK91</f>
        <v>0</v>
      </c>
      <c r="K91" s="12"/>
      <c r="L91" s="166"/>
      <c r="M91" s="171"/>
      <c r="N91" s="172"/>
      <c r="O91" s="172"/>
      <c r="P91" s="173">
        <f>SUM(P92:P109)</f>
        <v>0</v>
      </c>
      <c r="Q91" s="172"/>
      <c r="R91" s="173">
        <f>SUM(R92:R109)</f>
        <v>0</v>
      </c>
      <c r="S91" s="172"/>
      <c r="T91" s="174">
        <f>SUM(T92:T109)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7" t="s">
        <v>415</v>
      </c>
      <c r="AT91" s="175" t="s">
        <v>71</v>
      </c>
      <c r="AU91" s="175" t="s">
        <v>76</v>
      </c>
      <c r="AY91" s="167" t="s">
        <v>408</v>
      </c>
      <c r="BK91" s="176">
        <f>SUM(BK92:BK109)</f>
        <v>0</v>
      </c>
    </row>
    <row r="92" s="2" customFormat="1" ht="16.5" customHeight="1">
      <c r="A92" s="41"/>
      <c r="B92" s="179"/>
      <c r="C92" s="180" t="s">
        <v>76</v>
      </c>
      <c r="D92" s="180" t="s">
        <v>411</v>
      </c>
      <c r="E92" s="181" t="s">
        <v>5044</v>
      </c>
      <c r="F92" s="182" t="s">
        <v>5045</v>
      </c>
      <c r="G92" s="183" t="s">
        <v>664</v>
      </c>
      <c r="H92" s="184">
        <v>2</v>
      </c>
      <c r="I92" s="185"/>
      <c r="J92" s="186">
        <f>ROUND(I92*H92,2)</f>
        <v>0</v>
      </c>
      <c r="K92" s="182" t="s">
        <v>665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415</v>
      </c>
      <c r="AT92" s="191" t="s">
        <v>411</v>
      </c>
      <c r="AU92" s="191" t="s">
        <v>80</v>
      </c>
      <c r="AY92" s="22" t="s">
        <v>408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76</v>
      </c>
      <c r="BK92" s="192">
        <f>ROUND(I92*H92,2)</f>
        <v>0</v>
      </c>
      <c r="BL92" s="22" t="s">
        <v>415</v>
      </c>
      <c r="BM92" s="191" t="s">
        <v>5046</v>
      </c>
    </row>
    <row r="93" s="2" customFormat="1">
      <c r="A93" s="41"/>
      <c r="B93" s="42"/>
      <c r="C93" s="41"/>
      <c r="D93" s="199" t="s">
        <v>429</v>
      </c>
      <c r="E93" s="41"/>
      <c r="F93" s="207" t="s">
        <v>5047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429</v>
      </c>
      <c r="AU93" s="22" t="s">
        <v>80</v>
      </c>
    </row>
    <row r="94" s="2" customFormat="1" ht="16.5" customHeight="1">
      <c r="A94" s="41"/>
      <c r="B94" s="179"/>
      <c r="C94" s="180" t="s">
        <v>80</v>
      </c>
      <c r="D94" s="180" t="s">
        <v>411</v>
      </c>
      <c r="E94" s="181" t="s">
        <v>5048</v>
      </c>
      <c r="F94" s="182" t="s">
        <v>5049</v>
      </c>
      <c r="G94" s="183" t="s">
        <v>664</v>
      </c>
      <c r="H94" s="184">
        <v>6</v>
      </c>
      <c r="I94" s="185"/>
      <c r="J94" s="186">
        <f>ROUND(I94*H94,2)</f>
        <v>0</v>
      </c>
      <c r="K94" s="182" t="s">
        <v>665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415</v>
      </c>
      <c r="AT94" s="191" t="s">
        <v>411</v>
      </c>
      <c r="AU94" s="191" t="s">
        <v>80</v>
      </c>
      <c r="AY94" s="22" t="s">
        <v>408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76</v>
      </c>
      <c r="BK94" s="192">
        <f>ROUND(I94*H94,2)</f>
        <v>0</v>
      </c>
      <c r="BL94" s="22" t="s">
        <v>415</v>
      </c>
      <c r="BM94" s="191" t="s">
        <v>5050</v>
      </c>
    </row>
    <row r="95" s="2" customFormat="1">
      <c r="A95" s="41"/>
      <c r="B95" s="42"/>
      <c r="C95" s="41"/>
      <c r="D95" s="199" t="s">
        <v>429</v>
      </c>
      <c r="E95" s="41"/>
      <c r="F95" s="207" t="s">
        <v>5051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429</v>
      </c>
      <c r="AU95" s="22" t="s">
        <v>80</v>
      </c>
    </row>
    <row r="96" s="2" customFormat="1" ht="16.5" customHeight="1">
      <c r="A96" s="41"/>
      <c r="B96" s="179"/>
      <c r="C96" s="180" t="s">
        <v>114</v>
      </c>
      <c r="D96" s="180" t="s">
        <v>411</v>
      </c>
      <c r="E96" s="181" t="s">
        <v>5052</v>
      </c>
      <c r="F96" s="182" t="s">
        <v>5053</v>
      </c>
      <c r="G96" s="183" t="s">
        <v>664</v>
      </c>
      <c r="H96" s="184">
        <v>5</v>
      </c>
      <c r="I96" s="185"/>
      <c r="J96" s="186">
        <f>ROUND(I96*H96,2)</f>
        <v>0</v>
      </c>
      <c r="K96" s="182" t="s">
        <v>665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415</v>
      </c>
      <c r="AT96" s="191" t="s">
        <v>411</v>
      </c>
      <c r="AU96" s="191" t="s">
        <v>80</v>
      </c>
      <c r="AY96" s="22" t="s">
        <v>408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76</v>
      </c>
      <c r="BK96" s="192">
        <f>ROUND(I96*H96,2)</f>
        <v>0</v>
      </c>
      <c r="BL96" s="22" t="s">
        <v>415</v>
      </c>
      <c r="BM96" s="191" t="s">
        <v>5054</v>
      </c>
    </row>
    <row r="97" s="2" customFormat="1">
      <c r="A97" s="41"/>
      <c r="B97" s="42"/>
      <c r="C97" s="41"/>
      <c r="D97" s="199" t="s">
        <v>429</v>
      </c>
      <c r="E97" s="41"/>
      <c r="F97" s="207" t="s">
        <v>5055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429</v>
      </c>
      <c r="AU97" s="22" t="s">
        <v>80</v>
      </c>
    </row>
    <row r="98" s="2" customFormat="1" ht="21.75" customHeight="1">
      <c r="A98" s="41"/>
      <c r="B98" s="179"/>
      <c r="C98" s="180" t="s">
        <v>415</v>
      </c>
      <c r="D98" s="180" t="s">
        <v>411</v>
      </c>
      <c r="E98" s="181" t="s">
        <v>5056</v>
      </c>
      <c r="F98" s="182" t="s">
        <v>5057</v>
      </c>
      <c r="G98" s="183" t="s">
        <v>664</v>
      </c>
      <c r="H98" s="184">
        <v>5</v>
      </c>
      <c r="I98" s="185"/>
      <c r="J98" s="186">
        <f>ROUND(I98*H98,2)</f>
        <v>0</v>
      </c>
      <c r="K98" s="182" t="s">
        <v>665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415</v>
      </c>
      <c r="AT98" s="191" t="s">
        <v>411</v>
      </c>
      <c r="AU98" s="191" t="s">
        <v>80</v>
      </c>
      <c r="AY98" s="22" t="s">
        <v>408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76</v>
      </c>
      <c r="BK98" s="192">
        <f>ROUND(I98*H98,2)</f>
        <v>0</v>
      </c>
      <c r="BL98" s="22" t="s">
        <v>415</v>
      </c>
      <c r="BM98" s="191" t="s">
        <v>5058</v>
      </c>
    </row>
    <row r="99" s="2" customFormat="1">
      <c r="A99" s="41"/>
      <c r="B99" s="42"/>
      <c r="C99" s="41"/>
      <c r="D99" s="199" t="s">
        <v>429</v>
      </c>
      <c r="E99" s="41"/>
      <c r="F99" s="207" t="s">
        <v>5059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429</v>
      </c>
      <c r="AU99" s="22" t="s">
        <v>80</v>
      </c>
    </row>
    <row r="100" s="2" customFormat="1" ht="16.5" customHeight="1">
      <c r="A100" s="41"/>
      <c r="B100" s="179"/>
      <c r="C100" s="180" t="s">
        <v>437</v>
      </c>
      <c r="D100" s="180" t="s">
        <v>411</v>
      </c>
      <c r="E100" s="181" t="s">
        <v>5060</v>
      </c>
      <c r="F100" s="182" t="s">
        <v>5061</v>
      </c>
      <c r="G100" s="183" t="s">
        <v>664</v>
      </c>
      <c r="H100" s="184">
        <v>7</v>
      </c>
      <c r="I100" s="185"/>
      <c r="J100" s="186">
        <f>ROUND(I100*H100,2)</f>
        <v>0</v>
      </c>
      <c r="K100" s="182" t="s">
        <v>665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415</v>
      </c>
      <c r="AT100" s="191" t="s">
        <v>411</v>
      </c>
      <c r="AU100" s="191" t="s">
        <v>80</v>
      </c>
      <c r="AY100" s="22" t="s">
        <v>408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76</v>
      </c>
      <c r="BK100" s="192">
        <f>ROUND(I100*H100,2)</f>
        <v>0</v>
      </c>
      <c r="BL100" s="22" t="s">
        <v>415</v>
      </c>
      <c r="BM100" s="191" t="s">
        <v>5062</v>
      </c>
    </row>
    <row r="101" s="2" customFormat="1">
      <c r="A101" s="41"/>
      <c r="B101" s="42"/>
      <c r="C101" s="41"/>
      <c r="D101" s="199" t="s">
        <v>429</v>
      </c>
      <c r="E101" s="41"/>
      <c r="F101" s="207" t="s">
        <v>5063</v>
      </c>
      <c r="G101" s="41"/>
      <c r="H101" s="41"/>
      <c r="I101" s="195"/>
      <c r="J101" s="41"/>
      <c r="K101" s="41"/>
      <c r="L101" s="42"/>
      <c r="M101" s="196"/>
      <c r="N101" s="197"/>
      <c r="O101" s="75"/>
      <c r="P101" s="75"/>
      <c r="Q101" s="75"/>
      <c r="R101" s="75"/>
      <c r="S101" s="75"/>
      <c r="T101" s="76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2" t="s">
        <v>429</v>
      </c>
      <c r="AU101" s="22" t="s">
        <v>80</v>
      </c>
    </row>
    <row r="102" s="2" customFormat="1" ht="16.5" customHeight="1">
      <c r="A102" s="41"/>
      <c r="B102" s="179"/>
      <c r="C102" s="180" t="s">
        <v>452</v>
      </c>
      <c r="D102" s="180" t="s">
        <v>411</v>
      </c>
      <c r="E102" s="181" t="s">
        <v>5064</v>
      </c>
      <c r="F102" s="182" t="s">
        <v>5065</v>
      </c>
      <c r="G102" s="183" t="s">
        <v>664</v>
      </c>
      <c r="H102" s="184">
        <v>2</v>
      </c>
      <c r="I102" s="185"/>
      <c r="J102" s="186">
        <f>ROUND(I102*H102,2)</f>
        <v>0</v>
      </c>
      <c r="K102" s="182" t="s">
        <v>665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</v>
      </c>
      <c r="R102" s="189">
        <f>Q102*H102</f>
        <v>0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415</v>
      </c>
      <c r="AT102" s="191" t="s">
        <v>411</v>
      </c>
      <c r="AU102" s="191" t="s">
        <v>80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415</v>
      </c>
      <c r="BM102" s="191" t="s">
        <v>5066</v>
      </c>
    </row>
    <row r="103" s="2" customFormat="1">
      <c r="A103" s="41"/>
      <c r="B103" s="42"/>
      <c r="C103" s="41"/>
      <c r="D103" s="199" t="s">
        <v>429</v>
      </c>
      <c r="E103" s="41"/>
      <c r="F103" s="207" t="s">
        <v>5067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429</v>
      </c>
      <c r="AU103" s="22" t="s">
        <v>80</v>
      </c>
    </row>
    <row r="104" s="2" customFormat="1" ht="16.5" customHeight="1">
      <c r="A104" s="41"/>
      <c r="B104" s="179"/>
      <c r="C104" s="180" t="s">
        <v>458</v>
      </c>
      <c r="D104" s="180" t="s">
        <v>411</v>
      </c>
      <c r="E104" s="181" t="s">
        <v>5068</v>
      </c>
      <c r="F104" s="182" t="s">
        <v>5069</v>
      </c>
      <c r="G104" s="183" t="s">
        <v>664</v>
      </c>
      <c r="H104" s="184">
        <v>2</v>
      </c>
      <c r="I104" s="185"/>
      <c r="J104" s="186">
        <f>ROUND(I104*H104,2)</f>
        <v>0</v>
      </c>
      <c r="K104" s="182" t="s">
        <v>665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415</v>
      </c>
      <c r="AT104" s="191" t="s">
        <v>411</v>
      </c>
      <c r="AU104" s="191" t="s">
        <v>80</v>
      </c>
      <c r="AY104" s="22" t="s">
        <v>408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76</v>
      </c>
      <c r="BK104" s="192">
        <f>ROUND(I104*H104,2)</f>
        <v>0</v>
      </c>
      <c r="BL104" s="22" t="s">
        <v>415</v>
      </c>
      <c r="BM104" s="191" t="s">
        <v>5070</v>
      </c>
    </row>
    <row r="105" s="2" customFormat="1">
      <c r="A105" s="41"/>
      <c r="B105" s="42"/>
      <c r="C105" s="41"/>
      <c r="D105" s="199" t="s">
        <v>429</v>
      </c>
      <c r="E105" s="41"/>
      <c r="F105" s="207" t="s">
        <v>5071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429</v>
      </c>
      <c r="AU105" s="22" t="s">
        <v>80</v>
      </c>
    </row>
    <row r="106" s="2" customFormat="1" ht="16.5" customHeight="1">
      <c r="A106" s="41"/>
      <c r="B106" s="179"/>
      <c r="C106" s="180" t="s">
        <v>470</v>
      </c>
      <c r="D106" s="180" t="s">
        <v>411</v>
      </c>
      <c r="E106" s="181" t="s">
        <v>5072</v>
      </c>
      <c r="F106" s="182" t="s">
        <v>5073</v>
      </c>
      <c r="G106" s="183" t="s">
        <v>664</v>
      </c>
      <c r="H106" s="184">
        <v>1</v>
      </c>
      <c r="I106" s="185"/>
      <c r="J106" s="186">
        <f>ROUND(I106*H106,2)</f>
        <v>0</v>
      </c>
      <c r="K106" s="182" t="s">
        <v>665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415</v>
      </c>
      <c r="AT106" s="191" t="s">
        <v>411</v>
      </c>
      <c r="AU106" s="191" t="s">
        <v>80</v>
      </c>
      <c r="AY106" s="22" t="s">
        <v>408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76</v>
      </c>
      <c r="BK106" s="192">
        <f>ROUND(I106*H106,2)</f>
        <v>0</v>
      </c>
      <c r="BL106" s="22" t="s">
        <v>415</v>
      </c>
      <c r="BM106" s="191" t="s">
        <v>5074</v>
      </c>
    </row>
    <row r="107" s="2" customFormat="1">
      <c r="A107" s="41"/>
      <c r="B107" s="42"/>
      <c r="C107" s="41"/>
      <c r="D107" s="199" t="s">
        <v>429</v>
      </c>
      <c r="E107" s="41"/>
      <c r="F107" s="207" t="s">
        <v>5075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429</v>
      </c>
      <c r="AU107" s="22" t="s">
        <v>80</v>
      </c>
    </row>
    <row r="108" s="2" customFormat="1" ht="16.5" customHeight="1">
      <c r="A108" s="41"/>
      <c r="B108" s="179"/>
      <c r="C108" s="180" t="s">
        <v>107</v>
      </c>
      <c r="D108" s="180" t="s">
        <v>411</v>
      </c>
      <c r="E108" s="181" t="s">
        <v>5076</v>
      </c>
      <c r="F108" s="182" t="s">
        <v>5077</v>
      </c>
      <c r="G108" s="183" t="s">
        <v>4461</v>
      </c>
      <c r="H108" s="184">
        <v>1</v>
      </c>
      <c r="I108" s="185"/>
      <c r="J108" s="186">
        <f>ROUND(I108*H108,2)</f>
        <v>0</v>
      </c>
      <c r="K108" s="182" t="s">
        <v>665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415</v>
      </c>
      <c r="AT108" s="191" t="s">
        <v>411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415</v>
      </c>
      <c r="BM108" s="191" t="s">
        <v>5078</v>
      </c>
    </row>
    <row r="109" s="2" customFormat="1">
      <c r="A109" s="41"/>
      <c r="B109" s="42"/>
      <c r="C109" s="41"/>
      <c r="D109" s="199" t="s">
        <v>429</v>
      </c>
      <c r="E109" s="41"/>
      <c r="F109" s="207" t="s">
        <v>5079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429</v>
      </c>
      <c r="AU109" s="22" t="s">
        <v>80</v>
      </c>
    </row>
    <row r="110" s="12" customFormat="1" ht="22.8" customHeight="1">
      <c r="A110" s="12"/>
      <c r="B110" s="166"/>
      <c r="C110" s="12"/>
      <c r="D110" s="167" t="s">
        <v>71</v>
      </c>
      <c r="E110" s="177" t="s">
        <v>415</v>
      </c>
      <c r="F110" s="177" t="s">
        <v>5080</v>
      </c>
      <c r="G110" s="12"/>
      <c r="H110" s="12"/>
      <c r="I110" s="169"/>
      <c r="J110" s="178">
        <f>BK110</f>
        <v>0</v>
      </c>
      <c r="K110" s="12"/>
      <c r="L110" s="166"/>
      <c r="M110" s="171"/>
      <c r="N110" s="172"/>
      <c r="O110" s="172"/>
      <c r="P110" s="173">
        <f>SUM(P111:P123)</f>
        <v>0</v>
      </c>
      <c r="Q110" s="172"/>
      <c r="R110" s="173">
        <f>SUM(R111:R123)</f>
        <v>0</v>
      </c>
      <c r="S110" s="172"/>
      <c r="T110" s="174">
        <f>SUM(T111:T123)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167" t="s">
        <v>415</v>
      </c>
      <c r="AT110" s="175" t="s">
        <v>71</v>
      </c>
      <c r="AU110" s="175" t="s">
        <v>76</v>
      </c>
      <c r="AY110" s="167" t="s">
        <v>408</v>
      </c>
      <c r="BK110" s="176">
        <f>SUM(BK111:BK123)</f>
        <v>0</v>
      </c>
    </row>
    <row r="111" s="2" customFormat="1" ht="16.5" customHeight="1">
      <c r="A111" s="41"/>
      <c r="B111" s="179"/>
      <c r="C111" s="180" t="s">
        <v>482</v>
      </c>
      <c r="D111" s="180" t="s">
        <v>411</v>
      </c>
      <c r="E111" s="181" t="s">
        <v>5081</v>
      </c>
      <c r="F111" s="182" t="s">
        <v>5082</v>
      </c>
      <c r="G111" s="183" t="s">
        <v>664</v>
      </c>
      <c r="H111" s="184">
        <v>2</v>
      </c>
      <c r="I111" s="185"/>
      <c r="J111" s="186">
        <f>ROUND(I111*H111,2)</f>
        <v>0</v>
      </c>
      <c r="K111" s="182" t="s">
        <v>665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415</v>
      </c>
      <c r="AT111" s="191" t="s">
        <v>411</v>
      </c>
      <c r="AU111" s="191" t="s">
        <v>80</v>
      </c>
      <c r="AY111" s="22" t="s">
        <v>408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76</v>
      </c>
      <c r="BK111" s="192">
        <f>ROUND(I111*H111,2)</f>
        <v>0</v>
      </c>
      <c r="BL111" s="22" t="s">
        <v>415</v>
      </c>
      <c r="BM111" s="191" t="s">
        <v>5083</v>
      </c>
    </row>
    <row r="112" s="2" customFormat="1">
      <c r="A112" s="41"/>
      <c r="B112" s="42"/>
      <c r="C112" s="41"/>
      <c r="D112" s="199" t="s">
        <v>429</v>
      </c>
      <c r="E112" s="41"/>
      <c r="F112" s="207" t="s">
        <v>5084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429</v>
      </c>
      <c r="AU112" s="22" t="s">
        <v>80</v>
      </c>
    </row>
    <row r="113" s="2" customFormat="1" ht="16.5" customHeight="1">
      <c r="A113" s="41"/>
      <c r="B113" s="179"/>
      <c r="C113" s="180" t="s">
        <v>84</v>
      </c>
      <c r="D113" s="180" t="s">
        <v>411</v>
      </c>
      <c r="E113" s="181" t="s">
        <v>5085</v>
      </c>
      <c r="F113" s="182" t="s">
        <v>5086</v>
      </c>
      <c r="G113" s="183" t="s">
        <v>117</v>
      </c>
      <c r="H113" s="184">
        <v>3</v>
      </c>
      <c r="I113" s="185"/>
      <c r="J113" s="186">
        <f>ROUND(I113*H113,2)</f>
        <v>0</v>
      </c>
      <c r="K113" s="182" t="s">
        <v>665</v>
      </c>
      <c r="L113" s="42"/>
      <c r="M113" s="187" t="s">
        <v>3</v>
      </c>
      <c r="N113" s="188" t="s">
        <v>43</v>
      </c>
      <c r="O113" s="75"/>
      <c r="P113" s="189">
        <f>O113*H113</f>
        <v>0</v>
      </c>
      <c r="Q113" s="189">
        <v>0</v>
      </c>
      <c r="R113" s="189">
        <f>Q113*H113</f>
        <v>0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415</v>
      </c>
      <c r="AT113" s="191" t="s">
        <v>411</v>
      </c>
      <c r="AU113" s="191" t="s">
        <v>80</v>
      </c>
      <c r="AY113" s="22" t="s">
        <v>408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76</v>
      </c>
      <c r="BK113" s="192">
        <f>ROUND(I113*H113,2)</f>
        <v>0</v>
      </c>
      <c r="BL113" s="22" t="s">
        <v>415</v>
      </c>
      <c r="BM113" s="191" t="s">
        <v>5087</v>
      </c>
    </row>
    <row r="114" s="2" customFormat="1">
      <c r="A114" s="41"/>
      <c r="B114" s="42"/>
      <c r="C114" s="41"/>
      <c r="D114" s="199" t="s">
        <v>429</v>
      </c>
      <c r="E114" s="41"/>
      <c r="F114" s="207" t="s">
        <v>5088</v>
      </c>
      <c r="G114" s="41"/>
      <c r="H114" s="41"/>
      <c r="I114" s="195"/>
      <c r="J114" s="41"/>
      <c r="K114" s="41"/>
      <c r="L114" s="42"/>
      <c r="M114" s="196"/>
      <c r="N114" s="197"/>
      <c r="O114" s="75"/>
      <c r="P114" s="75"/>
      <c r="Q114" s="75"/>
      <c r="R114" s="75"/>
      <c r="S114" s="75"/>
      <c r="T114" s="76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2" t="s">
        <v>429</v>
      </c>
      <c r="AU114" s="22" t="s">
        <v>80</v>
      </c>
    </row>
    <row r="115" s="2" customFormat="1" ht="16.5" customHeight="1">
      <c r="A115" s="41"/>
      <c r="B115" s="179"/>
      <c r="C115" s="180" t="s">
        <v>9</v>
      </c>
      <c r="D115" s="180" t="s">
        <v>411</v>
      </c>
      <c r="E115" s="181" t="s">
        <v>5089</v>
      </c>
      <c r="F115" s="182" t="s">
        <v>5090</v>
      </c>
      <c r="G115" s="183" t="s">
        <v>117</v>
      </c>
      <c r="H115" s="184">
        <v>17.600000000000001</v>
      </c>
      <c r="I115" s="185"/>
      <c r="J115" s="186">
        <f>ROUND(I115*H115,2)</f>
        <v>0</v>
      </c>
      <c r="K115" s="182" t="s">
        <v>665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415</v>
      </c>
      <c r="AT115" s="191" t="s">
        <v>411</v>
      </c>
      <c r="AU115" s="191" t="s">
        <v>80</v>
      </c>
      <c r="AY115" s="22" t="s">
        <v>408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76</v>
      </c>
      <c r="BK115" s="192">
        <f>ROUND(I115*H115,2)</f>
        <v>0</v>
      </c>
      <c r="BL115" s="22" t="s">
        <v>415</v>
      </c>
      <c r="BM115" s="191" t="s">
        <v>5091</v>
      </c>
    </row>
    <row r="116" s="2" customFormat="1">
      <c r="A116" s="41"/>
      <c r="B116" s="42"/>
      <c r="C116" s="41"/>
      <c r="D116" s="199" t="s">
        <v>429</v>
      </c>
      <c r="E116" s="41"/>
      <c r="F116" s="207" t="s">
        <v>5092</v>
      </c>
      <c r="G116" s="41"/>
      <c r="H116" s="41"/>
      <c r="I116" s="195"/>
      <c r="J116" s="41"/>
      <c r="K116" s="41"/>
      <c r="L116" s="42"/>
      <c r="M116" s="196"/>
      <c r="N116" s="197"/>
      <c r="O116" s="75"/>
      <c r="P116" s="75"/>
      <c r="Q116" s="75"/>
      <c r="R116" s="75"/>
      <c r="S116" s="75"/>
      <c r="T116" s="76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2" t="s">
        <v>429</v>
      </c>
      <c r="AU116" s="22" t="s">
        <v>80</v>
      </c>
    </row>
    <row r="117" s="2" customFormat="1" ht="16.5" customHeight="1">
      <c r="A117" s="41"/>
      <c r="B117" s="179"/>
      <c r="C117" s="180" t="s">
        <v>89</v>
      </c>
      <c r="D117" s="180" t="s">
        <v>411</v>
      </c>
      <c r="E117" s="181" t="s">
        <v>5093</v>
      </c>
      <c r="F117" s="182" t="s">
        <v>5094</v>
      </c>
      <c r="G117" s="183" t="s">
        <v>117</v>
      </c>
      <c r="H117" s="184">
        <v>5.0999999999999996</v>
      </c>
      <c r="I117" s="185"/>
      <c r="J117" s="186">
        <f>ROUND(I117*H117,2)</f>
        <v>0</v>
      </c>
      <c r="K117" s="182" t="s">
        <v>665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415</v>
      </c>
      <c r="AT117" s="191" t="s">
        <v>411</v>
      </c>
      <c r="AU117" s="191" t="s">
        <v>80</v>
      </c>
      <c r="AY117" s="22" t="s">
        <v>408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76</v>
      </c>
      <c r="BK117" s="192">
        <f>ROUND(I117*H117,2)</f>
        <v>0</v>
      </c>
      <c r="BL117" s="22" t="s">
        <v>415</v>
      </c>
      <c r="BM117" s="191" t="s">
        <v>5095</v>
      </c>
    </row>
    <row r="118" s="2" customFormat="1">
      <c r="A118" s="41"/>
      <c r="B118" s="42"/>
      <c r="C118" s="41"/>
      <c r="D118" s="199" t="s">
        <v>429</v>
      </c>
      <c r="E118" s="41"/>
      <c r="F118" s="207" t="s">
        <v>5096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429</v>
      </c>
      <c r="AU118" s="22" t="s">
        <v>80</v>
      </c>
    </row>
    <row r="119" s="2" customFormat="1" ht="16.5" customHeight="1">
      <c r="A119" s="41"/>
      <c r="B119" s="179"/>
      <c r="C119" s="180" t="s">
        <v>92</v>
      </c>
      <c r="D119" s="180" t="s">
        <v>411</v>
      </c>
      <c r="E119" s="181" t="s">
        <v>5097</v>
      </c>
      <c r="F119" s="182" t="s">
        <v>5098</v>
      </c>
      <c r="G119" s="183" t="s">
        <v>117</v>
      </c>
      <c r="H119" s="184">
        <v>67</v>
      </c>
      <c r="I119" s="185"/>
      <c r="J119" s="186">
        <f>ROUND(I119*H119,2)</f>
        <v>0</v>
      </c>
      <c r="K119" s="182" t="s">
        <v>665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415</v>
      </c>
      <c r="AT119" s="191" t="s">
        <v>411</v>
      </c>
      <c r="AU119" s="191" t="s">
        <v>80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415</v>
      </c>
      <c r="BM119" s="191" t="s">
        <v>5099</v>
      </c>
    </row>
    <row r="120" s="2" customFormat="1">
      <c r="A120" s="41"/>
      <c r="B120" s="42"/>
      <c r="C120" s="41"/>
      <c r="D120" s="199" t="s">
        <v>429</v>
      </c>
      <c r="E120" s="41"/>
      <c r="F120" s="207" t="s">
        <v>5100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429</v>
      </c>
      <c r="AU120" s="22" t="s">
        <v>80</v>
      </c>
    </row>
    <row r="121" s="2" customFormat="1" ht="16.5" customHeight="1">
      <c r="A121" s="41"/>
      <c r="B121" s="179"/>
      <c r="C121" s="180" t="s">
        <v>95</v>
      </c>
      <c r="D121" s="180" t="s">
        <v>411</v>
      </c>
      <c r="E121" s="181" t="s">
        <v>5101</v>
      </c>
      <c r="F121" s="182" t="s">
        <v>5102</v>
      </c>
      <c r="G121" s="183" t="s">
        <v>117</v>
      </c>
      <c r="H121" s="184">
        <v>22</v>
      </c>
      <c r="I121" s="185"/>
      <c r="J121" s="186">
        <f>ROUND(I121*H121,2)</f>
        <v>0</v>
      </c>
      <c r="K121" s="182" t="s">
        <v>665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415</v>
      </c>
      <c r="AT121" s="191" t="s">
        <v>411</v>
      </c>
      <c r="AU121" s="191" t="s">
        <v>80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415</v>
      </c>
      <c r="BM121" s="191" t="s">
        <v>5103</v>
      </c>
    </row>
    <row r="122" s="2" customFormat="1">
      <c r="A122" s="41"/>
      <c r="B122" s="42"/>
      <c r="C122" s="41"/>
      <c r="D122" s="199" t="s">
        <v>429</v>
      </c>
      <c r="E122" s="41"/>
      <c r="F122" s="207" t="s">
        <v>5104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429</v>
      </c>
      <c r="AU122" s="22" t="s">
        <v>80</v>
      </c>
    </row>
    <row r="123" s="2" customFormat="1" ht="16.5" customHeight="1">
      <c r="A123" s="41"/>
      <c r="B123" s="179"/>
      <c r="C123" s="180" t="s">
        <v>98</v>
      </c>
      <c r="D123" s="180" t="s">
        <v>411</v>
      </c>
      <c r="E123" s="181" t="s">
        <v>5105</v>
      </c>
      <c r="F123" s="182" t="s">
        <v>5106</v>
      </c>
      <c r="G123" s="183" t="s">
        <v>117</v>
      </c>
      <c r="H123" s="184">
        <v>80.299999999999997</v>
      </c>
      <c r="I123" s="185"/>
      <c r="J123" s="186">
        <f>ROUND(I123*H123,2)</f>
        <v>0</v>
      </c>
      <c r="K123" s="182" t="s">
        <v>1623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415</v>
      </c>
      <c r="AT123" s="191" t="s">
        <v>411</v>
      </c>
      <c r="AU123" s="191" t="s">
        <v>80</v>
      </c>
      <c r="AY123" s="22" t="s">
        <v>408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76</v>
      </c>
      <c r="BK123" s="192">
        <f>ROUND(I123*H123,2)</f>
        <v>0</v>
      </c>
      <c r="BL123" s="22" t="s">
        <v>415</v>
      </c>
      <c r="BM123" s="191" t="s">
        <v>5107</v>
      </c>
    </row>
    <row r="124" s="12" customFormat="1" ht="22.8" customHeight="1">
      <c r="A124" s="12"/>
      <c r="B124" s="166"/>
      <c r="C124" s="12"/>
      <c r="D124" s="167" t="s">
        <v>71</v>
      </c>
      <c r="E124" s="177" t="s">
        <v>5108</v>
      </c>
      <c r="F124" s="177" t="s">
        <v>5109</v>
      </c>
      <c r="G124" s="12"/>
      <c r="H124" s="12"/>
      <c r="I124" s="169"/>
      <c r="J124" s="178">
        <f>BK124</f>
        <v>0</v>
      </c>
      <c r="K124" s="12"/>
      <c r="L124" s="166"/>
      <c r="M124" s="171"/>
      <c r="N124" s="172"/>
      <c r="O124" s="172"/>
      <c r="P124" s="173">
        <f>SUM(P125:P128)</f>
        <v>0</v>
      </c>
      <c r="Q124" s="172"/>
      <c r="R124" s="173">
        <f>SUM(R125:R128)</f>
        <v>0</v>
      </c>
      <c r="S124" s="172"/>
      <c r="T124" s="174">
        <f>SUM(T125:T128)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167" t="s">
        <v>76</v>
      </c>
      <c r="AT124" s="175" t="s">
        <v>71</v>
      </c>
      <c r="AU124" s="175" t="s">
        <v>76</v>
      </c>
      <c r="AY124" s="167" t="s">
        <v>408</v>
      </c>
      <c r="BK124" s="176">
        <f>SUM(BK125:BK128)</f>
        <v>0</v>
      </c>
    </row>
    <row r="125" s="2" customFormat="1" ht="37.8" customHeight="1">
      <c r="A125" s="41"/>
      <c r="B125" s="179"/>
      <c r="C125" s="180" t="s">
        <v>520</v>
      </c>
      <c r="D125" s="180" t="s">
        <v>411</v>
      </c>
      <c r="E125" s="181" t="s">
        <v>5110</v>
      </c>
      <c r="F125" s="182" t="s">
        <v>5111</v>
      </c>
      <c r="G125" s="183" t="s">
        <v>664</v>
      </c>
      <c r="H125" s="184">
        <v>2</v>
      </c>
      <c r="I125" s="185"/>
      <c r="J125" s="186">
        <f>ROUND(I125*H125,2)</f>
        <v>0</v>
      </c>
      <c r="K125" s="182" t="s">
        <v>665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415</v>
      </c>
      <c r="AT125" s="191" t="s">
        <v>411</v>
      </c>
      <c r="AU125" s="191" t="s">
        <v>80</v>
      </c>
      <c r="AY125" s="22" t="s">
        <v>408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76</v>
      </c>
      <c r="BK125" s="192">
        <f>ROUND(I125*H125,2)</f>
        <v>0</v>
      </c>
      <c r="BL125" s="22" t="s">
        <v>415</v>
      </c>
      <c r="BM125" s="191" t="s">
        <v>5112</v>
      </c>
    </row>
    <row r="126" s="2" customFormat="1" ht="44.25" customHeight="1">
      <c r="A126" s="41"/>
      <c r="B126" s="179"/>
      <c r="C126" s="180" t="s">
        <v>528</v>
      </c>
      <c r="D126" s="180" t="s">
        <v>411</v>
      </c>
      <c r="E126" s="181" t="s">
        <v>5113</v>
      </c>
      <c r="F126" s="182" t="s">
        <v>5114</v>
      </c>
      <c r="G126" s="183" t="s">
        <v>664</v>
      </c>
      <c r="H126" s="184">
        <v>1</v>
      </c>
      <c r="I126" s="185"/>
      <c r="J126" s="186">
        <f>ROUND(I126*H126,2)</f>
        <v>0</v>
      </c>
      <c r="K126" s="182" t="s">
        <v>665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415</v>
      </c>
      <c r="AT126" s="191" t="s">
        <v>411</v>
      </c>
      <c r="AU126" s="191" t="s">
        <v>80</v>
      </c>
      <c r="AY126" s="22" t="s">
        <v>408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76</v>
      </c>
      <c r="BK126" s="192">
        <f>ROUND(I126*H126,2)</f>
        <v>0</v>
      </c>
      <c r="BL126" s="22" t="s">
        <v>415</v>
      </c>
      <c r="BM126" s="191" t="s">
        <v>5115</v>
      </c>
    </row>
    <row r="127" s="2" customFormat="1">
      <c r="A127" s="41"/>
      <c r="B127" s="42"/>
      <c r="C127" s="41"/>
      <c r="D127" s="199" t="s">
        <v>429</v>
      </c>
      <c r="E127" s="41"/>
      <c r="F127" s="207" t="s">
        <v>5116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429</v>
      </c>
      <c r="AU127" s="22" t="s">
        <v>80</v>
      </c>
    </row>
    <row r="128" s="2" customFormat="1" ht="37.8" customHeight="1">
      <c r="A128" s="41"/>
      <c r="B128" s="179"/>
      <c r="C128" s="180" t="s">
        <v>533</v>
      </c>
      <c r="D128" s="180" t="s">
        <v>411</v>
      </c>
      <c r="E128" s="181" t="s">
        <v>5117</v>
      </c>
      <c r="F128" s="182" t="s">
        <v>5118</v>
      </c>
      <c r="G128" s="183" t="s">
        <v>664</v>
      </c>
      <c r="H128" s="184">
        <v>1</v>
      </c>
      <c r="I128" s="185"/>
      <c r="J128" s="186">
        <f>ROUND(I128*H128,2)</f>
        <v>0</v>
      </c>
      <c r="K128" s="182" t="s">
        <v>665</v>
      </c>
      <c r="L128" s="42"/>
      <c r="M128" s="259" t="s">
        <v>3</v>
      </c>
      <c r="N128" s="260" t="s">
        <v>43</v>
      </c>
      <c r="O128" s="253"/>
      <c r="P128" s="261">
        <f>O128*H128</f>
        <v>0</v>
      </c>
      <c r="Q128" s="261">
        <v>0</v>
      </c>
      <c r="R128" s="261">
        <f>Q128*H128</f>
        <v>0</v>
      </c>
      <c r="S128" s="261">
        <v>0</v>
      </c>
      <c r="T128" s="262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415</v>
      </c>
      <c r="AT128" s="191" t="s">
        <v>411</v>
      </c>
      <c r="AU128" s="191" t="s">
        <v>80</v>
      </c>
      <c r="AY128" s="22" t="s">
        <v>408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76</v>
      </c>
      <c r="BK128" s="192">
        <f>ROUND(I128*H128,2)</f>
        <v>0</v>
      </c>
      <c r="BL128" s="22" t="s">
        <v>415</v>
      </c>
      <c r="BM128" s="191" t="s">
        <v>5119</v>
      </c>
    </row>
    <row r="129" s="2" customFormat="1" ht="6.96" customHeight="1">
      <c r="A129" s="41"/>
      <c r="B129" s="58"/>
      <c r="C129" s="59"/>
      <c r="D129" s="59"/>
      <c r="E129" s="59"/>
      <c r="F129" s="59"/>
      <c r="G129" s="59"/>
      <c r="H129" s="59"/>
      <c r="I129" s="59"/>
      <c r="J129" s="59"/>
      <c r="K129" s="59"/>
      <c r="L129" s="42"/>
      <c r="M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</row>
  </sheetData>
  <autoFilter ref="C88:K12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103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132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5120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3284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3285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3285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ROUND(J86,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ROUND((SUM(BE86:BE168)),  2)</f>
        <v>0</v>
      </c>
      <c r="G33" s="41"/>
      <c r="H33" s="41"/>
      <c r="I33" s="136">
        <v>0.20999999999999999</v>
      </c>
      <c r="J33" s="135">
        <f>ROUND(((SUM(BE86:BE168))*I33),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ROUND((SUM(BF86:BF168)),  2)</f>
        <v>0</v>
      </c>
      <c r="G34" s="41"/>
      <c r="H34" s="41"/>
      <c r="I34" s="136">
        <v>0.12</v>
      </c>
      <c r="J34" s="135">
        <f>ROUND(((SUM(BF86:BF168))*I34),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ROUND((SUM(BG86:BG168)),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ROUND((SUM(BH86:BH168)),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ROUND((SUM(BI86:BI168)),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245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- smlouva č. 1 - SO01, 10, 12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132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55 - SO10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280</v>
      </c>
      <c r="D57" s="137"/>
      <c r="E57" s="137"/>
      <c r="F57" s="137"/>
      <c r="G57" s="137"/>
      <c r="H57" s="137"/>
      <c r="I57" s="137"/>
      <c r="J57" s="144" t="s">
        <v>281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J86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287</v>
      </c>
    </row>
    <row r="60" s="9" customFormat="1" ht="24.96" customHeight="1">
      <c r="A60" s="9"/>
      <c r="B60" s="146"/>
      <c r="C60" s="9"/>
      <c r="D60" s="147" t="s">
        <v>3826</v>
      </c>
      <c r="E60" s="148"/>
      <c r="F60" s="148"/>
      <c r="G60" s="148"/>
      <c r="H60" s="148"/>
      <c r="I60" s="148"/>
      <c r="J60" s="149">
        <f>J87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295</v>
      </c>
      <c r="E61" s="153"/>
      <c r="F61" s="153"/>
      <c r="G61" s="153"/>
      <c r="H61" s="153"/>
      <c r="I61" s="153"/>
      <c r="J61" s="154">
        <f>J88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331</v>
      </c>
      <c r="E62" s="153"/>
      <c r="F62" s="153"/>
      <c r="G62" s="153"/>
      <c r="H62" s="153"/>
      <c r="I62" s="153"/>
      <c r="J62" s="154">
        <f>J119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51"/>
      <c r="C63" s="10"/>
      <c r="D63" s="152" t="s">
        <v>5121</v>
      </c>
      <c r="E63" s="153"/>
      <c r="F63" s="153"/>
      <c r="G63" s="153"/>
      <c r="H63" s="153"/>
      <c r="I63" s="153"/>
      <c r="J63" s="154">
        <f>J123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51"/>
      <c r="C64" s="10"/>
      <c r="D64" s="152" t="s">
        <v>357</v>
      </c>
      <c r="E64" s="153"/>
      <c r="F64" s="153"/>
      <c r="G64" s="153"/>
      <c r="H64" s="153"/>
      <c r="I64" s="153"/>
      <c r="J64" s="154">
        <f>J161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46"/>
      <c r="C65" s="9"/>
      <c r="D65" s="147" t="s">
        <v>358</v>
      </c>
      <c r="E65" s="148"/>
      <c r="F65" s="148"/>
      <c r="G65" s="148"/>
      <c r="H65" s="148"/>
      <c r="I65" s="148"/>
      <c r="J65" s="149">
        <f>J164</f>
        <v>0</v>
      </c>
      <c r="K65" s="9"/>
      <c r="L65" s="146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51"/>
      <c r="C66" s="10"/>
      <c r="D66" s="152" t="s">
        <v>3828</v>
      </c>
      <c r="E66" s="153"/>
      <c r="F66" s="153"/>
      <c r="G66" s="153"/>
      <c r="H66" s="153"/>
      <c r="I66" s="153"/>
      <c r="J66" s="154">
        <f>J165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1"/>
      <c r="D67" s="41"/>
      <c r="E67" s="41"/>
      <c r="F67" s="41"/>
      <c r="G67" s="41"/>
      <c r="H67" s="41"/>
      <c r="I67" s="41"/>
      <c r="J67" s="41"/>
      <c r="K67" s="41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393</v>
      </c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17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1"/>
      <c r="D76" s="41"/>
      <c r="E76" s="127" t="str">
        <f>E7</f>
        <v>Obecní dům Rudíkov - smlouva č. 1 - SO01, 10, 12</v>
      </c>
      <c r="F76" s="35"/>
      <c r="G76" s="35"/>
      <c r="H76" s="35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132</v>
      </c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1"/>
      <c r="D78" s="41"/>
      <c r="E78" s="65" t="str">
        <f>E9</f>
        <v>55 - SO10</v>
      </c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1"/>
      <c r="E80" s="41"/>
      <c r="F80" s="30" t="str">
        <f>F12</f>
        <v>RUDÍKOV, P.Č. 2250/4, 2261, ST. 63, 2208/9</v>
      </c>
      <c r="G80" s="41"/>
      <c r="H80" s="41"/>
      <c r="I80" s="35" t="s">
        <v>23</v>
      </c>
      <c r="J80" s="67" t="str">
        <f>IF(J12="","",J12)</f>
        <v>10. 1. 2024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1"/>
      <c r="E82" s="41"/>
      <c r="F82" s="30" t="str">
        <f>E15</f>
        <v xml:space="preserve"> </v>
      </c>
      <c r="G82" s="41"/>
      <c r="H82" s="41"/>
      <c r="I82" s="35" t="s">
        <v>31</v>
      </c>
      <c r="J82" s="39" t="str">
        <f>E21</f>
        <v>Ondřej Zikán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1"/>
      <c r="E83" s="41"/>
      <c r="F83" s="30" t="str">
        <f>IF(E18="","",E18)</f>
        <v>Vyplň údaj</v>
      </c>
      <c r="G83" s="41"/>
      <c r="H83" s="41"/>
      <c r="I83" s="35" t="s">
        <v>34</v>
      </c>
      <c r="J83" s="39" t="str">
        <f>E24</f>
        <v>Ondřej Zikán</v>
      </c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56"/>
      <c r="B85" s="157"/>
      <c r="C85" s="158" t="s">
        <v>394</v>
      </c>
      <c r="D85" s="159" t="s">
        <v>57</v>
      </c>
      <c r="E85" s="159" t="s">
        <v>53</v>
      </c>
      <c r="F85" s="159" t="s">
        <v>54</v>
      </c>
      <c r="G85" s="159" t="s">
        <v>395</v>
      </c>
      <c r="H85" s="159" t="s">
        <v>396</v>
      </c>
      <c r="I85" s="159" t="s">
        <v>397</v>
      </c>
      <c r="J85" s="159" t="s">
        <v>281</v>
      </c>
      <c r="K85" s="160" t="s">
        <v>398</v>
      </c>
      <c r="L85" s="161"/>
      <c r="M85" s="83" t="s">
        <v>3</v>
      </c>
      <c r="N85" s="84" t="s">
        <v>42</v>
      </c>
      <c r="O85" s="84" t="s">
        <v>399</v>
      </c>
      <c r="P85" s="84" t="s">
        <v>400</v>
      </c>
      <c r="Q85" s="84" t="s">
        <v>401</v>
      </c>
      <c r="R85" s="84" t="s">
        <v>402</v>
      </c>
      <c r="S85" s="84" t="s">
        <v>403</v>
      </c>
      <c r="T85" s="85" t="s">
        <v>404</v>
      </c>
      <c r="U85" s="156"/>
      <c r="V85" s="156"/>
      <c r="W85" s="156"/>
      <c r="X85" s="156"/>
      <c r="Y85" s="156"/>
      <c r="Z85" s="156"/>
      <c r="AA85" s="156"/>
      <c r="AB85" s="156"/>
      <c r="AC85" s="156"/>
      <c r="AD85" s="156"/>
      <c r="AE85" s="156"/>
    </row>
    <row r="86" s="2" customFormat="1" ht="22.8" customHeight="1">
      <c r="A86" s="41"/>
      <c r="B86" s="42"/>
      <c r="C86" s="90" t="s">
        <v>405</v>
      </c>
      <c r="D86" s="41"/>
      <c r="E86" s="41"/>
      <c r="F86" s="41"/>
      <c r="G86" s="41"/>
      <c r="H86" s="41"/>
      <c r="I86" s="41"/>
      <c r="J86" s="162">
        <f>BK86</f>
        <v>0</v>
      </c>
      <c r="K86" s="41"/>
      <c r="L86" s="42"/>
      <c r="M86" s="86"/>
      <c r="N86" s="71"/>
      <c r="O86" s="87"/>
      <c r="P86" s="163">
        <f>P87+P164</f>
        <v>0</v>
      </c>
      <c r="Q86" s="87"/>
      <c r="R86" s="163">
        <f>R87+R164</f>
        <v>50.505696</v>
      </c>
      <c r="S86" s="87"/>
      <c r="T86" s="164">
        <f>T87+T164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2" t="s">
        <v>71</v>
      </c>
      <c r="AU86" s="22" t="s">
        <v>287</v>
      </c>
      <c r="BK86" s="165">
        <f>BK87+BK164</f>
        <v>0</v>
      </c>
    </row>
    <row r="87" s="12" customFormat="1" ht="25.92" customHeight="1">
      <c r="A87" s="12"/>
      <c r="B87" s="166"/>
      <c r="C87" s="12"/>
      <c r="D87" s="167" t="s">
        <v>71</v>
      </c>
      <c r="E87" s="168" t="s">
        <v>406</v>
      </c>
      <c r="F87" s="168" t="s">
        <v>406</v>
      </c>
      <c r="G87" s="12"/>
      <c r="H87" s="12"/>
      <c r="I87" s="169"/>
      <c r="J87" s="170">
        <f>BK87</f>
        <v>0</v>
      </c>
      <c r="K87" s="12"/>
      <c r="L87" s="166"/>
      <c r="M87" s="171"/>
      <c r="N87" s="172"/>
      <c r="O87" s="172"/>
      <c r="P87" s="173">
        <f>P88+P119+P123+P161</f>
        <v>0</v>
      </c>
      <c r="Q87" s="172"/>
      <c r="R87" s="173">
        <f>R88+R119+R123+R161</f>
        <v>50.497616000000001</v>
      </c>
      <c r="S87" s="172"/>
      <c r="T87" s="174">
        <f>T88+T119+T123+T161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167" t="s">
        <v>76</v>
      </c>
      <c r="AT87" s="175" t="s">
        <v>71</v>
      </c>
      <c r="AU87" s="175" t="s">
        <v>72</v>
      </c>
      <c r="AY87" s="167" t="s">
        <v>408</v>
      </c>
      <c r="BK87" s="176">
        <f>BK88+BK119+BK123+BK161</f>
        <v>0</v>
      </c>
    </row>
    <row r="88" s="12" customFormat="1" ht="22.8" customHeight="1">
      <c r="A88" s="12"/>
      <c r="B88" s="166"/>
      <c r="C88" s="12"/>
      <c r="D88" s="167" t="s">
        <v>71</v>
      </c>
      <c r="E88" s="177" t="s">
        <v>76</v>
      </c>
      <c r="F88" s="177" t="s">
        <v>409</v>
      </c>
      <c r="G88" s="12"/>
      <c r="H88" s="12"/>
      <c r="I88" s="169"/>
      <c r="J88" s="178">
        <f>BK88</f>
        <v>0</v>
      </c>
      <c r="K88" s="12"/>
      <c r="L88" s="166"/>
      <c r="M88" s="171"/>
      <c r="N88" s="172"/>
      <c r="O88" s="172"/>
      <c r="P88" s="173">
        <f>SUM(P89:P118)</f>
        <v>0</v>
      </c>
      <c r="Q88" s="172"/>
      <c r="R88" s="173">
        <f>SUM(R89:R118)</f>
        <v>50.375376000000003</v>
      </c>
      <c r="S88" s="172"/>
      <c r="T88" s="174">
        <f>SUM(T89:T118)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167" t="s">
        <v>76</v>
      </c>
      <c r="AT88" s="175" t="s">
        <v>71</v>
      </c>
      <c r="AU88" s="175" t="s">
        <v>76</v>
      </c>
      <c r="AY88" s="167" t="s">
        <v>408</v>
      </c>
      <c r="BK88" s="176">
        <f>SUM(BK89:BK118)</f>
        <v>0</v>
      </c>
    </row>
    <row r="89" s="2" customFormat="1" ht="44.25" customHeight="1">
      <c r="A89" s="41"/>
      <c r="B89" s="179"/>
      <c r="C89" s="180" t="s">
        <v>76</v>
      </c>
      <c r="D89" s="180" t="s">
        <v>411</v>
      </c>
      <c r="E89" s="181" t="s">
        <v>5122</v>
      </c>
      <c r="F89" s="182" t="s">
        <v>5123</v>
      </c>
      <c r="G89" s="183" t="s">
        <v>426</v>
      </c>
      <c r="H89" s="184">
        <v>5.4000000000000004</v>
      </c>
      <c r="I89" s="185"/>
      <c r="J89" s="186">
        <f>ROUND(I89*H89,2)</f>
        <v>0</v>
      </c>
      <c r="K89" s="182" t="s">
        <v>414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</v>
      </c>
      <c r="R89" s="189">
        <f>Q89*H89</f>
        <v>0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415</v>
      </c>
      <c r="AT89" s="191" t="s">
        <v>411</v>
      </c>
      <c r="AU89" s="191" t="s">
        <v>80</v>
      </c>
      <c r="AY89" s="22" t="s">
        <v>408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76</v>
      </c>
      <c r="BK89" s="192">
        <f>ROUND(I89*H89,2)</f>
        <v>0</v>
      </c>
      <c r="BL89" s="22" t="s">
        <v>415</v>
      </c>
      <c r="BM89" s="191" t="s">
        <v>5124</v>
      </c>
    </row>
    <row r="90" s="2" customFormat="1">
      <c r="A90" s="41"/>
      <c r="B90" s="42"/>
      <c r="C90" s="41"/>
      <c r="D90" s="193" t="s">
        <v>417</v>
      </c>
      <c r="E90" s="41"/>
      <c r="F90" s="194" t="s">
        <v>5125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417</v>
      </c>
      <c r="AU90" s="22" t="s">
        <v>80</v>
      </c>
    </row>
    <row r="91" s="13" customFormat="1">
      <c r="A91" s="13"/>
      <c r="B91" s="198"/>
      <c r="C91" s="13"/>
      <c r="D91" s="199" t="s">
        <v>419</v>
      </c>
      <c r="E91" s="200" t="s">
        <v>3</v>
      </c>
      <c r="F91" s="201" t="s">
        <v>5126</v>
      </c>
      <c r="G91" s="13"/>
      <c r="H91" s="202">
        <v>5.4000000000000004</v>
      </c>
      <c r="I91" s="203"/>
      <c r="J91" s="13"/>
      <c r="K91" s="13"/>
      <c r="L91" s="198"/>
      <c r="M91" s="204"/>
      <c r="N91" s="205"/>
      <c r="O91" s="205"/>
      <c r="P91" s="205"/>
      <c r="Q91" s="205"/>
      <c r="R91" s="205"/>
      <c r="S91" s="205"/>
      <c r="T91" s="206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00" t="s">
        <v>419</v>
      </c>
      <c r="AU91" s="200" t="s">
        <v>80</v>
      </c>
      <c r="AV91" s="13" t="s">
        <v>80</v>
      </c>
      <c r="AW91" s="13" t="s">
        <v>33</v>
      </c>
      <c r="AX91" s="13" t="s">
        <v>76</v>
      </c>
      <c r="AY91" s="200" t="s">
        <v>408</v>
      </c>
    </row>
    <row r="92" s="2" customFormat="1" ht="44.25" customHeight="1">
      <c r="A92" s="41"/>
      <c r="B92" s="179"/>
      <c r="C92" s="180" t="s">
        <v>80</v>
      </c>
      <c r="D92" s="180" t="s">
        <v>411</v>
      </c>
      <c r="E92" s="181" t="s">
        <v>3832</v>
      </c>
      <c r="F92" s="182" t="s">
        <v>3833</v>
      </c>
      <c r="G92" s="183" t="s">
        <v>426</v>
      </c>
      <c r="H92" s="184">
        <v>22.559999999999999</v>
      </c>
      <c r="I92" s="185"/>
      <c r="J92" s="186">
        <f>ROUND(I92*H92,2)</f>
        <v>0</v>
      </c>
      <c r="K92" s="182" t="s">
        <v>414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415</v>
      </c>
      <c r="AT92" s="191" t="s">
        <v>411</v>
      </c>
      <c r="AU92" s="191" t="s">
        <v>80</v>
      </c>
      <c r="AY92" s="22" t="s">
        <v>408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76</v>
      </c>
      <c r="BK92" s="192">
        <f>ROUND(I92*H92,2)</f>
        <v>0</v>
      </c>
      <c r="BL92" s="22" t="s">
        <v>415</v>
      </c>
      <c r="BM92" s="191" t="s">
        <v>5127</v>
      </c>
    </row>
    <row r="93" s="2" customFormat="1">
      <c r="A93" s="41"/>
      <c r="B93" s="42"/>
      <c r="C93" s="41"/>
      <c r="D93" s="193" t="s">
        <v>417</v>
      </c>
      <c r="E93" s="41"/>
      <c r="F93" s="194" t="s">
        <v>3835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417</v>
      </c>
      <c r="AU93" s="22" t="s">
        <v>80</v>
      </c>
    </row>
    <row r="94" s="13" customFormat="1">
      <c r="A94" s="13"/>
      <c r="B94" s="198"/>
      <c r="C94" s="13"/>
      <c r="D94" s="199" t="s">
        <v>419</v>
      </c>
      <c r="E94" s="200" t="s">
        <v>3</v>
      </c>
      <c r="F94" s="201" t="s">
        <v>5128</v>
      </c>
      <c r="G94" s="13"/>
      <c r="H94" s="202">
        <v>22.559999999999999</v>
      </c>
      <c r="I94" s="203"/>
      <c r="J94" s="13"/>
      <c r="K94" s="13"/>
      <c r="L94" s="198"/>
      <c r="M94" s="204"/>
      <c r="N94" s="205"/>
      <c r="O94" s="205"/>
      <c r="P94" s="205"/>
      <c r="Q94" s="205"/>
      <c r="R94" s="205"/>
      <c r="S94" s="205"/>
      <c r="T94" s="206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00" t="s">
        <v>419</v>
      </c>
      <c r="AU94" s="200" t="s">
        <v>80</v>
      </c>
      <c r="AV94" s="13" t="s">
        <v>80</v>
      </c>
      <c r="AW94" s="13" t="s">
        <v>33</v>
      </c>
      <c r="AX94" s="13" t="s">
        <v>76</v>
      </c>
      <c r="AY94" s="200" t="s">
        <v>408</v>
      </c>
    </row>
    <row r="95" s="2" customFormat="1" ht="37.8" customHeight="1">
      <c r="A95" s="41"/>
      <c r="B95" s="179"/>
      <c r="C95" s="180" t="s">
        <v>114</v>
      </c>
      <c r="D95" s="180" t="s">
        <v>411</v>
      </c>
      <c r="E95" s="181" t="s">
        <v>3837</v>
      </c>
      <c r="F95" s="182" t="s">
        <v>3838</v>
      </c>
      <c r="G95" s="183" t="s">
        <v>117</v>
      </c>
      <c r="H95" s="184">
        <v>56.399999999999999</v>
      </c>
      <c r="I95" s="185"/>
      <c r="J95" s="186">
        <f>ROUND(I95*H95,2)</f>
        <v>0</v>
      </c>
      <c r="K95" s="182" t="s">
        <v>414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0.00084000000000000003</v>
      </c>
      <c r="R95" s="189">
        <f>Q95*H95</f>
        <v>0.047376000000000001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415</v>
      </c>
      <c r="AT95" s="191" t="s">
        <v>411</v>
      </c>
      <c r="AU95" s="191" t="s">
        <v>80</v>
      </c>
      <c r="AY95" s="22" t="s">
        <v>408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76</v>
      </c>
      <c r="BK95" s="192">
        <f>ROUND(I95*H95,2)</f>
        <v>0</v>
      </c>
      <c r="BL95" s="22" t="s">
        <v>415</v>
      </c>
      <c r="BM95" s="191" t="s">
        <v>5129</v>
      </c>
    </row>
    <row r="96" s="2" customFormat="1">
      <c r="A96" s="41"/>
      <c r="B96" s="42"/>
      <c r="C96" s="41"/>
      <c r="D96" s="193" t="s">
        <v>417</v>
      </c>
      <c r="E96" s="41"/>
      <c r="F96" s="194" t="s">
        <v>3840</v>
      </c>
      <c r="G96" s="41"/>
      <c r="H96" s="41"/>
      <c r="I96" s="195"/>
      <c r="J96" s="41"/>
      <c r="K96" s="41"/>
      <c r="L96" s="42"/>
      <c r="M96" s="196"/>
      <c r="N96" s="197"/>
      <c r="O96" s="75"/>
      <c r="P96" s="75"/>
      <c r="Q96" s="75"/>
      <c r="R96" s="75"/>
      <c r="S96" s="75"/>
      <c r="T96" s="76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417</v>
      </c>
      <c r="AU96" s="22" t="s">
        <v>80</v>
      </c>
    </row>
    <row r="97" s="13" customFormat="1">
      <c r="A97" s="13"/>
      <c r="B97" s="198"/>
      <c r="C97" s="13"/>
      <c r="D97" s="199" t="s">
        <v>419</v>
      </c>
      <c r="E97" s="200" t="s">
        <v>3</v>
      </c>
      <c r="F97" s="201" t="s">
        <v>5130</v>
      </c>
      <c r="G97" s="13"/>
      <c r="H97" s="202">
        <v>56.399999999999999</v>
      </c>
      <c r="I97" s="203"/>
      <c r="J97" s="13"/>
      <c r="K97" s="13"/>
      <c r="L97" s="198"/>
      <c r="M97" s="204"/>
      <c r="N97" s="205"/>
      <c r="O97" s="205"/>
      <c r="P97" s="205"/>
      <c r="Q97" s="205"/>
      <c r="R97" s="205"/>
      <c r="S97" s="205"/>
      <c r="T97" s="20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00" t="s">
        <v>419</v>
      </c>
      <c r="AU97" s="200" t="s">
        <v>80</v>
      </c>
      <c r="AV97" s="13" t="s">
        <v>80</v>
      </c>
      <c r="AW97" s="13" t="s">
        <v>33</v>
      </c>
      <c r="AX97" s="13" t="s">
        <v>76</v>
      </c>
      <c r="AY97" s="200" t="s">
        <v>408</v>
      </c>
    </row>
    <row r="98" s="2" customFormat="1" ht="44.25" customHeight="1">
      <c r="A98" s="41"/>
      <c r="B98" s="179"/>
      <c r="C98" s="180" t="s">
        <v>415</v>
      </c>
      <c r="D98" s="180" t="s">
        <v>411</v>
      </c>
      <c r="E98" s="181" t="s">
        <v>3842</v>
      </c>
      <c r="F98" s="182" t="s">
        <v>3843</v>
      </c>
      <c r="G98" s="183" t="s">
        <v>117</v>
      </c>
      <c r="H98" s="184">
        <v>56.399999999999999</v>
      </c>
      <c r="I98" s="185"/>
      <c r="J98" s="186">
        <f>ROUND(I98*H98,2)</f>
        <v>0</v>
      </c>
      <c r="K98" s="182" t="s">
        <v>414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415</v>
      </c>
      <c r="AT98" s="191" t="s">
        <v>411</v>
      </c>
      <c r="AU98" s="191" t="s">
        <v>80</v>
      </c>
      <c r="AY98" s="22" t="s">
        <v>408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76</v>
      </c>
      <c r="BK98" s="192">
        <f>ROUND(I98*H98,2)</f>
        <v>0</v>
      </c>
      <c r="BL98" s="22" t="s">
        <v>415</v>
      </c>
      <c r="BM98" s="191" t="s">
        <v>5131</v>
      </c>
    </row>
    <row r="99" s="2" customFormat="1">
      <c r="A99" s="41"/>
      <c r="B99" s="42"/>
      <c r="C99" s="41"/>
      <c r="D99" s="193" t="s">
        <v>417</v>
      </c>
      <c r="E99" s="41"/>
      <c r="F99" s="194" t="s">
        <v>3845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417</v>
      </c>
      <c r="AU99" s="22" t="s">
        <v>80</v>
      </c>
    </row>
    <row r="100" s="13" customFormat="1">
      <c r="A100" s="13"/>
      <c r="B100" s="198"/>
      <c r="C100" s="13"/>
      <c r="D100" s="199" t="s">
        <v>419</v>
      </c>
      <c r="E100" s="200" t="s">
        <v>3</v>
      </c>
      <c r="F100" s="201" t="s">
        <v>5132</v>
      </c>
      <c r="G100" s="13"/>
      <c r="H100" s="202">
        <v>56.399999999999999</v>
      </c>
      <c r="I100" s="203"/>
      <c r="J100" s="13"/>
      <c r="K100" s="13"/>
      <c r="L100" s="198"/>
      <c r="M100" s="204"/>
      <c r="N100" s="205"/>
      <c r="O100" s="205"/>
      <c r="P100" s="205"/>
      <c r="Q100" s="205"/>
      <c r="R100" s="205"/>
      <c r="S100" s="205"/>
      <c r="T100" s="206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00" t="s">
        <v>419</v>
      </c>
      <c r="AU100" s="200" t="s">
        <v>80</v>
      </c>
      <c r="AV100" s="13" t="s">
        <v>80</v>
      </c>
      <c r="AW100" s="13" t="s">
        <v>33</v>
      </c>
      <c r="AX100" s="13" t="s">
        <v>76</v>
      </c>
      <c r="AY100" s="200" t="s">
        <v>408</v>
      </c>
    </row>
    <row r="101" s="2" customFormat="1" ht="62.7" customHeight="1">
      <c r="A101" s="41"/>
      <c r="B101" s="179"/>
      <c r="C101" s="180" t="s">
        <v>437</v>
      </c>
      <c r="D101" s="180" t="s">
        <v>411</v>
      </c>
      <c r="E101" s="181" t="s">
        <v>3847</v>
      </c>
      <c r="F101" s="182" t="s">
        <v>3848</v>
      </c>
      <c r="G101" s="183" t="s">
        <v>426</v>
      </c>
      <c r="H101" s="184">
        <v>27.960000000000001</v>
      </c>
      <c r="I101" s="185"/>
      <c r="J101" s="186">
        <f>ROUND(I101*H101,2)</f>
        <v>0</v>
      </c>
      <c r="K101" s="182" t="s">
        <v>414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415</v>
      </c>
      <c r="AT101" s="191" t="s">
        <v>411</v>
      </c>
      <c r="AU101" s="191" t="s">
        <v>80</v>
      </c>
      <c r="AY101" s="22" t="s">
        <v>408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76</v>
      </c>
      <c r="BK101" s="192">
        <f>ROUND(I101*H101,2)</f>
        <v>0</v>
      </c>
      <c r="BL101" s="22" t="s">
        <v>415</v>
      </c>
      <c r="BM101" s="191" t="s">
        <v>5133</v>
      </c>
    </row>
    <row r="102" s="2" customFormat="1">
      <c r="A102" s="41"/>
      <c r="B102" s="42"/>
      <c r="C102" s="41"/>
      <c r="D102" s="193" t="s">
        <v>417</v>
      </c>
      <c r="E102" s="41"/>
      <c r="F102" s="194" t="s">
        <v>3850</v>
      </c>
      <c r="G102" s="41"/>
      <c r="H102" s="41"/>
      <c r="I102" s="195"/>
      <c r="J102" s="41"/>
      <c r="K102" s="41"/>
      <c r="L102" s="42"/>
      <c r="M102" s="196"/>
      <c r="N102" s="197"/>
      <c r="O102" s="75"/>
      <c r="P102" s="75"/>
      <c r="Q102" s="75"/>
      <c r="R102" s="75"/>
      <c r="S102" s="75"/>
      <c r="T102" s="76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2" t="s">
        <v>417</v>
      </c>
      <c r="AU102" s="22" t="s">
        <v>80</v>
      </c>
    </row>
    <row r="103" s="13" customFormat="1">
      <c r="A103" s="13"/>
      <c r="B103" s="198"/>
      <c r="C103" s="13"/>
      <c r="D103" s="199" t="s">
        <v>419</v>
      </c>
      <c r="E103" s="200" t="s">
        <v>3</v>
      </c>
      <c r="F103" s="201" t="s">
        <v>5134</v>
      </c>
      <c r="G103" s="13"/>
      <c r="H103" s="202">
        <v>27.960000000000001</v>
      </c>
      <c r="I103" s="203"/>
      <c r="J103" s="13"/>
      <c r="K103" s="13"/>
      <c r="L103" s="198"/>
      <c r="M103" s="204"/>
      <c r="N103" s="205"/>
      <c r="O103" s="205"/>
      <c r="P103" s="205"/>
      <c r="Q103" s="205"/>
      <c r="R103" s="205"/>
      <c r="S103" s="205"/>
      <c r="T103" s="20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00" t="s">
        <v>419</v>
      </c>
      <c r="AU103" s="200" t="s">
        <v>80</v>
      </c>
      <c r="AV103" s="13" t="s">
        <v>80</v>
      </c>
      <c r="AW103" s="13" t="s">
        <v>33</v>
      </c>
      <c r="AX103" s="13" t="s">
        <v>76</v>
      </c>
      <c r="AY103" s="200" t="s">
        <v>408</v>
      </c>
    </row>
    <row r="104" s="2" customFormat="1" ht="44.25" customHeight="1">
      <c r="A104" s="41"/>
      <c r="B104" s="179"/>
      <c r="C104" s="180" t="s">
        <v>452</v>
      </c>
      <c r="D104" s="180" t="s">
        <v>411</v>
      </c>
      <c r="E104" s="181" t="s">
        <v>3852</v>
      </c>
      <c r="F104" s="182" t="s">
        <v>500</v>
      </c>
      <c r="G104" s="183" t="s">
        <v>501</v>
      </c>
      <c r="H104" s="184">
        <v>50.328000000000003</v>
      </c>
      <c r="I104" s="185"/>
      <c r="J104" s="186">
        <f>ROUND(I104*H104,2)</f>
        <v>0</v>
      </c>
      <c r="K104" s="182" t="s">
        <v>414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415</v>
      </c>
      <c r="AT104" s="191" t="s">
        <v>411</v>
      </c>
      <c r="AU104" s="191" t="s">
        <v>80</v>
      </c>
      <c r="AY104" s="22" t="s">
        <v>408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76</v>
      </c>
      <c r="BK104" s="192">
        <f>ROUND(I104*H104,2)</f>
        <v>0</v>
      </c>
      <c r="BL104" s="22" t="s">
        <v>415</v>
      </c>
      <c r="BM104" s="191" t="s">
        <v>5135</v>
      </c>
    </row>
    <row r="105" s="2" customFormat="1">
      <c r="A105" s="41"/>
      <c r="B105" s="42"/>
      <c r="C105" s="41"/>
      <c r="D105" s="193" t="s">
        <v>417</v>
      </c>
      <c r="E105" s="41"/>
      <c r="F105" s="194" t="s">
        <v>3854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417</v>
      </c>
      <c r="AU105" s="22" t="s">
        <v>80</v>
      </c>
    </row>
    <row r="106" s="13" customFormat="1">
      <c r="A106" s="13"/>
      <c r="B106" s="198"/>
      <c r="C106" s="13"/>
      <c r="D106" s="199" t="s">
        <v>419</v>
      </c>
      <c r="E106" s="200" t="s">
        <v>3</v>
      </c>
      <c r="F106" s="201" t="s">
        <v>5136</v>
      </c>
      <c r="G106" s="13"/>
      <c r="H106" s="202">
        <v>50.328000000000003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419</v>
      </c>
      <c r="AU106" s="200" t="s">
        <v>80</v>
      </c>
      <c r="AV106" s="13" t="s">
        <v>80</v>
      </c>
      <c r="AW106" s="13" t="s">
        <v>33</v>
      </c>
      <c r="AX106" s="13" t="s">
        <v>76</v>
      </c>
      <c r="AY106" s="200" t="s">
        <v>408</v>
      </c>
    </row>
    <row r="107" s="2" customFormat="1" ht="37.8" customHeight="1">
      <c r="A107" s="41"/>
      <c r="B107" s="179"/>
      <c r="C107" s="180" t="s">
        <v>458</v>
      </c>
      <c r="D107" s="180" t="s">
        <v>411</v>
      </c>
      <c r="E107" s="181" t="s">
        <v>3856</v>
      </c>
      <c r="F107" s="182" t="s">
        <v>3857</v>
      </c>
      <c r="G107" s="183" t="s">
        <v>426</v>
      </c>
      <c r="H107" s="184">
        <v>27.960000000000001</v>
      </c>
      <c r="I107" s="185"/>
      <c r="J107" s="186">
        <f>ROUND(I107*H107,2)</f>
        <v>0</v>
      </c>
      <c r="K107" s="182" t="s">
        <v>414</v>
      </c>
      <c r="L107" s="42"/>
      <c r="M107" s="187" t="s">
        <v>3</v>
      </c>
      <c r="N107" s="188" t="s">
        <v>43</v>
      </c>
      <c r="O107" s="75"/>
      <c r="P107" s="189">
        <f>O107*H107</f>
        <v>0</v>
      </c>
      <c r="Q107" s="189">
        <v>0</v>
      </c>
      <c r="R107" s="189">
        <f>Q107*H107</f>
        <v>0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415</v>
      </c>
      <c r="AT107" s="191" t="s">
        <v>411</v>
      </c>
      <c r="AU107" s="191" t="s">
        <v>80</v>
      </c>
      <c r="AY107" s="22" t="s">
        <v>408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76</v>
      </c>
      <c r="BK107" s="192">
        <f>ROUND(I107*H107,2)</f>
        <v>0</v>
      </c>
      <c r="BL107" s="22" t="s">
        <v>415</v>
      </c>
      <c r="BM107" s="191" t="s">
        <v>5137</v>
      </c>
    </row>
    <row r="108" s="2" customFormat="1">
      <c r="A108" s="41"/>
      <c r="B108" s="42"/>
      <c r="C108" s="41"/>
      <c r="D108" s="193" t="s">
        <v>417</v>
      </c>
      <c r="E108" s="41"/>
      <c r="F108" s="194" t="s">
        <v>3859</v>
      </c>
      <c r="G108" s="41"/>
      <c r="H108" s="41"/>
      <c r="I108" s="195"/>
      <c r="J108" s="41"/>
      <c r="K108" s="41"/>
      <c r="L108" s="42"/>
      <c r="M108" s="196"/>
      <c r="N108" s="197"/>
      <c r="O108" s="75"/>
      <c r="P108" s="75"/>
      <c r="Q108" s="75"/>
      <c r="R108" s="75"/>
      <c r="S108" s="75"/>
      <c r="T108" s="76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2" t="s">
        <v>417</v>
      </c>
      <c r="AU108" s="22" t="s">
        <v>80</v>
      </c>
    </row>
    <row r="109" s="13" customFormat="1">
      <c r="A109" s="13"/>
      <c r="B109" s="198"/>
      <c r="C109" s="13"/>
      <c r="D109" s="199" t="s">
        <v>419</v>
      </c>
      <c r="E109" s="200" t="s">
        <v>3</v>
      </c>
      <c r="F109" s="201" t="s">
        <v>5134</v>
      </c>
      <c r="G109" s="13"/>
      <c r="H109" s="202">
        <v>27.960000000000001</v>
      </c>
      <c r="I109" s="203"/>
      <c r="J109" s="13"/>
      <c r="K109" s="13"/>
      <c r="L109" s="198"/>
      <c r="M109" s="204"/>
      <c r="N109" s="205"/>
      <c r="O109" s="205"/>
      <c r="P109" s="205"/>
      <c r="Q109" s="205"/>
      <c r="R109" s="205"/>
      <c r="S109" s="205"/>
      <c r="T109" s="206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00" t="s">
        <v>419</v>
      </c>
      <c r="AU109" s="200" t="s">
        <v>80</v>
      </c>
      <c r="AV109" s="13" t="s">
        <v>80</v>
      </c>
      <c r="AW109" s="13" t="s">
        <v>33</v>
      </c>
      <c r="AX109" s="13" t="s">
        <v>76</v>
      </c>
      <c r="AY109" s="200" t="s">
        <v>408</v>
      </c>
    </row>
    <row r="110" s="2" customFormat="1" ht="44.25" customHeight="1">
      <c r="A110" s="41"/>
      <c r="B110" s="179"/>
      <c r="C110" s="180" t="s">
        <v>470</v>
      </c>
      <c r="D110" s="180" t="s">
        <v>411</v>
      </c>
      <c r="E110" s="181" t="s">
        <v>3860</v>
      </c>
      <c r="F110" s="182" t="s">
        <v>3861</v>
      </c>
      <c r="G110" s="183" t="s">
        <v>426</v>
      </c>
      <c r="H110" s="184">
        <v>18.666</v>
      </c>
      <c r="I110" s="185"/>
      <c r="J110" s="186">
        <f>ROUND(I110*H110,2)</f>
        <v>0</v>
      </c>
      <c r="K110" s="182" t="s">
        <v>414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415</v>
      </c>
      <c r="AT110" s="191" t="s">
        <v>411</v>
      </c>
      <c r="AU110" s="191" t="s">
        <v>80</v>
      </c>
      <c r="AY110" s="22" t="s">
        <v>408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76</v>
      </c>
      <c r="BK110" s="192">
        <f>ROUND(I110*H110,2)</f>
        <v>0</v>
      </c>
      <c r="BL110" s="22" t="s">
        <v>415</v>
      </c>
      <c r="BM110" s="191" t="s">
        <v>5138</v>
      </c>
    </row>
    <row r="111" s="2" customFormat="1">
      <c r="A111" s="41"/>
      <c r="B111" s="42"/>
      <c r="C111" s="41"/>
      <c r="D111" s="193" t="s">
        <v>417</v>
      </c>
      <c r="E111" s="41"/>
      <c r="F111" s="194" t="s">
        <v>3863</v>
      </c>
      <c r="G111" s="41"/>
      <c r="H111" s="41"/>
      <c r="I111" s="195"/>
      <c r="J111" s="41"/>
      <c r="K111" s="41"/>
      <c r="L111" s="42"/>
      <c r="M111" s="196"/>
      <c r="N111" s="197"/>
      <c r="O111" s="75"/>
      <c r="P111" s="75"/>
      <c r="Q111" s="75"/>
      <c r="R111" s="75"/>
      <c r="S111" s="75"/>
      <c r="T111" s="76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2" t="s">
        <v>417</v>
      </c>
      <c r="AU111" s="22" t="s">
        <v>80</v>
      </c>
    </row>
    <row r="112" s="13" customFormat="1">
      <c r="A112" s="13"/>
      <c r="B112" s="198"/>
      <c r="C112" s="13"/>
      <c r="D112" s="199" t="s">
        <v>419</v>
      </c>
      <c r="E112" s="200" t="s">
        <v>3</v>
      </c>
      <c r="F112" s="201" t="s">
        <v>5139</v>
      </c>
      <c r="G112" s="13"/>
      <c r="H112" s="202">
        <v>18.666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419</v>
      </c>
      <c r="AU112" s="200" t="s">
        <v>80</v>
      </c>
      <c r="AV112" s="13" t="s">
        <v>80</v>
      </c>
      <c r="AW112" s="13" t="s">
        <v>33</v>
      </c>
      <c r="AX112" s="13" t="s">
        <v>72</v>
      </c>
      <c r="AY112" s="200" t="s">
        <v>408</v>
      </c>
    </row>
    <row r="113" s="15" customFormat="1">
      <c r="A113" s="15"/>
      <c r="B113" s="215"/>
      <c r="C113" s="15"/>
      <c r="D113" s="199" t="s">
        <v>419</v>
      </c>
      <c r="E113" s="216" t="s">
        <v>3</v>
      </c>
      <c r="F113" s="217" t="s">
        <v>451</v>
      </c>
      <c r="G113" s="15"/>
      <c r="H113" s="218">
        <v>18.666</v>
      </c>
      <c r="I113" s="219"/>
      <c r="J113" s="15"/>
      <c r="K113" s="15"/>
      <c r="L113" s="215"/>
      <c r="M113" s="220"/>
      <c r="N113" s="221"/>
      <c r="O113" s="221"/>
      <c r="P113" s="221"/>
      <c r="Q113" s="221"/>
      <c r="R113" s="221"/>
      <c r="S113" s="221"/>
      <c r="T113" s="222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T113" s="216" t="s">
        <v>419</v>
      </c>
      <c r="AU113" s="216" t="s">
        <v>80</v>
      </c>
      <c r="AV113" s="15" t="s">
        <v>415</v>
      </c>
      <c r="AW113" s="15" t="s">
        <v>33</v>
      </c>
      <c r="AX113" s="15" t="s">
        <v>76</v>
      </c>
      <c r="AY113" s="216" t="s">
        <v>408</v>
      </c>
    </row>
    <row r="114" s="2" customFormat="1" ht="66.75" customHeight="1">
      <c r="A114" s="41"/>
      <c r="B114" s="179"/>
      <c r="C114" s="180" t="s">
        <v>107</v>
      </c>
      <c r="D114" s="180" t="s">
        <v>411</v>
      </c>
      <c r="E114" s="181" t="s">
        <v>672</v>
      </c>
      <c r="F114" s="182" t="s">
        <v>673</v>
      </c>
      <c r="G114" s="183" t="s">
        <v>426</v>
      </c>
      <c r="H114" s="184">
        <v>7.5199999999999996</v>
      </c>
      <c r="I114" s="185"/>
      <c r="J114" s="186">
        <f>ROUND(I114*H114,2)</f>
        <v>0</v>
      </c>
      <c r="K114" s="182" t="s">
        <v>414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415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415</v>
      </c>
      <c r="BM114" s="191" t="s">
        <v>5140</v>
      </c>
    </row>
    <row r="115" s="2" customFormat="1">
      <c r="A115" s="41"/>
      <c r="B115" s="42"/>
      <c r="C115" s="41"/>
      <c r="D115" s="193" t="s">
        <v>417</v>
      </c>
      <c r="E115" s="41"/>
      <c r="F115" s="194" t="s">
        <v>675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417</v>
      </c>
      <c r="AU115" s="22" t="s">
        <v>80</v>
      </c>
    </row>
    <row r="116" s="13" customFormat="1">
      <c r="A116" s="13"/>
      <c r="B116" s="198"/>
      <c r="C116" s="13"/>
      <c r="D116" s="199" t="s">
        <v>419</v>
      </c>
      <c r="E116" s="200" t="s">
        <v>3</v>
      </c>
      <c r="F116" s="201" t="s">
        <v>5141</v>
      </c>
      <c r="G116" s="13"/>
      <c r="H116" s="202">
        <v>7.5199999999999996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419</v>
      </c>
      <c r="AU116" s="200" t="s">
        <v>80</v>
      </c>
      <c r="AV116" s="13" t="s">
        <v>80</v>
      </c>
      <c r="AW116" s="13" t="s">
        <v>33</v>
      </c>
      <c r="AX116" s="13" t="s">
        <v>76</v>
      </c>
      <c r="AY116" s="200" t="s">
        <v>408</v>
      </c>
    </row>
    <row r="117" s="2" customFormat="1" ht="16.5" customHeight="1">
      <c r="A117" s="41"/>
      <c r="B117" s="179"/>
      <c r="C117" s="223" t="s">
        <v>482</v>
      </c>
      <c r="D117" s="223" t="s">
        <v>513</v>
      </c>
      <c r="E117" s="224" t="s">
        <v>3867</v>
      </c>
      <c r="F117" s="225" t="s">
        <v>3868</v>
      </c>
      <c r="G117" s="226" t="s">
        <v>501</v>
      </c>
      <c r="H117" s="227">
        <v>50.328000000000003</v>
      </c>
      <c r="I117" s="228"/>
      <c r="J117" s="229">
        <f>ROUND(I117*H117,2)</f>
        <v>0</v>
      </c>
      <c r="K117" s="225" t="s">
        <v>1623</v>
      </c>
      <c r="L117" s="230"/>
      <c r="M117" s="231" t="s">
        <v>3</v>
      </c>
      <c r="N117" s="232" t="s">
        <v>43</v>
      </c>
      <c r="O117" s="75"/>
      <c r="P117" s="189">
        <f>O117*H117</f>
        <v>0</v>
      </c>
      <c r="Q117" s="189">
        <v>1</v>
      </c>
      <c r="R117" s="189">
        <f>Q117*H117</f>
        <v>50.328000000000003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470</v>
      </c>
      <c r="AT117" s="191" t="s">
        <v>513</v>
      </c>
      <c r="AU117" s="191" t="s">
        <v>80</v>
      </c>
      <c r="AY117" s="22" t="s">
        <v>408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76</v>
      </c>
      <c r="BK117" s="192">
        <f>ROUND(I117*H117,2)</f>
        <v>0</v>
      </c>
      <c r="BL117" s="22" t="s">
        <v>415</v>
      </c>
      <c r="BM117" s="191" t="s">
        <v>5142</v>
      </c>
    </row>
    <row r="118" s="13" customFormat="1">
      <c r="A118" s="13"/>
      <c r="B118" s="198"/>
      <c r="C118" s="13"/>
      <c r="D118" s="199" t="s">
        <v>419</v>
      </c>
      <c r="E118" s="200" t="s">
        <v>3</v>
      </c>
      <c r="F118" s="201" t="s">
        <v>5143</v>
      </c>
      <c r="G118" s="13"/>
      <c r="H118" s="202">
        <v>50.328000000000003</v>
      </c>
      <c r="I118" s="203"/>
      <c r="J118" s="13"/>
      <c r="K118" s="13"/>
      <c r="L118" s="198"/>
      <c r="M118" s="204"/>
      <c r="N118" s="205"/>
      <c r="O118" s="205"/>
      <c r="P118" s="205"/>
      <c r="Q118" s="205"/>
      <c r="R118" s="205"/>
      <c r="S118" s="205"/>
      <c r="T118" s="206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00" t="s">
        <v>419</v>
      </c>
      <c r="AU118" s="200" t="s">
        <v>80</v>
      </c>
      <c r="AV118" s="13" t="s">
        <v>80</v>
      </c>
      <c r="AW118" s="13" t="s">
        <v>33</v>
      </c>
      <c r="AX118" s="13" t="s">
        <v>76</v>
      </c>
      <c r="AY118" s="200" t="s">
        <v>408</v>
      </c>
    </row>
    <row r="119" s="12" customFormat="1" ht="22.8" customHeight="1">
      <c r="A119" s="12"/>
      <c r="B119" s="166"/>
      <c r="C119" s="12"/>
      <c r="D119" s="167" t="s">
        <v>71</v>
      </c>
      <c r="E119" s="177" t="s">
        <v>415</v>
      </c>
      <c r="F119" s="177" t="s">
        <v>990</v>
      </c>
      <c r="G119" s="12"/>
      <c r="H119" s="12"/>
      <c r="I119" s="169"/>
      <c r="J119" s="178">
        <f>BK119</f>
        <v>0</v>
      </c>
      <c r="K119" s="12"/>
      <c r="L119" s="166"/>
      <c r="M119" s="171"/>
      <c r="N119" s="172"/>
      <c r="O119" s="172"/>
      <c r="P119" s="173">
        <f>SUM(P120:P122)</f>
        <v>0</v>
      </c>
      <c r="Q119" s="172"/>
      <c r="R119" s="173">
        <f>SUM(R120:R122)</f>
        <v>0</v>
      </c>
      <c r="S119" s="172"/>
      <c r="T119" s="174">
        <f>SUM(T120:T122)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167" t="s">
        <v>76</v>
      </c>
      <c r="AT119" s="175" t="s">
        <v>71</v>
      </c>
      <c r="AU119" s="175" t="s">
        <v>76</v>
      </c>
      <c r="AY119" s="167" t="s">
        <v>408</v>
      </c>
      <c r="BK119" s="176">
        <f>SUM(BK120:BK122)</f>
        <v>0</v>
      </c>
    </row>
    <row r="120" s="2" customFormat="1" ht="24.15" customHeight="1">
      <c r="A120" s="41"/>
      <c r="B120" s="179"/>
      <c r="C120" s="180" t="s">
        <v>84</v>
      </c>
      <c r="D120" s="180" t="s">
        <v>411</v>
      </c>
      <c r="E120" s="181" t="s">
        <v>3871</v>
      </c>
      <c r="F120" s="182" t="s">
        <v>3872</v>
      </c>
      <c r="G120" s="183" t="s">
        <v>426</v>
      </c>
      <c r="H120" s="184">
        <v>1.774</v>
      </c>
      <c r="I120" s="185"/>
      <c r="J120" s="186">
        <f>ROUND(I120*H120,2)</f>
        <v>0</v>
      </c>
      <c r="K120" s="182" t="s">
        <v>414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</v>
      </c>
      <c r="R120" s="189">
        <f>Q120*H120</f>
        <v>0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415</v>
      </c>
      <c r="AT120" s="191" t="s">
        <v>411</v>
      </c>
      <c r="AU120" s="191" t="s">
        <v>80</v>
      </c>
      <c r="AY120" s="22" t="s">
        <v>408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76</v>
      </c>
      <c r="BK120" s="192">
        <f>ROUND(I120*H120,2)</f>
        <v>0</v>
      </c>
      <c r="BL120" s="22" t="s">
        <v>415</v>
      </c>
      <c r="BM120" s="191" t="s">
        <v>5144</v>
      </c>
    </row>
    <row r="121" s="2" customFormat="1">
      <c r="A121" s="41"/>
      <c r="B121" s="42"/>
      <c r="C121" s="41"/>
      <c r="D121" s="193" t="s">
        <v>417</v>
      </c>
      <c r="E121" s="41"/>
      <c r="F121" s="194" t="s">
        <v>3874</v>
      </c>
      <c r="G121" s="41"/>
      <c r="H121" s="41"/>
      <c r="I121" s="195"/>
      <c r="J121" s="41"/>
      <c r="K121" s="41"/>
      <c r="L121" s="42"/>
      <c r="M121" s="196"/>
      <c r="N121" s="197"/>
      <c r="O121" s="75"/>
      <c r="P121" s="75"/>
      <c r="Q121" s="75"/>
      <c r="R121" s="75"/>
      <c r="S121" s="75"/>
      <c r="T121" s="76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2" t="s">
        <v>417</v>
      </c>
      <c r="AU121" s="22" t="s">
        <v>80</v>
      </c>
    </row>
    <row r="122" s="13" customFormat="1">
      <c r="A122" s="13"/>
      <c r="B122" s="198"/>
      <c r="C122" s="13"/>
      <c r="D122" s="199" t="s">
        <v>419</v>
      </c>
      <c r="E122" s="200" t="s">
        <v>3</v>
      </c>
      <c r="F122" s="201" t="s">
        <v>5145</v>
      </c>
      <c r="G122" s="13"/>
      <c r="H122" s="202">
        <v>1.774</v>
      </c>
      <c r="I122" s="203"/>
      <c r="J122" s="13"/>
      <c r="K122" s="13"/>
      <c r="L122" s="198"/>
      <c r="M122" s="204"/>
      <c r="N122" s="205"/>
      <c r="O122" s="205"/>
      <c r="P122" s="205"/>
      <c r="Q122" s="205"/>
      <c r="R122" s="205"/>
      <c r="S122" s="205"/>
      <c r="T122" s="206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00" t="s">
        <v>419</v>
      </c>
      <c r="AU122" s="200" t="s">
        <v>80</v>
      </c>
      <c r="AV122" s="13" t="s">
        <v>80</v>
      </c>
      <c r="AW122" s="13" t="s">
        <v>33</v>
      </c>
      <c r="AX122" s="13" t="s">
        <v>76</v>
      </c>
      <c r="AY122" s="200" t="s">
        <v>408</v>
      </c>
    </row>
    <row r="123" s="12" customFormat="1" ht="22.8" customHeight="1">
      <c r="A123" s="12"/>
      <c r="B123" s="166"/>
      <c r="C123" s="12"/>
      <c r="D123" s="167" t="s">
        <v>71</v>
      </c>
      <c r="E123" s="177" t="s">
        <v>470</v>
      </c>
      <c r="F123" s="177" t="s">
        <v>5146</v>
      </c>
      <c r="G123" s="12"/>
      <c r="H123" s="12"/>
      <c r="I123" s="169"/>
      <c r="J123" s="178">
        <f>BK123</f>
        <v>0</v>
      </c>
      <c r="K123" s="12"/>
      <c r="L123" s="166"/>
      <c r="M123" s="171"/>
      <c r="N123" s="172"/>
      <c r="O123" s="172"/>
      <c r="P123" s="173">
        <f>SUM(P124:P160)</f>
        <v>0</v>
      </c>
      <c r="Q123" s="172"/>
      <c r="R123" s="173">
        <f>SUM(R124:R160)</f>
        <v>0.12223999999999999</v>
      </c>
      <c r="S123" s="172"/>
      <c r="T123" s="174">
        <f>SUM(T124:T160)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67" t="s">
        <v>76</v>
      </c>
      <c r="AT123" s="175" t="s">
        <v>71</v>
      </c>
      <c r="AU123" s="175" t="s">
        <v>76</v>
      </c>
      <c r="AY123" s="167" t="s">
        <v>408</v>
      </c>
      <c r="BK123" s="176">
        <f>SUM(BK124:BK160)</f>
        <v>0</v>
      </c>
    </row>
    <row r="124" s="2" customFormat="1" ht="21.75" customHeight="1">
      <c r="A124" s="41"/>
      <c r="B124" s="179"/>
      <c r="C124" s="180" t="s">
        <v>9</v>
      </c>
      <c r="D124" s="180" t="s">
        <v>411</v>
      </c>
      <c r="E124" s="181" t="s">
        <v>5147</v>
      </c>
      <c r="F124" s="182" t="s">
        <v>5148</v>
      </c>
      <c r="G124" s="183" t="s">
        <v>561</v>
      </c>
      <c r="H124" s="184">
        <v>1</v>
      </c>
      <c r="I124" s="185"/>
      <c r="J124" s="186">
        <f>ROUND(I124*H124,2)</f>
        <v>0</v>
      </c>
      <c r="K124" s="182" t="s">
        <v>1623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415</v>
      </c>
      <c r="AT124" s="191" t="s">
        <v>411</v>
      </c>
      <c r="AU124" s="191" t="s">
        <v>80</v>
      </c>
      <c r="AY124" s="22" t="s">
        <v>408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76</v>
      </c>
      <c r="BK124" s="192">
        <f>ROUND(I124*H124,2)</f>
        <v>0</v>
      </c>
      <c r="BL124" s="22" t="s">
        <v>415</v>
      </c>
      <c r="BM124" s="191" t="s">
        <v>5149</v>
      </c>
    </row>
    <row r="125" s="2" customFormat="1" ht="37.8" customHeight="1">
      <c r="A125" s="41"/>
      <c r="B125" s="179"/>
      <c r="C125" s="180" t="s">
        <v>89</v>
      </c>
      <c r="D125" s="180" t="s">
        <v>411</v>
      </c>
      <c r="E125" s="181" t="s">
        <v>5150</v>
      </c>
      <c r="F125" s="182" t="s">
        <v>5151</v>
      </c>
      <c r="G125" s="183" t="s">
        <v>650</v>
      </c>
      <c r="H125" s="184">
        <v>15.6</v>
      </c>
      <c r="I125" s="185"/>
      <c r="J125" s="186">
        <f>ROUND(I125*H125,2)</f>
        <v>0</v>
      </c>
      <c r="K125" s="182" t="s">
        <v>414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415</v>
      </c>
      <c r="AT125" s="191" t="s">
        <v>411</v>
      </c>
      <c r="AU125" s="191" t="s">
        <v>80</v>
      </c>
      <c r="AY125" s="22" t="s">
        <v>408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76</v>
      </c>
      <c r="BK125" s="192">
        <f>ROUND(I125*H125,2)</f>
        <v>0</v>
      </c>
      <c r="BL125" s="22" t="s">
        <v>415</v>
      </c>
      <c r="BM125" s="191" t="s">
        <v>5152</v>
      </c>
    </row>
    <row r="126" s="2" customFormat="1">
      <c r="A126" s="41"/>
      <c r="B126" s="42"/>
      <c r="C126" s="41"/>
      <c r="D126" s="193" t="s">
        <v>417</v>
      </c>
      <c r="E126" s="41"/>
      <c r="F126" s="194" t="s">
        <v>5153</v>
      </c>
      <c r="G126" s="41"/>
      <c r="H126" s="41"/>
      <c r="I126" s="195"/>
      <c r="J126" s="41"/>
      <c r="K126" s="41"/>
      <c r="L126" s="42"/>
      <c r="M126" s="196"/>
      <c r="N126" s="197"/>
      <c r="O126" s="75"/>
      <c r="P126" s="75"/>
      <c r="Q126" s="75"/>
      <c r="R126" s="75"/>
      <c r="S126" s="75"/>
      <c r="T126" s="76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2" t="s">
        <v>417</v>
      </c>
      <c r="AU126" s="22" t="s">
        <v>80</v>
      </c>
    </row>
    <row r="127" s="13" customFormat="1">
      <c r="A127" s="13"/>
      <c r="B127" s="198"/>
      <c r="C127" s="13"/>
      <c r="D127" s="199" t="s">
        <v>419</v>
      </c>
      <c r="E127" s="13"/>
      <c r="F127" s="201" t="s">
        <v>3905</v>
      </c>
      <c r="G127" s="13"/>
      <c r="H127" s="202">
        <v>15.6</v>
      </c>
      <c r="I127" s="203"/>
      <c r="J127" s="13"/>
      <c r="K127" s="13"/>
      <c r="L127" s="198"/>
      <c r="M127" s="204"/>
      <c r="N127" s="205"/>
      <c r="O127" s="205"/>
      <c r="P127" s="205"/>
      <c r="Q127" s="205"/>
      <c r="R127" s="205"/>
      <c r="S127" s="205"/>
      <c r="T127" s="206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00" t="s">
        <v>419</v>
      </c>
      <c r="AU127" s="200" t="s">
        <v>80</v>
      </c>
      <c r="AV127" s="13" t="s">
        <v>80</v>
      </c>
      <c r="AW127" s="13" t="s">
        <v>4</v>
      </c>
      <c r="AX127" s="13" t="s">
        <v>76</v>
      </c>
      <c r="AY127" s="200" t="s">
        <v>408</v>
      </c>
    </row>
    <row r="128" s="2" customFormat="1" ht="24.15" customHeight="1">
      <c r="A128" s="41"/>
      <c r="B128" s="179"/>
      <c r="C128" s="223" t="s">
        <v>92</v>
      </c>
      <c r="D128" s="223" t="s">
        <v>513</v>
      </c>
      <c r="E128" s="224" t="s">
        <v>5154</v>
      </c>
      <c r="F128" s="225" t="s">
        <v>5155</v>
      </c>
      <c r="G128" s="226" t="s">
        <v>650</v>
      </c>
      <c r="H128" s="227">
        <v>15.6</v>
      </c>
      <c r="I128" s="228"/>
      <c r="J128" s="229">
        <f>ROUND(I128*H128,2)</f>
        <v>0</v>
      </c>
      <c r="K128" s="225" t="s">
        <v>414</v>
      </c>
      <c r="L128" s="230"/>
      <c r="M128" s="231" t="s">
        <v>3</v>
      </c>
      <c r="N128" s="232" t="s">
        <v>43</v>
      </c>
      <c r="O128" s="75"/>
      <c r="P128" s="189">
        <f>O128*H128</f>
        <v>0</v>
      </c>
      <c r="Q128" s="189">
        <v>0.00027</v>
      </c>
      <c r="R128" s="189">
        <f>Q128*H128</f>
        <v>0.0042119999999999996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470</v>
      </c>
      <c r="AT128" s="191" t="s">
        <v>513</v>
      </c>
      <c r="AU128" s="191" t="s">
        <v>80</v>
      </c>
      <c r="AY128" s="22" t="s">
        <v>408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76</v>
      </c>
      <c r="BK128" s="192">
        <f>ROUND(I128*H128,2)</f>
        <v>0</v>
      </c>
      <c r="BL128" s="22" t="s">
        <v>415</v>
      </c>
      <c r="BM128" s="191" t="s">
        <v>5156</v>
      </c>
    </row>
    <row r="129" s="13" customFormat="1">
      <c r="A129" s="13"/>
      <c r="B129" s="198"/>
      <c r="C129" s="13"/>
      <c r="D129" s="199" t="s">
        <v>419</v>
      </c>
      <c r="E129" s="200" t="s">
        <v>3</v>
      </c>
      <c r="F129" s="201" t="s">
        <v>5157</v>
      </c>
      <c r="G129" s="13"/>
      <c r="H129" s="202">
        <v>12</v>
      </c>
      <c r="I129" s="203"/>
      <c r="J129" s="13"/>
      <c r="K129" s="13"/>
      <c r="L129" s="198"/>
      <c r="M129" s="204"/>
      <c r="N129" s="205"/>
      <c r="O129" s="205"/>
      <c r="P129" s="205"/>
      <c r="Q129" s="205"/>
      <c r="R129" s="205"/>
      <c r="S129" s="205"/>
      <c r="T129" s="20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00" t="s">
        <v>419</v>
      </c>
      <c r="AU129" s="200" t="s">
        <v>80</v>
      </c>
      <c r="AV129" s="13" t="s">
        <v>80</v>
      </c>
      <c r="AW129" s="13" t="s">
        <v>33</v>
      </c>
      <c r="AX129" s="13" t="s">
        <v>76</v>
      </c>
      <c r="AY129" s="200" t="s">
        <v>408</v>
      </c>
    </row>
    <row r="130" s="13" customFormat="1">
      <c r="A130" s="13"/>
      <c r="B130" s="198"/>
      <c r="C130" s="13"/>
      <c r="D130" s="199" t="s">
        <v>419</v>
      </c>
      <c r="E130" s="13"/>
      <c r="F130" s="201" t="s">
        <v>3905</v>
      </c>
      <c r="G130" s="13"/>
      <c r="H130" s="202">
        <v>15.6</v>
      </c>
      <c r="I130" s="203"/>
      <c r="J130" s="13"/>
      <c r="K130" s="13"/>
      <c r="L130" s="198"/>
      <c r="M130" s="204"/>
      <c r="N130" s="205"/>
      <c r="O130" s="205"/>
      <c r="P130" s="205"/>
      <c r="Q130" s="205"/>
      <c r="R130" s="205"/>
      <c r="S130" s="205"/>
      <c r="T130" s="206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00" t="s">
        <v>419</v>
      </c>
      <c r="AU130" s="200" t="s">
        <v>80</v>
      </c>
      <c r="AV130" s="13" t="s">
        <v>80</v>
      </c>
      <c r="AW130" s="13" t="s">
        <v>4</v>
      </c>
      <c r="AX130" s="13" t="s">
        <v>76</v>
      </c>
      <c r="AY130" s="200" t="s">
        <v>408</v>
      </c>
    </row>
    <row r="131" s="2" customFormat="1" ht="37.8" customHeight="1">
      <c r="A131" s="41"/>
      <c r="B131" s="179"/>
      <c r="C131" s="180" t="s">
        <v>95</v>
      </c>
      <c r="D131" s="180" t="s">
        <v>411</v>
      </c>
      <c r="E131" s="181" t="s">
        <v>5158</v>
      </c>
      <c r="F131" s="182" t="s">
        <v>5159</v>
      </c>
      <c r="G131" s="183" t="s">
        <v>650</v>
      </c>
      <c r="H131" s="184">
        <v>10.4</v>
      </c>
      <c r="I131" s="185"/>
      <c r="J131" s="186">
        <f>ROUND(I131*H131,2)</f>
        <v>0</v>
      </c>
      <c r="K131" s="182" t="s">
        <v>414</v>
      </c>
      <c r="L131" s="42"/>
      <c r="M131" s="187" t="s">
        <v>3</v>
      </c>
      <c r="N131" s="188" t="s">
        <v>43</v>
      </c>
      <c r="O131" s="75"/>
      <c r="P131" s="189">
        <f>O131*H131</f>
        <v>0</v>
      </c>
      <c r="Q131" s="189">
        <v>0</v>
      </c>
      <c r="R131" s="189">
        <f>Q131*H131</f>
        <v>0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415</v>
      </c>
      <c r="AT131" s="191" t="s">
        <v>411</v>
      </c>
      <c r="AU131" s="191" t="s">
        <v>80</v>
      </c>
      <c r="AY131" s="22" t="s">
        <v>408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76</v>
      </c>
      <c r="BK131" s="192">
        <f>ROUND(I131*H131,2)</f>
        <v>0</v>
      </c>
      <c r="BL131" s="22" t="s">
        <v>415</v>
      </c>
      <c r="BM131" s="191" t="s">
        <v>5160</v>
      </c>
    </row>
    <row r="132" s="2" customFormat="1">
      <c r="A132" s="41"/>
      <c r="B132" s="42"/>
      <c r="C132" s="41"/>
      <c r="D132" s="193" t="s">
        <v>417</v>
      </c>
      <c r="E132" s="41"/>
      <c r="F132" s="194" t="s">
        <v>5161</v>
      </c>
      <c r="G132" s="41"/>
      <c r="H132" s="41"/>
      <c r="I132" s="195"/>
      <c r="J132" s="41"/>
      <c r="K132" s="41"/>
      <c r="L132" s="42"/>
      <c r="M132" s="196"/>
      <c r="N132" s="197"/>
      <c r="O132" s="75"/>
      <c r="P132" s="75"/>
      <c r="Q132" s="75"/>
      <c r="R132" s="75"/>
      <c r="S132" s="75"/>
      <c r="T132" s="76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2" t="s">
        <v>417</v>
      </c>
      <c r="AU132" s="22" t="s">
        <v>80</v>
      </c>
    </row>
    <row r="133" s="13" customFormat="1">
      <c r="A133" s="13"/>
      <c r="B133" s="198"/>
      <c r="C133" s="13"/>
      <c r="D133" s="199" t="s">
        <v>419</v>
      </c>
      <c r="E133" s="13"/>
      <c r="F133" s="201" t="s">
        <v>3923</v>
      </c>
      <c r="G133" s="13"/>
      <c r="H133" s="202">
        <v>10.4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419</v>
      </c>
      <c r="AU133" s="200" t="s">
        <v>80</v>
      </c>
      <c r="AV133" s="13" t="s">
        <v>80</v>
      </c>
      <c r="AW133" s="13" t="s">
        <v>4</v>
      </c>
      <c r="AX133" s="13" t="s">
        <v>76</v>
      </c>
      <c r="AY133" s="200" t="s">
        <v>408</v>
      </c>
    </row>
    <row r="134" s="2" customFormat="1" ht="24.15" customHeight="1">
      <c r="A134" s="41"/>
      <c r="B134" s="179"/>
      <c r="C134" s="223" t="s">
        <v>98</v>
      </c>
      <c r="D134" s="223" t="s">
        <v>513</v>
      </c>
      <c r="E134" s="224" t="s">
        <v>5162</v>
      </c>
      <c r="F134" s="225" t="s">
        <v>5163</v>
      </c>
      <c r="G134" s="226" t="s">
        <v>650</v>
      </c>
      <c r="H134" s="227">
        <v>10.4</v>
      </c>
      <c r="I134" s="228"/>
      <c r="J134" s="229">
        <f>ROUND(I134*H134,2)</f>
        <v>0</v>
      </c>
      <c r="K134" s="225" t="s">
        <v>414</v>
      </c>
      <c r="L134" s="230"/>
      <c r="M134" s="231" t="s">
        <v>3</v>
      </c>
      <c r="N134" s="232" t="s">
        <v>43</v>
      </c>
      <c r="O134" s="75"/>
      <c r="P134" s="189">
        <f>O134*H134</f>
        <v>0</v>
      </c>
      <c r="Q134" s="189">
        <v>0.00067000000000000002</v>
      </c>
      <c r="R134" s="189">
        <f>Q134*H134</f>
        <v>0.0069680000000000002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470</v>
      </c>
      <c r="AT134" s="191" t="s">
        <v>513</v>
      </c>
      <c r="AU134" s="191" t="s">
        <v>80</v>
      </c>
      <c r="AY134" s="22" t="s">
        <v>408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76</v>
      </c>
      <c r="BK134" s="192">
        <f>ROUND(I134*H134,2)</f>
        <v>0</v>
      </c>
      <c r="BL134" s="22" t="s">
        <v>415</v>
      </c>
      <c r="BM134" s="191" t="s">
        <v>5164</v>
      </c>
    </row>
    <row r="135" s="13" customFormat="1">
      <c r="A135" s="13"/>
      <c r="B135" s="198"/>
      <c r="C135" s="13"/>
      <c r="D135" s="199" t="s">
        <v>419</v>
      </c>
      <c r="E135" s="200" t="s">
        <v>3</v>
      </c>
      <c r="F135" s="201" t="s">
        <v>5165</v>
      </c>
      <c r="G135" s="13"/>
      <c r="H135" s="202">
        <v>8</v>
      </c>
      <c r="I135" s="203"/>
      <c r="J135" s="13"/>
      <c r="K135" s="13"/>
      <c r="L135" s="198"/>
      <c r="M135" s="204"/>
      <c r="N135" s="205"/>
      <c r="O135" s="205"/>
      <c r="P135" s="205"/>
      <c r="Q135" s="205"/>
      <c r="R135" s="205"/>
      <c r="S135" s="205"/>
      <c r="T135" s="20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00" t="s">
        <v>419</v>
      </c>
      <c r="AU135" s="200" t="s">
        <v>80</v>
      </c>
      <c r="AV135" s="13" t="s">
        <v>80</v>
      </c>
      <c r="AW135" s="13" t="s">
        <v>33</v>
      </c>
      <c r="AX135" s="13" t="s">
        <v>76</v>
      </c>
      <c r="AY135" s="200" t="s">
        <v>408</v>
      </c>
    </row>
    <row r="136" s="13" customFormat="1">
      <c r="A136" s="13"/>
      <c r="B136" s="198"/>
      <c r="C136" s="13"/>
      <c r="D136" s="199" t="s">
        <v>419</v>
      </c>
      <c r="E136" s="13"/>
      <c r="F136" s="201" t="s">
        <v>3923</v>
      </c>
      <c r="G136" s="13"/>
      <c r="H136" s="202">
        <v>10.4</v>
      </c>
      <c r="I136" s="203"/>
      <c r="J136" s="13"/>
      <c r="K136" s="13"/>
      <c r="L136" s="198"/>
      <c r="M136" s="204"/>
      <c r="N136" s="205"/>
      <c r="O136" s="205"/>
      <c r="P136" s="205"/>
      <c r="Q136" s="205"/>
      <c r="R136" s="205"/>
      <c r="S136" s="205"/>
      <c r="T136" s="20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00" t="s">
        <v>419</v>
      </c>
      <c r="AU136" s="200" t="s">
        <v>80</v>
      </c>
      <c r="AV136" s="13" t="s">
        <v>80</v>
      </c>
      <c r="AW136" s="13" t="s">
        <v>4</v>
      </c>
      <c r="AX136" s="13" t="s">
        <v>76</v>
      </c>
      <c r="AY136" s="200" t="s">
        <v>408</v>
      </c>
    </row>
    <row r="137" s="2" customFormat="1" ht="37.8" customHeight="1">
      <c r="A137" s="41"/>
      <c r="B137" s="179"/>
      <c r="C137" s="180" t="s">
        <v>520</v>
      </c>
      <c r="D137" s="180" t="s">
        <v>411</v>
      </c>
      <c r="E137" s="181" t="s">
        <v>5166</v>
      </c>
      <c r="F137" s="182" t="s">
        <v>5167</v>
      </c>
      <c r="G137" s="183" t="s">
        <v>561</v>
      </c>
      <c r="H137" s="184">
        <v>2</v>
      </c>
      <c r="I137" s="185"/>
      <c r="J137" s="186">
        <f>ROUND(I137*H137,2)</f>
        <v>0</v>
      </c>
      <c r="K137" s="182" t="s">
        <v>414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415</v>
      </c>
      <c r="AT137" s="191" t="s">
        <v>411</v>
      </c>
      <c r="AU137" s="191" t="s">
        <v>80</v>
      </c>
      <c r="AY137" s="22" t="s">
        <v>408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76</v>
      </c>
      <c r="BK137" s="192">
        <f>ROUND(I137*H137,2)</f>
        <v>0</v>
      </c>
      <c r="BL137" s="22" t="s">
        <v>415</v>
      </c>
      <c r="BM137" s="191" t="s">
        <v>5168</v>
      </c>
    </row>
    <row r="138" s="2" customFormat="1">
      <c r="A138" s="41"/>
      <c r="B138" s="42"/>
      <c r="C138" s="41"/>
      <c r="D138" s="193" t="s">
        <v>417</v>
      </c>
      <c r="E138" s="41"/>
      <c r="F138" s="194" t="s">
        <v>5169</v>
      </c>
      <c r="G138" s="41"/>
      <c r="H138" s="41"/>
      <c r="I138" s="195"/>
      <c r="J138" s="41"/>
      <c r="K138" s="41"/>
      <c r="L138" s="42"/>
      <c r="M138" s="196"/>
      <c r="N138" s="197"/>
      <c r="O138" s="75"/>
      <c r="P138" s="75"/>
      <c r="Q138" s="75"/>
      <c r="R138" s="75"/>
      <c r="S138" s="75"/>
      <c r="T138" s="76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2" t="s">
        <v>417</v>
      </c>
      <c r="AU138" s="22" t="s">
        <v>80</v>
      </c>
    </row>
    <row r="139" s="2" customFormat="1" ht="16.5" customHeight="1">
      <c r="A139" s="41"/>
      <c r="B139" s="179"/>
      <c r="C139" s="223" t="s">
        <v>528</v>
      </c>
      <c r="D139" s="223" t="s">
        <v>513</v>
      </c>
      <c r="E139" s="224" t="s">
        <v>5170</v>
      </c>
      <c r="F139" s="225" t="s">
        <v>5171</v>
      </c>
      <c r="G139" s="226" t="s">
        <v>561</v>
      </c>
      <c r="H139" s="227">
        <v>2</v>
      </c>
      <c r="I139" s="228"/>
      <c r="J139" s="229">
        <f>ROUND(I139*H139,2)</f>
        <v>0</v>
      </c>
      <c r="K139" s="225" t="s">
        <v>414</v>
      </c>
      <c r="L139" s="230"/>
      <c r="M139" s="231" t="s">
        <v>3</v>
      </c>
      <c r="N139" s="232" t="s">
        <v>43</v>
      </c>
      <c r="O139" s="75"/>
      <c r="P139" s="189">
        <f>O139*H139</f>
        <v>0</v>
      </c>
      <c r="Q139" s="189">
        <v>8.0000000000000007E-05</v>
      </c>
      <c r="R139" s="189">
        <f>Q139*H139</f>
        <v>0.00016000000000000001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470</v>
      </c>
      <c r="AT139" s="191" t="s">
        <v>513</v>
      </c>
      <c r="AU139" s="191" t="s">
        <v>80</v>
      </c>
      <c r="AY139" s="22" t="s">
        <v>408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76</v>
      </c>
      <c r="BK139" s="192">
        <f>ROUND(I139*H139,2)</f>
        <v>0</v>
      </c>
      <c r="BL139" s="22" t="s">
        <v>415</v>
      </c>
      <c r="BM139" s="191" t="s">
        <v>5172</v>
      </c>
    </row>
    <row r="140" s="13" customFormat="1">
      <c r="A140" s="13"/>
      <c r="B140" s="198"/>
      <c r="C140" s="13"/>
      <c r="D140" s="199" t="s">
        <v>419</v>
      </c>
      <c r="E140" s="200" t="s">
        <v>3</v>
      </c>
      <c r="F140" s="201" t="s">
        <v>80</v>
      </c>
      <c r="G140" s="13"/>
      <c r="H140" s="202">
        <v>2</v>
      </c>
      <c r="I140" s="203"/>
      <c r="J140" s="13"/>
      <c r="K140" s="13"/>
      <c r="L140" s="198"/>
      <c r="M140" s="204"/>
      <c r="N140" s="205"/>
      <c r="O140" s="205"/>
      <c r="P140" s="205"/>
      <c r="Q140" s="205"/>
      <c r="R140" s="205"/>
      <c r="S140" s="205"/>
      <c r="T140" s="20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00" t="s">
        <v>419</v>
      </c>
      <c r="AU140" s="200" t="s">
        <v>80</v>
      </c>
      <c r="AV140" s="13" t="s">
        <v>80</v>
      </c>
      <c r="AW140" s="13" t="s">
        <v>33</v>
      </c>
      <c r="AX140" s="13" t="s">
        <v>76</v>
      </c>
      <c r="AY140" s="200" t="s">
        <v>408</v>
      </c>
    </row>
    <row r="141" s="2" customFormat="1" ht="37.8" customHeight="1">
      <c r="A141" s="41"/>
      <c r="B141" s="179"/>
      <c r="C141" s="180" t="s">
        <v>533</v>
      </c>
      <c r="D141" s="180" t="s">
        <v>411</v>
      </c>
      <c r="E141" s="181" t="s">
        <v>5173</v>
      </c>
      <c r="F141" s="182" t="s">
        <v>5174</v>
      </c>
      <c r="G141" s="183" t="s">
        <v>561</v>
      </c>
      <c r="H141" s="184">
        <v>1</v>
      </c>
      <c r="I141" s="185"/>
      <c r="J141" s="186">
        <f>ROUND(I141*H141,2)</f>
        <v>0</v>
      </c>
      <c r="K141" s="182" t="s">
        <v>414</v>
      </c>
      <c r="L141" s="42"/>
      <c r="M141" s="187" t="s">
        <v>3</v>
      </c>
      <c r="N141" s="188" t="s">
        <v>43</v>
      </c>
      <c r="O141" s="75"/>
      <c r="P141" s="189">
        <f>O141*H141</f>
        <v>0</v>
      </c>
      <c r="Q141" s="189">
        <v>0</v>
      </c>
      <c r="R141" s="189">
        <f>Q141*H141</f>
        <v>0</v>
      </c>
      <c r="S141" s="189">
        <v>0</v>
      </c>
      <c r="T141" s="190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191" t="s">
        <v>415</v>
      </c>
      <c r="AT141" s="191" t="s">
        <v>411</v>
      </c>
      <c r="AU141" s="191" t="s">
        <v>80</v>
      </c>
      <c r="AY141" s="22" t="s">
        <v>408</v>
      </c>
      <c r="BE141" s="192">
        <f>IF(N141="základní",J141,0)</f>
        <v>0</v>
      </c>
      <c r="BF141" s="192">
        <f>IF(N141="snížená",J141,0)</f>
        <v>0</v>
      </c>
      <c r="BG141" s="192">
        <f>IF(N141="zákl. přenesená",J141,0)</f>
        <v>0</v>
      </c>
      <c r="BH141" s="192">
        <f>IF(N141="sníž. přenesená",J141,0)</f>
        <v>0</v>
      </c>
      <c r="BI141" s="192">
        <f>IF(N141="nulová",J141,0)</f>
        <v>0</v>
      </c>
      <c r="BJ141" s="22" t="s">
        <v>76</v>
      </c>
      <c r="BK141" s="192">
        <f>ROUND(I141*H141,2)</f>
        <v>0</v>
      </c>
      <c r="BL141" s="22" t="s">
        <v>415</v>
      </c>
      <c r="BM141" s="191" t="s">
        <v>5175</v>
      </c>
    </row>
    <row r="142" s="2" customFormat="1">
      <c r="A142" s="41"/>
      <c r="B142" s="42"/>
      <c r="C142" s="41"/>
      <c r="D142" s="193" t="s">
        <v>417</v>
      </c>
      <c r="E142" s="41"/>
      <c r="F142" s="194" t="s">
        <v>5176</v>
      </c>
      <c r="G142" s="41"/>
      <c r="H142" s="41"/>
      <c r="I142" s="195"/>
      <c r="J142" s="41"/>
      <c r="K142" s="41"/>
      <c r="L142" s="42"/>
      <c r="M142" s="196"/>
      <c r="N142" s="197"/>
      <c r="O142" s="75"/>
      <c r="P142" s="75"/>
      <c r="Q142" s="75"/>
      <c r="R142" s="75"/>
      <c r="S142" s="75"/>
      <c r="T142" s="76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2" t="s">
        <v>417</v>
      </c>
      <c r="AU142" s="22" t="s">
        <v>80</v>
      </c>
    </row>
    <row r="143" s="2" customFormat="1" ht="16.5" customHeight="1">
      <c r="A143" s="41"/>
      <c r="B143" s="179"/>
      <c r="C143" s="223" t="s">
        <v>526</v>
      </c>
      <c r="D143" s="223" t="s">
        <v>513</v>
      </c>
      <c r="E143" s="224" t="s">
        <v>5177</v>
      </c>
      <c r="F143" s="225" t="s">
        <v>5178</v>
      </c>
      <c r="G143" s="226" t="s">
        <v>561</v>
      </c>
      <c r="H143" s="227">
        <v>1</v>
      </c>
      <c r="I143" s="228"/>
      <c r="J143" s="229">
        <f>ROUND(I143*H143,2)</f>
        <v>0</v>
      </c>
      <c r="K143" s="225" t="s">
        <v>414</v>
      </c>
      <c r="L143" s="230"/>
      <c r="M143" s="231" t="s">
        <v>3</v>
      </c>
      <c r="N143" s="232" t="s">
        <v>43</v>
      </c>
      <c r="O143" s="75"/>
      <c r="P143" s="189">
        <f>O143*H143</f>
        <v>0</v>
      </c>
      <c r="Q143" s="189">
        <v>0.00020000000000000001</v>
      </c>
      <c r="R143" s="189">
        <f>Q143*H143</f>
        <v>0.00020000000000000001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470</v>
      </c>
      <c r="AT143" s="191" t="s">
        <v>513</v>
      </c>
      <c r="AU143" s="191" t="s">
        <v>80</v>
      </c>
      <c r="AY143" s="22" t="s">
        <v>408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76</v>
      </c>
      <c r="BK143" s="192">
        <f>ROUND(I143*H143,2)</f>
        <v>0</v>
      </c>
      <c r="BL143" s="22" t="s">
        <v>415</v>
      </c>
      <c r="BM143" s="191" t="s">
        <v>5179</v>
      </c>
    </row>
    <row r="144" s="13" customFormat="1">
      <c r="A144" s="13"/>
      <c r="B144" s="198"/>
      <c r="C144" s="13"/>
      <c r="D144" s="199" t="s">
        <v>419</v>
      </c>
      <c r="E144" s="200" t="s">
        <v>3</v>
      </c>
      <c r="F144" s="201" t="s">
        <v>76</v>
      </c>
      <c r="G144" s="13"/>
      <c r="H144" s="202">
        <v>1</v>
      </c>
      <c r="I144" s="203"/>
      <c r="J144" s="13"/>
      <c r="K144" s="13"/>
      <c r="L144" s="198"/>
      <c r="M144" s="204"/>
      <c r="N144" s="205"/>
      <c r="O144" s="205"/>
      <c r="P144" s="205"/>
      <c r="Q144" s="205"/>
      <c r="R144" s="205"/>
      <c r="S144" s="205"/>
      <c r="T144" s="20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00" t="s">
        <v>419</v>
      </c>
      <c r="AU144" s="200" t="s">
        <v>80</v>
      </c>
      <c r="AV144" s="13" t="s">
        <v>80</v>
      </c>
      <c r="AW144" s="13" t="s">
        <v>33</v>
      </c>
      <c r="AX144" s="13" t="s">
        <v>76</v>
      </c>
      <c r="AY144" s="200" t="s">
        <v>408</v>
      </c>
    </row>
    <row r="145" s="2" customFormat="1" ht="44.25" customHeight="1">
      <c r="A145" s="41"/>
      <c r="B145" s="179"/>
      <c r="C145" s="180" t="s">
        <v>8</v>
      </c>
      <c r="D145" s="180" t="s">
        <v>411</v>
      </c>
      <c r="E145" s="181" t="s">
        <v>5180</v>
      </c>
      <c r="F145" s="182" t="s">
        <v>5181</v>
      </c>
      <c r="G145" s="183" t="s">
        <v>561</v>
      </c>
      <c r="H145" s="184">
        <v>1</v>
      </c>
      <c r="I145" s="185"/>
      <c r="J145" s="186">
        <f>ROUND(I145*H145,2)</f>
        <v>0</v>
      </c>
      <c r="K145" s="182" t="s">
        <v>414</v>
      </c>
      <c r="L145" s="42"/>
      <c r="M145" s="187" t="s">
        <v>3</v>
      </c>
      <c r="N145" s="188" t="s">
        <v>43</v>
      </c>
      <c r="O145" s="75"/>
      <c r="P145" s="189">
        <f>O145*H145</f>
        <v>0</v>
      </c>
      <c r="Q145" s="189">
        <v>0</v>
      </c>
      <c r="R145" s="189">
        <f>Q145*H145</f>
        <v>0</v>
      </c>
      <c r="S145" s="189">
        <v>0</v>
      </c>
      <c r="T145" s="190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415</v>
      </c>
      <c r="AT145" s="191" t="s">
        <v>411</v>
      </c>
      <c r="AU145" s="191" t="s">
        <v>80</v>
      </c>
      <c r="AY145" s="22" t="s">
        <v>408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76</v>
      </c>
      <c r="BK145" s="192">
        <f>ROUND(I145*H145,2)</f>
        <v>0</v>
      </c>
      <c r="BL145" s="22" t="s">
        <v>415</v>
      </c>
      <c r="BM145" s="191" t="s">
        <v>5182</v>
      </c>
    </row>
    <row r="146" s="2" customFormat="1">
      <c r="A146" s="41"/>
      <c r="B146" s="42"/>
      <c r="C146" s="41"/>
      <c r="D146" s="193" t="s">
        <v>417</v>
      </c>
      <c r="E146" s="41"/>
      <c r="F146" s="194" t="s">
        <v>5183</v>
      </c>
      <c r="G146" s="41"/>
      <c r="H146" s="41"/>
      <c r="I146" s="195"/>
      <c r="J146" s="41"/>
      <c r="K146" s="41"/>
      <c r="L146" s="42"/>
      <c r="M146" s="196"/>
      <c r="N146" s="197"/>
      <c r="O146" s="75"/>
      <c r="P146" s="75"/>
      <c r="Q146" s="75"/>
      <c r="R146" s="75"/>
      <c r="S146" s="75"/>
      <c r="T146" s="76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2" t="s">
        <v>417</v>
      </c>
      <c r="AU146" s="22" t="s">
        <v>80</v>
      </c>
    </row>
    <row r="147" s="2" customFormat="1" ht="24.15" customHeight="1">
      <c r="A147" s="41"/>
      <c r="B147" s="179"/>
      <c r="C147" s="223" t="s">
        <v>518</v>
      </c>
      <c r="D147" s="223" t="s">
        <v>513</v>
      </c>
      <c r="E147" s="224" t="s">
        <v>5184</v>
      </c>
      <c r="F147" s="225" t="s">
        <v>5185</v>
      </c>
      <c r="G147" s="226" t="s">
        <v>561</v>
      </c>
      <c r="H147" s="227">
        <v>1</v>
      </c>
      <c r="I147" s="228"/>
      <c r="J147" s="229">
        <f>ROUND(I147*H147,2)</f>
        <v>0</v>
      </c>
      <c r="K147" s="225" t="s">
        <v>414</v>
      </c>
      <c r="L147" s="230"/>
      <c r="M147" s="231" t="s">
        <v>3</v>
      </c>
      <c r="N147" s="232" t="s">
        <v>43</v>
      </c>
      <c r="O147" s="75"/>
      <c r="P147" s="189">
        <f>O147*H147</f>
        <v>0</v>
      </c>
      <c r="Q147" s="189">
        <v>0.0023999999999999998</v>
      </c>
      <c r="R147" s="189">
        <f>Q147*H147</f>
        <v>0.0023999999999999998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470</v>
      </c>
      <c r="AT147" s="191" t="s">
        <v>513</v>
      </c>
      <c r="AU147" s="191" t="s">
        <v>80</v>
      </c>
      <c r="AY147" s="22" t="s">
        <v>408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76</v>
      </c>
      <c r="BK147" s="192">
        <f>ROUND(I147*H147,2)</f>
        <v>0</v>
      </c>
      <c r="BL147" s="22" t="s">
        <v>415</v>
      </c>
      <c r="BM147" s="191" t="s">
        <v>5186</v>
      </c>
    </row>
    <row r="148" s="13" customFormat="1">
      <c r="A148" s="13"/>
      <c r="B148" s="198"/>
      <c r="C148" s="13"/>
      <c r="D148" s="199" t="s">
        <v>419</v>
      </c>
      <c r="E148" s="200" t="s">
        <v>3</v>
      </c>
      <c r="F148" s="201" t="s">
        <v>76</v>
      </c>
      <c r="G148" s="13"/>
      <c r="H148" s="202">
        <v>1</v>
      </c>
      <c r="I148" s="203"/>
      <c r="J148" s="13"/>
      <c r="K148" s="13"/>
      <c r="L148" s="198"/>
      <c r="M148" s="204"/>
      <c r="N148" s="205"/>
      <c r="O148" s="205"/>
      <c r="P148" s="205"/>
      <c r="Q148" s="205"/>
      <c r="R148" s="205"/>
      <c r="S148" s="205"/>
      <c r="T148" s="20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00" t="s">
        <v>419</v>
      </c>
      <c r="AU148" s="200" t="s">
        <v>80</v>
      </c>
      <c r="AV148" s="13" t="s">
        <v>80</v>
      </c>
      <c r="AW148" s="13" t="s">
        <v>33</v>
      </c>
      <c r="AX148" s="13" t="s">
        <v>76</v>
      </c>
      <c r="AY148" s="200" t="s">
        <v>408</v>
      </c>
    </row>
    <row r="149" s="2" customFormat="1" ht="24.15" customHeight="1">
      <c r="A149" s="41"/>
      <c r="B149" s="179"/>
      <c r="C149" s="180" t="s">
        <v>558</v>
      </c>
      <c r="D149" s="180" t="s">
        <v>411</v>
      </c>
      <c r="E149" s="181" t="s">
        <v>5187</v>
      </c>
      <c r="F149" s="182" t="s">
        <v>5188</v>
      </c>
      <c r="G149" s="183" t="s">
        <v>650</v>
      </c>
      <c r="H149" s="184">
        <v>26</v>
      </c>
      <c r="I149" s="185"/>
      <c r="J149" s="186">
        <f>ROUND(I149*H149,2)</f>
        <v>0</v>
      </c>
      <c r="K149" s="182" t="s">
        <v>414</v>
      </c>
      <c r="L149" s="42"/>
      <c r="M149" s="187" t="s">
        <v>3</v>
      </c>
      <c r="N149" s="188" t="s">
        <v>43</v>
      </c>
      <c r="O149" s="75"/>
      <c r="P149" s="189">
        <f>O149*H149</f>
        <v>0</v>
      </c>
      <c r="Q149" s="189">
        <v>0</v>
      </c>
      <c r="R149" s="189">
        <f>Q149*H149</f>
        <v>0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415</v>
      </c>
      <c r="AT149" s="191" t="s">
        <v>411</v>
      </c>
      <c r="AU149" s="191" t="s">
        <v>80</v>
      </c>
      <c r="AY149" s="22" t="s">
        <v>408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76</v>
      </c>
      <c r="BK149" s="192">
        <f>ROUND(I149*H149,2)</f>
        <v>0</v>
      </c>
      <c r="BL149" s="22" t="s">
        <v>415</v>
      </c>
      <c r="BM149" s="191" t="s">
        <v>5189</v>
      </c>
    </row>
    <row r="150" s="2" customFormat="1">
      <c r="A150" s="41"/>
      <c r="B150" s="42"/>
      <c r="C150" s="41"/>
      <c r="D150" s="193" t="s">
        <v>417</v>
      </c>
      <c r="E150" s="41"/>
      <c r="F150" s="194" t="s">
        <v>5190</v>
      </c>
      <c r="G150" s="41"/>
      <c r="H150" s="41"/>
      <c r="I150" s="195"/>
      <c r="J150" s="41"/>
      <c r="K150" s="41"/>
      <c r="L150" s="42"/>
      <c r="M150" s="196"/>
      <c r="N150" s="197"/>
      <c r="O150" s="75"/>
      <c r="P150" s="75"/>
      <c r="Q150" s="75"/>
      <c r="R150" s="75"/>
      <c r="S150" s="75"/>
      <c r="T150" s="76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2" t="s">
        <v>417</v>
      </c>
      <c r="AU150" s="22" t="s">
        <v>80</v>
      </c>
    </row>
    <row r="151" s="13" customFormat="1">
      <c r="A151" s="13"/>
      <c r="B151" s="198"/>
      <c r="C151" s="13"/>
      <c r="D151" s="199" t="s">
        <v>419</v>
      </c>
      <c r="E151" s="200" t="s">
        <v>3</v>
      </c>
      <c r="F151" s="201" t="s">
        <v>5191</v>
      </c>
      <c r="G151" s="13"/>
      <c r="H151" s="202">
        <v>26</v>
      </c>
      <c r="I151" s="203"/>
      <c r="J151" s="13"/>
      <c r="K151" s="13"/>
      <c r="L151" s="198"/>
      <c r="M151" s="204"/>
      <c r="N151" s="205"/>
      <c r="O151" s="205"/>
      <c r="P151" s="205"/>
      <c r="Q151" s="205"/>
      <c r="R151" s="205"/>
      <c r="S151" s="205"/>
      <c r="T151" s="20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00" t="s">
        <v>419</v>
      </c>
      <c r="AU151" s="200" t="s">
        <v>80</v>
      </c>
      <c r="AV151" s="13" t="s">
        <v>80</v>
      </c>
      <c r="AW151" s="13" t="s">
        <v>33</v>
      </c>
      <c r="AX151" s="13" t="s">
        <v>76</v>
      </c>
      <c r="AY151" s="200" t="s">
        <v>408</v>
      </c>
    </row>
    <row r="152" s="2" customFormat="1" ht="16.5" customHeight="1">
      <c r="A152" s="41"/>
      <c r="B152" s="179"/>
      <c r="C152" s="180" t="s">
        <v>567</v>
      </c>
      <c r="D152" s="180" t="s">
        <v>411</v>
      </c>
      <c r="E152" s="181" t="s">
        <v>5192</v>
      </c>
      <c r="F152" s="182" t="s">
        <v>5193</v>
      </c>
      <c r="G152" s="183" t="s">
        <v>650</v>
      </c>
      <c r="H152" s="184">
        <v>26</v>
      </c>
      <c r="I152" s="185"/>
      <c r="J152" s="186">
        <f>ROUND(I152*H152,2)</f>
        <v>0</v>
      </c>
      <c r="K152" s="182" t="s">
        <v>1623</v>
      </c>
      <c r="L152" s="42"/>
      <c r="M152" s="187" t="s">
        <v>3</v>
      </c>
      <c r="N152" s="188" t="s">
        <v>43</v>
      </c>
      <c r="O152" s="75"/>
      <c r="P152" s="189">
        <f>O152*H152</f>
        <v>0</v>
      </c>
      <c r="Q152" s="189">
        <v>0</v>
      </c>
      <c r="R152" s="189">
        <f>Q152*H152</f>
        <v>0</v>
      </c>
      <c r="S152" s="189">
        <v>0</v>
      </c>
      <c r="T152" s="190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191" t="s">
        <v>415</v>
      </c>
      <c r="AT152" s="191" t="s">
        <v>411</v>
      </c>
      <c r="AU152" s="191" t="s">
        <v>80</v>
      </c>
      <c r="AY152" s="22" t="s">
        <v>408</v>
      </c>
      <c r="BE152" s="192">
        <f>IF(N152="základní",J152,0)</f>
        <v>0</v>
      </c>
      <c r="BF152" s="192">
        <f>IF(N152="snížená",J152,0)</f>
        <v>0</v>
      </c>
      <c r="BG152" s="192">
        <f>IF(N152="zákl. přenesená",J152,0)</f>
        <v>0</v>
      </c>
      <c r="BH152" s="192">
        <f>IF(N152="sníž. přenesená",J152,0)</f>
        <v>0</v>
      </c>
      <c r="BI152" s="192">
        <f>IF(N152="nulová",J152,0)</f>
        <v>0</v>
      </c>
      <c r="BJ152" s="22" t="s">
        <v>76</v>
      </c>
      <c r="BK152" s="192">
        <f>ROUND(I152*H152,2)</f>
        <v>0</v>
      </c>
      <c r="BL152" s="22" t="s">
        <v>415</v>
      </c>
      <c r="BM152" s="191" t="s">
        <v>5194</v>
      </c>
    </row>
    <row r="153" s="13" customFormat="1">
      <c r="A153" s="13"/>
      <c r="B153" s="198"/>
      <c r="C153" s="13"/>
      <c r="D153" s="199" t="s">
        <v>419</v>
      </c>
      <c r="E153" s="200" t="s">
        <v>3</v>
      </c>
      <c r="F153" s="201" t="s">
        <v>5191</v>
      </c>
      <c r="G153" s="13"/>
      <c r="H153" s="202">
        <v>26</v>
      </c>
      <c r="I153" s="203"/>
      <c r="J153" s="13"/>
      <c r="K153" s="13"/>
      <c r="L153" s="198"/>
      <c r="M153" s="204"/>
      <c r="N153" s="205"/>
      <c r="O153" s="205"/>
      <c r="P153" s="205"/>
      <c r="Q153" s="205"/>
      <c r="R153" s="205"/>
      <c r="S153" s="205"/>
      <c r="T153" s="20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00" t="s">
        <v>419</v>
      </c>
      <c r="AU153" s="200" t="s">
        <v>80</v>
      </c>
      <c r="AV153" s="13" t="s">
        <v>80</v>
      </c>
      <c r="AW153" s="13" t="s">
        <v>33</v>
      </c>
      <c r="AX153" s="13" t="s">
        <v>76</v>
      </c>
      <c r="AY153" s="200" t="s">
        <v>408</v>
      </c>
    </row>
    <row r="154" s="2" customFormat="1" ht="16.5" customHeight="1">
      <c r="A154" s="41"/>
      <c r="B154" s="179"/>
      <c r="C154" s="223" t="s">
        <v>574</v>
      </c>
      <c r="D154" s="223" t="s">
        <v>513</v>
      </c>
      <c r="E154" s="224" t="s">
        <v>5195</v>
      </c>
      <c r="F154" s="225" t="s">
        <v>5196</v>
      </c>
      <c r="G154" s="226" t="s">
        <v>561</v>
      </c>
      <c r="H154" s="227">
        <v>1</v>
      </c>
      <c r="I154" s="228"/>
      <c r="J154" s="229">
        <f>ROUND(I154*H154,2)</f>
        <v>0</v>
      </c>
      <c r="K154" s="225" t="s">
        <v>1623</v>
      </c>
      <c r="L154" s="230"/>
      <c r="M154" s="231" t="s">
        <v>3</v>
      </c>
      <c r="N154" s="232" t="s">
        <v>43</v>
      </c>
      <c r="O154" s="75"/>
      <c r="P154" s="189">
        <f>O154*H154</f>
        <v>0</v>
      </c>
      <c r="Q154" s="189">
        <v>0.00059999999999999995</v>
      </c>
      <c r="R154" s="189">
        <f>Q154*H154</f>
        <v>0.00059999999999999995</v>
      </c>
      <c r="S154" s="189">
        <v>0</v>
      </c>
      <c r="T154" s="190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191" t="s">
        <v>470</v>
      </c>
      <c r="AT154" s="191" t="s">
        <v>513</v>
      </c>
      <c r="AU154" s="191" t="s">
        <v>80</v>
      </c>
      <c r="AY154" s="22" t="s">
        <v>408</v>
      </c>
      <c r="BE154" s="192">
        <f>IF(N154="základní",J154,0)</f>
        <v>0</v>
      </c>
      <c r="BF154" s="192">
        <f>IF(N154="snížená",J154,0)</f>
        <v>0</v>
      </c>
      <c r="BG154" s="192">
        <f>IF(N154="zákl. přenesená",J154,0)</f>
        <v>0</v>
      </c>
      <c r="BH154" s="192">
        <f>IF(N154="sníž. přenesená",J154,0)</f>
        <v>0</v>
      </c>
      <c r="BI154" s="192">
        <f>IF(N154="nulová",J154,0)</f>
        <v>0</v>
      </c>
      <c r="BJ154" s="22" t="s">
        <v>76</v>
      </c>
      <c r="BK154" s="192">
        <f>ROUND(I154*H154,2)</f>
        <v>0</v>
      </c>
      <c r="BL154" s="22" t="s">
        <v>415</v>
      </c>
      <c r="BM154" s="191" t="s">
        <v>5197</v>
      </c>
    </row>
    <row r="155" s="2" customFormat="1" ht="16.5" customHeight="1">
      <c r="A155" s="41"/>
      <c r="B155" s="179"/>
      <c r="C155" s="223" t="s">
        <v>580</v>
      </c>
      <c r="D155" s="223" t="s">
        <v>513</v>
      </c>
      <c r="E155" s="224" t="s">
        <v>5198</v>
      </c>
      <c r="F155" s="225" t="s">
        <v>5199</v>
      </c>
      <c r="G155" s="226" t="s">
        <v>650</v>
      </c>
      <c r="H155" s="227">
        <v>26</v>
      </c>
      <c r="I155" s="228"/>
      <c r="J155" s="229">
        <f>ROUND(I155*H155,2)</f>
        <v>0</v>
      </c>
      <c r="K155" s="225" t="s">
        <v>1623</v>
      </c>
      <c r="L155" s="230"/>
      <c r="M155" s="231" t="s">
        <v>3</v>
      </c>
      <c r="N155" s="232" t="s">
        <v>43</v>
      </c>
      <c r="O155" s="75"/>
      <c r="P155" s="189">
        <f>O155*H155</f>
        <v>0</v>
      </c>
      <c r="Q155" s="189">
        <v>0.00059999999999999995</v>
      </c>
      <c r="R155" s="189">
        <f>Q155*H155</f>
        <v>0.015599999999999999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470</v>
      </c>
      <c r="AT155" s="191" t="s">
        <v>513</v>
      </c>
      <c r="AU155" s="191" t="s">
        <v>80</v>
      </c>
      <c r="AY155" s="22" t="s">
        <v>408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76</v>
      </c>
      <c r="BK155" s="192">
        <f>ROUND(I155*H155,2)</f>
        <v>0</v>
      </c>
      <c r="BL155" s="22" t="s">
        <v>415</v>
      </c>
      <c r="BM155" s="191" t="s">
        <v>5200</v>
      </c>
    </row>
    <row r="156" s="13" customFormat="1">
      <c r="A156" s="13"/>
      <c r="B156" s="198"/>
      <c r="C156" s="13"/>
      <c r="D156" s="199" t="s">
        <v>419</v>
      </c>
      <c r="E156" s="200" t="s">
        <v>3</v>
      </c>
      <c r="F156" s="201" t="s">
        <v>5191</v>
      </c>
      <c r="G156" s="13"/>
      <c r="H156" s="202">
        <v>26</v>
      </c>
      <c r="I156" s="203"/>
      <c r="J156" s="13"/>
      <c r="K156" s="13"/>
      <c r="L156" s="198"/>
      <c r="M156" s="204"/>
      <c r="N156" s="205"/>
      <c r="O156" s="205"/>
      <c r="P156" s="205"/>
      <c r="Q156" s="205"/>
      <c r="R156" s="205"/>
      <c r="S156" s="205"/>
      <c r="T156" s="20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00" t="s">
        <v>419</v>
      </c>
      <c r="AU156" s="200" t="s">
        <v>80</v>
      </c>
      <c r="AV156" s="13" t="s">
        <v>80</v>
      </c>
      <c r="AW156" s="13" t="s">
        <v>33</v>
      </c>
      <c r="AX156" s="13" t="s">
        <v>76</v>
      </c>
      <c r="AY156" s="200" t="s">
        <v>408</v>
      </c>
    </row>
    <row r="157" s="2" customFormat="1" ht="16.5" customHeight="1">
      <c r="A157" s="41"/>
      <c r="B157" s="179"/>
      <c r="C157" s="223" t="s">
        <v>585</v>
      </c>
      <c r="D157" s="223" t="s">
        <v>513</v>
      </c>
      <c r="E157" s="224" t="s">
        <v>5201</v>
      </c>
      <c r="F157" s="225" t="s">
        <v>5202</v>
      </c>
      <c r="G157" s="226" t="s">
        <v>650</v>
      </c>
      <c r="H157" s="227">
        <v>26</v>
      </c>
      <c r="I157" s="228"/>
      <c r="J157" s="229">
        <f>ROUND(I157*H157,2)</f>
        <v>0</v>
      </c>
      <c r="K157" s="225" t="s">
        <v>1623</v>
      </c>
      <c r="L157" s="230"/>
      <c r="M157" s="231" t="s">
        <v>3</v>
      </c>
      <c r="N157" s="232" t="s">
        <v>43</v>
      </c>
      <c r="O157" s="75"/>
      <c r="P157" s="189">
        <f>O157*H157</f>
        <v>0</v>
      </c>
      <c r="Q157" s="189">
        <v>0.00059999999999999995</v>
      </c>
      <c r="R157" s="189">
        <f>Q157*H157</f>
        <v>0.015599999999999999</v>
      </c>
      <c r="S157" s="189">
        <v>0</v>
      </c>
      <c r="T157" s="190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191" t="s">
        <v>470</v>
      </c>
      <c r="AT157" s="191" t="s">
        <v>513</v>
      </c>
      <c r="AU157" s="191" t="s">
        <v>80</v>
      </c>
      <c r="AY157" s="22" t="s">
        <v>408</v>
      </c>
      <c r="BE157" s="192">
        <f>IF(N157="základní",J157,0)</f>
        <v>0</v>
      </c>
      <c r="BF157" s="192">
        <f>IF(N157="snížená",J157,0)</f>
        <v>0</v>
      </c>
      <c r="BG157" s="192">
        <f>IF(N157="zákl. přenesená",J157,0)</f>
        <v>0</v>
      </c>
      <c r="BH157" s="192">
        <f>IF(N157="sníž. přenesená",J157,0)</f>
        <v>0</v>
      </c>
      <c r="BI157" s="192">
        <f>IF(N157="nulová",J157,0)</f>
        <v>0</v>
      </c>
      <c r="BJ157" s="22" t="s">
        <v>76</v>
      </c>
      <c r="BK157" s="192">
        <f>ROUND(I157*H157,2)</f>
        <v>0</v>
      </c>
      <c r="BL157" s="22" t="s">
        <v>415</v>
      </c>
      <c r="BM157" s="191" t="s">
        <v>5203</v>
      </c>
    </row>
    <row r="158" s="13" customFormat="1">
      <c r="A158" s="13"/>
      <c r="B158" s="198"/>
      <c r="C158" s="13"/>
      <c r="D158" s="199" t="s">
        <v>419</v>
      </c>
      <c r="E158" s="200" t="s">
        <v>3</v>
      </c>
      <c r="F158" s="201" t="s">
        <v>5191</v>
      </c>
      <c r="G158" s="13"/>
      <c r="H158" s="202">
        <v>26</v>
      </c>
      <c r="I158" s="203"/>
      <c r="J158" s="13"/>
      <c r="K158" s="13"/>
      <c r="L158" s="198"/>
      <c r="M158" s="204"/>
      <c r="N158" s="205"/>
      <c r="O158" s="205"/>
      <c r="P158" s="205"/>
      <c r="Q158" s="205"/>
      <c r="R158" s="205"/>
      <c r="S158" s="205"/>
      <c r="T158" s="20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00" t="s">
        <v>419</v>
      </c>
      <c r="AU158" s="200" t="s">
        <v>80</v>
      </c>
      <c r="AV158" s="13" t="s">
        <v>80</v>
      </c>
      <c r="AW158" s="13" t="s">
        <v>33</v>
      </c>
      <c r="AX158" s="13" t="s">
        <v>76</v>
      </c>
      <c r="AY158" s="200" t="s">
        <v>408</v>
      </c>
    </row>
    <row r="159" s="2" customFormat="1" ht="24.15" customHeight="1">
      <c r="A159" s="41"/>
      <c r="B159" s="179"/>
      <c r="C159" s="180" t="s">
        <v>593</v>
      </c>
      <c r="D159" s="180" t="s">
        <v>411</v>
      </c>
      <c r="E159" s="181" t="s">
        <v>5204</v>
      </c>
      <c r="F159" s="182" t="s">
        <v>5205</v>
      </c>
      <c r="G159" s="183" t="s">
        <v>561</v>
      </c>
      <c r="H159" s="184">
        <v>1</v>
      </c>
      <c r="I159" s="185"/>
      <c r="J159" s="186">
        <f>ROUND(I159*H159,2)</f>
        <v>0</v>
      </c>
      <c r="K159" s="182" t="s">
        <v>1623</v>
      </c>
      <c r="L159" s="42"/>
      <c r="M159" s="187" t="s">
        <v>3</v>
      </c>
      <c r="N159" s="188" t="s">
        <v>43</v>
      </c>
      <c r="O159" s="75"/>
      <c r="P159" s="189">
        <f>O159*H159</f>
        <v>0</v>
      </c>
      <c r="Q159" s="189">
        <v>0.076499999999999999</v>
      </c>
      <c r="R159" s="189">
        <f>Q159*H159</f>
        <v>0.076499999999999999</v>
      </c>
      <c r="S159" s="189">
        <v>0</v>
      </c>
      <c r="T159" s="190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191" t="s">
        <v>415</v>
      </c>
      <c r="AT159" s="191" t="s">
        <v>411</v>
      </c>
      <c r="AU159" s="191" t="s">
        <v>80</v>
      </c>
      <c r="AY159" s="22" t="s">
        <v>408</v>
      </c>
      <c r="BE159" s="192">
        <f>IF(N159="základní",J159,0)</f>
        <v>0</v>
      </c>
      <c r="BF159" s="192">
        <f>IF(N159="snížená",J159,0)</f>
        <v>0</v>
      </c>
      <c r="BG159" s="192">
        <f>IF(N159="zákl. přenesená",J159,0)</f>
        <v>0</v>
      </c>
      <c r="BH159" s="192">
        <f>IF(N159="sníž. přenesená",J159,0)</f>
        <v>0</v>
      </c>
      <c r="BI159" s="192">
        <f>IF(N159="nulová",J159,0)</f>
        <v>0</v>
      </c>
      <c r="BJ159" s="22" t="s">
        <v>76</v>
      </c>
      <c r="BK159" s="192">
        <f>ROUND(I159*H159,2)</f>
        <v>0</v>
      </c>
      <c r="BL159" s="22" t="s">
        <v>415</v>
      </c>
      <c r="BM159" s="191" t="s">
        <v>5206</v>
      </c>
    </row>
    <row r="160" s="13" customFormat="1">
      <c r="A160" s="13"/>
      <c r="B160" s="198"/>
      <c r="C160" s="13"/>
      <c r="D160" s="199" t="s">
        <v>419</v>
      </c>
      <c r="E160" s="200" t="s">
        <v>3</v>
      </c>
      <c r="F160" s="201" t="s">
        <v>76</v>
      </c>
      <c r="G160" s="13"/>
      <c r="H160" s="202">
        <v>1</v>
      </c>
      <c r="I160" s="203"/>
      <c r="J160" s="13"/>
      <c r="K160" s="13"/>
      <c r="L160" s="198"/>
      <c r="M160" s="204"/>
      <c r="N160" s="205"/>
      <c r="O160" s="205"/>
      <c r="P160" s="205"/>
      <c r="Q160" s="205"/>
      <c r="R160" s="205"/>
      <c r="S160" s="205"/>
      <c r="T160" s="20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00" t="s">
        <v>419</v>
      </c>
      <c r="AU160" s="200" t="s">
        <v>80</v>
      </c>
      <c r="AV160" s="13" t="s">
        <v>80</v>
      </c>
      <c r="AW160" s="13" t="s">
        <v>33</v>
      </c>
      <c r="AX160" s="13" t="s">
        <v>76</v>
      </c>
      <c r="AY160" s="200" t="s">
        <v>408</v>
      </c>
    </row>
    <row r="161" s="12" customFormat="1" ht="22.8" customHeight="1">
      <c r="A161" s="12"/>
      <c r="B161" s="166"/>
      <c r="C161" s="12"/>
      <c r="D161" s="167" t="s">
        <v>71</v>
      </c>
      <c r="E161" s="177" t="s">
        <v>1794</v>
      </c>
      <c r="F161" s="177" t="s">
        <v>1795</v>
      </c>
      <c r="G161" s="12"/>
      <c r="H161" s="12"/>
      <c r="I161" s="169"/>
      <c r="J161" s="178">
        <f>BK161</f>
        <v>0</v>
      </c>
      <c r="K161" s="12"/>
      <c r="L161" s="166"/>
      <c r="M161" s="171"/>
      <c r="N161" s="172"/>
      <c r="O161" s="172"/>
      <c r="P161" s="173">
        <f>SUM(P162:P163)</f>
        <v>0</v>
      </c>
      <c r="Q161" s="172"/>
      <c r="R161" s="173">
        <f>SUM(R162:R163)</f>
        <v>0</v>
      </c>
      <c r="S161" s="172"/>
      <c r="T161" s="174">
        <f>SUM(T162:T163)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167" t="s">
        <v>76</v>
      </c>
      <c r="AT161" s="175" t="s">
        <v>71</v>
      </c>
      <c r="AU161" s="175" t="s">
        <v>76</v>
      </c>
      <c r="AY161" s="167" t="s">
        <v>408</v>
      </c>
      <c r="BK161" s="176">
        <f>SUM(BK162:BK163)</f>
        <v>0</v>
      </c>
    </row>
    <row r="162" s="2" customFormat="1" ht="49.05" customHeight="1">
      <c r="A162" s="41"/>
      <c r="B162" s="179"/>
      <c r="C162" s="180" t="s">
        <v>599</v>
      </c>
      <c r="D162" s="180" t="s">
        <v>411</v>
      </c>
      <c r="E162" s="181" t="s">
        <v>5207</v>
      </c>
      <c r="F162" s="182" t="s">
        <v>5208</v>
      </c>
      <c r="G162" s="183" t="s">
        <v>501</v>
      </c>
      <c r="H162" s="184">
        <v>50.497999999999998</v>
      </c>
      <c r="I162" s="185"/>
      <c r="J162" s="186">
        <f>ROUND(I162*H162,2)</f>
        <v>0</v>
      </c>
      <c r="K162" s="182" t="s">
        <v>414</v>
      </c>
      <c r="L162" s="42"/>
      <c r="M162" s="187" t="s">
        <v>3</v>
      </c>
      <c r="N162" s="188" t="s">
        <v>43</v>
      </c>
      <c r="O162" s="75"/>
      <c r="P162" s="189">
        <f>O162*H162</f>
        <v>0</v>
      </c>
      <c r="Q162" s="189">
        <v>0</v>
      </c>
      <c r="R162" s="189">
        <f>Q162*H162</f>
        <v>0</v>
      </c>
      <c r="S162" s="189">
        <v>0</v>
      </c>
      <c r="T162" s="190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191" t="s">
        <v>415</v>
      </c>
      <c r="AT162" s="191" t="s">
        <v>411</v>
      </c>
      <c r="AU162" s="191" t="s">
        <v>80</v>
      </c>
      <c r="AY162" s="22" t="s">
        <v>408</v>
      </c>
      <c r="BE162" s="192">
        <f>IF(N162="základní",J162,0)</f>
        <v>0</v>
      </c>
      <c r="BF162" s="192">
        <f>IF(N162="snížená",J162,0)</f>
        <v>0</v>
      </c>
      <c r="BG162" s="192">
        <f>IF(N162="zákl. přenesená",J162,0)</f>
        <v>0</v>
      </c>
      <c r="BH162" s="192">
        <f>IF(N162="sníž. přenesená",J162,0)</f>
        <v>0</v>
      </c>
      <c r="BI162" s="192">
        <f>IF(N162="nulová",J162,0)</f>
        <v>0</v>
      </c>
      <c r="BJ162" s="22" t="s">
        <v>76</v>
      </c>
      <c r="BK162" s="192">
        <f>ROUND(I162*H162,2)</f>
        <v>0</v>
      </c>
      <c r="BL162" s="22" t="s">
        <v>415</v>
      </c>
      <c r="BM162" s="191" t="s">
        <v>5209</v>
      </c>
    </row>
    <row r="163" s="2" customFormat="1">
      <c r="A163" s="41"/>
      <c r="B163" s="42"/>
      <c r="C163" s="41"/>
      <c r="D163" s="193" t="s">
        <v>417</v>
      </c>
      <c r="E163" s="41"/>
      <c r="F163" s="194" t="s">
        <v>5210</v>
      </c>
      <c r="G163" s="41"/>
      <c r="H163" s="41"/>
      <c r="I163" s="195"/>
      <c r="J163" s="41"/>
      <c r="K163" s="41"/>
      <c r="L163" s="42"/>
      <c r="M163" s="196"/>
      <c r="N163" s="197"/>
      <c r="O163" s="75"/>
      <c r="P163" s="75"/>
      <c r="Q163" s="75"/>
      <c r="R163" s="75"/>
      <c r="S163" s="75"/>
      <c r="T163" s="76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2" t="s">
        <v>417</v>
      </c>
      <c r="AU163" s="22" t="s">
        <v>80</v>
      </c>
    </row>
    <row r="164" s="12" customFormat="1" ht="25.92" customHeight="1">
      <c r="A164" s="12"/>
      <c r="B164" s="166"/>
      <c r="C164" s="12"/>
      <c r="D164" s="167" t="s">
        <v>71</v>
      </c>
      <c r="E164" s="168" t="s">
        <v>1801</v>
      </c>
      <c r="F164" s="168" t="s">
        <v>1802</v>
      </c>
      <c r="G164" s="12"/>
      <c r="H164" s="12"/>
      <c r="I164" s="169"/>
      <c r="J164" s="170">
        <f>BK164</f>
        <v>0</v>
      </c>
      <c r="K164" s="12"/>
      <c r="L164" s="166"/>
      <c r="M164" s="171"/>
      <c r="N164" s="172"/>
      <c r="O164" s="172"/>
      <c r="P164" s="173">
        <f>P165</f>
        <v>0</v>
      </c>
      <c r="Q164" s="172"/>
      <c r="R164" s="173">
        <f>R165</f>
        <v>0.0080800000000000004</v>
      </c>
      <c r="S164" s="172"/>
      <c r="T164" s="174">
        <f>T165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167" t="s">
        <v>80</v>
      </c>
      <c r="AT164" s="175" t="s">
        <v>71</v>
      </c>
      <c r="AU164" s="175" t="s">
        <v>72</v>
      </c>
      <c r="AY164" s="167" t="s">
        <v>408</v>
      </c>
      <c r="BK164" s="176">
        <f>BK165</f>
        <v>0</v>
      </c>
    </row>
    <row r="165" s="12" customFormat="1" ht="22.8" customHeight="1">
      <c r="A165" s="12"/>
      <c r="B165" s="166"/>
      <c r="C165" s="12"/>
      <c r="D165" s="167" t="s">
        <v>71</v>
      </c>
      <c r="E165" s="177" t="s">
        <v>4005</v>
      </c>
      <c r="F165" s="177" t="s">
        <v>4006</v>
      </c>
      <c r="G165" s="12"/>
      <c r="H165" s="12"/>
      <c r="I165" s="169"/>
      <c r="J165" s="178">
        <f>BK165</f>
        <v>0</v>
      </c>
      <c r="K165" s="12"/>
      <c r="L165" s="166"/>
      <c r="M165" s="171"/>
      <c r="N165" s="172"/>
      <c r="O165" s="172"/>
      <c r="P165" s="173">
        <f>SUM(P166:P168)</f>
        <v>0</v>
      </c>
      <c r="Q165" s="172"/>
      <c r="R165" s="173">
        <f>SUM(R166:R168)</f>
        <v>0.0080800000000000004</v>
      </c>
      <c r="S165" s="172"/>
      <c r="T165" s="174">
        <f>SUM(T166:T168)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167" t="s">
        <v>80</v>
      </c>
      <c r="AT165" s="175" t="s">
        <v>71</v>
      </c>
      <c r="AU165" s="175" t="s">
        <v>76</v>
      </c>
      <c r="AY165" s="167" t="s">
        <v>408</v>
      </c>
      <c r="BK165" s="176">
        <f>SUM(BK166:BK168)</f>
        <v>0</v>
      </c>
    </row>
    <row r="166" s="2" customFormat="1" ht="16.5" customHeight="1">
      <c r="A166" s="41"/>
      <c r="B166" s="179"/>
      <c r="C166" s="180" t="s">
        <v>604</v>
      </c>
      <c r="D166" s="180" t="s">
        <v>411</v>
      </c>
      <c r="E166" s="181" t="s">
        <v>5211</v>
      </c>
      <c r="F166" s="182" t="s">
        <v>5212</v>
      </c>
      <c r="G166" s="183" t="s">
        <v>561</v>
      </c>
      <c r="H166" s="184">
        <v>1</v>
      </c>
      <c r="I166" s="185"/>
      <c r="J166" s="186">
        <f>ROUND(I166*H166,2)</f>
        <v>0</v>
      </c>
      <c r="K166" s="182" t="s">
        <v>414</v>
      </c>
      <c r="L166" s="42"/>
      <c r="M166" s="187" t="s">
        <v>3</v>
      </c>
      <c r="N166" s="188" t="s">
        <v>43</v>
      </c>
      <c r="O166" s="75"/>
      <c r="P166" s="189">
        <f>O166*H166</f>
        <v>0</v>
      </c>
      <c r="Q166" s="189">
        <v>0.0080800000000000004</v>
      </c>
      <c r="R166" s="189">
        <f>Q166*H166</f>
        <v>0.0080800000000000004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98</v>
      </c>
      <c r="AT166" s="191" t="s">
        <v>411</v>
      </c>
      <c r="AU166" s="191" t="s">
        <v>80</v>
      </c>
      <c r="AY166" s="22" t="s">
        <v>408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76</v>
      </c>
      <c r="BK166" s="192">
        <f>ROUND(I166*H166,2)</f>
        <v>0</v>
      </c>
      <c r="BL166" s="22" t="s">
        <v>98</v>
      </c>
      <c r="BM166" s="191" t="s">
        <v>5213</v>
      </c>
    </row>
    <row r="167" s="2" customFormat="1">
      <c r="A167" s="41"/>
      <c r="B167" s="42"/>
      <c r="C167" s="41"/>
      <c r="D167" s="193" t="s">
        <v>417</v>
      </c>
      <c r="E167" s="41"/>
      <c r="F167" s="194" t="s">
        <v>5214</v>
      </c>
      <c r="G167" s="41"/>
      <c r="H167" s="41"/>
      <c r="I167" s="195"/>
      <c r="J167" s="41"/>
      <c r="K167" s="41"/>
      <c r="L167" s="42"/>
      <c r="M167" s="196"/>
      <c r="N167" s="197"/>
      <c r="O167" s="75"/>
      <c r="P167" s="75"/>
      <c r="Q167" s="75"/>
      <c r="R167" s="75"/>
      <c r="S167" s="75"/>
      <c r="T167" s="76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2" t="s">
        <v>417</v>
      </c>
      <c r="AU167" s="22" t="s">
        <v>80</v>
      </c>
    </row>
    <row r="168" s="13" customFormat="1">
      <c r="A168" s="13"/>
      <c r="B168" s="198"/>
      <c r="C168" s="13"/>
      <c r="D168" s="199" t="s">
        <v>419</v>
      </c>
      <c r="E168" s="200" t="s">
        <v>3</v>
      </c>
      <c r="F168" s="201" t="s">
        <v>76</v>
      </c>
      <c r="G168" s="13"/>
      <c r="H168" s="202">
        <v>1</v>
      </c>
      <c r="I168" s="203"/>
      <c r="J168" s="13"/>
      <c r="K168" s="13"/>
      <c r="L168" s="198"/>
      <c r="M168" s="255"/>
      <c r="N168" s="256"/>
      <c r="O168" s="256"/>
      <c r="P168" s="256"/>
      <c r="Q168" s="256"/>
      <c r="R168" s="256"/>
      <c r="S168" s="256"/>
      <c r="T168" s="257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00" t="s">
        <v>419</v>
      </c>
      <c r="AU168" s="200" t="s">
        <v>80</v>
      </c>
      <c r="AV168" s="13" t="s">
        <v>80</v>
      </c>
      <c r="AW168" s="13" t="s">
        <v>33</v>
      </c>
      <c r="AX168" s="13" t="s">
        <v>76</v>
      </c>
      <c r="AY168" s="200" t="s">
        <v>408</v>
      </c>
    </row>
    <row r="169" s="2" customFormat="1" ht="6.96" customHeight="1">
      <c r="A169" s="41"/>
      <c r="B169" s="58"/>
      <c r="C169" s="59"/>
      <c r="D169" s="59"/>
      <c r="E169" s="59"/>
      <c r="F169" s="59"/>
      <c r="G169" s="59"/>
      <c r="H169" s="59"/>
      <c r="I169" s="59"/>
      <c r="J169" s="59"/>
      <c r="K169" s="59"/>
      <c r="L169" s="42"/>
      <c r="M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</row>
  </sheetData>
  <autoFilter ref="C85:K168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0" r:id="rId1" display="https://podminky.urs.cz/item/CS_URS_2024_02/131313712"/>
    <hyperlink ref="F93" r:id="rId2" display="https://podminky.urs.cz/item/CS_URS_2024_02/132312122"/>
    <hyperlink ref="F96" r:id="rId3" display="https://podminky.urs.cz/item/CS_URS_2024_02/151101101"/>
    <hyperlink ref="F99" r:id="rId4" display="https://podminky.urs.cz/item/CS_URS_2024_02/151101111"/>
    <hyperlink ref="F102" r:id="rId5" display="https://podminky.urs.cz/item/CS_URS_2024_02/162651132"/>
    <hyperlink ref="F105" r:id="rId6" display="https://podminky.urs.cz/item/CS_URS_2024_02/171201231"/>
    <hyperlink ref="F108" r:id="rId7" display="https://podminky.urs.cz/item/CS_URS_2024_02/171251201"/>
    <hyperlink ref="F111" r:id="rId8" display="https://podminky.urs.cz/item/CS_URS_2024_02/174211101"/>
    <hyperlink ref="F115" r:id="rId9" display="https://podminky.urs.cz/item/CS_URS_2024_02/175111101"/>
    <hyperlink ref="F121" r:id="rId10" display="https://podminky.urs.cz/item/CS_URS_2024_02/451541111"/>
    <hyperlink ref="F126" r:id="rId11" display="https://podminky.urs.cz/item/CS_URS_2024_02/871161211"/>
    <hyperlink ref="F132" r:id="rId12" display="https://podminky.urs.cz/item/CS_URS_2024_02/871181211"/>
    <hyperlink ref="F138" r:id="rId13" display="https://podminky.urs.cz/item/CS_URS_2024_02/877161112"/>
    <hyperlink ref="F142" r:id="rId14" display="https://podminky.urs.cz/item/CS_URS_2024_02/877181112"/>
    <hyperlink ref="F146" r:id="rId15" display="https://podminky.urs.cz/item/CS_URS_2024_02/891249111"/>
    <hyperlink ref="F150" r:id="rId16" display="https://podminky.urs.cz/item/CS_URS_2024_02/892233121"/>
    <hyperlink ref="F163" r:id="rId17" display="https://podminky.urs.cz/item/CS_URS_2024_02/998276101"/>
    <hyperlink ref="F167" r:id="rId18" display="https://podminky.urs.cz/item/CS_URS_2024_02/722270104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9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2ed30507bde5883a590afdf1d5d9dc6b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742aaa7823a2d6ff6b23df8dd4790bc2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Odkaz xmlns="d4cc1580-2a65-4676-bc43-8335e1d94486">
      <Url xsi:nil="true"/>
      <Description xsi:nil="true"/>
    </Odkaz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6BE59A0-3898-4E3D-983A-8B9E450CD508}"/>
</file>

<file path=customXml/itemProps2.xml><?xml version="1.0" encoding="utf-8"?>
<ds:datastoreItem xmlns:ds="http://schemas.openxmlformats.org/officeDocument/2006/customXml" ds:itemID="{FBC74D2C-07FC-45AD-8500-66679D6B849E}"/>
</file>

<file path=customXml/itemProps3.xml><?xml version="1.0" encoding="utf-8"?>
<ds:datastoreItem xmlns:ds="http://schemas.openxmlformats.org/officeDocument/2006/customXml" ds:itemID="{B2C9C5A7-C0FC-4097-9C76-607419EFF024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Hrdlička</dc:creator>
  <cp:lastModifiedBy>Tomáš Hrdlička</cp:lastModifiedBy>
  <dcterms:created xsi:type="dcterms:W3CDTF">2025-08-12T07:30:07Z</dcterms:created>
  <dcterms:modified xsi:type="dcterms:W3CDTF">2025-08-12T07:30:57Z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