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Výkopové práce a ob..." sheetId="2" r:id="rId2"/>
    <sheet name="002 - Výpis materiálu řad" sheetId="3" r:id="rId3"/>
    <sheet name="003 - Výpis materiálu pře..." sheetId="4" r:id="rId4"/>
    <sheet name="004 - Provizorní zásobení" sheetId="5" r:id="rId5"/>
    <sheet name="OVN - Ostatní a vedlejší 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'001 - Výkopové práce a ob...'!$C$86:$K$492</definedName>
    <definedName name="_xlnm.Print_Area" localSheetId="1">'001 - Výkopové práce a ob...'!$C$4:$J$39,'001 - Výkopové práce a ob...'!$C$45:$J$68,'001 - Výkopové práce a ob...'!$C$74:$K$492</definedName>
    <definedName name="_xlnm.Print_Titles" localSheetId="1">'001 - Výkopové práce a ob...'!$86:$86</definedName>
    <definedName name="_xlnm._FilterDatabase" localSheetId="2" hidden="1">'002 - Výpis materiálu řad'!$C$85:$K$225</definedName>
    <definedName name="_xlnm.Print_Area" localSheetId="2">'002 - Výpis materiálu řad'!$C$4:$J$39,'002 - Výpis materiálu řad'!$C$45:$J$67,'002 - Výpis materiálu řad'!$C$73:$K$225</definedName>
    <definedName name="_xlnm.Print_Titles" localSheetId="2">'002 - Výpis materiálu řad'!$85:$85</definedName>
    <definedName name="_xlnm._FilterDatabase" localSheetId="3" hidden="1">'003 - Výpis materiálu pře...'!$C$82:$K$159</definedName>
    <definedName name="_xlnm.Print_Area" localSheetId="3">'003 - Výpis materiálu pře...'!$C$4:$J$39,'003 - Výpis materiálu pře...'!$C$45:$J$64,'003 - Výpis materiálu pře...'!$C$70:$K$159</definedName>
    <definedName name="_xlnm.Print_Titles" localSheetId="3">'003 - Výpis materiálu pře...'!$82:$82</definedName>
    <definedName name="_xlnm._FilterDatabase" localSheetId="4" hidden="1">'004 - Provizorní zásobení'!$C$82:$K$148</definedName>
    <definedName name="_xlnm.Print_Area" localSheetId="4">'004 - Provizorní zásobení'!$C$4:$J$39,'004 - Provizorní zásobení'!$C$45:$J$64,'004 - Provizorní zásobení'!$C$70:$K$148</definedName>
    <definedName name="_xlnm.Print_Titles" localSheetId="4">'004 - Provizorní zásobení'!$82:$82</definedName>
    <definedName name="_xlnm._FilterDatabase" localSheetId="5" hidden="1">'OVN - Ostatní a vedlejší ...'!$C$79:$K$104</definedName>
    <definedName name="_xlnm.Print_Area" localSheetId="5">'OVN - Ostatní a vedlejší ...'!$C$4:$J$39,'OVN - Ostatní a vedlejší ...'!$C$45:$J$61,'OVN - Ostatní a vedlejší ...'!$C$67:$K$104</definedName>
    <definedName name="_xlnm.Print_Titles" localSheetId="5">'OVN - Ostatní a vedlejší ...'!$79:$79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77"/>
  <c r="J17"/>
  <c r="J15"/>
  <c r="E15"/>
  <c r="F54"/>
  <c r="J14"/>
  <c r="J12"/>
  <c r="J52"/>
  <c r="E7"/>
  <c r="E70"/>
  <c i="5" r="J37"/>
  <c r="J36"/>
  <c i="1" r="AY58"/>
  <c i="5" r="J35"/>
  <c i="1" r="AX58"/>
  <c i="5" r="BI147"/>
  <c r="BH147"/>
  <c r="BG147"/>
  <c r="BF147"/>
  <c r="T147"/>
  <c r="T146"/>
  <c r="R147"/>
  <c r="R146"/>
  <c r="P147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27"/>
  <c r="BH127"/>
  <c r="BG127"/>
  <c r="BF127"/>
  <c r="T127"/>
  <c r="R127"/>
  <c r="P127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1"/>
  <c r="BH111"/>
  <c r="BG111"/>
  <c r="BF111"/>
  <c r="T111"/>
  <c r="R111"/>
  <c r="P111"/>
  <c r="BI110"/>
  <c r="BH110"/>
  <c r="BG110"/>
  <c r="BF110"/>
  <c r="T110"/>
  <c r="R110"/>
  <c r="P110"/>
  <c r="BI106"/>
  <c r="BH106"/>
  <c r="BG106"/>
  <c r="BF106"/>
  <c r="T106"/>
  <c r="R106"/>
  <c r="P106"/>
  <c r="BI104"/>
  <c r="BH104"/>
  <c r="BG104"/>
  <c r="BF104"/>
  <c r="T104"/>
  <c r="R104"/>
  <c r="P104"/>
  <c r="BI100"/>
  <c r="BH100"/>
  <c r="BG100"/>
  <c r="BF100"/>
  <c r="T100"/>
  <c r="R100"/>
  <c r="P100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6"/>
  <c r="BH86"/>
  <c r="BG86"/>
  <c r="BF86"/>
  <c r="T86"/>
  <c r="R86"/>
  <c r="P86"/>
  <c r="F77"/>
  <c r="E75"/>
  <c r="F52"/>
  <c r="E50"/>
  <c r="J24"/>
  <c r="E24"/>
  <c r="J80"/>
  <c r="J23"/>
  <c r="J21"/>
  <c r="E21"/>
  <c r="J79"/>
  <c r="J20"/>
  <c r="J18"/>
  <c r="E18"/>
  <c r="F80"/>
  <c r="J17"/>
  <c r="J15"/>
  <c r="E15"/>
  <c r="F79"/>
  <c r="J14"/>
  <c r="J12"/>
  <c r="J77"/>
  <c r="E7"/>
  <c r="E73"/>
  <c i="4" r="J37"/>
  <c r="J36"/>
  <c i="1" r="AY57"/>
  <c i="4" r="J35"/>
  <c i="1" r="AX57"/>
  <c i="4" r="BI158"/>
  <c r="BH158"/>
  <c r="BG158"/>
  <c r="BF158"/>
  <c r="T158"/>
  <c r="T157"/>
  <c r="R158"/>
  <c r="R157"/>
  <c r="P158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3"/>
  <c r="BH93"/>
  <c r="BG93"/>
  <c r="BF93"/>
  <c r="T93"/>
  <c r="R93"/>
  <c r="P93"/>
  <c r="BI90"/>
  <c r="BH90"/>
  <c r="BG90"/>
  <c r="BF90"/>
  <c r="T90"/>
  <c r="R90"/>
  <c r="P90"/>
  <c r="BI86"/>
  <c r="BH86"/>
  <c r="BG86"/>
  <c r="BF86"/>
  <c r="T86"/>
  <c r="R86"/>
  <c r="P86"/>
  <c r="F77"/>
  <c r="E75"/>
  <c r="F52"/>
  <c r="E50"/>
  <c r="J24"/>
  <c r="E24"/>
  <c r="J55"/>
  <c r="J23"/>
  <c r="J21"/>
  <c r="E21"/>
  <c r="J79"/>
  <c r="J20"/>
  <c r="J18"/>
  <c r="E18"/>
  <c r="F80"/>
  <c r="J17"/>
  <c r="J15"/>
  <c r="E15"/>
  <c r="F79"/>
  <c r="J14"/>
  <c r="J12"/>
  <c r="J77"/>
  <c r="E7"/>
  <c r="E73"/>
  <c i="3" r="J37"/>
  <c r="J36"/>
  <c i="1" r="AY56"/>
  <c i="3" r="J35"/>
  <c i="1" r="AX56"/>
  <c i="3" r="BI224"/>
  <c r="BH224"/>
  <c r="BG224"/>
  <c r="BF224"/>
  <c r="T224"/>
  <c r="T223"/>
  <c r="R224"/>
  <c r="R223"/>
  <c r="P224"/>
  <c r="P223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4"/>
  <c r="BH94"/>
  <c r="BG94"/>
  <c r="BF94"/>
  <c r="T94"/>
  <c r="R94"/>
  <c r="P94"/>
  <c r="BI89"/>
  <c r="BH89"/>
  <c r="BG89"/>
  <c r="BF89"/>
  <c r="T89"/>
  <c r="R89"/>
  <c r="P89"/>
  <c r="F80"/>
  <c r="E78"/>
  <c r="F52"/>
  <c r="E50"/>
  <c r="J24"/>
  <c r="E24"/>
  <c r="J55"/>
  <c r="J23"/>
  <c r="J21"/>
  <c r="E21"/>
  <c r="J82"/>
  <c r="J20"/>
  <c r="J18"/>
  <c r="E18"/>
  <c r="F83"/>
  <c r="J17"/>
  <c r="J15"/>
  <c r="E15"/>
  <c r="F54"/>
  <c r="J14"/>
  <c r="J12"/>
  <c r="J80"/>
  <c r="E7"/>
  <c r="E48"/>
  <c i="2" r="J37"/>
  <c r="J36"/>
  <c i="1" r="AY55"/>
  <c i="2" r="J35"/>
  <c i="1" r="AX55"/>
  <c i="2" r="BI491"/>
  <c r="BH491"/>
  <c r="BG491"/>
  <c r="BF491"/>
  <c r="T491"/>
  <c r="T490"/>
  <c r="R491"/>
  <c r="R490"/>
  <c r="P491"/>
  <c r="P490"/>
  <c r="BI485"/>
  <c r="BH485"/>
  <c r="BG485"/>
  <c r="BF485"/>
  <c r="T485"/>
  <c r="R485"/>
  <c r="P485"/>
  <c r="BI480"/>
  <c r="BH480"/>
  <c r="BG480"/>
  <c r="BF480"/>
  <c r="T480"/>
  <c r="R480"/>
  <c r="P480"/>
  <c r="BI473"/>
  <c r="BH473"/>
  <c r="BG473"/>
  <c r="BF473"/>
  <c r="T473"/>
  <c r="R473"/>
  <c r="P473"/>
  <c r="BI465"/>
  <c r="BH465"/>
  <c r="BG465"/>
  <c r="BF465"/>
  <c r="T465"/>
  <c r="R465"/>
  <c r="P465"/>
  <c r="BI458"/>
  <c r="BH458"/>
  <c r="BG458"/>
  <c r="BF458"/>
  <c r="T458"/>
  <c r="R458"/>
  <c r="P458"/>
  <c r="BI451"/>
  <c r="BH451"/>
  <c r="BG451"/>
  <c r="BF451"/>
  <c r="T451"/>
  <c r="R451"/>
  <c r="P451"/>
  <c r="BI445"/>
  <c r="BH445"/>
  <c r="BG445"/>
  <c r="BF445"/>
  <c r="T445"/>
  <c r="R445"/>
  <c r="P445"/>
  <c r="BI442"/>
  <c r="BH442"/>
  <c r="BG442"/>
  <c r="BF442"/>
  <c r="T442"/>
  <c r="R442"/>
  <c r="P442"/>
  <c r="BI440"/>
  <c r="BH440"/>
  <c r="BG440"/>
  <c r="BF440"/>
  <c r="T440"/>
  <c r="R440"/>
  <c r="P440"/>
  <c r="BI436"/>
  <c r="BH436"/>
  <c r="BG436"/>
  <c r="BF436"/>
  <c r="T436"/>
  <c r="R436"/>
  <c r="P436"/>
  <c r="BI430"/>
  <c r="BH430"/>
  <c r="BG430"/>
  <c r="BF430"/>
  <c r="T430"/>
  <c r="R430"/>
  <c r="P430"/>
  <c r="BI425"/>
  <c r="BH425"/>
  <c r="BG425"/>
  <c r="BF425"/>
  <c r="T425"/>
  <c r="R425"/>
  <c r="P425"/>
  <c r="BI421"/>
  <c r="BH421"/>
  <c r="BG421"/>
  <c r="BF421"/>
  <c r="T421"/>
  <c r="R421"/>
  <c r="P421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09"/>
  <c r="BH409"/>
  <c r="BG409"/>
  <c r="BF409"/>
  <c r="T409"/>
  <c r="R409"/>
  <c r="P409"/>
  <c r="BI407"/>
  <c r="BH407"/>
  <c r="BG407"/>
  <c r="BF407"/>
  <c r="T407"/>
  <c r="R407"/>
  <c r="P407"/>
  <c r="BI403"/>
  <c r="BH403"/>
  <c r="BG403"/>
  <c r="BF403"/>
  <c r="T403"/>
  <c r="R403"/>
  <c r="P403"/>
  <c r="BI401"/>
  <c r="BH401"/>
  <c r="BG401"/>
  <c r="BF401"/>
  <c r="T401"/>
  <c r="R401"/>
  <c r="P401"/>
  <c r="BI397"/>
  <c r="BH397"/>
  <c r="BG397"/>
  <c r="BF397"/>
  <c r="T397"/>
  <c r="R397"/>
  <c r="P397"/>
  <c r="BI392"/>
  <c r="BH392"/>
  <c r="BG392"/>
  <c r="BF392"/>
  <c r="T392"/>
  <c r="T391"/>
  <c r="R392"/>
  <c r="R391"/>
  <c r="P392"/>
  <c r="P391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5"/>
  <c r="BH375"/>
  <c r="BG375"/>
  <c r="BF375"/>
  <c r="T375"/>
  <c r="R375"/>
  <c r="P375"/>
  <c r="BI371"/>
  <c r="BH371"/>
  <c r="BG371"/>
  <c r="BF371"/>
  <c r="T371"/>
  <c r="R371"/>
  <c r="P371"/>
  <c r="BI367"/>
  <c r="BH367"/>
  <c r="BG367"/>
  <c r="BF367"/>
  <c r="T367"/>
  <c r="R367"/>
  <c r="P367"/>
  <c r="BI363"/>
  <c r="BH363"/>
  <c r="BG363"/>
  <c r="BF363"/>
  <c r="T363"/>
  <c r="R363"/>
  <c r="P363"/>
  <c r="BI359"/>
  <c r="BH359"/>
  <c r="BG359"/>
  <c r="BF359"/>
  <c r="T359"/>
  <c r="R359"/>
  <c r="P359"/>
  <c r="BI355"/>
  <c r="BH355"/>
  <c r="BG355"/>
  <c r="BF355"/>
  <c r="T355"/>
  <c r="R355"/>
  <c r="P355"/>
  <c r="BI348"/>
  <c r="BH348"/>
  <c r="BG348"/>
  <c r="BF348"/>
  <c r="T348"/>
  <c r="R348"/>
  <c r="P348"/>
  <c r="BI337"/>
  <c r="BH337"/>
  <c r="BG337"/>
  <c r="BF337"/>
  <c r="T337"/>
  <c r="R337"/>
  <c r="P337"/>
  <c r="BI333"/>
  <c r="BH333"/>
  <c r="BG333"/>
  <c r="BF333"/>
  <c r="T333"/>
  <c r="R333"/>
  <c r="P333"/>
  <c r="BI327"/>
  <c r="BH327"/>
  <c r="BG327"/>
  <c r="BF327"/>
  <c r="T327"/>
  <c r="T326"/>
  <c r="R327"/>
  <c r="R326"/>
  <c r="P327"/>
  <c r="P326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10"/>
  <c r="BH310"/>
  <c r="BG310"/>
  <c r="BF310"/>
  <c r="T310"/>
  <c r="R310"/>
  <c r="P310"/>
  <c r="BI305"/>
  <c r="BH305"/>
  <c r="BG305"/>
  <c r="BF305"/>
  <c r="T305"/>
  <c r="R305"/>
  <c r="P305"/>
  <c r="BI303"/>
  <c r="BH303"/>
  <c r="BG303"/>
  <c r="BF303"/>
  <c r="T303"/>
  <c r="R303"/>
  <c r="P303"/>
  <c r="BI278"/>
  <c r="BH278"/>
  <c r="BG278"/>
  <c r="BF278"/>
  <c r="T278"/>
  <c r="R278"/>
  <c r="P278"/>
  <c r="BI273"/>
  <c r="BH273"/>
  <c r="BG273"/>
  <c r="BF273"/>
  <c r="T273"/>
  <c r="R273"/>
  <c r="P273"/>
  <c r="BI267"/>
  <c r="BH267"/>
  <c r="BG267"/>
  <c r="BF267"/>
  <c r="T267"/>
  <c r="R267"/>
  <c r="P267"/>
  <c r="BI247"/>
  <c r="BH247"/>
  <c r="BG247"/>
  <c r="BF247"/>
  <c r="T247"/>
  <c r="R247"/>
  <c r="P247"/>
  <c r="BI241"/>
  <c r="BH241"/>
  <c r="BG241"/>
  <c r="BF241"/>
  <c r="T241"/>
  <c r="R241"/>
  <c r="P241"/>
  <c r="BI221"/>
  <c r="BH221"/>
  <c r="BG221"/>
  <c r="BF221"/>
  <c r="T221"/>
  <c r="R221"/>
  <c r="P221"/>
  <c r="BI202"/>
  <c r="BH202"/>
  <c r="BG202"/>
  <c r="BF202"/>
  <c r="T202"/>
  <c r="R202"/>
  <c r="P202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1"/>
  <c r="BH171"/>
  <c r="BG171"/>
  <c r="BF171"/>
  <c r="T171"/>
  <c r="R171"/>
  <c r="P171"/>
  <c r="BI159"/>
  <c r="BH159"/>
  <c r="BG159"/>
  <c r="BF159"/>
  <c r="T159"/>
  <c r="R159"/>
  <c r="P159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3"/>
  <c r="BH113"/>
  <c r="BG113"/>
  <c r="BF113"/>
  <c r="T113"/>
  <c r="R113"/>
  <c r="P113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F81"/>
  <c r="E79"/>
  <c r="F52"/>
  <c r="E50"/>
  <c r="J24"/>
  <c r="E24"/>
  <c r="J84"/>
  <c r="J23"/>
  <c r="J21"/>
  <c r="E21"/>
  <c r="J83"/>
  <c r="J20"/>
  <c r="J18"/>
  <c r="E18"/>
  <c r="F84"/>
  <c r="J17"/>
  <c r="J15"/>
  <c r="E15"/>
  <c r="F54"/>
  <c r="J14"/>
  <c r="J12"/>
  <c r="J81"/>
  <c r="E7"/>
  <c r="E77"/>
  <c i="1" r="L50"/>
  <c r="AM50"/>
  <c r="AM49"/>
  <c r="L49"/>
  <c r="AM47"/>
  <c r="L47"/>
  <c r="L45"/>
  <c r="L44"/>
  <c i="2" r="J451"/>
  <c r="BK171"/>
  <c r="BK355"/>
  <c i="3" r="J170"/>
  <c i="6" r="BK101"/>
  <c i="3" r="J131"/>
  <c r="J150"/>
  <c i="2" r="BK278"/>
  <c r="J392"/>
  <c r="BK98"/>
  <c i="3" r="J193"/>
  <c r="J125"/>
  <c r="BK162"/>
  <c r="BK191"/>
  <c i="4" r="J116"/>
  <c r="BK145"/>
  <c i="5" r="J121"/>
  <c i="6" r="J103"/>
  <c i="2" r="BK440"/>
  <c r="J310"/>
  <c r="J465"/>
  <c r="BK436"/>
  <c i="3" r="J187"/>
  <c i="4" r="J100"/>
  <c i="5" r="J127"/>
  <c i="6" r="J87"/>
  <c i="2" r="BK413"/>
  <c i="3" r="J103"/>
  <c i="4" r="BK122"/>
  <c i="6" r="BK99"/>
  <c i="3" r="BK202"/>
  <c r="BK127"/>
  <c i="4" r="J131"/>
  <c i="5" r="J134"/>
  <c r="J104"/>
  <c i="6" r="J104"/>
  <c i="2" r="J442"/>
  <c r="J247"/>
  <c r="J241"/>
  <c r="J189"/>
  <c i="3" r="J174"/>
  <c r="BK138"/>
  <c i="4" r="BK126"/>
  <c i="5" r="J94"/>
  <c i="6" r="BK86"/>
  <c i="2" r="BK401"/>
  <c r="J125"/>
  <c r="BK90"/>
  <c r="J316"/>
  <c r="J278"/>
  <c i="3" r="J181"/>
  <c i="4" r="BK90"/>
  <c i="5" r="BK110"/>
  <c i="6" r="J83"/>
  <c i="2" r="BK333"/>
  <c r="J90"/>
  <c r="J413"/>
  <c r="BK375"/>
  <c i="3" r="BK154"/>
  <c r="BK177"/>
  <c i="4" r="J145"/>
  <c i="5" r="BK121"/>
  <c i="3" r="J177"/>
  <c i="4" r="J114"/>
  <c i="6" r="J93"/>
  <c i="2" r="BK480"/>
  <c r="BK445"/>
  <c r="BK273"/>
  <c r="BK134"/>
  <c i="6" r="J102"/>
  <c i="2" r="BK409"/>
  <c i="3" r="J140"/>
  <c i="2" r="J149"/>
  <c r="J129"/>
  <c i="5" r="BK106"/>
  <c i="3" r="BK181"/>
  <c i="2" r="J121"/>
  <c r="J202"/>
  <c i="3" r="BK146"/>
  <c r="J115"/>
  <c i="4" r="BK111"/>
  <c i="6" r="J90"/>
  <c i="2" r="BK371"/>
  <c r="J171"/>
  <c i="3" r="J121"/>
  <c i="5" r="BK132"/>
  <c i="3" r="BK125"/>
  <c i="2" r="BK267"/>
  <c i="3" r="J202"/>
  <c i="5" r="BK122"/>
  <c i="2" r="BK485"/>
  <c r="BK221"/>
  <c r="J333"/>
  <c i="3" r="J220"/>
  <c i="6" r="BK102"/>
  <c i="2" r="J187"/>
  <c r="J102"/>
  <c i="3" r="BK158"/>
  <c i="4" r="J105"/>
  <c i="6" r="BK98"/>
  <c i="2" r="J363"/>
  <c r="BK183"/>
  <c i="4" r="BK108"/>
  <c i="6" r="BK104"/>
  <c i="5" r="J132"/>
  <c i="2" r="BK144"/>
  <c r="J273"/>
  <c r="J458"/>
  <c i="5" r="BK118"/>
  <c r="BK117"/>
  <c i="2" r="J375"/>
  <c r="BK187"/>
  <c i="6" r="BK95"/>
  <c i="3" r="BK187"/>
  <c i="2" r="J305"/>
  <c r="BK191"/>
  <c i="3" r="BK131"/>
  <c i="4" r="BK105"/>
  <c i="5" r="J142"/>
  <c i="2" r="J94"/>
  <c r="BK316"/>
  <c i="3" r="J194"/>
  <c i="5" r="BK116"/>
  <c i="2" r="J436"/>
  <c i="4" r="J102"/>
  <c i="6" r="BK88"/>
  <c i="3" r="J216"/>
  <c r="BK174"/>
  <c i="4" r="J90"/>
  <c i="6" r="J99"/>
  <c i="2" r="J383"/>
  <c r="J134"/>
  <c i="3" r="BK224"/>
  <c i="5" r="J106"/>
  <c i="2" r="BK153"/>
  <c r="BK324"/>
  <c i="3" r="J205"/>
  <c i="5" r="J115"/>
  <c i="3" r="J117"/>
  <c i="2" r="J407"/>
  <c r="BK178"/>
  <c i="5" r="J122"/>
  <c i="2" r="J355"/>
  <c i="3" r="BK166"/>
  <c i="4" r="J111"/>
  <c i="5" r="BK138"/>
  <c i="2" r="J417"/>
  <c i="3" r="J217"/>
  <c i="6" r="BK82"/>
  <c i="3" r="BK217"/>
  <c i="2" r="J113"/>
  <c i="3" r="J162"/>
  <c r="BK89"/>
  <c i="4" r="J142"/>
  <c i="5" r="BK119"/>
  <c i="6" r="J91"/>
  <c i="2" r="J421"/>
  <c r="J153"/>
  <c i="4" r="BK135"/>
  <c i="6" r="J94"/>
  <c i="4" r="J119"/>
  <c i="6" r="BK93"/>
  <c i="3" r="BK170"/>
  <c i="4" r="BK116"/>
  <c i="6" r="BK91"/>
  <c i="2" r="BK417"/>
  <c r="BK94"/>
  <c i="3" r="J138"/>
  <c i="4" r="BK102"/>
  <c i="6" r="J82"/>
  <c i="2" r="J440"/>
  <c i="4" r="J153"/>
  <c i="2" r="J387"/>
  <c r="BK367"/>
  <c i="3" r="BK194"/>
  <c r="J111"/>
  <c i="5" r="J100"/>
  <c i="3" r="J213"/>
  <c i="2" r="BK387"/>
  <c r="J178"/>
  <c i="6" r="J88"/>
  <c i="2" r="BK303"/>
  <c i="3" r="BK216"/>
  <c i="4" r="J141"/>
  <c i="5" r="J111"/>
  <c i="2" r="BK465"/>
  <c r="J303"/>
  <c i="4" r="J97"/>
  <c i="3" r="BK140"/>
  <c i="2" r="BK327"/>
  <c i="3" r="BK205"/>
  <c r="BK193"/>
  <c r="J142"/>
  <c i="4" r="J135"/>
  <c i="6" r="BK97"/>
  <c i="2" r="BK310"/>
  <c r="J159"/>
  <c i="4" r="J86"/>
  <c i="2" r="J480"/>
  <c i="3" r="BK94"/>
  <c i="5" r="BK100"/>
  <c i="2" r="BK113"/>
  <c i="3" r="J148"/>
  <c i="5" r="J118"/>
  <c i="2" r="BK397"/>
  <c r="BK241"/>
  <c i="3" r="J209"/>
  <c i="5" r="J110"/>
  <c i="2" r="J359"/>
  <c r="BK383"/>
  <c r="J371"/>
  <c i="4" r="BK158"/>
  <c i="6" r="J84"/>
  <c i="2" r="J106"/>
  <c r="BK247"/>
  <c i="3" r="BK103"/>
  <c i="5" r="BK142"/>
  <c i="6" r="J92"/>
  <c i="4" r="BK86"/>
  <c i="2" r="BK430"/>
  <c r="J415"/>
  <c i="6" r="J86"/>
  <c i="2" r="BK129"/>
  <c i="3" r="J127"/>
  <c i="4" r="J158"/>
  <c i="5" r="BK111"/>
  <c i="2" r="J379"/>
  <c i="3" r="J166"/>
  <c i="6" r="BK94"/>
  <c i="3" r="J224"/>
  <c i="2" r="BK407"/>
  <c r="J337"/>
  <c i="3" r="BK209"/>
  <c i="4" r="BK153"/>
  <c i="5" r="BK91"/>
  <c i="2" r="J485"/>
  <c r="J401"/>
  <c i="3" r="J158"/>
  <c i="6" r="BK103"/>
  <c i="2" r="J183"/>
  <c i="5" r="BK127"/>
  <c i="2" r="J139"/>
  <c i="3" r="J89"/>
  <c i="5" r="J147"/>
  <c i="6" r="J96"/>
  <c i="2" r="BK102"/>
  <c i="1" r="AS54"/>
  <c i="2" r="BK121"/>
  <c r="J221"/>
  <c i="3" r="BK121"/>
  <c i="5" r="J117"/>
  <c i="2" r="BK491"/>
  <c r="BK425"/>
  <c i="3" r="BK115"/>
  <c i="4" r="BK97"/>
  <c i="6" r="J98"/>
  <c r="J101"/>
  <c i="2" r="J267"/>
  <c i="4" r="J126"/>
  <c i="2" r="J491"/>
  <c i="3" r="BK117"/>
  <c i="4" r="BK142"/>
  <c r="BK93"/>
  <c i="6" r="J97"/>
  <c i="2" r="BK305"/>
  <c r="J403"/>
  <c r="J98"/>
  <c r="J367"/>
  <c i="3" r="BK99"/>
  <c i="5" r="BK98"/>
  <c i="2" r="F37"/>
  <c r="BK337"/>
  <c i="3" r="BK150"/>
  <c i="4" r="BK124"/>
  <c i="5" r="BK94"/>
  <c i="6" r="BK85"/>
  <c i="2" r="BK312"/>
  <c i="3" r="BK148"/>
  <c i="4" r="J93"/>
  <c i="5" r="BK147"/>
  <c r="BK115"/>
  <c r="J86"/>
  <c i="6" r="BK84"/>
  <c r="BK89"/>
  <c i="2" r="J327"/>
  <c r="J425"/>
  <c r="J324"/>
  <c r="BK106"/>
  <c i="3" r="J191"/>
  <c r="J99"/>
  <c i="2" r="BK421"/>
  <c r="BK458"/>
  <c r="J312"/>
  <c r="J397"/>
  <c i="3" r="J198"/>
  <c r="J146"/>
  <c r="J185"/>
  <c i="6" r="J89"/>
  <c i="2" r="J445"/>
  <c r="J430"/>
  <c r="BK320"/>
  <c r="J191"/>
  <c i="3" r="J154"/>
  <c i="4" r="J138"/>
  <c i="5" r="J88"/>
  <c i="6" r="J85"/>
  <c i="3" r="BK114"/>
  <c i="4" r="J124"/>
  <c i="6" r="BK87"/>
  <c i="2" r="J348"/>
  <c r="BK451"/>
  <c r="BK359"/>
  <c r="BK348"/>
  <c i="5" r="J116"/>
  <c i="6" r="BK92"/>
  <c i="2" r="BK473"/>
  <c r="BK159"/>
  <c i="3" r="BK185"/>
  <c r="BK220"/>
  <c r="J107"/>
  <c r="BK135"/>
  <c i="4" r="J108"/>
  <c r="BK131"/>
  <c i="5" r="J91"/>
  <c r="BK88"/>
  <c i="2" r="BK189"/>
  <c i="3" r="J135"/>
  <c r="BK213"/>
  <c i="4" r="J122"/>
  <c i="2" r="J144"/>
  <c r="BK403"/>
  <c r="BK139"/>
  <c i="3" r="BK142"/>
  <c i="5" r="BK86"/>
  <c i="2" r="BK392"/>
  <c i="4" r="J149"/>
  <c i="6" r="J95"/>
  <c i="3" r="BK111"/>
  <c i="5" r="BK104"/>
  <c i="6" r="BK96"/>
  <c i="2" r="J409"/>
  <c i="3" r="J94"/>
  <c i="5" r="BK134"/>
  <c i="2" r="J473"/>
  <c i="4" r="BK100"/>
  <c i="2" r="BK415"/>
  <c i="4" r="BK114"/>
  <c i="2" r="BK202"/>
  <c i="4" r="BK119"/>
  <c i="2" r="J320"/>
  <c i="3" r="BK198"/>
  <c i="4" r="BK141"/>
  <c i="5" r="J119"/>
  <c i="2" r="BK442"/>
  <c i="3" r="BK107"/>
  <c i="2" r="BK363"/>
  <c r="BK125"/>
  <c i="3" r="J114"/>
  <c i="4" r="BK149"/>
  <c i="5" r="J98"/>
  <c i="6" r="BK83"/>
  <c i="2" r="BK149"/>
  <c r="BK379"/>
  <c i="4" r="BK138"/>
  <c i="6" r="BK90"/>
  <c i="5" r="J138"/>
  <c i="2" r="F34"/>
  <c l="1" r="R89"/>
  <c r="P396"/>
  <c r="P89"/>
  <c r="BK435"/>
  <c r="J435"/>
  <c r="J66"/>
  <c r="R332"/>
  <c r="R435"/>
  <c i="3" r="T106"/>
  <c i="2" r="BK332"/>
  <c r="J332"/>
  <c r="J63"/>
  <c r="R396"/>
  <c i="3" r="T88"/>
  <c r="P98"/>
  <c r="R98"/>
  <c i="2" r="T89"/>
  <c r="T332"/>
  <c r="P435"/>
  <c i="3" r="BK88"/>
  <c r="J88"/>
  <c r="J61"/>
  <c r="P106"/>
  <c r="P180"/>
  <c i="4" r="P85"/>
  <c r="T130"/>
  <c i="5" r="T85"/>
  <c i="2" r="T396"/>
  <c i="4" r="T85"/>
  <c r="T84"/>
  <c r="T83"/>
  <c i="5" r="R137"/>
  <c i="3" r="BK106"/>
  <c r="J106"/>
  <c r="J63"/>
  <c r="R180"/>
  <c i="4" r="R130"/>
  <c i="5" r="P85"/>
  <c i="2" r="BK89"/>
  <c r="J89"/>
  <c r="J61"/>
  <c r="P332"/>
  <c r="BK396"/>
  <c r="J396"/>
  <c r="J65"/>
  <c r="T435"/>
  <c i="3" r="P88"/>
  <c r="P87"/>
  <c r="P86"/>
  <c i="1" r="AU56"/>
  <c i="3" r="R106"/>
  <c r="T180"/>
  <c i="4" r="BK130"/>
  <c r="J130"/>
  <c r="J62"/>
  <c i="5" r="BK137"/>
  <c r="J137"/>
  <c r="J62"/>
  <c r="T137"/>
  <c i="6" r="P81"/>
  <c r="P80"/>
  <c i="1" r="AU59"/>
  <c i="4" r="R85"/>
  <c r="R84"/>
  <c r="R83"/>
  <c i="5" r="R85"/>
  <c r="R84"/>
  <c r="R83"/>
  <c i="6" r="R81"/>
  <c r="R80"/>
  <c i="3" r="R88"/>
  <c r="R87"/>
  <c r="R86"/>
  <c r="BK98"/>
  <c r="J98"/>
  <c r="J62"/>
  <c r="T98"/>
  <c r="BK180"/>
  <c r="J180"/>
  <c r="J65"/>
  <c i="4" r="BK85"/>
  <c r="P130"/>
  <c i="5" r="BK85"/>
  <c r="BK84"/>
  <c r="J84"/>
  <c r="J60"/>
  <c r="P137"/>
  <c i="6" r="BK81"/>
  <c r="J81"/>
  <c r="J60"/>
  <c r="T81"/>
  <c r="T80"/>
  <c i="3" r="BK176"/>
  <c r="J176"/>
  <c r="J64"/>
  <c i="2" r="BK391"/>
  <c r="J391"/>
  <c r="J64"/>
  <c r="BK490"/>
  <c r="J490"/>
  <c r="J67"/>
  <c r="BK326"/>
  <c r="J326"/>
  <c r="J62"/>
  <c i="5" r="BK146"/>
  <c r="J146"/>
  <c r="J63"/>
  <c i="4" r="BK157"/>
  <c r="J157"/>
  <c r="J63"/>
  <c i="3" r="BK223"/>
  <c r="J223"/>
  <c r="J66"/>
  <c i="6" r="J55"/>
  <c r="BE91"/>
  <c r="BE92"/>
  <c r="BE96"/>
  <c r="BE97"/>
  <c r="F55"/>
  <c r="J74"/>
  <c r="E48"/>
  <c r="J54"/>
  <c r="F76"/>
  <c r="BE84"/>
  <c r="BE88"/>
  <c r="BE89"/>
  <c r="BE90"/>
  <c r="BE93"/>
  <c r="BE101"/>
  <c r="BE103"/>
  <c r="BE104"/>
  <c r="BE82"/>
  <c r="BE83"/>
  <c r="BE85"/>
  <c r="BE86"/>
  <c r="BE87"/>
  <c r="BE94"/>
  <c r="BE95"/>
  <c r="BE98"/>
  <c r="BE99"/>
  <c r="BE102"/>
  <c i="5" r="E48"/>
  <c r="J54"/>
  <c r="BE118"/>
  <c i="4" r="J85"/>
  <c r="J61"/>
  <c i="5" r="BE98"/>
  <c r="BE100"/>
  <c r="BE116"/>
  <c r="J52"/>
  <c r="BE86"/>
  <c r="BE88"/>
  <c r="BE134"/>
  <c r="F54"/>
  <c r="J55"/>
  <c r="BE91"/>
  <c r="BE94"/>
  <c r="BE110"/>
  <c r="BE132"/>
  <c r="BE138"/>
  <c r="BE142"/>
  <c r="BE147"/>
  <c r="F55"/>
  <c r="BE104"/>
  <c r="BE106"/>
  <c r="BE111"/>
  <c r="BE115"/>
  <c r="BE117"/>
  <c r="BE119"/>
  <c r="BE121"/>
  <c r="BE122"/>
  <c r="BE127"/>
  <c i="4" r="J54"/>
  <c r="BE90"/>
  <c r="BE119"/>
  <c r="J80"/>
  <c r="BE124"/>
  <c r="BE126"/>
  <c r="BE142"/>
  <c r="F54"/>
  <c r="BE111"/>
  <c r="BE114"/>
  <c r="BE116"/>
  <c r="E48"/>
  <c r="F55"/>
  <c r="BE86"/>
  <c r="BE100"/>
  <c r="BE105"/>
  <c r="BE108"/>
  <c r="BE122"/>
  <c r="BE131"/>
  <c r="BE145"/>
  <c r="BE149"/>
  <c r="J52"/>
  <c r="BE93"/>
  <c r="BE97"/>
  <c r="BE102"/>
  <c r="BE135"/>
  <c r="BE138"/>
  <c r="BE141"/>
  <c r="BE153"/>
  <c r="BE158"/>
  <c i="3" r="J52"/>
  <c r="F55"/>
  <c r="F82"/>
  <c r="BE94"/>
  <c r="BE107"/>
  <c r="BE121"/>
  <c r="BE131"/>
  <c r="BE138"/>
  <c r="BE140"/>
  <c r="BE154"/>
  <c r="BE174"/>
  <c r="BE181"/>
  <c r="BE187"/>
  <c r="BE205"/>
  <c r="BE209"/>
  <c r="J54"/>
  <c r="E76"/>
  <c r="J83"/>
  <c r="BE103"/>
  <c r="BE111"/>
  <c r="BE114"/>
  <c r="BE115"/>
  <c r="BE117"/>
  <c r="BE125"/>
  <c r="BE146"/>
  <c r="BE166"/>
  <c r="BE185"/>
  <c r="BE193"/>
  <c r="BE202"/>
  <c r="BE213"/>
  <c r="BE216"/>
  <c r="BE217"/>
  <c r="BE220"/>
  <c r="BE224"/>
  <c i="2" r="BK88"/>
  <c r="J88"/>
  <c r="J60"/>
  <c i="3" r="BE89"/>
  <c r="BE99"/>
  <c r="BE127"/>
  <c r="BE135"/>
  <c r="BE142"/>
  <c r="BE148"/>
  <c r="BE150"/>
  <c r="BE158"/>
  <c r="BE162"/>
  <c r="BE170"/>
  <c r="BE177"/>
  <c r="BE191"/>
  <c r="BE194"/>
  <c r="BE198"/>
  <c i="2" r="E48"/>
  <c r="BE94"/>
  <c r="BE102"/>
  <c r="BE113"/>
  <c r="BE149"/>
  <c r="BE327"/>
  <c r="BE355"/>
  <c r="BE363"/>
  <c r="BE397"/>
  <c r="J54"/>
  <c r="J55"/>
  <c r="F83"/>
  <c r="BE98"/>
  <c r="BE129"/>
  <c r="BE187"/>
  <c r="BE241"/>
  <c r="BE305"/>
  <c r="BE337"/>
  <c r="BE359"/>
  <c r="BE375"/>
  <c r="BE401"/>
  <c r="BE407"/>
  <c r="BE415"/>
  <c r="BE417"/>
  <c r="J52"/>
  <c r="BE90"/>
  <c r="BE221"/>
  <c r="BE247"/>
  <c r="BE320"/>
  <c r="BE333"/>
  <c r="BE121"/>
  <c r="BE125"/>
  <c r="BE183"/>
  <c r="BE189"/>
  <c r="BE191"/>
  <c r="BE202"/>
  <c r="BE348"/>
  <c r="BE367"/>
  <c r="BE387"/>
  <c r="BE440"/>
  <c r="BE159"/>
  <c r="BE171"/>
  <c r="BE267"/>
  <c r="BE278"/>
  <c r="BE303"/>
  <c r="BE316"/>
  <c r="BE324"/>
  <c r="BE371"/>
  <c r="BE392"/>
  <c r="BE442"/>
  <c r="BE458"/>
  <c r="BE473"/>
  <c r="F55"/>
  <c r="BE106"/>
  <c r="BE134"/>
  <c r="BE139"/>
  <c r="BE144"/>
  <c r="BE153"/>
  <c r="BE178"/>
  <c r="BE273"/>
  <c r="BE310"/>
  <c r="BE312"/>
  <c r="BE379"/>
  <c r="BE383"/>
  <c r="BE403"/>
  <c r="BE409"/>
  <c r="BE413"/>
  <c r="BE421"/>
  <c r="BE425"/>
  <c r="BE430"/>
  <c r="BE436"/>
  <c r="BE445"/>
  <c r="BE451"/>
  <c r="BE465"/>
  <c r="BE480"/>
  <c r="BE485"/>
  <c r="BE491"/>
  <c i="1" r="BA55"/>
  <c r="BD55"/>
  <c i="5" r="F35"/>
  <c i="1" r="BB58"/>
  <c i="6" r="F36"/>
  <c i="1" r="BC59"/>
  <c i="4" r="F37"/>
  <c i="1" r="BD57"/>
  <c i="3" r="F37"/>
  <c i="1" r="BD56"/>
  <c i="2" r="J34"/>
  <c i="1" r="AW55"/>
  <c i="3" r="F34"/>
  <c i="1" r="BA56"/>
  <c i="2" r="F35"/>
  <c i="1" r="BB55"/>
  <c i="5" r="J34"/>
  <c i="1" r="AW58"/>
  <c i="4" r="J34"/>
  <c i="1" r="AW57"/>
  <c i="4" r="F36"/>
  <c i="1" r="BC57"/>
  <c i="4" r="F34"/>
  <c i="1" r="BA57"/>
  <c i="3" r="F35"/>
  <c i="1" r="BB56"/>
  <c i="6" r="J34"/>
  <c i="1" r="AW59"/>
  <c i="6" r="F35"/>
  <c i="1" r="BB59"/>
  <c i="2" r="F36"/>
  <c i="1" r="BC55"/>
  <c i="4" r="F35"/>
  <c i="1" r="BB57"/>
  <c i="5" r="F37"/>
  <c i="1" r="BD58"/>
  <c i="6" r="F34"/>
  <c i="1" r="BA59"/>
  <c i="5" r="F36"/>
  <c i="1" r="BC58"/>
  <c i="5" r="F34"/>
  <c i="1" r="BA58"/>
  <c i="3" r="F36"/>
  <c i="1" r="BC56"/>
  <c i="3" r="J34"/>
  <c i="1" r="AW56"/>
  <c i="6" r="F37"/>
  <c i="1" r="BD59"/>
  <c i="5" l="1" r="BK83"/>
  <c r="J83"/>
  <c r="J85"/>
  <c r="J61"/>
  <c r="P84"/>
  <c r="P83"/>
  <c i="1" r="AU58"/>
  <c i="4" r="P84"/>
  <c r="P83"/>
  <c i="1" r="AU57"/>
  <c i="3" r="T87"/>
  <c r="T86"/>
  <c i="4" r="BK84"/>
  <c r="J84"/>
  <c r="J60"/>
  <c i="5" r="T84"/>
  <c r="T83"/>
  <c i="2" r="T88"/>
  <c r="T87"/>
  <c r="P88"/>
  <c r="P87"/>
  <c i="1" r="AU55"/>
  <c i="2" r="R88"/>
  <c r="R87"/>
  <c i="3" r="BK87"/>
  <c r="BK86"/>
  <c r="J86"/>
  <c r="J59"/>
  <c i="6" r="BK80"/>
  <c r="J80"/>
  <c r="J59"/>
  <c i="5" r="J59"/>
  <c i="2" r="BK87"/>
  <c r="J87"/>
  <c r="J59"/>
  <c i="5" r="J30"/>
  <c r="F33"/>
  <c i="1" r="AZ58"/>
  <c i="3" r="J33"/>
  <c i="1" r="AV56"/>
  <c r="AT56"/>
  <c i="4" r="F33"/>
  <c i="1" r="AZ57"/>
  <c i="2" r="F33"/>
  <c i="1" r="AZ55"/>
  <c i="3" r="F33"/>
  <c i="1" r="AZ56"/>
  <c r="BA54"/>
  <c r="W30"/>
  <c r="BB54"/>
  <c r="W31"/>
  <c i="6" r="F33"/>
  <c i="1" r="AZ59"/>
  <c i="6" r="J33"/>
  <c i="1" r="AV59"/>
  <c r="AT59"/>
  <c i="4" r="J33"/>
  <c i="1" r="AV57"/>
  <c r="AT57"/>
  <c i="2" r="J33"/>
  <c i="1" r="AV55"/>
  <c r="AT55"/>
  <c i="5" r="J33"/>
  <c i="1" r="AV58"/>
  <c r="AT58"/>
  <c r="BD54"/>
  <c r="W33"/>
  <c r="BC54"/>
  <c r="W32"/>
  <c l="1" r="AG58"/>
  <c i="3" r="J87"/>
  <c r="J60"/>
  <c i="4" r="BK83"/>
  <c r="J83"/>
  <c r="J59"/>
  <c i="5" r="J39"/>
  <c i="1" r="AN58"/>
  <c r="AU54"/>
  <c i="6" r="J30"/>
  <c i="1" r="AG59"/>
  <c i="3" r="J30"/>
  <c i="1" r="AG56"/>
  <c r="AX54"/>
  <c r="AY54"/>
  <c r="AZ54"/>
  <c r="AV54"/>
  <c r="AK29"/>
  <c r="AW54"/>
  <c r="AK30"/>
  <c i="2" r="J30"/>
  <c i="1" r="AG55"/>
  <c i="6" l="1" r="J39"/>
  <c i="3" r="J39"/>
  <c i="2" r="J39"/>
  <c i="1" r="AN55"/>
  <c r="AN59"/>
  <c r="AN56"/>
  <c i="4" r="J30"/>
  <c i="1" r="AG57"/>
  <c r="AN57"/>
  <c r="W29"/>
  <c r="AT54"/>
  <c i="4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<sst xmlns="http://schemas.openxmlformats.org/spreadsheetml/2006/main">
  <si>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</si>
  <si>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</si>
  <si>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</si>
  <si>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</si>
  <si>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</si>
  <si>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{3b493637-674e-469c-ad9d-6519aec1185d}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</si>
  <si>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</si>
  <si>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</si>
  <si>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</si>
  <si>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</si>
  <si>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</si>
  <si>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</si>
  <si>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</si>
  <si>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</si>
  <si>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2025/062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</si>
  <si>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</si>
  <si>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</si>
  <si>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BORŠICE U BLATNICE OPRAVA ČÁSTI ŘADU B-6</t>
  </si>
  <si>
    <t>KSO:</t>
  </si>
  <si>
    <t/>
  </si>
  <si>
    <t>CC-CZ:</t>
  </si>
  <si>
    <t>Místo:</t>
  </si>
  <si>
    <t>k.ú. Boršice u Blatnice</t>
  </si>
  <si>
    <t>Datum:</t>
  </si>
  <si>
    <t>19. 7. 2025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</si>
  <si>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</si>
  <si>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</si>
  <si>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</si>
  <si>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</si>
  <si>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</si>
  <si>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</si>
  <si>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</si>
  <si>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</si>
  <si>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</si>
  <si>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</si>
  <si>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</si>
  <si>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</si>
  <si>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</si>
  <si>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</si>
  <si>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</si>
  <si>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</si>
  <si>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</si>
  <si>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</si>
  <si>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</si>
  <si>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</si>
  <si>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</si>
  <si>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</si>
  <si>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</si>
  <si>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</si>
  <si>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</si>
  <si>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</si>
  <si>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</si>
  <si>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</si>
  <si>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</si>
  <si>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</si>
  <si>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</si>
  <si>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</si>
  <si>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</si>
  <si>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</si>
  <si>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</si>
  <si>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</si>
  <si>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</si>
  <si>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</si>
  <si>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</si>
  <si>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</si>
  <si>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</si>
  <si>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</si>
  <si>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</si>
  <si>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</si>
  <si>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</si>
  <si>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</si>
  <si>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</si>
  <si>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</si>
  <si>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</si>
  <si>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</si>
  <si>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</si>
  <si>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Výkopové práce a obnova povrchů</t>
  </si>
  <si>
    <t>STA</t>
  </si>
  <si>
    <t>1</t>
  </si>
  <si>
    <t>{434449ce-be94-4073-ac59-1499e769cfa5}</t>
  </si>
  <si>
    <t>2</t>
  </si>
  <si>
    <t>002</t>
  </si>
  <si>
    <t>Výpis materiálu řad</t>
  </si>
  <si>
    <t>{2a72ce67-9635-40bd-974f-25b4a33908cc}</t>
  </si>
  <si>
    <t>003</t>
  </si>
  <si>
    <t>Výpis materiálu přepojení přípojek</t>
  </si>
  <si>
    <t>{7016381e-85bc-4c2a-87a0-babe21b0a92b}</t>
  </si>
  <si>
    <t>004</t>
  </si>
  <si>
    <t>Provizorní zásobení</t>
  </si>
  <si>
    <t>{9f9130a7-20d6-4275-9c54-6629b91edf78}</t>
  </si>
  <si>
    <t>OVN</t>
  </si>
  <si>
    <t>Ostatní a vedlejší náklady</t>
  </si>
  <si>
    <t>{350a9d34-8b9f-48ae-9f74-7ae5e7797ddb}</t>
  </si>
  <si>
    <t>KRYCÍ LIST SOUPISU PRACÍ</t>
  </si>
  <si>
    <t>Objekt:</t>
  </si>
  <si>
    <t>001 - Výkopové práce a obnova povrchů</t>
  </si>
  <si>
    <t>REKAPITULACE ČLENĚNÍ SOUPISU PRACÍ</t>
  </si>
  <si>
    <t>Kód dílu - Popis</t>
  </si>
  <si>
    <t>Cena celkem [CZK]</t>
  </si>
  <si>
    <t>-1</t>
  </si>
  <si>
    <t xml:space="preserve">HSV - 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</si>
  <si>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</si>
  <si>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</si>
  <si>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</si>
  <si>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</si>
  <si>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</si>
  <si>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</si>
  <si>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</si>
  <si>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</si>
  <si>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</si>
  <si>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</si>
  <si>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</si>
  <si>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</si>
  <si>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</si>
  <si>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</si>
  <si>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</si>
  <si>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</si>
  <si>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</si>
  <si>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</si>
  <si>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</si>
  <si>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</si>
  <si>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</si>
  <si>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</si>
  <si>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</si>
  <si>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</si>
  <si>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</si>
  <si>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113106371</t>
  </si>
  <si>
    <t>Rozebrání dlažeb a dílců při překopech inženýrských sítí s přemístěním hmot na skládku na vzdálenost do 3 m nebo s naložením na dopravní prostředek strojně plochy jednotlivě do 15 m2 vozovek a ploch, s jakoukoliv výplní spár ze zámkové dlažby s ložem z kameniva</t>
  </si>
  <si>
    <t>m2</t>
  </si>
  <si>
    <t>CS ÚRS 2025 02</t>
  </si>
  <si>
    <t>4</t>
  </si>
  <si>
    <t>-1711949442</t>
  </si>
  <si>
    <t>Online PSC</t>
  </si>
  <si>
    <t>https://podminky.urs.cz/item/CS_URS_2025_02/113106371</t>
  </si>
  <si>
    <t>VV</t>
  </si>
  <si>
    <t>"Rozebrání a obnova povrchu dle C4, vjezd dlažba (použita stávající dlažba z 90%):" 55</t>
  </si>
  <si>
    <t>Součet</t>
  </si>
  <si>
    <t>113106423</t>
  </si>
  <si>
    <t>Rozebrání dlažeb a dílců při překopech inženýrských sítí s přemístěním hmot na skládku na vzdálenost do 3 m nebo s naložením na dopravní prostředek strojně plochy jednotlivě přes 15 m2 komunikací pro pěší s ložem z kameniva nebo živice a s výplní spár ze zámkové dlažby</t>
  </si>
  <si>
    <t>1673598391</t>
  </si>
  <si>
    <t>https://podminky.urs.cz/item/CS_URS_2025_02/113106423</t>
  </si>
  <si>
    <t>"Rozebrání a obnova povrchu dle C4, chodník dlažba (použita stávající dlažba z 90%):" 190</t>
  </si>
  <si>
    <t>3</t>
  </si>
  <si>
    <t>113107431</t>
  </si>
  <si>
    <t>Odstranění podkladů nebo krytů při překopech inženýrských sítí s přemístěním hmot na skládku ve vzdálenosti do 3 m nebo s naložením na dopravní prostředek strojně plochy jednotlivě do 15 m2 z betonu prostého, o tl. vrstvy přes 100 do 150 mm</t>
  </si>
  <si>
    <t>1174811221</t>
  </si>
  <si>
    <t>https://podminky.urs.cz/item/CS_URS_2025_02/113107431</t>
  </si>
  <si>
    <t>"Rozebrání a obnova povrchu dle C4, Vjezd beton:" 3</t>
  </si>
  <si>
    <t>113107522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</si>
  <si>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100 do 200 mm</t>
  </si>
  <si>
    <t>1678940413</t>
  </si>
  <si>
    <t>https://podminky.urs.cz/item/CS_URS_2025_02/113107522</t>
  </si>
  <si>
    <t>5</t>
  </si>
  <si>
    <t>113107523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</si>
  <si>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</si>
  <si>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-397946140</t>
  </si>
  <si>
    <t>https://podminky.urs.cz/item/CS_URS_2025_02/113107523</t>
  </si>
  <si>
    <t xml:space="preserve">"Rozebrání a obnova povrchu dle C4 nad rýhou:" </t>
  </si>
  <si>
    <t>"Chodník dlažba:" 1*(39+1,7+0,85+0,85)</t>
  </si>
  <si>
    <t xml:space="preserve">"Rozebrání a obnova povrchu dle C4 nad jámou:" </t>
  </si>
  <si>
    <t>"Vjezd betonová dlažba:" (2*2,5)+(2*2)</t>
  </si>
  <si>
    <t>6</t>
  </si>
  <si>
    <t>113107524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</si>
  <si>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300 do 400 mm</t>
  </si>
  <si>
    <t>1661242623</t>
  </si>
  <si>
    <t>https://podminky.urs.cz/item/CS_URS_2025_02/113107524</t>
  </si>
  <si>
    <t>"Rozebrání a obnova povrchu dle C4, MK živice (nad rýhou):" 2</t>
  </si>
  <si>
    <t>"Vjezd betonová dlažba:" 1*(5,9+2+2,7+2,8+10,7+1,6)</t>
  </si>
  <si>
    <t>7</t>
  </si>
  <si>
    <t>113154522</t>
  </si>
  <si>
    <t>Frézování živičného podkladu nebo krytu s naložením hmot na dopravní prostředek plochy do 500 m2 pruhu šířky přes 0,5 m, tloušťky vrstvy 40 mm</t>
  </si>
  <si>
    <t>1647510024</t>
  </si>
  <si>
    <t>https://podminky.urs.cz/item/CS_URS_2025_02/113154522</t>
  </si>
  <si>
    <t>"Rozebrání a obnova povrchu dle C4, MK živice:" 3</t>
  </si>
  <si>
    <t>8</t>
  </si>
  <si>
    <t>113154524</t>
  </si>
  <si>
    <t>Frézování živičného podkladu nebo krytu s naložením hmot na dopravní prostředek plochy do 500 m2 pruhu šířky přes 0,5 m, tloušťky vrstvy 60 mm</t>
  </si>
  <si>
    <t>-1720654663</t>
  </si>
  <si>
    <t>https://podminky.urs.cz/item/CS_URS_2025_02/113154524</t>
  </si>
  <si>
    <t>"Rozebrání a obnova povrchu dle C4, MK živice:" 2</t>
  </si>
  <si>
    <t>9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</si>
  <si>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</si>
  <si>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</si>
  <si>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</si>
  <si>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1479654494</t>
  </si>
  <si>
    <t>https://podminky.urs.cz/item/CS_URS_2025_02/113202111</t>
  </si>
  <si>
    <t>"Rozebrání a obnova povrchu dle C4:" 2</t>
  </si>
  <si>
    <t>"Rozebrání a obnova povrchu dle C4:" 85</t>
  </si>
  <si>
    <t>10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</si>
  <si>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</si>
  <si>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</si>
  <si>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-198925721</t>
  </si>
  <si>
    <t>https://podminky.urs.cz/item/CS_URS_2025_02/119001405</t>
  </si>
  <si>
    <t>"Křížení inženýrských sítí dle D2:"</t>
  </si>
  <si>
    <t>"Vodovod, plynovod, kanalizace:" 16*(1+1+1)</t>
  </si>
  <si>
    <t>11</t>
  </si>
  <si>
    <t>119001406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</si>
  <si>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</si>
  <si>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-1672669958</t>
  </si>
  <si>
    <t>https://podminky.urs.cz/item/CS_URS_2025_02/119001406</t>
  </si>
  <si>
    <t>"Kanalizace:" 2*(1+1+1)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</si>
  <si>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</si>
  <si>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</si>
  <si>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442330289</t>
  </si>
  <si>
    <t>https://podminky.urs.cz/item/CS_URS_2025_02/119001421</t>
  </si>
  <si>
    <t>"Podzemní kabelové vedení:" 3*(1+1+1)</t>
  </si>
  <si>
    <t>13</t>
  </si>
  <si>
    <t>121151103</t>
  </si>
  <si>
    <t>Sejmutí ornice strojně při souvislé ploše do 100 m2, tl. vrstvy do 200 mm</t>
  </si>
  <si>
    <t>435435007</t>
  </si>
  <si>
    <t>https://podminky.urs.cz/item/CS_URS_2025_02/121151103</t>
  </si>
  <si>
    <t>"Rozebrání a obnova povrchu dle C4, trávník:" 60</t>
  </si>
  <si>
    <t>14</t>
  </si>
  <si>
    <t>131251104</t>
  </si>
  <si>
    <t>Hloubení nezapažených jam a zářezů strojně s urovnáním dna do předepsaného profilu a spádu v hornině třídy těžitelnosti I skupiny 3 přes 100 do 500 m3</t>
  </si>
  <si>
    <t>m3</t>
  </si>
  <si>
    <t>-1086098620</t>
  </si>
  <si>
    <t>https://podminky.urs.cz/item/CS_URS_2025_02/131251104</t>
  </si>
  <si>
    <t>"Výkop jámy protlak dle D2, D3:" (2,06*5*2,5)+(1,9*2*2)</t>
  </si>
  <si>
    <t>"Vjezd betonová dlažba:" -(0,4*2*2,5)-(0,4*2*2)</t>
  </si>
  <si>
    <t>"Chodník dlažba:" -(0,3*3*2,5)</t>
  </si>
  <si>
    <t>15</t>
  </si>
  <si>
    <t>132254204</t>
  </si>
  <si>
    <t>Hloubení zapažených rýh šířky přes 800 do 2 000 mm strojně s urovnáním dna do předepsaného profilu a spádu v hornině třídy těžitelnosti I skupiny 3 přes 100 do 500 m3</t>
  </si>
  <si>
    <t>-903400091</t>
  </si>
  <si>
    <t>https://podminky.urs.cz/item/CS_URS_2025_02/132254204</t>
  </si>
  <si>
    <t>"Výkop rýhy řad dle D2, D3:" 115*1*1,6</t>
  </si>
  <si>
    <t>"Výkop pro přepojení přípojek dle D3, D8:" 9*0,5*1*1,6</t>
  </si>
  <si>
    <t>Mezisoučet</t>
  </si>
  <si>
    <t>"Odečet povrchů nad rýhou dle D2:"</t>
  </si>
  <si>
    <t>"MK živice:" -0,4*1*(0,5)</t>
  </si>
  <si>
    <t>"Vjezd betonová dlažba:" -0,4*1*(5,9+2+2,7+2,8+10,7+1,6)</t>
  </si>
  <si>
    <t>"Chodník dlažba:" -0,3*1*(39+1,7+0,85+0,85)</t>
  </si>
  <si>
    <t>"Trávník:" -0,2*1*(7,4+1,4+7,7+5+7,8+9+7,6+1+7,3)</t>
  </si>
  <si>
    <t>16</t>
  </si>
  <si>
    <t>139001101</t>
  </si>
  <si>
    <t>Příplatek k cenám hloubených vykopávek za ztížení vykopávky v blízkosti podzemního vedení nebo výbušnin pro jakoukoliv třídu horniny</t>
  </si>
  <si>
    <t>1828950672</t>
  </si>
  <si>
    <t>https://podminky.urs.cz/item/CS_URS_2025_02/139001101</t>
  </si>
  <si>
    <t>"Případně proveden ruční výkop dle požadavků správců jednotlivých inženýrských sítí."</t>
  </si>
  <si>
    <t>"Vodovod, plynovod, kanalizace:" 16*(1*1*1)</t>
  </si>
  <si>
    <t>"Kanalizace:" 2*(1*1*1)</t>
  </si>
  <si>
    <t>"Podzemní kabelové vedení:" 3*(1*1*1)</t>
  </si>
  <si>
    <t>17</t>
  </si>
  <si>
    <t>151811131</t>
  </si>
  <si>
    <t>Zřízení pažicích boxů pro pažení a rozepření stěn rýh podzemního vedení hloubka výkopu do 4 m, šířka do 1,2 m</t>
  </si>
  <si>
    <t>-26550851</t>
  </si>
  <si>
    <t>https://podminky.urs.cz/item/CS_URS_2025_02/151811131</t>
  </si>
  <si>
    <t>"Výkop rýhy řad dle D2, D3:" 115*2*1,6</t>
  </si>
  <si>
    <t>"Výkop pro přepojení přípojek dle D3, D8:" 9*0,5*2*1,6</t>
  </si>
  <si>
    <t>18</t>
  </si>
  <si>
    <t>151811132</t>
  </si>
  <si>
    <t>Zřízení pažicích boxů pro pažení a rozepření stěn rýh podzemního vedení hloubka výkopu do 4 m, šířka přes 1,2 do 2,5 m</t>
  </si>
  <si>
    <t>1765166753</t>
  </si>
  <si>
    <t>https://podminky.urs.cz/item/CS_URS_2025_02/151811132</t>
  </si>
  <si>
    <t>"Výkop jámy protlak dle D2, D3:" (2*2,06*5)+(2*1,9*2)</t>
  </si>
  <si>
    <t>19</t>
  </si>
  <si>
    <t>151811231</t>
  </si>
  <si>
    <t>Odstranění pažicích boxů pro pažení a rozepření stěn rýh podzemního vedení hloubka výkopu do 4 m, šířka do 1,2 m</t>
  </si>
  <si>
    <t>1340562698</t>
  </si>
  <si>
    <t>https://podminky.urs.cz/item/CS_URS_2025_02/151811231</t>
  </si>
  <si>
    <t>20</t>
  </si>
  <si>
    <t>151811232</t>
  </si>
  <si>
    <t>Odstranění pažicích boxů pro pažení a rozepření stěn rýh podzemního vedení hloubka výkopu do 4 m, šířka přes 1,2 do 2,5 m</t>
  </si>
  <si>
    <t>-1363169337</t>
  </si>
  <si>
    <t>https://podminky.urs.cz/item/CS_URS_2025_02/151811232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</si>
  <si>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</si>
  <si>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</si>
  <si>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2045441643</t>
  </si>
  <si>
    <t>https://podminky.urs.cz/item/CS_URS_2025_02/162251102</t>
  </si>
  <si>
    <t>"Zásyp původní zeminou a kamenivem, přesun na staveništní deponii"</t>
  </si>
  <si>
    <t>"Zásyp původní zeminou v nezpevněných plochách:" 48,78</t>
  </si>
  <si>
    <t>"Zásyp zpětně použitým kamenivem:" 0</t>
  </si>
  <si>
    <t>"Zásyp původní zeminou a kamenivem, přesun ze staveništní deponie do zásypů"</t>
  </si>
  <si>
    <t>22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</si>
  <si>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</si>
  <si>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</si>
  <si>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1691990534</t>
  </si>
  <si>
    <t>https://podminky.urs.cz/item/CS_URS_2025_02/162751117</t>
  </si>
  <si>
    <t>"Odvoz přebytečného výkopku na skládku, předpokládáno 25 Km."</t>
  </si>
  <si>
    <t>"Zásypy stávající zeminou ve volném terénu:" -63,85</t>
  </si>
  <si>
    <t>23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</si>
  <si>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</si>
  <si>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</si>
  <si>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-1654904580</t>
  </si>
  <si>
    <t>https://podminky.urs.cz/item/CS_URS_2025_02/162751119</t>
  </si>
  <si>
    <t>120,81*15 'Přepočtené koeficientem množství</t>
  </si>
  <si>
    <t>24</t>
  </si>
  <si>
    <t>167151101</t>
  </si>
  <si>
    <t>Nakládání, skládání a překládání neulehlého výkopku nebo sypaniny strojně nakládání, množství do 100 m3, z horniny třídy těžitelnosti I, skupiny 1 až 3</t>
  </si>
  <si>
    <t>761163327</t>
  </si>
  <si>
    <t>https://podminky.urs.cz/item/CS_URS_2025_02/167151101</t>
  </si>
  <si>
    <t>"Zásyp původní zeminou a kamenivem, nakládání na staveništní deponii"</t>
  </si>
  <si>
    <t>25</t>
  </si>
  <si>
    <t>171201231</t>
  </si>
  <si>
    <t>Poplatek za uložení stavebního odpadu na recyklační skládce (skládkovné) zeminy a kamení zatříděného do Katalogu odpadů pod kódem 17 05 04</t>
  </si>
  <si>
    <t>t</t>
  </si>
  <si>
    <t>365135048</t>
  </si>
  <si>
    <t>https://podminky.urs.cz/item/CS_URS_2025_02/171201231</t>
  </si>
  <si>
    <t>120,81*2 'Přepočtené koeficientem množství</t>
  </si>
  <si>
    <t>26</t>
  </si>
  <si>
    <t>171251201</t>
  </si>
  <si>
    <t>Uložení sypaniny na skládky nebo meziskládky bez hutnění s upravením uložené sypaniny do předepsaného tvaru</t>
  </si>
  <si>
    <t>-641313456</t>
  </si>
  <si>
    <t>https://podminky.urs.cz/item/CS_URS_2025_02/171251201</t>
  </si>
  <si>
    <t>"Zásyp původní zeminou a kamenivem, uložení na staveništní deponii"</t>
  </si>
  <si>
    <t>27</t>
  </si>
  <si>
    <t>174151101</t>
  </si>
  <si>
    <t>Zásyp sypaninou z jakékoliv horniny strojně s uložením výkopku ve vrstvách se zhutněním jam, šachet, rýh nebo kolem objektů v těchto vykopávkách</t>
  </si>
  <si>
    <t>599146626</t>
  </si>
  <si>
    <t>https://podminky.urs.cz/item/CS_URS_2025_02/174151101</t>
  </si>
  <si>
    <t>"Zásypy stávající zeminou ve volném terénu:"</t>
  </si>
  <si>
    <t>"Trávník:" (1,6-0,1-0,1-0,3-0,2)*1*(7,4+1,4+7,7+5+7,8+9+7,6+1+7,3)</t>
  </si>
  <si>
    <t>28</t>
  </si>
  <si>
    <t>-607007385</t>
  </si>
  <si>
    <t>"Zásyp kamenivem ve zpevněných plochách:"</t>
  </si>
  <si>
    <t>"Odečet vytlačené kubatury:"</t>
  </si>
  <si>
    <t>"Výkop rýhy řad dle D2, D3 - lože:" -115*1*0,1</t>
  </si>
  <si>
    <t>"Výkop pro přepojení přípojek dle D3, D8 - lože:" -9*0,5*1*0,1</t>
  </si>
  <si>
    <t>"Výkop rýhy řad dle D2, D3 - obsyp:" -115*1*(0,1+0,3)</t>
  </si>
  <si>
    <t>"Výkop pro přepojení přípojek dle D3, D8 - obsyp:" -9*0,5*1*(0,1+0,3)</t>
  </si>
  <si>
    <t>"Zásypy stávající zeminou ve volném terénu:" -48,78</t>
  </si>
  <si>
    <t>29</t>
  </si>
  <si>
    <t>M</t>
  </si>
  <si>
    <t>58344197</t>
  </si>
  <si>
    <t>štěrkodrť frakce 0/63</t>
  </si>
  <si>
    <t>-1815445717</t>
  </si>
  <si>
    <t>76,13*2 'Přepočtené koeficientem množství</t>
  </si>
  <si>
    <t>30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</si>
  <si>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</si>
  <si>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</si>
  <si>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-1786690258</t>
  </si>
  <si>
    <t>https://podminky.urs.cz/item/CS_URS_2025_02/175151101</t>
  </si>
  <si>
    <t>"Výkop rýhy řad dle D2, D3:" 115*1*(0,1+0,3)</t>
  </si>
  <si>
    <t>"Výkop pro přepojení přípojek dle D3, D8:" 9*0,5*1*(0,1+0,3)</t>
  </si>
  <si>
    <t>31</t>
  </si>
  <si>
    <t>58344121</t>
  </si>
  <si>
    <t>štěrkodrť frakce 0/8</t>
  </si>
  <si>
    <t>37304831</t>
  </si>
  <si>
    <t>47,8*2 'Přepočtené koeficientem množství</t>
  </si>
  <si>
    <t>32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</si>
  <si>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</si>
  <si>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</si>
  <si>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2109563796</t>
  </si>
  <si>
    <t>https://podminky.urs.cz/item/CS_URS_2025_02/181111111</t>
  </si>
  <si>
    <t>"Rozebrání a obnova povrchu dle C4, trávník:" 180</t>
  </si>
  <si>
    <t>33</t>
  </si>
  <si>
    <t>181351003</t>
  </si>
  <si>
    <t>Rozprostření a urovnání ornice v rovině nebo ve svahu sklonu do 1:5 strojně při souvislé ploše do 100 m2, tl. vrstvy do 200 mm</t>
  </si>
  <si>
    <t>-1994854005</t>
  </si>
  <si>
    <t>https://podminky.urs.cz/item/CS_URS_2025_02/181351003</t>
  </si>
  <si>
    <t>34</t>
  </si>
  <si>
    <t>181411141</t>
  </si>
  <si>
    <t>Založení trávníku na půdě předem připravené plochy do 1000 m2 výsevem včetně utažení parterového v rovině nebo na svahu do 1:5</t>
  </si>
  <si>
    <t>1673984055</t>
  </si>
  <si>
    <t>https://podminky.urs.cz/item/CS_URS_2025_02/181411141</t>
  </si>
  <si>
    <t>35</t>
  </si>
  <si>
    <t>00572420</t>
  </si>
  <si>
    <t>osivo směs travní parková okrasná</t>
  </si>
  <si>
    <t>kg</t>
  </si>
  <si>
    <t>-194682408</t>
  </si>
  <si>
    <t>180*0,02 'Přepočtené koeficientem množství</t>
  </si>
  <si>
    <t>Vodorovné konstrukce</t>
  </si>
  <si>
    <t>36</t>
  </si>
  <si>
    <t>451541111</t>
  </si>
  <si>
    <t>Lože pod potrubí, stoky a drobné objekty v otevřeném výkopu ze štěrkodrtě 0-63 mm</t>
  </si>
  <si>
    <t>-1230959402</t>
  </si>
  <si>
    <t>https://podminky.urs.cz/item/CS_URS_2025_02/451541111</t>
  </si>
  <si>
    <t>"Výkop rýhy řad dle D2, D3:" 115*1*0,1</t>
  </si>
  <si>
    <t>"Výkop pro přepojení přípojek dle D3, D8:" 9*0,5*1*0,1</t>
  </si>
  <si>
    <t>Komunikace pozemní</t>
  </si>
  <si>
    <t>37</t>
  </si>
  <si>
    <t>564851011</t>
  </si>
  <si>
    <t>Podklad ze štěrkodrti ŠD s rozprostřením a zhutněním plochy jednotlivě do 100 m2, po zhutnění tl. 150 mm</t>
  </si>
  <si>
    <t>1659890730</t>
  </si>
  <si>
    <t>https://podminky.urs.cz/item/CS_URS_2025_02/564851011</t>
  </si>
  <si>
    <t>"Rozebrání a obnova povrchu dle C4, MK živice (nad rýhou):" 3</t>
  </si>
  <si>
    <t>38</t>
  </si>
  <si>
    <t>564861011</t>
  </si>
  <si>
    <t>Podklad ze štěrkodrti ŠD s rozprostřením a zhutněním plochy jednotlivě do 100 m2, po zhutnění tl. 200 mm</t>
  </si>
  <si>
    <t>48226078</t>
  </si>
  <si>
    <t>https://podminky.urs.cz/item/CS_URS_2025_02/564861011</t>
  </si>
  <si>
    <t>"Rozebrání a obnova povrchu dle C4, Vjezd beton (nad rýhou):" 3</t>
  </si>
  <si>
    <t>39</t>
  </si>
  <si>
    <t>564871016</t>
  </si>
  <si>
    <t>Podklad ze štěrkodrti ŠD s rozprostřením a zhutněním plochy jednotlivě do 100 m2, po zhutnění tl. 300 mm</t>
  </si>
  <si>
    <t>-1504405225</t>
  </si>
  <si>
    <t>https://podminky.urs.cz/item/CS_URS_2025_02/564871016</t>
  </si>
  <si>
    <t>40</t>
  </si>
  <si>
    <t>565145101</t>
  </si>
  <si>
    <t>Asfaltový beton vrstva podkladní ACP 16 z nemodifikovaného asfaltu s rozprostřením a zhutněním ACP 16 S v pruhu šířky do 1,5 m, po zhutnění tl. 60 mm</t>
  </si>
  <si>
    <t>-422172661</t>
  </si>
  <si>
    <t>https://podminky.urs.cz/item/CS_URS_2025_02/565145101</t>
  </si>
  <si>
    <t>41</t>
  </si>
  <si>
    <t>573111112</t>
  </si>
  <si>
    <t>Postřik infiltrační PI z asfaltu silničního s posypem kamenivem, v množství 1,00 kg/m2</t>
  </si>
  <si>
    <t>-1087773587</t>
  </si>
  <si>
    <t>https://podminky.urs.cz/item/CS_URS_2025_02/573111112</t>
  </si>
  <si>
    <t>42</t>
  </si>
  <si>
    <t>573211112</t>
  </si>
  <si>
    <t>Postřik spojovací PS bez posypu kamenivem z asfaltu silničního, v množství 0,70 kg/m2</t>
  </si>
  <si>
    <t>-205795203</t>
  </si>
  <si>
    <t>https://podminky.urs.cz/item/CS_URS_2025_02/573211112</t>
  </si>
  <si>
    <t>43</t>
  </si>
  <si>
    <t>577134111</t>
  </si>
  <si>
    <t>Asfaltový beton vrstva obrusná ACO 11 z nemodifikovaného asfaltu s rozprostřením a se zhutněním ACO 11+ v pruhu šířky přes 1,5 do 3 m, po zhutnění tl. 40 mm</t>
  </si>
  <si>
    <t>-1395173434</t>
  </si>
  <si>
    <t>https://podminky.urs.cz/item/CS_URS_2025_02/577134111</t>
  </si>
  <si>
    <t>44</t>
  </si>
  <si>
    <t>581121115</t>
  </si>
  <si>
    <t>Kryt cementobetonový silničních komunikací skupiny CB I tl. 150 mm</t>
  </si>
  <si>
    <t>-1430598206</t>
  </si>
  <si>
    <t>https://podminky.urs.cz/item/CS_URS_2025_02/581121115</t>
  </si>
  <si>
    <t>45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</si>
  <si>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</si>
  <si>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</si>
  <si>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1148316381</t>
  </si>
  <si>
    <t>https://podminky.urs.cz/item/CS_URS_2025_02/596211112</t>
  </si>
  <si>
    <t>46</t>
  </si>
  <si>
    <t>59245015</t>
  </si>
  <si>
    <t>dlažba zámková betonová tvaru I 200x165mm tl 60mm přírodní</t>
  </si>
  <si>
    <t>-1582827665</t>
  </si>
  <si>
    <t>"Rozebrání a obnova povrchu dle C4, chodník dlažba (použita stávající dlažba z 90%), přesná specifikace dle původní dlažby:" 190*0,1</t>
  </si>
  <si>
    <t>19*1,02 'Přepočtené koeficientem množství</t>
  </si>
  <si>
    <t>47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</si>
  <si>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</si>
  <si>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</si>
  <si>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162810381</t>
  </si>
  <si>
    <t>https://podminky.urs.cz/item/CS_URS_2025_02/596212210</t>
  </si>
  <si>
    <t>48</t>
  </si>
  <si>
    <t>59245013</t>
  </si>
  <si>
    <t>dlažba zámková betonová tvaru I 200x165mm tl 80mm přírodní</t>
  </si>
  <si>
    <t>1933852654</t>
  </si>
  <si>
    <t>"Rozebrání a obnova povrchu dle C4, vjezd dlažba (použita stávající dlažba z 90%), přesná specifikace dle původní dlažby:" 55*0,1</t>
  </si>
  <si>
    <t>5,5*1,02 'Přepočtené koeficientem množství</t>
  </si>
  <si>
    <t>Vedení trubní dálková a přípojná</t>
  </si>
  <si>
    <t>49</t>
  </si>
  <si>
    <t>850311811</t>
  </si>
  <si>
    <t>Bourání stávajícího potrubí z trub litinových hrdlových nebo přírubových v otevřeném výkopu DN do 150</t>
  </si>
  <si>
    <t>-1554531955</t>
  </si>
  <si>
    <t>https://podminky.urs.cz/item/CS_URS_2025_02/850311811</t>
  </si>
  <si>
    <t>"Vybourání stávajícího potrubí a armatur dle D2, D8:" 130+4,5</t>
  </si>
  <si>
    <t>Ostatní konstrukce a práce, bourání</t>
  </si>
  <si>
    <t>50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</si>
  <si>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</si>
  <si>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</si>
  <si>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1293666495</t>
  </si>
  <si>
    <t>https://podminky.urs.cz/item/CS_URS_2025_02/916131213</t>
  </si>
  <si>
    <t>51</t>
  </si>
  <si>
    <t>59217072</t>
  </si>
  <si>
    <t>obrubník silniční betonový 1000x100x250mm</t>
  </si>
  <si>
    <t>1813184187</t>
  </si>
  <si>
    <t>2*1,05 'Přepočtené koeficientem množství</t>
  </si>
  <si>
    <t>52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</si>
  <si>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</si>
  <si>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</si>
  <si>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1452808489</t>
  </si>
  <si>
    <t>https://podminky.urs.cz/item/CS_URS_2025_02/916231213</t>
  </si>
  <si>
    <t>53</t>
  </si>
  <si>
    <t>59217017</t>
  </si>
  <si>
    <t>obrubník betonový chodníkový 1000x100x250mm</t>
  </si>
  <si>
    <t>-1253149914</t>
  </si>
  <si>
    <t>85*0,12 'Přepočtené koeficientem množství</t>
  </si>
  <si>
    <t>54</t>
  </si>
  <si>
    <t>919112111</t>
  </si>
  <si>
    <t>Řezání dilatačních spár v živičném krytu příčných nebo podélných, šířky 4 mm, hloubky do 60 mm</t>
  </si>
  <si>
    <t>1378771017</t>
  </si>
  <si>
    <t>https://podminky.urs.cz/item/CS_URS_2025_02/919112111</t>
  </si>
  <si>
    <t>"Rozebrání a obnova povrchu dle C4:" 5</t>
  </si>
  <si>
    <t>55</t>
  </si>
  <si>
    <t>919112212</t>
  </si>
  <si>
    <t>Řezání dilatačních spár v živičném krytu vytvoření komůrky pro těsnící zálivku šířky 10 mm, hloubky 20 mm</t>
  </si>
  <si>
    <t>1015314778</t>
  </si>
  <si>
    <t>https://podminky.urs.cz/item/CS_URS_2025_02/919112212</t>
  </si>
  <si>
    <t>56</t>
  </si>
  <si>
    <t>919121111</t>
  </si>
  <si>
    <t>Utěsnění dilatačních spár zálivkou za studena v cementobetonovém nebo živičném krytu včetně adhezního nátěru s těsnicím profilem pod zálivkou, pro komůrky šířky 10 mm, hloubky 20 mm</t>
  </si>
  <si>
    <t>-1885115177</t>
  </si>
  <si>
    <t>https://podminky.urs.cz/item/CS_URS_2025_02/919121111</t>
  </si>
  <si>
    <t>57</t>
  </si>
  <si>
    <t>919735112</t>
  </si>
  <si>
    <t>Řezání stávajícího živičného krytu nebo podkladu hloubky přes 50 do 100 mm</t>
  </si>
  <si>
    <t>-1285919491</t>
  </si>
  <si>
    <t>https://podminky.urs.cz/item/CS_URS_2025_02/919735112</t>
  </si>
  <si>
    <t>"Rozebrání a obnova povrchu dle C4 (MK živice):" 3</t>
  </si>
  <si>
    <t>58</t>
  </si>
  <si>
    <t>919735123</t>
  </si>
  <si>
    <t>Řezání stávajícího betonového krytu nebo podkladu hloubky přes 100 do 150 mm</t>
  </si>
  <si>
    <t>1123091896</t>
  </si>
  <si>
    <t>https://podminky.urs.cz/item/CS_URS_2025_02/919735123</t>
  </si>
  <si>
    <t>59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</si>
  <si>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</si>
  <si>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</si>
  <si>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1121571022</t>
  </si>
  <si>
    <t>https://podminky.urs.cz/item/CS_URS_2025_02/979021113</t>
  </si>
  <si>
    <t>60</t>
  </si>
  <si>
    <t>979051121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</si>
  <si>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</si>
  <si>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-1762291850</t>
  </si>
  <si>
    <t>https://podminky.urs.cz/item/CS_URS_2025_02/979051121</t>
  </si>
  <si>
    <t>997</t>
  </si>
  <si>
    <t>Přesun sutě</t>
  </si>
  <si>
    <t>61</t>
  </si>
  <si>
    <t>997013111</t>
  </si>
  <si>
    <t>Vnitrostaveništní doprava suti a vybouraných hmot vodorovně do 50 m s naložením základní pro budovy a haly výšky do 6 m</t>
  </si>
  <si>
    <t>-673406864</t>
  </si>
  <si>
    <t>https://podminky.urs.cz/item/CS_URS_2025_02/997013111</t>
  </si>
  <si>
    <t>"Likvidace vybouraného potrubí, odvoz do sběrného dvora, do ceny možno započíst výnos z výkupu suroviny:" 5,918</t>
  </si>
  <si>
    <t>62</t>
  </si>
  <si>
    <t>997013501</t>
  </si>
  <si>
    <t>Odvoz suti a vybouraných hmot na skládku nebo meziskládku se složením, na vzdálenost do 1 km</t>
  </si>
  <si>
    <t>760832092</t>
  </si>
  <si>
    <t>https://podminky.urs.cz/item/CS_URS_2025_02/997013501</t>
  </si>
  <si>
    <t>63</t>
  </si>
  <si>
    <t>997013509</t>
  </si>
  <si>
    <t>Odvoz suti a vybouraných hmot na skládku nebo meziskládku se složením, na vzdálenost Příplatek k ceně za každý další započatý 1 km přes 1 km</t>
  </si>
  <si>
    <t>-995257950</t>
  </si>
  <si>
    <t>https://podminky.urs.cz/item/CS_URS_2025_02/997013509</t>
  </si>
  <si>
    <t>5,918*4 'Přepočtené koeficientem množství</t>
  </si>
  <si>
    <t>64</t>
  </si>
  <si>
    <t>997221551</t>
  </si>
  <si>
    <t>Vodorovná doprava suti bez naložení, ale se složením a s hrubým urovnáním ze sypkých materiálů, na vzdálenost do 1 km</t>
  </si>
  <si>
    <t>-887141165</t>
  </si>
  <si>
    <t>https://podminky.urs.cz/item/CS_URS_2025_02/997221551</t>
  </si>
  <si>
    <t>"Odvoz vybouraných hmot na skládku, případně k dalšímu použití."</t>
  </si>
  <si>
    <t>"Živice (pol. 7, 8):" 0,276+0,276</t>
  </si>
  <si>
    <t>"Kamenivo a makadam (pol. 4, 5, 6):" 0,87+22,616+21,286</t>
  </si>
  <si>
    <t>65</t>
  </si>
  <si>
    <t>997221559</t>
  </si>
  <si>
    <t>Vodorovná doprava suti bez naložení, ale se složením a s hrubým urovnáním ze sypkých materiálů, na vzdálenost Příplatek k ceně za každý další započatý 1 km přes 1 km</t>
  </si>
  <si>
    <t>-565320911</t>
  </si>
  <si>
    <t>https://podminky.urs.cz/item/CS_URS_2025_02/997221559</t>
  </si>
  <si>
    <t>45,324*24 'Přepočtené koeficientem množství</t>
  </si>
  <si>
    <t>66</t>
  </si>
  <si>
    <t>997221561</t>
  </si>
  <si>
    <t>Vodorovná doprava suti bez naložení, ale se složením a s hrubým urovnáním z kusových materiálů, na vzdálenost do 1 km</t>
  </si>
  <si>
    <t>-36475169</t>
  </si>
  <si>
    <t>https://podminky.urs.cz/item/CS_URS_2025_02/997221561</t>
  </si>
  <si>
    <t>"Beton dlažba (pol. 1, 2):" 0,1*(16,225+49,4)</t>
  </si>
  <si>
    <t>"Beton vjezd (pol. 3):" 0,975</t>
  </si>
  <si>
    <t>"Beton obrubníky (pol. 9):" 0,1*17,835</t>
  </si>
  <si>
    <t>67</t>
  </si>
  <si>
    <t>997221569</t>
  </si>
  <si>
    <t>Vodorovná doprava suti bez naložení, ale se složením a s hrubým urovnáním z kusových materiálů, na vzdálenost Příplatek k ceně za každý další započatý 1 km přes 1 km</t>
  </si>
  <si>
    <t>-301445991</t>
  </si>
  <si>
    <t>https://podminky.urs.cz/item/CS_URS_2025_02/997221569</t>
  </si>
  <si>
    <t>9,322*24 'Přepočtené koeficientem množství</t>
  </si>
  <si>
    <t>68</t>
  </si>
  <si>
    <t>997221861</t>
  </si>
  <si>
    <t>Poplatek za uložení stavebního odpadu na recyklační skládce (skládkovné) z prostého betonu zatříděného do Katalogu odpadů pod kódem 17 01 01</t>
  </si>
  <si>
    <t>-1676510685</t>
  </si>
  <si>
    <t>https://podminky.urs.cz/item/CS_URS_2025_02/997221861</t>
  </si>
  <si>
    <t>69</t>
  </si>
  <si>
    <t>997221873</t>
  </si>
  <si>
    <t>-1905434374</t>
  </si>
  <si>
    <t>https://podminky.urs.cz/item/CS_URS_2025_02/997221873</t>
  </si>
  <si>
    <t>70</t>
  </si>
  <si>
    <t>997221875</t>
  </si>
  <si>
    <t>Poplatek za uložení stavebního odpadu na recyklační skládce (skládkovné) asfaltového bez obsahu dehtu zatříděného do Katalogu odpadů pod kódem 17 03 02</t>
  </si>
  <si>
    <t>-2092748859</t>
  </si>
  <si>
    <t>https://podminky.urs.cz/item/CS_URS_2025_02/997221875</t>
  </si>
  <si>
    <t>998</t>
  </si>
  <si>
    <t>Přesun hmot</t>
  </si>
  <si>
    <t>71</t>
  </si>
  <si>
    <t>998273102</t>
  </si>
  <si>
    <t>Přesun hmot pro trubní vedení hloubené z trub litinových pro vodovody nebo kanalizace v otevřeném výkopu dopravní vzdálenost do 15 m</t>
  </si>
  <si>
    <t>1856928286</t>
  </si>
  <si>
    <t>https://podminky.urs.cz/item/CS_URS_2025_02/998273102</t>
  </si>
  <si>
    <t>002 - Výpis materiálu řad</t>
  </si>
  <si>
    <t>HSV - Práce a dodávky HSV</t>
  </si>
  <si>
    <t xml:space="preserve">    3 - Svislé a kompletní konstrukce</t>
  </si>
  <si>
    <t xml:space="preserve">    8 - Trubní vedení</t>
  </si>
  <si>
    <t xml:space="preserve">    85 -  Potrubí z trub litinových</t>
  </si>
  <si>
    <t xml:space="preserve">    89 -  Ostatní konstrukce</t>
  </si>
  <si>
    <t>Práce a dodávky HSV</t>
  </si>
  <si>
    <t>131151343</t>
  </si>
  <si>
    <t>Vrtání jamek strojně průměru přes 200 do 300 mm</t>
  </si>
  <si>
    <t>-607294789</t>
  </si>
  <si>
    <t>https://podminky.urs.cz/item/CS_URS_2025_02/131151343</t>
  </si>
  <si>
    <t>"Vrtání patek pro sloupky betonové a ocelové"</t>
  </si>
  <si>
    <t>"Dle výpisu materiálu D9, pozice 20:" 1</t>
  </si>
  <si>
    <t>141721333</t>
  </si>
  <si>
    <t>Řízené šnekové horizontální vrtání s vtlačením potrubí v hloubce do 6 m v hornině třídy těžitelnosti I a II, skupiny 1 až 4 dimenze pro ocelové potrubí délky vrtu do 20 m, průměru do DN 300 mm</t>
  </si>
  <si>
    <t>-32269594</t>
  </si>
  <si>
    <t>https://podminky.urs.cz/item/CS_URS_2025_02/141721333</t>
  </si>
  <si>
    <t>"Potrubí řad dle D9, pozice 3:" 9</t>
  </si>
  <si>
    <t>Svislé a kompletní konstrukce</t>
  </si>
  <si>
    <t>338171123</t>
  </si>
  <si>
    <t>Montáž sloupků a vzpěr plotových ocelových trubkových nebo profilovaných výšky přes 2 do 2,6 m se zabetonováním do 0,08 m3 do připravených jamek</t>
  </si>
  <si>
    <t>kus</t>
  </si>
  <si>
    <t>1998219711</t>
  </si>
  <si>
    <t>https://podminky.urs.cz/item/CS_URS_2025_02/338171123</t>
  </si>
  <si>
    <t>R338001</t>
  </si>
  <si>
    <t>orientační sloupek poplastovaný s patkou a modrobílým lemováním</t>
  </si>
  <si>
    <t>1909789036</t>
  </si>
  <si>
    <t>Trubní vedení</t>
  </si>
  <si>
    <t>851241132</t>
  </si>
  <si>
    <t>Montáž potrubí z trub litinových tlakových hrdlových v otevřeném výkopu s těsnicím násuvným spojem DN 80</t>
  </si>
  <si>
    <t>1824569805</t>
  </si>
  <si>
    <t>https://podminky.urs.cz/item/CS_URS_2025_02/851241132</t>
  </si>
  <si>
    <t>"Potrubí řad dle D9, pozice 1 (2, 11):" 130</t>
  </si>
  <si>
    <t>55254130</t>
  </si>
  <si>
    <t>trouba vodovodní litinová hrdlová Zn/Al tlaková třída C 100 DN 80</t>
  </si>
  <si>
    <t>-738055570</t>
  </si>
  <si>
    <t>P</t>
  </si>
  <si>
    <t>Poznámka k položce:_x000d_
Tlakové trouby z tvárné litiny DN 80 dle ČSN EN 545:2015 s vnitřním násuvným pružným hrdlovým spojem, s těsnícím kroužkem z pryže EPDM. Povrchová ochrana trub uvnitř odstředivě nanášený, stříkaný polyuretan dle ČSN EN 15655-1 o síle min. 1,3 mm, vně ochranná vrstva ze slitiny zinku a hliníku v množství min. 400 g/m2 + krycí vrstva, třída tloušťky stěny min. C100, minimální tl. stěny 4,7 mm</t>
  </si>
  <si>
    <t>130*1,01 'Přepočtené koeficientem množství</t>
  </si>
  <si>
    <t>27311020</t>
  </si>
  <si>
    <t>kroužek těsnící gumový EPDM TYTON pro vodovodní potrubí DN 80</t>
  </si>
  <si>
    <t>-1930396360</t>
  </si>
  <si>
    <t>857241131</t>
  </si>
  <si>
    <t>Montáž litinových tvarovek na potrubí litinovém tlakovém jednoosých na potrubí z trub hrdlových v otevřeném výkopu, kanálu nebo v šachtě s integrovaným těsněním DN 80</t>
  </si>
  <si>
    <t>236457722</t>
  </si>
  <si>
    <t>https://podminky.urs.cz/item/CS_URS_2025_02/857241131</t>
  </si>
  <si>
    <t>55253952</t>
  </si>
  <si>
    <t>koleno hrdlové z tvárné litiny,práškový epoxid tl 250µm MMQ-kus DN 80-90°</t>
  </si>
  <si>
    <t>407511765</t>
  </si>
  <si>
    <t xml:space="preserve">Poznámka k položce:_x000d_
Hrdlová tvarovka: koleno MMQ-kus DN 80 90°  dle DIN 28 650         _x000d_
- násuvný hrdlový zámkový spoj s těsnícím kroužkem z EPDM _x000d_
- těleso tvárná litina_x000d_
- vně i uvnitř nástřik epoxidové pryskyřice dle směrnice GSK_x000d_
- médium pitná voda</t>
  </si>
  <si>
    <t>"Dle výpisu materiálu D9, pozice 10:" 2</t>
  </si>
  <si>
    <t>31951015</t>
  </si>
  <si>
    <t>potrubní spojka jištěná proti posuvu hrdlo-hrdlo DN 80</t>
  </si>
  <si>
    <t>2042697099</t>
  </si>
  <si>
    <t>Poznámka k položce:_x000d_
Spojka se dvěma hrdly DN 80 jištěná proti posunu PN10/16 pro různé druhy potrubí s velkým rozsahem vnějšího průměru potrubí a s možností vyosení potrubí_x000d_
- těleso a přítlačný kroužek tvárná litina vně i uvnitř těžká protikorozní ochrana GSK_x000d_
- jistící prvky nerez_x000d_
- médium pitná voda</t>
  </si>
  <si>
    <t>"Dle výpisu materiálu D9, pozice 15:" 2</t>
  </si>
  <si>
    <t>857242122</t>
  </si>
  <si>
    <t>Montáž litinových tvarovek na potrubí litinovém tlakovém jednoosých na potrubí z trub přírubových v otevřeném výkopu, kanálu nebo v šachtě DN 80</t>
  </si>
  <si>
    <t>-967283001</t>
  </si>
  <si>
    <t>https://podminky.urs.cz/item/CS_URS_2025_02/857242122</t>
  </si>
  <si>
    <t>55254047</t>
  </si>
  <si>
    <t>koleno 90° s patkou přírubové litinové vodovodní N-kus PN10/40 DN 80</t>
  </si>
  <si>
    <t>714234645</t>
  </si>
  <si>
    <t xml:space="preserve">Poznámka k položce:_x000d_
Patkové koleno přírubové N-kus 90°  DN 80 PN 10/16_x000d_
- tělo tvárná litina_x000d_
- vně i uvnitř nástřik epoxidové pryskyřice_x000d_
-médium pitná voda</t>
  </si>
  <si>
    <t>"Dle výpisu materiálu D9, pozice 13:" 1</t>
  </si>
  <si>
    <t>55253235</t>
  </si>
  <si>
    <t>tvarovka přírubová litinová vodovodní FF-kus PN10/16 DN 80 dl 200mm</t>
  </si>
  <si>
    <t>-149550979</t>
  </si>
  <si>
    <t>Poznámka k položce:_x000d_
FF-kus - přírubová trouba DN 80 dl. 200 mm PN 10/16_x000d_
- tělo tvárná litina_x000d_
- vně i uvnitř nástřik epoxidové pryskyřice_x000d_
-médium pitná voda</t>
  </si>
  <si>
    <t>"Dle výpisu materiálu D9, pozice 14:" 1</t>
  </si>
  <si>
    <t>55253892</t>
  </si>
  <si>
    <t>tvarovka přírubová s hrdlem z tvárné litiny,práškový epoxid tl 250µm EU-kus dl 130mm DN 80</t>
  </si>
  <si>
    <t>883008195</t>
  </si>
  <si>
    <t>"Dle výpisu materiálu D9, pozice 9:" 6</t>
  </si>
  <si>
    <t>857244122</t>
  </si>
  <si>
    <t>Montáž litinových tvarovek na potrubí litinovém tlakovém odbočných na potrubí z trub přírubových v otevřeném výkopu, kanálu nebo v šachtě DN 80</t>
  </si>
  <si>
    <t>-1668578669</t>
  </si>
  <si>
    <t>https://podminky.urs.cz/item/CS_URS_2025_02/857244122</t>
  </si>
  <si>
    <t>55253510</t>
  </si>
  <si>
    <t>tvarovka přírubová litinová vodovodní s přírubovou odbočkou PN10/40 T-kus DN 80/80</t>
  </si>
  <si>
    <t>-1764892183</t>
  </si>
  <si>
    <t>Poznámka k položce:_x000d_
Přírubová tvarovka s přír. odbočkou T-kus DN 80 PN 10/16 dle ČSN EN 545/2015_x000d_
- těleso tvárná litina_x000d_
- vně i uvnitř nástřik epoxidové pryskyřice_x000d_
- médium pitná voda</t>
  </si>
  <si>
    <t>892241111</t>
  </si>
  <si>
    <t>Tlakové zkoušky vodou na potrubí DN do 80</t>
  </si>
  <si>
    <t>-1996245342</t>
  </si>
  <si>
    <t>https://podminky.urs.cz/item/CS_URS_2025_02/892241111</t>
  </si>
  <si>
    <t>892273122</t>
  </si>
  <si>
    <t>Proplach a dezinfekce vodovodního potrubí DN od 80 do 125</t>
  </si>
  <si>
    <t>-118469025</t>
  </si>
  <si>
    <t>https://podminky.urs.cz/item/CS_URS_2025_02/892273122</t>
  </si>
  <si>
    <t>892372111</t>
  </si>
  <si>
    <t>Tlakové zkoušky vodou zabezpečení konců potrubí při tlakových zkouškách DN do 300</t>
  </si>
  <si>
    <t>-778887933</t>
  </si>
  <si>
    <t>https://podminky.urs.cz/item/CS_URS_2025_02/892372111</t>
  </si>
  <si>
    <t>899713111</t>
  </si>
  <si>
    <t>Orientační tabulky na vodovodních a kanalizačních řadech na sloupku ocelovém nebo betonovém</t>
  </si>
  <si>
    <t>-1953770325</t>
  </si>
  <si>
    <t>https://podminky.urs.cz/item/CS_URS_2025_02/899713111</t>
  </si>
  <si>
    <t>"Dle výpisu materiálu D9, pozice 19:" 1</t>
  </si>
  <si>
    <t>899721111</t>
  </si>
  <si>
    <t>Signalizační vodič na potrubí DN do 150 mm</t>
  </si>
  <si>
    <t>1206848910</t>
  </si>
  <si>
    <t>https://podminky.urs.cz/item/CS_URS_2025_02/899721111</t>
  </si>
  <si>
    <t>"Dle výpisu materiálu D9, pozice 21, CYY 6 mm2 včetně zkoušky funkčnosti:" 140</t>
  </si>
  <si>
    <t>899722113</t>
  </si>
  <si>
    <t>Krytí potrubí z plastů výstražnou fólií z PVC šířky přes 25 do 34 cm</t>
  </si>
  <si>
    <t>507813339</t>
  </si>
  <si>
    <t>https://podminky.urs.cz/item/CS_URS_2025_02/899722113</t>
  </si>
  <si>
    <t>"Dle výpisu materiálu D9, pozice 22:" 120</t>
  </si>
  <si>
    <t>899911216</t>
  </si>
  <si>
    <t>Kluzné objímky (pojízdná sedla) pro zasunutí potrubí do chráničky výšky 19 mm vnějšího průměru potrubí přes 102 do 112 mm</t>
  </si>
  <si>
    <t>-519919242</t>
  </si>
  <si>
    <t>https://podminky.urs.cz/item/CS_URS_2025_02/899911216</t>
  </si>
  <si>
    <t>"Dle výpisu materiálu D9, pozice 18:" 12</t>
  </si>
  <si>
    <t>899913142</t>
  </si>
  <si>
    <t>Koncové uzavírací manžety chrániček DN potrubí x DN chráničky DN 100 x 200</t>
  </si>
  <si>
    <t>-243111902</t>
  </si>
  <si>
    <t>https://podminky.urs.cz/item/CS_URS_2025_02/899913142</t>
  </si>
  <si>
    <t>"Dle výpisu materiálu D9, pozice 17:" 2</t>
  </si>
  <si>
    <t>899914213</t>
  </si>
  <si>
    <t>Montáž ocelové chráničky v otevřeném výkopu vnějšího průměru přes 200 do 250 mm</t>
  </si>
  <si>
    <t>1835844166</t>
  </si>
  <si>
    <t>https://podminky.urs.cz/item/CS_URS_2025_02/899914213</t>
  </si>
  <si>
    <t>"Dle výpisu materiálu D9, pozice 3:" 9</t>
  </si>
  <si>
    <t>14011106</t>
  </si>
  <si>
    <t>trubka ocelová bezešvá hladká jakost 11 353 219x6,3mm</t>
  </si>
  <si>
    <t>1097769096</t>
  </si>
  <si>
    <t>9*1,05 'Přepočtené koeficientem množství</t>
  </si>
  <si>
    <t>85</t>
  </si>
  <si>
    <t xml:space="preserve"> Potrubí z trub litinových</t>
  </si>
  <si>
    <t>R858003</t>
  </si>
  <si>
    <t>Dodávka a montáž spojovacího materiálu - přírubový spoj nerezový DN 80, PN 10/16 včetně všech souvisejícíh konstrukcí a prací</t>
  </si>
  <si>
    <t>-1728703532</t>
  </si>
  <si>
    <t>"Dle výpisu materiálu D9, pozice 16 (a skladba spoje):" 11</t>
  </si>
  <si>
    <t>Souče</t>
  </si>
  <si>
    <t>89</t>
  </si>
  <si>
    <t xml:space="preserve"> Ostatní konstrukce</t>
  </si>
  <si>
    <t>891241112</t>
  </si>
  <si>
    <t>Montáž vodovodních armatur na potrubí šoupátek nebo klapek uzavíracích v otevřeném výkopu nebo v šachtách s osazením zemní soupravy (bez poklopů) DN 80</t>
  </si>
  <si>
    <t>-1317444684</t>
  </si>
  <si>
    <t>https://podminky.urs.cz/item/CS_URS_2025_02/891241112</t>
  </si>
  <si>
    <t>"Dle výpisu materiálu D9, pozice 4:" 2</t>
  </si>
  <si>
    <t>42221303</t>
  </si>
  <si>
    <t>šoupátko pitná voda litina GGG 50 krátká stavební dl PN10/16 DN 80x180mm</t>
  </si>
  <si>
    <t>1176944341</t>
  </si>
  <si>
    <t>Poznámka k položce:_x000d_
Uzavírací víkové přírubové šoupátko klínové měkcetěsnící DN 80, PN 16, L = 180 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</si>
  <si>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891247112</t>
  </si>
  <si>
    <t>Montáž vodovodních armatur na potrubí hydrantů podzemních (bez osazení poklopů) DN 80</t>
  </si>
  <si>
    <t>-1520898842</t>
  </si>
  <si>
    <t>https://podminky.urs.cz/item/CS_URS_2025_02/891247112</t>
  </si>
  <si>
    <t>"Dle výpisu materiálu D9, pozice 5:" 1</t>
  </si>
  <si>
    <t>42273593</t>
  </si>
  <si>
    <t>hydrant podzemní DN 80 PN 16 dvojitý uzávěr s koulí krycí v 1250mm</t>
  </si>
  <si>
    <t>261493600</t>
  </si>
  <si>
    <t xml:space="preserve">Poznámka k položce:_x000d_
Hydrant podzemní DN 80, pro krytí 1,25 m_x000d_
- s dojitým uzávěrem s kuželkou a koulí_x000d_
- tělo, kuželka, víko tvárná litina, koule hliník_x000d_
- kuželka, koule pogumovány pryží EPDM_x000d_
- vřeteno a spojovací tyč nerez ocel                                   _x000d_
- epoxidový nástřik vně i uvnitř (dle GSK)                    _x000d_
- médium pitná voda_x000d_
- včetně drenážního bloku</t>
  </si>
  <si>
    <t>28326001</t>
  </si>
  <si>
    <t>obal drenážní k hydrantům</t>
  </si>
  <si>
    <t>404603206</t>
  </si>
  <si>
    <t>899401112</t>
  </si>
  <si>
    <t>Osazení poklopů uličních s pevným rámem litinových šoupátkových</t>
  </si>
  <si>
    <t>2059375032</t>
  </si>
  <si>
    <t>https://podminky.urs.cz/item/CS_URS_2025_02/899401112</t>
  </si>
  <si>
    <t>"Dle výpisu materiálu D9, pozice 8, 23:" 2</t>
  </si>
  <si>
    <t>55241101</t>
  </si>
  <si>
    <t>poklop šoupátkový litinový bez ventilace tř D400 v pevném rámu</t>
  </si>
  <si>
    <t>1407318369</t>
  </si>
  <si>
    <t>Poznámka k položce:_x000d_
Poklop šoupátkový s předlitým nápisem „VODA“_x000d_
- šedá litina_x000d_
- asfaltový nátěr vně i uvnitř</t>
  </si>
  <si>
    <t>"Dle výpisu materiálu D9, pozice 8:" 2</t>
  </si>
  <si>
    <t>42210050</t>
  </si>
  <si>
    <t>deska podkladová uličního poklopu litinového šoupatového</t>
  </si>
  <si>
    <t>-1762887272</t>
  </si>
  <si>
    <t>"Dle výpisu materiálu D9, pozice 23:" 2</t>
  </si>
  <si>
    <t>899401113</t>
  </si>
  <si>
    <t>Osazení poklopů uličních s pevným rámem litinových hydrantových</t>
  </si>
  <si>
    <t>-718751781</t>
  </si>
  <si>
    <t>https://podminky.urs.cz/item/CS_URS_2025_02/899401113</t>
  </si>
  <si>
    <t>"Dle výpisu materiálu D9, pozice 7, 24:" 1</t>
  </si>
  <si>
    <t>42291452</t>
  </si>
  <si>
    <t>poklop litinový hydrantový DN 80</t>
  </si>
  <si>
    <t>-1140179648</t>
  </si>
  <si>
    <t>Poznámka k položce:_x000d_
Poklop hydrantový s předlitým nápisem „HYDRANT“_x000d_
- šedá litina_x000d_
- asfaltový nátěr vně i uvnitř</t>
  </si>
  <si>
    <t>"Dle výpisu materiálu D9, pozice 7:" 1</t>
  </si>
  <si>
    <t>42210052</t>
  </si>
  <si>
    <t>deska podkladová uličního poklopu litinového hydrantového</t>
  </si>
  <si>
    <t>831520625</t>
  </si>
  <si>
    <t>"Dle výpisu materiálu D9, pozice 24:" 1</t>
  </si>
  <si>
    <t>R899100</t>
  </si>
  <si>
    <t>Zkouška hydrantů a ovladatelnosti armatur včetně všech souvisejících konstrukcí a prací</t>
  </si>
  <si>
    <t>1486997109</t>
  </si>
  <si>
    <t>R899101</t>
  </si>
  <si>
    <t>Dodávka a montáž betonových opěrných bloků včetně všech souvisejících konstrukcí a prací</t>
  </si>
  <si>
    <t>835410803</t>
  </si>
  <si>
    <t>"Dle výpisu materiálu D9, pozice 25:" 4</t>
  </si>
  <si>
    <t>R899104</t>
  </si>
  <si>
    <t>Dodávka a montáž zemní soupravy teleskopické (1,2 - 1,8 m) pro šoupátka DN80 včetně všech souvisejících konstrukcí a prací</t>
  </si>
  <si>
    <t>663339227</t>
  </si>
  <si>
    <t>"Dle výpisu materiálu D9, pozice 6:" 2</t>
  </si>
  <si>
    <t>-1011819894</t>
  </si>
  <si>
    <t>003 - Výpis materiálu přepojení přípojek</t>
  </si>
  <si>
    <t>871161211</t>
  </si>
  <si>
    <t>Montáž vodovodního potrubí z polyetylenu PE100 RC v otevřeném výkopu svařovaných elektrotvarovkou SDR 11/PN16 d 32 x 3,0 mm</t>
  </si>
  <si>
    <t>-2078031255</t>
  </si>
  <si>
    <t>https://podminky.urs.cz/item/CS_URS_2025_02/871161211</t>
  </si>
  <si>
    <t>"Dle výpisu materiálu D9, pozice 1 (přípojky):" 8</t>
  </si>
  <si>
    <t>R280001</t>
  </si>
  <si>
    <t>LDPE PE40 SDR7,4 32x4,4 mm</t>
  </si>
  <si>
    <t>-1385133608</t>
  </si>
  <si>
    <t xml:space="preserve">Poznámka k položce:_x000d_
Potrubí LDPE PE40 SDR7,4 d 32x4,4 mm _x000d_
- dle ČSN EN 12201 a PAS 1075_x000d_
- potrubí modré barvy_x000d_
- médium pitná voda                                                                                                                                                                                    </t>
  </si>
  <si>
    <t>8*1,05 'Přepočtené koeficientem množství</t>
  </si>
  <si>
    <t>871211211</t>
  </si>
  <si>
    <t>Montáž vodovodního potrubí z polyetylenu PE100 RC v otevřeném výkopu svařovaných elektrotvarovkou SDR 11/PN16 d 63 x 5,8 mm</t>
  </si>
  <si>
    <t>1627011864</t>
  </si>
  <si>
    <t>https://podminky.urs.cz/item/CS_URS_2025_02/871211211</t>
  </si>
  <si>
    <t>"Dle výpisu materiálu D9, pozice 2 (přípojky):" 1</t>
  </si>
  <si>
    <t>R280002</t>
  </si>
  <si>
    <t>LDPE PE40 SDR7,4 63x8,6 mm</t>
  </si>
  <si>
    <t>485624295</t>
  </si>
  <si>
    <t xml:space="preserve">Poznámka k položce:_x000d_
Potrubí LDPE PE40 SDR7,4 d 63x8,6 mm_x000d_
- dle ČSN EN 12201 a PAS 1075_x000d_
- potrubí černé barvy_x000d_
- médium pitná voda                                                                                                                                                                             </t>
  </si>
  <si>
    <t>1*1,05 'Přepočtené koeficientem množství</t>
  </si>
  <si>
    <t>877162001</t>
  </si>
  <si>
    <t>Montáž svěrných (mechanických) spojek na vodovodním potrubí spojek, kolen 90° nebo redukcí d 32</t>
  </si>
  <si>
    <t>-518916540</t>
  </si>
  <si>
    <t>https://podminky.urs.cz/item/CS_URS_2025_02/877162001</t>
  </si>
  <si>
    <t>31942488</t>
  </si>
  <si>
    <t>spojení bezzávitové plastového a měděného potrubí s vnějším závitem mosaz 32x1"</t>
  </si>
  <si>
    <t>-1526766791</t>
  </si>
  <si>
    <t>"Dle výpisu materiálu D9, pozice 7 (přípojky):" 8</t>
  </si>
  <si>
    <t>63126202</t>
  </si>
  <si>
    <t>spojka svěrná kompozitní přímá pro PE potrubí d32</t>
  </si>
  <si>
    <t>-1166521396</t>
  </si>
  <si>
    <t>"Dle výpisu materiálu D9, pozice 9 (přípojky):" 5</t>
  </si>
  <si>
    <t>63126207</t>
  </si>
  <si>
    <t>spojka svěrná kompozitní redukovaná pro PE potrubí d32-25</t>
  </si>
  <si>
    <t>721666929</t>
  </si>
  <si>
    <t>"Dle výpisu materiálu D9, pozice 11 (přípojky):" 2</t>
  </si>
  <si>
    <t>R282001</t>
  </si>
  <si>
    <t>spojka na PE potrubí s vnějším závitem d 34x32" speciální rozměr tělo z mosazné slitiny</t>
  </si>
  <si>
    <t>1155239117</t>
  </si>
  <si>
    <t>"Dle výpisu materiálu D9, pozice 12 (přípojky):" 1</t>
  </si>
  <si>
    <t>877212001</t>
  </si>
  <si>
    <t>Montáž svěrných (mechanických) spojek na vodovodním potrubí spojek, kolen 90° nebo redukcí d 63</t>
  </si>
  <si>
    <t>-1262998861</t>
  </si>
  <si>
    <t>https://podminky.urs.cz/item/CS_URS_2025_02/877212001</t>
  </si>
  <si>
    <t>31942491</t>
  </si>
  <si>
    <t>spojení bezzávitové plastového a měděného potrubí s vnějším závitem mosaz 63x2"</t>
  </si>
  <si>
    <t>-107256017</t>
  </si>
  <si>
    <t>"Dle výpisu materiálu D9, pozice 8 (přípojky):" 1</t>
  </si>
  <si>
    <t>63126205</t>
  </si>
  <si>
    <t>spojka svěrná kompozitní přímá pro PE potrubí d63</t>
  </si>
  <si>
    <t>1566307375</t>
  </si>
  <si>
    <t>"Dle výpisu materiálu D9, pozice 10 (přípojky):" 1</t>
  </si>
  <si>
    <t>-1767135806</t>
  </si>
  <si>
    <t>892233122</t>
  </si>
  <si>
    <t>Proplach a dezinfekce vodovodního potrubí DN od 40 do 70</t>
  </si>
  <si>
    <t>-192258568</t>
  </si>
  <si>
    <t>https://podminky.urs.cz/item/CS_URS_2025_02/892233122</t>
  </si>
  <si>
    <t>899712111</t>
  </si>
  <si>
    <t>Orientační tabulky na vodovodních a kanalizačních řadech na zdivu</t>
  </si>
  <si>
    <t>-58732738</t>
  </si>
  <si>
    <t>https://podminky.urs.cz/item/CS_URS_2025_02/899712111</t>
  </si>
  <si>
    <t>"Dle výpisu materiálu D9, pozice 14 (přípojky):" 9</t>
  </si>
  <si>
    <t>899401111</t>
  </si>
  <si>
    <t>Osazení poklopů uličních s pevným rámem litinových ventilových</t>
  </si>
  <si>
    <t>122806972</t>
  </si>
  <si>
    <t>https://podminky.urs.cz/item/CS_URS_2025_02/899401111</t>
  </si>
  <si>
    <t>"Dle výpisu materiálu D9, pozice 6, 13 (přípojky):" 9</t>
  </si>
  <si>
    <t>55241103</t>
  </si>
  <si>
    <t>poklop přípojkový litinový bez ventilace tř D400 v samonivelačním rámu</t>
  </si>
  <si>
    <t>-124811344</t>
  </si>
  <si>
    <t>"Dle výpisu materiálu D9, pozice 6 (přípojky):" 9</t>
  </si>
  <si>
    <t>-1722782573</t>
  </si>
  <si>
    <t>"Dle výpisu materiálu D9, pozice 13 (přípojky):" 9</t>
  </si>
  <si>
    <t>1178246387</t>
  </si>
  <si>
    <t>-1126395717</t>
  </si>
  <si>
    <t>"Dle výpisu materiálu D9, pozice 15 (přípojky):" 9</t>
  </si>
  <si>
    <t>R899105</t>
  </si>
  <si>
    <t>Dodávka a montáž zemní soupravy teleskopické (1,2 – 1,8 m) pro navrtávací pasy se šoupátkem domovní přípojky včetně všech souvisejících konstrukcí a prací</t>
  </si>
  <si>
    <t>2009595159</t>
  </si>
  <si>
    <t xml:space="preserve">Poznámka k položce:_x000d_
Zemní souprava teleskopická 1,2 – 1,8 m pro navrtávací pasy se šoupátkem domovní přípojky_x000d_
- jehlanový nástavec a spojka tvárná litina EN-GJS-400-15 _x000d_
  (GGG-40)_x000d_
- prodlužovací tyč uhlíková ocel 1.0026_x000d_
- kolík korozovzdorná ocel 1.4301_x000d_
- víko, podložka, kryt, ochranné trubky, horní a dolní nosná _x000d_
  deska plast</t>
  </si>
  <si>
    <t>"Dle výpisu materiálu D9, pozice 5 (přípojky):" 9</t>
  </si>
  <si>
    <t>R899106</t>
  </si>
  <si>
    <t>Dodávka a montáž celolitinový navrtávací pas na LT potrubí s měkkotěsnícím šoupátkem BETA-Zz pro boční navrtávku pod tlakem DN 80 / G 1" včetně všech souvisejících konstrukcí a prací</t>
  </si>
  <si>
    <t>-1882419842</t>
  </si>
  <si>
    <t xml:space="preserve">Poznámka k položce:_x000d_
Celolitinový navrtávací pas na LT potrubí s měkkotěsnícím šoupátkem BETA-Zz pro boční navrtávku pod tlakem_x000d_
DN 80 / G 1"_x000d_
Materiálové provedení navrtávacího pas:_x000d_
- těleso tvárná litina EN-GJS-400-15 (GGG-40)_x000d_
- těsnění antibakteriální pryž EPDM_x000d_
- objímka  tvárná litina EN-GJS-400-15 (GGG-40)_x000d_
- třmen korozivzdorná ocel 1.4301_x000d_
- spojovací šrouby korozivzdorná ocel A2 dle ISO 3506_x000d_
Materiálové provedení šoupátka:_x000d_
- těleso tvárná litina EN-GJS-400-15 (GGG-40)_x000d_
- víko a klín kovaná mosaz_x000d_
- vřeteno korozivzdorná ocel 1.4021_x000d_
- těsnění antibakteriální pryž EPDM_x000d_
- klín celopogumován antibakteriální pryží EPDM</t>
  </si>
  <si>
    <t>"Dle výpisu materiálu D9, pozice 3 (přípojky):" 8</t>
  </si>
  <si>
    <t>R899107</t>
  </si>
  <si>
    <t>Dodávka a montáž celolitinový navrtávací pas na LT potrubí s měkkotěsnícím šoupátkem BETA-Zz pro boční navrtávku pod tlakem DN 80 / G 2" včetně všech souvisejících konstrukcí a prací</t>
  </si>
  <si>
    <t>-1223484934</t>
  </si>
  <si>
    <t xml:space="preserve">Poznámka k položce:_x000d_
Celolitinový navrtávací pas na LT potrubí s měkkotěsnícím šoupátkem BETA-Zz pro boční navrtávku pod tlakem_x000d_
DN 80 / G 2"_x000d_
Materiálové provedení navrtávacího pas:_x000d_
- těleso tvárná litina EN-GJS-400-15 (GGG-40)_x000d_
- těsnění antibakteriální pryž EPDM_x000d_
- objímka  tvárná litina EN-GJS-400-15 (GGG-40)_x000d_
- třmen korozivzdorná ocel 1.4301_x000d_
- spojovací šrouby korozivzdorná ocel A2 dle ISO 3506_x000d_
Materiálové provedení šoupátka:_x000d_
- těleso tvárná litina EN-GJS-400-15 (GGG-40)_x000d_
- víko a klín kovaná mosaz_x000d_
- vřeteno korozivzdorná ocel 1.4021_x000d_
- těsnění antibakteriální pryž EPDM_x000d_
- klín celopogumován antibakteriální pryží EPDM</t>
  </si>
  <si>
    <t>"Dle výpisu materiálu D9, pozice 4 (přípojky):" 1</t>
  </si>
  <si>
    <t>-985776597</t>
  </si>
  <si>
    <t>004 - Provizorní zásobení</t>
  </si>
  <si>
    <t>-1487644408</t>
  </si>
  <si>
    <t>31951003</t>
  </si>
  <si>
    <t>potrubní spojka jištěná proti posuvu hrdlo-příruba DN 80</t>
  </si>
  <si>
    <t>328507897</t>
  </si>
  <si>
    <t>"Dle výpisu materiálu, dle D5, pozice -- (provizorium):" 1</t>
  </si>
  <si>
    <t>R550001</t>
  </si>
  <si>
    <t>závitová příruba s vnitřním závitem DN 80 / 2" medium pitná voda</t>
  </si>
  <si>
    <t>-829513183</t>
  </si>
  <si>
    <t>-1453468502</t>
  </si>
  <si>
    <t>"Dle výpisu materiálu, dle D5, pozice -- (provizorium):" 50</t>
  </si>
  <si>
    <t>R286001</t>
  </si>
  <si>
    <t>potrubí HDPE PE100 SDR17 d 32x2,0 dle ČSN EN 12201 a PAS 1075 médium pitná voda v návinu</t>
  </si>
  <si>
    <t>-1758045922</t>
  </si>
  <si>
    <t>50*1,015 'Přepočtené koeficientem množství</t>
  </si>
  <si>
    <t>884409439</t>
  </si>
  <si>
    <t>"Dle výpisu materiálu, dle D5, pozice -- (provizorium):" 100</t>
  </si>
  <si>
    <t>R286003</t>
  </si>
  <si>
    <t>potrubí HDPE PE100 SDR17 d 63x3,8 dle ČSN EN 12201 a PAS 1075 médium pitná voda v návinu</t>
  </si>
  <si>
    <t>891671393</t>
  </si>
  <si>
    <t>100*1,015 'Přepočtené koeficientem množství</t>
  </si>
  <si>
    <t>-273138038</t>
  </si>
  <si>
    <t>"Dle výpisu materiálu, dle D5, pozice -- (provizorium):" 4</t>
  </si>
  <si>
    <t>kulový svěrný ventil na potrubí d32 mm</t>
  </si>
  <si>
    <t>1098135221</t>
  </si>
  <si>
    <t>702234765</t>
  </si>
  <si>
    <t>"Dle výpisu materiálu, dle D5, pozice -- (provizorium):" 5</t>
  </si>
  <si>
    <t>R282002</t>
  </si>
  <si>
    <t>mechanická svěrná spojka redukovaná d 63/32</t>
  </si>
  <si>
    <t>1323923918</t>
  </si>
  <si>
    <t>R282003</t>
  </si>
  <si>
    <t>mechanická svěrná spojka - koleno 90° s vnějším závitem d 63 / 2"</t>
  </si>
  <si>
    <t>1338994556</t>
  </si>
  <si>
    <t>R282004</t>
  </si>
  <si>
    <t>kulový svěrný ventil na potrubí d63 mm</t>
  </si>
  <si>
    <t>-1078712631</t>
  </si>
  <si>
    <t>R282005</t>
  </si>
  <si>
    <t>mechanická svěrná spojka - koleno 90° d 63</t>
  </si>
  <si>
    <t>383788660</t>
  </si>
  <si>
    <t>877212011</t>
  </si>
  <si>
    <t>Montáž svěrných (mechanických) spojek na vodovodním potrubí T-kusů d 63</t>
  </si>
  <si>
    <t>-18597962</t>
  </si>
  <si>
    <t>https://podminky.urs.cz/item/CS_URS_2025_02/877212011</t>
  </si>
  <si>
    <t>R282006</t>
  </si>
  <si>
    <t>mechanická svěrná spojka - T kus d 63</t>
  </si>
  <si>
    <t>-1522063462</t>
  </si>
  <si>
    <t>1948228864</t>
  </si>
  <si>
    <t>-1579265753</t>
  </si>
  <si>
    <t>-405970831</t>
  </si>
  <si>
    <t>R285001</t>
  </si>
  <si>
    <t>Dodávka a montáž navrtávací objímka se 4 šrouby d 63x1"</t>
  </si>
  <si>
    <t>-1614287603</t>
  </si>
  <si>
    <t>"Dle výpisu materiálu, dle D5, pozice -- (provizorium):" 7</t>
  </si>
  <si>
    <t>Dodávka a montáž (a následné rozební, odvoz a případná likvidace) ochranných prvků provizorního zásobení (přejezdy potrubí, obalení reflení folií a podobně) včetně všech souvisejících konstrukcí a prací</t>
  </si>
  <si>
    <t>444221976</t>
  </si>
  <si>
    <t>R899108</t>
  </si>
  <si>
    <t>Rozebrání, odvoz a očištění pro další použití, přpadný odvoz a likvidace pvků provizorního zásobení včetně všech souvisejících konstrukcí a prací</t>
  </si>
  <si>
    <t>-1872934817</t>
  </si>
  <si>
    <t>332298800</t>
  </si>
  <si>
    <t>OVN - Ostatní a vedlejší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</si>
  <si>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</si>
  <si>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</si>
  <si>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</si>
  <si>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</si>
  <si>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</si>
  <si>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soubor</t>
  </si>
  <si>
    <t>50426136</t>
  </si>
  <si>
    <t>900002</t>
  </si>
  <si>
    <t>Provoz zařízení staveniště</t>
  </si>
  <si>
    <t>797330071</t>
  </si>
  <si>
    <t>900003</t>
  </si>
  <si>
    <t>Odstranění zařízení staveniště včetně uvedení ploch deponií a mezideponií do původního stavu</t>
  </si>
  <si>
    <t>1925298322</t>
  </si>
  <si>
    <t>900004</t>
  </si>
  <si>
    <t>Předání a převzetí zařízení staveniště</t>
  </si>
  <si>
    <t>34290115</t>
  </si>
  <si>
    <t>900005</t>
  </si>
  <si>
    <t xml:space="preserve">Zhotovení dokumentace skutečného provedení stavby </t>
  </si>
  <si>
    <t>360968762</t>
  </si>
  <si>
    <t>900006</t>
  </si>
  <si>
    <t>Geodetické zaměření skutečného provedení stavby včetně zpracování geometrického plánu</t>
  </si>
  <si>
    <t>1547402996</t>
  </si>
  <si>
    <t>900007</t>
  </si>
  <si>
    <t>Vytýčení jednotlivých částí stavby akreditovaným geodetem</t>
  </si>
  <si>
    <t>763796634</t>
  </si>
  <si>
    <t>900008</t>
  </si>
  <si>
    <t>Zaměření a vytýčení stávajících inženýrských sítí</t>
  </si>
  <si>
    <t>2085889251</t>
  </si>
  <si>
    <t>900010</t>
  </si>
  <si>
    <t>Komplexní zkoušky, průzkumy, revize a odběry vzorků předepsané projektovou dokumentací včetně prokázání kvality díla, včetně testu zeminy pro uskladnění, zkoušky zhutnění zásypů v komunikacích</t>
  </si>
  <si>
    <t>-1293216442</t>
  </si>
  <si>
    <t>900011</t>
  </si>
  <si>
    <t>Dočasná dopravní opatření a provozní vlivy, instalace, údržba a rozebrání přechodného dopravního značení a zpracování příslušné projektové dokumentace DIO a DIR</t>
  </si>
  <si>
    <t>-1897183689</t>
  </si>
  <si>
    <t>900012</t>
  </si>
  <si>
    <t>Náklady spojené s vybudováním, údržbou a demontáží dočasných zpevněných ploch a přejezdů přes výkopy včetně uvedení dotčených ploch do původního stavu</t>
  </si>
  <si>
    <t>267159130</t>
  </si>
  <si>
    <t>900014</t>
  </si>
  <si>
    <t>Náklady spojené s provedením kopaných sond pro ověření polohy stávajících inženýrských sítí</t>
  </si>
  <si>
    <t>566232790</t>
  </si>
  <si>
    <t>900015</t>
  </si>
  <si>
    <t>Převzetí a předání díla, kolaudační řízení</t>
  </si>
  <si>
    <t>1736599300</t>
  </si>
  <si>
    <t>900016</t>
  </si>
  <si>
    <t>Kompletační a koordinační a inženýrská činnost</t>
  </si>
  <si>
    <t>486199243</t>
  </si>
  <si>
    <t>900017</t>
  </si>
  <si>
    <t>Zajištění porostů v bezprostřední blízkosti prováděných prací, bednění kmenů stromů, ochrana kořenů a další činnosti vedoucí k eliminaci škod způsobených na porostech</t>
  </si>
  <si>
    <t>805349735</t>
  </si>
  <si>
    <t>900018</t>
  </si>
  <si>
    <t>Užívání veřejných prostranství a ploch, poplatky spojené se záborem komunikací místních a komunikací II a III třídy, či tříd vyšších</t>
  </si>
  <si>
    <t>-1425352097</t>
  </si>
  <si>
    <t>900019</t>
  </si>
  <si>
    <t>Pasportizace okolních objektů včetně pořízení fotodokumentace</t>
  </si>
  <si>
    <t>1245664357</t>
  </si>
  <si>
    <t>900020</t>
  </si>
  <si>
    <t>Rozebrání a obnova drobných stavebních objektů dotčených stavební činností (ploty, zídky, sloupy, uliční vpusti a podobně)</t>
  </si>
  <si>
    <t>-417039</t>
  </si>
  <si>
    <t xml:space="preserve">Poznámka k položce:_x000d_
_x000d_
_x000d_
</t>
  </si>
  <si>
    <t>900022</t>
  </si>
  <si>
    <t>Náklady vzniklé v souvislosti s realizací stavby, uvedení dotčených ploch do původního stavu, průběžné a finální čištění komunikací, obnova svislého a vodorovného značení, zalévání a kosení zeleně</t>
  </si>
  <si>
    <t>680563741</t>
  </si>
  <si>
    <t>900026</t>
  </si>
  <si>
    <t>Náklady související s ochranou stávajících inženýrských sítí</t>
  </si>
  <si>
    <t>382205678</t>
  </si>
  <si>
    <t>900028</t>
  </si>
  <si>
    <t>Bezpečnostní a hygienická opatření na staveništi, koordinátor BOZP na staveništi</t>
  </si>
  <si>
    <t>-1975717056</t>
  </si>
  <si>
    <t>900034</t>
  </si>
  <si>
    <t>Náklady spojené s klasifikací, se separací a dotříděním staveništních odpadů a případným předrcením odpadů před odvozem na skládku</t>
  </si>
  <si>
    <t>-438918737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</si>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</sst>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371" TargetMode="External" /><Relationship Id="rId2" Type="http://schemas.openxmlformats.org/officeDocument/2006/relationships/hyperlink" Target="https://podminky.urs.cz/item/CS_URS_2025_02/113106423" TargetMode="External" /><Relationship Id="rId3" Type="http://schemas.openxmlformats.org/officeDocument/2006/relationships/hyperlink" Target="https://podminky.urs.cz/item/CS_URS_2025_02/113107431" TargetMode="External" /><Relationship Id="rId4" Type="http://schemas.openxmlformats.org/officeDocument/2006/relationships/hyperlink" Target="https://podminky.urs.cz/item/CS_URS_2025_02/113107522" TargetMode="External" /><Relationship Id="rId5" Type="http://schemas.openxmlformats.org/officeDocument/2006/relationships/hyperlink" Target="https://podminky.urs.cz/item/CS_URS_2025_02/113107523" TargetMode="External" /><Relationship Id="rId6" Type="http://schemas.openxmlformats.org/officeDocument/2006/relationships/hyperlink" Target="https://podminky.urs.cz/item/CS_URS_2025_02/113107524" TargetMode="External" /><Relationship Id="rId7" Type="http://schemas.openxmlformats.org/officeDocument/2006/relationships/hyperlink" Target="https://podminky.urs.cz/item/CS_URS_2025_02/113154522" TargetMode="External" /><Relationship Id="rId8" Type="http://schemas.openxmlformats.org/officeDocument/2006/relationships/hyperlink" Target="https://podminky.urs.cz/item/CS_URS_2025_02/113154524" TargetMode="External" /><Relationship Id="rId9" Type="http://schemas.openxmlformats.org/officeDocument/2006/relationships/hyperlink" Target="https://podminky.urs.cz/item/CS_URS_2025_02/113202111" TargetMode="External" /><Relationship Id="rId10" Type="http://schemas.openxmlformats.org/officeDocument/2006/relationships/hyperlink" Target="https://podminky.urs.cz/item/CS_URS_2025_02/119001405" TargetMode="External" /><Relationship Id="rId11" Type="http://schemas.openxmlformats.org/officeDocument/2006/relationships/hyperlink" Target="https://podminky.urs.cz/item/CS_URS_2025_02/119001406" TargetMode="External" /><Relationship Id="rId12" Type="http://schemas.openxmlformats.org/officeDocument/2006/relationships/hyperlink" Target="https://podminky.urs.cz/item/CS_URS_2025_02/119001421" TargetMode="External" /><Relationship Id="rId13" Type="http://schemas.openxmlformats.org/officeDocument/2006/relationships/hyperlink" Target="https://podminky.urs.cz/item/CS_URS_2025_02/121151103" TargetMode="External" /><Relationship Id="rId14" Type="http://schemas.openxmlformats.org/officeDocument/2006/relationships/hyperlink" Target="https://podminky.urs.cz/item/CS_URS_2025_02/131251104" TargetMode="External" /><Relationship Id="rId15" Type="http://schemas.openxmlformats.org/officeDocument/2006/relationships/hyperlink" Target="https://podminky.urs.cz/item/CS_URS_2025_02/132254204" TargetMode="External" /><Relationship Id="rId16" Type="http://schemas.openxmlformats.org/officeDocument/2006/relationships/hyperlink" Target="https://podminky.urs.cz/item/CS_URS_2025_02/139001101" TargetMode="External" /><Relationship Id="rId17" Type="http://schemas.openxmlformats.org/officeDocument/2006/relationships/hyperlink" Target="https://podminky.urs.cz/item/CS_URS_2025_02/151811131" TargetMode="External" /><Relationship Id="rId18" Type="http://schemas.openxmlformats.org/officeDocument/2006/relationships/hyperlink" Target="https://podminky.urs.cz/item/CS_URS_2025_02/151811132" TargetMode="External" /><Relationship Id="rId19" Type="http://schemas.openxmlformats.org/officeDocument/2006/relationships/hyperlink" Target="https://podminky.urs.cz/item/CS_URS_2025_02/151811231" TargetMode="External" /><Relationship Id="rId20" Type="http://schemas.openxmlformats.org/officeDocument/2006/relationships/hyperlink" Target="https://podminky.urs.cz/item/CS_URS_2025_02/151811232" TargetMode="External" /><Relationship Id="rId21" Type="http://schemas.openxmlformats.org/officeDocument/2006/relationships/hyperlink" Target="https://podminky.urs.cz/item/CS_URS_2025_02/162251102" TargetMode="External" /><Relationship Id="rId22" Type="http://schemas.openxmlformats.org/officeDocument/2006/relationships/hyperlink" Target="https://podminky.urs.cz/item/CS_URS_2025_02/162751117" TargetMode="External" /><Relationship Id="rId23" Type="http://schemas.openxmlformats.org/officeDocument/2006/relationships/hyperlink" Target="https://podminky.urs.cz/item/CS_URS_2025_02/162751119" TargetMode="External" /><Relationship Id="rId24" Type="http://schemas.openxmlformats.org/officeDocument/2006/relationships/hyperlink" Target="https://podminky.urs.cz/item/CS_URS_2025_02/167151101" TargetMode="External" /><Relationship Id="rId25" Type="http://schemas.openxmlformats.org/officeDocument/2006/relationships/hyperlink" Target="https://podminky.urs.cz/item/CS_URS_2025_02/171201231" TargetMode="External" /><Relationship Id="rId26" Type="http://schemas.openxmlformats.org/officeDocument/2006/relationships/hyperlink" Target="https://podminky.urs.cz/item/CS_URS_2025_02/171251201" TargetMode="External" /><Relationship Id="rId27" Type="http://schemas.openxmlformats.org/officeDocument/2006/relationships/hyperlink" Target="https://podminky.urs.cz/item/CS_URS_2025_02/174151101" TargetMode="External" /><Relationship Id="rId28" Type="http://schemas.openxmlformats.org/officeDocument/2006/relationships/hyperlink" Target="https://podminky.urs.cz/item/CS_URS_2025_02/174151101" TargetMode="External" /><Relationship Id="rId29" Type="http://schemas.openxmlformats.org/officeDocument/2006/relationships/hyperlink" Target="https://podminky.urs.cz/item/CS_URS_2025_02/175151101" TargetMode="External" /><Relationship Id="rId30" Type="http://schemas.openxmlformats.org/officeDocument/2006/relationships/hyperlink" Target="https://podminky.urs.cz/item/CS_URS_2025_02/181111111" TargetMode="External" /><Relationship Id="rId31" Type="http://schemas.openxmlformats.org/officeDocument/2006/relationships/hyperlink" Target="https://podminky.urs.cz/item/CS_URS_2025_02/181351003" TargetMode="External" /><Relationship Id="rId32" Type="http://schemas.openxmlformats.org/officeDocument/2006/relationships/hyperlink" Target="https://podminky.urs.cz/item/CS_URS_2025_02/181411141" TargetMode="External" /><Relationship Id="rId33" Type="http://schemas.openxmlformats.org/officeDocument/2006/relationships/hyperlink" Target="https://podminky.urs.cz/item/CS_URS_2025_02/451541111" TargetMode="External" /><Relationship Id="rId34" Type="http://schemas.openxmlformats.org/officeDocument/2006/relationships/hyperlink" Target="https://podminky.urs.cz/item/CS_URS_2025_02/564851011" TargetMode="External" /><Relationship Id="rId35" Type="http://schemas.openxmlformats.org/officeDocument/2006/relationships/hyperlink" Target="https://podminky.urs.cz/item/CS_URS_2025_02/564861011" TargetMode="External" /><Relationship Id="rId36" Type="http://schemas.openxmlformats.org/officeDocument/2006/relationships/hyperlink" Target="https://podminky.urs.cz/item/CS_URS_2025_02/564871016" TargetMode="External" /><Relationship Id="rId37" Type="http://schemas.openxmlformats.org/officeDocument/2006/relationships/hyperlink" Target="https://podminky.urs.cz/item/CS_URS_2025_02/565145101" TargetMode="External" /><Relationship Id="rId38" Type="http://schemas.openxmlformats.org/officeDocument/2006/relationships/hyperlink" Target="https://podminky.urs.cz/item/CS_URS_2025_02/573111112" TargetMode="External" /><Relationship Id="rId39" Type="http://schemas.openxmlformats.org/officeDocument/2006/relationships/hyperlink" Target="https://podminky.urs.cz/item/CS_URS_2025_02/573211112" TargetMode="External" /><Relationship Id="rId40" Type="http://schemas.openxmlformats.org/officeDocument/2006/relationships/hyperlink" Target="https://podminky.urs.cz/item/CS_URS_2025_02/577134111" TargetMode="External" /><Relationship Id="rId41" Type="http://schemas.openxmlformats.org/officeDocument/2006/relationships/hyperlink" Target="https://podminky.urs.cz/item/CS_URS_2025_02/581121115" TargetMode="External" /><Relationship Id="rId42" Type="http://schemas.openxmlformats.org/officeDocument/2006/relationships/hyperlink" Target="https://podminky.urs.cz/item/CS_URS_2025_02/596211112" TargetMode="External" /><Relationship Id="rId43" Type="http://schemas.openxmlformats.org/officeDocument/2006/relationships/hyperlink" Target="https://podminky.urs.cz/item/CS_URS_2025_02/596212210" TargetMode="External" /><Relationship Id="rId44" Type="http://schemas.openxmlformats.org/officeDocument/2006/relationships/hyperlink" Target="https://podminky.urs.cz/item/CS_URS_2025_02/850311811" TargetMode="External" /><Relationship Id="rId45" Type="http://schemas.openxmlformats.org/officeDocument/2006/relationships/hyperlink" Target="https://podminky.urs.cz/item/CS_URS_2025_02/916131213" TargetMode="External" /><Relationship Id="rId46" Type="http://schemas.openxmlformats.org/officeDocument/2006/relationships/hyperlink" Target="https://podminky.urs.cz/item/CS_URS_2025_02/916231213" TargetMode="External" /><Relationship Id="rId47" Type="http://schemas.openxmlformats.org/officeDocument/2006/relationships/hyperlink" Target="https://podminky.urs.cz/item/CS_URS_2025_02/919112111" TargetMode="External" /><Relationship Id="rId48" Type="http://schemas.openxmlformats.org/officeDocument/2006/relationships/hyperlink" Target="https://podminky.urs.cz/item/CS_URS_2025_02/919112212" TargetMode="External" /><Relationship Id="rId49" Type="http://schemas.openxmlformats.org/officeDocument/2006/relationships/hyperlink" Target="https://podminky.urs.cz/item/CS_URS_2025_02/919121111" TargetMode="External" /><Relationship Id="rId50" Type="http://schemas.openxmlformats.org/officeDocument/2006/relationships/hyperlink" Target="https://podminky.urs.cz/item/CS_URS_2025_02/919735112" TargetMode="External" /><Relationship Id="rId51" Type="http://schemas.openxmlformats.org/officeDocument/2006/relationships/hyperlink" Target="https://podminky.urs.cz/item/CS_URS_2025_02/919735123" TargetMode="External" /><Relationship Id="rId52" Type="http://schemas.openxmlformats.org/officeDocument/2006/relationships/hyperlink" Target="https://podminky.urs.cz/item/CS_URS_2025_02/979021113" TargetMode="External" /><Relationship Id="rId53" Type="http://schemas.openxmlformats.org/officeDocument/2006/relationships/hyperlink" Target="https://podminky.urs.cz/item/CS_URS_2025_02/979051121" TargetMode="External" /><Relationship Id="rId54" Type="http://schemas.openxmlformats.org/officeDocument/2006/relationships/hyperlink" Target="https://podminky.urs.cz/item/CS_URS_2025_02/997013111" TargetMode="External" /><Relationship Id="rId55" Type="http://schemas.openxmlformats.org/officeDocument/2006/relationships/hyperlink" Target="https://podminky.urs.cz/item/CS_URS_2025_02/997013501" TargetMode="External" /><Relationship Id="rId56" Type="http://schemas.openxmlformats.org/officeDocument/2006/relationships/hyperlink" Target="https://podminky.urs.cz/item/CS_URS_2025_02/997013509" TargetMode="External" /><Relationship Id="rId57" Type="http://schemas.openxmlformats.org/officeDocument/2006/relationships/hyperlink" Target="https://podminky.urs.cz/item/CS_URS_2025_02/997221551" TargetMode="External" /><Relationship Id="rId58" Type="http://schemas.openxmlformats.org/officeDocument/2006/relationships/hyperlink" Target="https://podminky.urs.cz/item/CS_URS_2025_02/997221559" TargetMode="External" /><Relationship Id="rId59" Type="http://schemas.openxmlformats.org/officeDocument/2006/relationships/hyperlink" Target="https://podminky.urs.cz/item/CS_URS_2025_02/997221561" TargetMode="External" /><Relationship Id="rId60" Type="http://schemas.openxmlformats.org/officeDocument/2006/relationships/hyperlink" Target="https://podminky.urs.cz/item/CS_URS_2025_02/997221569" TargetMode="External" /><Relationship Id="rId61" Type="http://schemas.openxmlformats.org/officeDocument/2006/relationships/hyperlink" Target="https://podminky.urs.cz/item/CS_URS_2025_02/997221861" TargetMode="External" /><Relationship Id="rId62" Type="http://schemas.openxmlformats.org/officeDocument/2006/relationships/hyperlink" Target="https://podminky.urs.cz/item/CS_URS_2025_02/997221873" TargetMode="External" /><Relationship Id="rId63" Type="http://schemas.openxmlformats.org/officeDocument/2006/relationships/hyperlink" Target="https://podminky.urs.cz/item/CS_URS_2025_02/997221875" TargetMode="External" /><Relationship Id="rId64" Type="http://schemas.openxmlformats.org/officeDocument/2006/relationships/hyperlink" Target="https://podminky.urs.cz/item/CS_URS_2025_02/998273102" TargetMode="External" /><Relationship Id="rId6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51343" TargetMode="External" /><Relationship Id="rId2" Type="http://schemas.openxmlformats.org/officeDocument/2006/relationships/hyperlink" Target="https://podminky.urs.cz/item/CS_URS_2025_02/141721333" TargetMode="External" /><Relationship Id="rId3" Type="http://schemas.openxmlformats.org/officeDocument/2006/relationships/hyperlink" Target="https://podminky.urs.cz/item/CS_URS_2025_02/338171123" TargetMode="External" /><Relationship Id="rId4" Type="http://schemas.openxmlformats.org/officeDocument/2006/relationships/hyperlink" Target="https://podminky.urs.cz/item/CS_URS_2025_02/851241132" TargetMode="External" /><Relationship Id="rId5" Type="http://schemas.openxmlformats.org/officeDocument/2006/relationships/hyperlink" Target="https://podminky.urs.cz/item/CS_URS_2025_02/857241131" TargetMode="External" /><Relationship Id="rId6" Type="http://schemas.openxmlformats.org/officeDocument/2006/relationships/hyperlink" Target="https://podminky.urs.cz/item/CS_URS_2025_02/857242122" TargetMode="External" /><Relationship Id="rId7" Type="http://schemas.openxmlformats.org/officeDocument/2006/relationships/hyperlink" Target="https://podminky.urs.cz/item/CS_URS_2025_02/857244122" TargetMode="External" /><Relationship Id="rId8" Type="http://schemas.openxmlformats.org/officeDocument/2006/relationships/hyperlink" Target="https://podminky.urs.cz/item/CS_URS_2025_02/892241111" TargetMode="External" /><Relationship Id="rId9" Type="http://schemas.openxmlformats.org/officeDocument/2006/relationships/hyperlink" Target="https://podminky.urs.cz/item/CS_URS_2025_02/892273122" TargetMode="External" /><Relationship Id="rId10" Type="http://schemas.openxmlformats.org/officeDocument/2006/relationships/hyperlink" Target="https://podminky.urs.cz/item/CS_URS_2025_02/892372111" TargetMode="External" /><Relationship Id="rId11" Type="http://schemas.openxmlformats.org/officeDocument/2006/relationships/hyperlink" Target="https://podminky.urs.cz/item/CS_URS_2025_02/899713111" TargetMode="External" /><Relationship Id="rId12" Type="http://schemas.openxmlformats.org/officeDocument/2006/relationships/hyperlink" Target="https://podminky.urs.cz/item/CS_URS_2025_02/899721111" TargetMode="External" /><Relationship Id="rId13" Type="http://schemas.openxmlformats.org/officeDocument/2006/relationships/hyperlink" Target="https://podminky.urs.cz/item/CS_URS_2025_02/899722113" TargetMode="External" /><Relationship Id="rId14" Type="http://schemas.openxmlformats.org/officeDocument/2006/relationships/hyperlink" Target="https://podminky.urs.cz/item/CS_URS_2025_02/899911216" TargetMode="External" /><Relationship Id="rId15" Type="http://schemas.openxmlformats.org/officeDocument/2006/relationships/hyperlink" Target="https://podminky.urs.cz/item/CS_URS_2025_02/899913142" TargetMode="External" /><Relationship Id="rId16" Type="http://schemas.openxmlformats.org/officeDocument/2006/relationships/hyperlink" Target="https://podminky.urs.cz/item/CS_URS_2025_02/899914213" TargetMode="External" /><Relationship Id="rId17" Type="http://schemas.openxmlformats.org/officeDocument/2006/relationships/hyperlink" Target="https://podminky.urs.cz/item/CS_URS_2025_02/891241112" TargetMode="External" /><Relationship Id="rId18" Type="http://schemas.openxmlformats.org/officeDocument/2006/relationships/hyperlink" Target="https://podminky.urs.cz/item/CS_URS_2025_02/891247112" TargetMode="External" /><Relationship Id="rId19" Type="http://schemas.openxmlformats.org/officeDocument/2006/relationships/hyperlink" Target="https://podminky.urs.cz/item/CS_URS_2025_02/899401112" TargetMode="External" /><Relationship Id="rId20" Type="http://schemas.openxmlformats.org/officeDocument/2006/relationships/hyperlink" Target="https://podminky.urs.cz/item/CS_URS_2025_02/899401113" TargetMode="External" /><Relationship Id="rId21" Type="http://schemas.openxmlformats.org/officeDocument/2006/relationships/hyperlink" Target="https://podminky.urs.cz/item/CS_URS_2025_02/998273102" TargetMode="External" /><Relationship Id="rId2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71161211" TargetMode="External" /><Relationship Id="rId2" Type="http://schemas.openxmlformats.org/officeDocument/2006/relationships/hyperlink" Target="https://podminky.urs.cz/item/CS_URS_2025_02/871211211" TargetMode="External" /><Relationship Id="rId3" Type="http://schemas.openxmlformats.org/officeDocument/2006/relationships/hyperlink" Target="https://podminky.urs.cz/item/CS_URS_2025_02/877162001" TargetMode="External" /><Relationship Id="rId4" Type="http://schemas.openxmlformats.org/officeDocument/2006/relationships/hyperlink" Target="https://podminky.urs.cz/item/CS_URS_2025_02/877212001" TargetMode="External" /><Relationship Id="rId5" Type="http://schemas.openxmlformats.org/officeDocument/2006/relationships/hyperlink" Target="https://podminky.urs.cz/item/CS_URS_2025_02/892241111" TargetMode="External" /><Relationship Id="rId6" Type="http://schemas.openxmlformats.org/officeDocument/2006/relationships/hyperlink" Target="https://podminky.urs.cz/item/CS_URS_2025_02/892233122" TargetMode="External" /><Relationship Id="rId7" Type="http://schemas.openxmlformats.org/officeDocument/2006/relationships/hyperlink" Target="https://podminky.urs.cz/item/CS_URS_2025_02/899712111" TargetMode="External" /><Relationship Id="rId8" Type="http://schemas.openxmlformats.org/officeDocument/2006/relationships/hyperlink" Target="https://podminky.urs.cz/item/CS_URS_2025_02/899401111" TargetMode="External" /><Relationship Id="rId9" Type="http://schemas.openxmlformats.org/officeDocument/2006/relationships/hyperlink" Target="https://podminky.urs.cz/item/CS_URS_2025_02/998273102" TargetMode="External" /><Relationship Id="rId1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57242122" TargetMode="External" /><Relationship Id="rId2" Type="http://schemas.openxmlformats.org/officeDocument/2006/relationships/hyperlink" Target="https://podminky.urs.cz/item/CS_URS_2025_02/871161211" TargetMode="External" /><Relationship Id="rId3" Type="http://schemas.openxmlformats.org/officeDocument/2006/relationships/hyperlink" Target="https://podminky.urs.cz/item/CS_URS_2025_02/871211211" TargetMode="External" /><Relationship Id="rId4" Type="http://schemas.openxmlformats.org/officeDocument/2006/relationships/hyperlink" Target="https://podminky.urs.cz/item/CS_URS_2025_02/877162001" TargetMode="External" /><Relationship Id="rId5" Type="http://schemas.openxmlformats.org/officeDocument/2006/relationships/hyperlink" Target="https://podminky.urs.cz/item/CS_URS_2025_02/877212001" TargetMode="External" /><Relationship Id="rId6" Type="http://schemas.openxmlformats.org/officeDocument/2006/relationships/hyperlink" Target="https://podminky.urs.cz/item/CS_URS_2025_02/877212011" TargetMode="External" /><Relationship Id="rId7" Type="http://schemas.openxmlformats.org/officeDocument/2006/relationships/hyperlink" Target="https://podminky.urs.cz/item/CS_URS_2025_02/892233122" TargetMode="External" /><Relationship Id="rId8" Type="http://schemas.openxmlformats.org/officeDocument/2006/relationships/hyperlink" Target="https://podminky.urs.cz/item/CS_URS_2025_02/892241111" TargetMode="External" /><Relationship Id="rId9" Type="http://schemas.openxmlformats.org/officeDocument/2006/relationships/hyperlink" Target="https://podminky.urs.cz/item/CS_URS_2025_02/892372111" TargetMode="External" /><Relationship Id="rId10" Type="http://schemas.openxmlformats.org/officeDocument/2006/relationships/hyperlink" Target="https://podminky.urs.cz/item/CS_URS_2025_02/998273102" TargetMode="External" /><Relationship Id="rId1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37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38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39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40</v>
      </c>
      <c r="E29" s="50"/>
      <c r="F29" s="35" t="s">
        <v>41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42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43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44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45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47</v>
      </c>
      <c r="U35" s="57"/>
      <c r="V35" s="57"/>
      <c r="W35" s="57"/>
      <c r="X35" s="59" t="s">
        <v>48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2025/062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BORŠICE U BLATNICE OPRAVA ČÁSTI ŘADU B-6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k.ú. Boršice u Blatnice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19. 7. 2025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50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33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51</v>
      </c>
      <c r="D52" s="90"/>
      <c r="E52" s="90"/>
      <c r="F52" s="90"/>
      <c r="G52" s="90"/>
      <c r="H52" s="91"/>
      <c r="I52" s="92" t="s">
        <v>52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53</v>
      </c>
      <c r="AH52" s="90"/>
      <c r="AI52" s="90"/>
      <c r="AJ52" s="90"/>
      <c r="AK52" s="90"/>
      <c r="AL52" s="90"/>
      <c r="AM52" s="90"/>
      <c r="AN52" s="92" t="s">
        <v>54</v>
      </c>
      <c r="AO52" s="90"/>
      <c r="AP52" s="90"/>
      <c r="AQ52" s="94" t="s">
        <v>55</v>
      </c>
      <c r="AR52" s="47"/>
      <c r="AS52" s="95" t="s">
        <v>56</v>
      </c>
      <c r="AT52" s="96" t="s">
        <v>57</v>
      </c>
      <c r="AU52" s="96" t="s">
        <v>58</v>
      </c>
      <c r="AV52" s="96" t="s">
        <v>59</v>
      </c>
      <c r="AW52" s="96" t="s">
        <v>60</v>
      </c>
      <c r="AX52" s="96" t="s">
        <v>61</v>
      </c>
      <c r="AY52" s="96" t="s">
        <v>62</v>
      </c>
      <c r="AZ52" s="96" t="s">
        <v>63</v>
      </c>
      <c r="BA52" s="96" t="s">
        <v>64</v>
      </c>
      <c r="BB52" s="96" t="s">
        <v>65</v>
      </c>
      <c r="BC52" s="96" t="s">
        <v>66</v>
      </c>
      <c r="BD52" s="97" t="s">
        <v>67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68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ROUND(SUM(AG55:AG59),2)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ROUND(SUM(AS55:AS59),2)</f>
        <v>0</v>
      </c>
      <c r="AT54" s="109">
        <f>ROUND(SUM(AV54:AW54),2)</f>
        <v>0</v>
      </c>
      <c r="AU54" s="110">
        <f>ROUND(SUM(AU55:AU59),5)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ROUND(SUM(AZ55:AZ59),2)</f>
        <v>0</v>
      </c>
      <c r="BA54" s="109">
        <f>ROUND(SUM(BA55:BA59),2)</f>
        <v>0</v>
      </c>
      <c r="BB54" s="109">
        <f>ROUND(SUM(BB55:BB59),2)</f>
        <v>0</v>
      </c>
      <c r="BC54" s="109">
        <f>ROUND(SUM(BC55:BC59),2)</f>
        <v>0</v>
      </c>
      <c r="BD54" s="111">
        <f>ROUND(SUM(BD55:BD59),2)</f>
        <v>0</v>
      </c>
      <c r="BE54" s="6"/>
      <c r="BS54" s="112" t="s">
        <v>69</v>
      </c>
      <c r="BT54" s="112" t="s">
        <v>70</v>
      </c>
      <c r="BU54" s="113" t="s">
        <v>71</v>
      </c>
      <c r="BV54" s="112" t="s">
        <v>72</v>
      </c>
      <c r="BW54" s="112" t="s">
        <v>5</v>
      </c>
      <c r="BX54" s="112" t="s">
        <v>73</v>
      </c>
      <c r="CL54" s="112" t="s">
        <v>19</v>
      </c>
    </row>
    <row r="55" s="7" customFormat="1" ht="16.5" customHeight="1">
      <c r="A55" s="114" t="s">
        <v>74</v>
      </c>
      <c r="B55" s="115"/>
      <c r="C55" s="116"/>
      <c r="D55" s="117" t="s">
        <v>75</v>
      </c>
      <c r="E55" s="117"/>
      <c r="F55" s="117"/>
      <c r="G55" s="117"/>
      <c r="H55" s="117"/>
      <c r="I55" s="118"/>
      <c r="J55" s="117" t="s">
        <v>76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'001 - Výkopové práce a ob...'!J30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77</v>
      </c>
      <c r="AR55" s="121"/>
      <c r="AS55" s="122">
        <v>0</v>
      </c>
      <c r="AT55" s="123">
        <f>ROUND(SUM(AV55:AW55),2)</f>
        <v>0</v>
      </c>
      <c r="AU55" s="124">
        <f>'001 - Výkopové práce a ob...'!P87</f>
        <v>0</v>
      </c>
      <c r="AV55" s="123">
        <f>'001 - Výkopové práce a ob...'!J33</f>
        <v>0</v>
      </c>
      <c r="AW55" s="123">
        <f>'001 - Výkopové práce a ob...'!J34</f>
        <v>0</v>
      </c>
      <c r="AX55" s="123">
        <f>'001 - Výkopové práce a ob...'!J35</f>
        <v>0</v>
      </c>
      <c r="AY55" s="123">
        <f>'001 - Výkopové práce a ob...'!J36</f>
        <v>0</v>
      </c>
      <c r="AZ55" s="123">
        <f>'001 - Výkopové práce a ob...'!F33</f>
        <v>0</v>
      </c>
      <c r="BA55" s="123">
        <f>'001 - Výkopové práce a ob...'!F34</f>
        <v>0</v>
      </c>
      <c r="BB55" s="123">
        <f>'001 - Výkopové práce a ob...'!F35</f>
        <v>0</v>
      </c>
      <c r="BC55" s="123">
        <f>'001 - Výkopové práce a ob...'!F36</f>
        <v>0</v>
      </c>
      <c r="BD55" s="125">
        <f>'001 - Výkopové práce a ob...'!F37</f>
        <v>0</v>
      </c>
      <c r="BE55" s="7"/>
      <c r="BT55" s="126" t="s">
        <v>78</v>
      </c>
      <c r="BV55" s="126" t="s">
        <v>72</v>
      </c>
      <c r="BW55" s="126" t="s">
        <v>79</v>
      </c>
      <c r="BX55" s="126" t="s">
        <v>5</v>
      </c>
      <c r="CL55" s="126" t="s">
        <v>19</v>
      </c>
      <c r="CM55" s="126" t="s">
        <v>80</v>
      </c>
    </row>
    <row r="56" s="7" customFormat="1" ht="16.5" customHeight="1">
      <c r="A56" s="114" t="s">
        <v>74</v>
      </c>
      <c r="B56" s="115"/>
      <c r="C56" s="116"/>
      <c r="D56" s="117" t="s">
        <v>81</v>
      </c>
      <c r="E56" s="117"/>
      <c r="F56" s="117"/>
      <c r="G56" s="117"/>
      <c r="H56" s="117"/>
      <c r="I56" s="118"/>
      <c r="J56" s="117" t="s">
        <v>82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'002 - Výpis materiálu řad'!J30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77</v>
      </c>
      <c r="AR56" s="121"/>
      <c r="AS56" s="122">
        <v>0</v>
      </c>
      <c r="AT56" s="123">
        <f>ROUND(SUM(AV56:AW56),2)</f>
        <v>0</v>
      </c>
      <c r="AU56" s="124">
        <f>'002 - Výpis materiálu řad'!P86</f>
        <v>0</v>
      </c>
      <c r="AV56" s="123">
        <f>'002 - Výpis materiálu řad'!J33</f>
        <v>0</v>
      </c>
      <c r="AW56" s="123">
        <f>'002 - Výpis materiálu řad'!J34</f>
        <v>0</v>
      </c>
      <c r="AX56" s="123">
        <f>'002 - Výpis materiálu řad'!J35</f>
        <v>0</v>
      </c>
      <c r="AY56" s="123">
        <f>'002 - Výpis materiálu řad'!J36</f>
        <v>0</v>
      </c>
      <c r="AZ56" s="123">
        <f>'002 - Výpis materiálu řad'!F33</f>
        <v>0</v>
      </c>
      <c r="BA56" s="123">
        <f>'002 - Výpis materiálu řad'!F34</f>
        <v>0</v>
      </c>
      <c r="BB56" s="123">
        <f>'002 - Výpis materiálu řad'!F35</f>
        <v>0</v>
      </c>
      <c r="BC56" s="123">
        <f>'002 - Výpis materiálu řad'!F36</f>
        <v>0</v>
      </c>
      <c r="BD56" s="125">
        <f>'002 - Výpis materiálu řad'!F37</f>
        <v>0</v>
      </c>
      <c r="BE56" s="7"/>
      <c r="BT56" s="126" t="s">
        <v>78</v>
      </c>
      <c r="BV56" s="126" t="s">
        <v>72</v>
      </c>
      <c r="BW56" s="126" t="s">
        <v>83</v>
      </c>
      <c r="BX56" s="126" t="s">
        <v>5</v>
      </c>
      <c r="CL56" s="126" t="s">
        <v>19</v>
      </c>
      <c r="CM56" s="126" t="s">
        <v>80</v>
      </c>
    </row>
    <row r="57" s="7" customFormat="1" ht="16.5" customHeight="1">
      <c r="A57" s="114" t="s">
        <v>74</v>
      </c>
      <c r="B57" s="115"/>
      <c r="C57" s="116"/>
      <c r="D57" s="117" t="s">
        <v>84</v>
      </c>
      <c r="E57" s="117"/>
      <c r="F57" s="117"/>
      <c r="G57" s="117"/>
      <c r="H57" s="117"/>
      <c r="I57" s="118"/>
      <c r="J57" s="117" t="s">
        <v>85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'003 - Výpis materiálu pře...'!J30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77</v>
      </c>
      <c r="AR57" s="121"/>
      <c r="AS57" s="122">
        <v>0</v>
      </c>
      <c r="AT57" s="123">
        <f>ROUND(SUM(AV57:AW57),2)</f>
        <v>0</v>
      </c>
      <c r="AU57" s="124">
        <f>'003 - Výpis materiálu pře...'!P83</f>
        <v>0</v>
      </c>
      <c r="AV57" s="123">
        <f>'003 - Výpis materiálu pře...'!J33</f>
        <v>0</v>
      </c>
      <c r="AW57" s="123">
        <f>'003 - Výpis materiálu pře...'!J34</f>
        <v>0</v>
      </c>
      <c r="AX57" s="123">
        <f>'003 - Výpis materiálu pře...'!J35</f>
        <v>0</v>
      </c>
      <c r="AY57" s="123">
        <f>'003 - Výpis materiálu pře...'!J36</f>
        <v>0</v>
      </c>
      <c r="AZ57" s="123">
        <f>'003 - Výpis materiálu pře...'!F33</f>
        <v>0</v>
      </c>
      <c r="BA57" s="123">
        <f>'003 - Výpis materiálu pře...'!F34</f>
        <v>0</v>
      </c>
      <c r="BB57" s="123">
        <f>'003 - Výpis materiálu pře...'!F35</f>
        <v>0</v>
      </c>
      <c r="BC57" s="123">
        <f>'003 - Výpis materiálu pře...'!F36</f>
        <v>0</v>
      </c>
      <c r="BD57" s="125">
        <f>'003 - Výpis materiálu pře...'!F37</f>
        <v>0</v>
      </c>
      <c r="BE57" s="7"/>
      <c r="BT57" s="126" t="s">
        <v>78</v>
      </c>
      <c r="BV57" s="126" t="s">
        <v>72</v>
      </c>
      <c r="BW57" s="126" t="s">
        <v>86</v>
      </c>
      <c r="BX57" s="126" t="s">
        <v>5</v>
      </c>
      <c r="CL57" s="126" t="s">
        <v>19</v>
      </c>
      <c r="CM57" s="126" t="s">
        <v>80</v>
      </c>
    </row>
    <row r="58" s="7" customFormat="1" ht="16.5" customHeight="1">
      <c r="A58" s="114" t="s">
        <v>74</v>
      </c>
      <c r="B58" s="115"/>
      <c r="C58" s="116"/>
      <c r="D58" s="117" t="s">
        <v>87</v>
      </c>
      <c r="E58" s="117"/>
      <c r="F58" s="117"/>
      <c r="G58" s="117"/>
      <c r="H58" s="117"/>
      <c r="I58" s="118"/>
      <c r="J58" s="117" t="s">
        <v>88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'004 - Provizorní zásobení'!J30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77</v>
      </c>
      <c r="AR58" s="121"/>
      <c r="AS58" s="122">
        <v>0</v>
      </c>
      <c r="AT58" s="123">
        <f>ROUND(SUM(AV58:AW58),2)</f>
        <v>0</v>
      </c>
      <c r="AU58" s="124">
        <f>'004 - Provizorní zásobení'!P83</f>
        <v>0</v>
      </c>
      <c r="AV58" s="123">
        <f>'004 - Provizorní zásobení'!J33</f>
        <v>0</v>
      </c>
      <c r="AW58" s="123">
        <f>'004 - Provizorní zásobení'!J34</f>
        <v>0</v>
      </c>
      <c r="AX58" s="123">
        <f>'004 - Provizorní zásobení'!J35</f>
        <v>0</v>
      </c>
      <c r="AY58" s="123">
        <f>'004 - Provizorní zásobení'!J36</f>
        <v>0</v>
      </c>
      <c r="AZ58" s="123">
        <f>'004 - Provizorní zásobení'!F33</f>
        <v>0</v>
      </c>
      <c r="BA58" s="123">
        <f>'004 - Provizorní zásobení'!F34</f>
        <v>0</v>
      </c>
      <c r="BB58" s="123">
        <f>'004 - Provizorní zásobení'!F35</f>
        <v>0</v>
      </c>
      <c r="BC58" s="123">
        <f>'004 - Provizorní zásobení'!F36</f>
        <v>0</v>
      </c>
      <c r="BD58" s="125">
        <f>'004 - Provizorní zásobení'!F37</f>
        <v>0</v>
      </c>
      <c r="BE58" s="7"/>
      <c r="BT58" s="126" t="s">
        <v>78</v>
      </c>
      <c r="BV58" s="126" t="s">
        <v>72</v>
      </c>
      <c r="BW58" s="126" t="s">
        <v>89</v>
      </c>
      <c r="BX58" s="126" t="s">
        <v>5</v>
      </c>
      <c r="CL58" s="126" t="s">
        <v>19</v>
      </c>
      <c r="CM58" s="126" t="s">
        <v>80</v>
      </c>
    </row>
    <row r="59" s="7" customFormat="1" ht="16.5" customHeight="1">
      <c r="A59" s="114" t="s">
        <v>74</v>
      </c>
      <c r="B59" s="115"/>
      <c r="C59" s="116"/>
      <c r="D59" s="117" t="s">
        <v>90</v>
      </c>
      <c r="E59" s="117"/>
      <c r="F59" s="117"/>
      <c r="G59" s="117"/>
      <c r="H59" s="117"/>
      <c r="I59" s="118"/>
      <c r="J59" s="117" t="s">
        <v>91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'OVN - Ostatní a vedlejší 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77</v>
      </c>
      <c r="AR59" s="121"/>
      <c r="AS59" s="127">
        <v>0</v>
      </c>
      <c r="AT59" s="128">
        <f>ROUND(SUM(AV59:AW59),2)</f>
        <v>0</v>
      </c>
      <c r="AU59" s="129">
        <f>'OVN - Ostatní a vedlejší ...'!P80</f>
        <v>0</v>
      </c>
      <c r="AV59" s="128">
        <f>'OVN - Ostatní a vedlejší ...'!J33</f>
        <v>0</v>
      </c>
      <c r="AW59" s="128">
        <f>'OVN - Ostatní a vedlejší ...'!J34</f>
        <v>0</v>
      </c>
      <c r="AX59" s="128">
        <f>'OVN - Ostatní a vedlejší ...'!J35</f>
        <v>0</v>
      </c>
      <c r="AY59" s="128">
        <f>'OVN - Ostatní a vedlejší ...'!J36</f>
        <v>0</v>
      </c>
      <c r="AZ59" s="128">
        <f>'OVN - Ostatní a vedlejší ...'!F33</f>
        <v>0</v>
      </c>
      <c r="BA59" s="128">
        <f>'OVN - Ostatní a vedlejší ...'!F34</f>
        <v>0</v>
      </c>
      <c r="BB59" s="128">
        <f>'OVN - Ostatní a vedlejší ...'!F35</f>
        <v>0</v>
      </c>
      <c r="BC59" s="128">
        <f>'OVN - Ostatní a vedlejší ...'!F36</f>
        <v>0</v>
      </c>
      <c r="BD59" s="130">
        <f>'OVN - Ostatní a vedlejší ...'!F37</f>
        <v>0</v>
      </c>
      <c r="BE59" s="7"/>
      <c r="BT59" s="126" t="s">
        <v>78</v>
      </c>
      <c r="BV59" s="126" t="s">
        <v>72</v>
      </c>
      <c r="BW59" s="126" t="s">
        <v>92</v>
      </c>
      <c r="BX59" s="126" t="s">
        <v>5</v>
      </c>
      <c r="CL59" s="126" t="s">
        <v>19</v>
      </c>
      <c r="CM59" s="126" t="s">
        <v>80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BMwD7SADLVA1YSodhincqAWKrvLWGsT+JUsVmD1xpnVTMZGX3PJevBLlpBjdp4a5fHNRharo9RcFugzS5vnK4A==" hashValue="b7togQnofB7SX75jPyXBkC/4ZK2omHSkTlgCW48oFNHG9OkwaZ4HfZxv5ysn+AcmudZETqRKgP3SXJ+h4TdkDg==" algorithmName="SHA-512" password="CC51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Výkopové práce a ob...'!C2" display="/"/>
    <hyperlink ref="A56" location="'002 - Výpis materiálu řad'!C2" display="/"/>
    <hyperlink ref="A57" location="'003 - Výpis materiálu pře...'!C2" display="/"/>
    <hyperlink ref="A58" location="'004 - Provizorní zásobení'!C2" display="/"/>
    <hyperlink ref="A59" location="'OVN - Ostatní a vedlejš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93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BORŠICE U BLATNICE OPRAVA ČÁSTI ŘADU B-6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19. 7. 2025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ROUND((SUM(BE87:BE492)),  2)</f>
        <v>0</v>
      </c>
      <c r="G33" s="41"/>
      <c r="H33" s="41"/>
      <c r="I33" s="151">
        <v>0.20999999999999999</v>
      </c>
      <c r="J33" s="150">
        <f>ROUND(((SUM(BE87:BE492))*I33),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ROUND((SUM(BF87:BF492)),  2)</f>
        <v>0</v>
      </c>
      <c r="G34" s="41"/>
      <c r="H34" s="41"/>
      <c r="I34" s="151">
        <v>0.12</v>
      </c>
      <c r="J34" s="150">
        <f>ROUND(((SUM(BF87:BF492))*I34),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ROUND((SUM(BG87:BG492)),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ROUND((SUM(BH87:BH492)),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ROUND((SUM(BI87:BI492)),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BORŠICE U BLATNICE OPRAVA ČÁSTI ŘADU B-6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001 - Výkopové práce a obnova povrchů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Boršice u Blatnice</v>
      </c>
      <c r="G52" s="43"/>
      <c r="H52" s="43"/>
      <c r="I52" s="35" t="s">
        <v>23</v>
      </c>
      <c r="J52" s="75" t="str">
        <f>IF(J12="","",J12)</f>
        <v>19. 7. 2025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99</v>
      </c>
    </row>
    <row r="60" s="9" customFormat="1" ht="24.96" customHeight="1">
      <c r="A60" s="9"/>
      <c r="B60" s="168"/>
      <c r="C60" s="169"/>
      <c r="D60" s="170" t="s">
        <v>100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101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102</v>
      </c>
      <c r="E62" s="177"/>
      <c r="F62" s="177"/>
      <c r="G62" s="177"/>
      <c r="H62" s="177"/>
      <c r="I62" s="177"/>
      <c r="J62" s="178">
        <f>J326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103</v>
      </c>
      <c r="E63" s="177"/>
      <c r="F63" s="177"/>
      <c r="G63" s="177"/>
      <c r="H63" s="177"/>
      <c r="I63" s="177"/>
      <c r="J63" s="178">
        <f>J332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104</v>
      </c>
      <c r="E64" s="177"/>
      <c r="F64" s="177"/>
      <c r="G64" s="177"/>
      <c r="H64" s="177"/>
      <c r="I64" s="177"/>
      <c r="J64" s="178">
        <f>J391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105</v>
      </c>
      <c r="E65" s="177"/>
      <c r="F65" s="177"/>
      <c r="G65" s="177"/>
      <c r="H65" s="177"/>
      <c r="I65" s="177"/>
      <c r="J65" s="178">
        <f>J396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106</v>
      </c>
      <c r="E66" s="177"/>
      <c r="F66" s="177"/>
      <c r="G66" s="177"/>
      <c r="H66" s="177"/>
      <c r="I66" s="177"/>
      <c r="J66" s="178">
        <f>J435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107</v>
      </c>
      <c r="E67" s="177"/>
      <c r="F67" s="177"/>
      <c r="G67" s="177"/>
      <c r="H67" s="177"/>
      <c r="I67" s="177"/>
      <c r="J67" s="178">
        <f>J490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108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BORŠICE U BLATNICE OPRAVA ČÁSTI ŘADU B-6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94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001 - Výkopové práce a obnova povrchů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k.ú. Boršice u Blatnice</v>
      </c>
      <c r="G81" s="43"/>
      <c r="H81" s="43"/>
      <c r="I81" s="35" t="s">
        <v>23</v>
      </c>
      <c r="J81" s="75" t="str">
        <f>IF(J12="","",J12)</f>
        <v>19. 7. 2025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 xml:space="preserve"> </v>
      </c>
      <c r="G83" s="43"/>
      <c r="H83" s="43"/>
      <c r="I83" s="35" t="s">
        <v>31</v>
      </c>
      <c r="J83" s="39" t="str">
        <f>E21</f>
        <v xml:space="preserve"> 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33</v>
      </c>
      <c r="J84" s="39" t="str">
        <f>E24</f>
        <v xml:space="preserve"> 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109</v>
      </c>
      <c r="D86" s="183" t="s">
        <v>55</v>
      </c>
      <c r="E86" s="183" t="s">
        <v>51</v>
      </c>
      <c r="F86" s="183" t="s">
        <v>52</v>
      </c>
      <c r="G86" s="183" t="s">
        <v>110</v>
      </c>
      <c r="H86" s="183" t="s">
        <v>111</v>
      </c>
      <c r="I86" s="183" t="s">
        <v>112</v>
      </c>
      <c r="J86" s="183" t="s">
        <v>98</v>
      </c>
      <c r="K86" s="184" t="s">
        <v>113</v>
      </c>
      <c r="L86" s="185"/>
      <c r="M86" s="95" t="s">
        <v>19</v>
      </c>
      <c r="N86" s="96" t="s">
        <v>40</v>
      </c>
      <c r="O86" s="96" t="s">
        <v>114</v>
      </c>
      <c r="P86" s="96" t="s">
        <v>115</v>
      </c>
      <c r="Q86" s="96" t="s">
        <v>116</v>
      </c>
      <c r="R86" s="96" t="s">
        <v>117</v>
      </c>
      <c r="S86" s="96" t="s">
        <v>118</v>
      </c>
      <c r="T86" s="97" t="s">
        <v>119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120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</f>
        <v>0</v>
      </c>
      <c r="Q87" s="99"/>
      <c r="R87" s="188">
        <f>R88</f>
        <v>41.494663785</v>
      </c>
      <c r="S87" s="99"/>
      <c r="T87" s="189">
        <f>T88</f>
        <v>135.67699999999999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69</v>
      </c>
      <c r="AU87" s="20" t="s">
        <v>99</v>
      </c>
      <c r="BK87" s="190">
        <f>BK88</f>
        <v>0</v>
      </c>
    </row>
    <row r="88" s="12" customFormat="1" ht="25.92" customHeight="1">
      <c r="A88" s="12"/>
      <c r="B88" s="191"/>
      <c r="C88" s="192"/>
      <c r="D88" s="193" t="s">
        <v>69</v>
      </c>
      <c r="E88" s="194" t="s">
        <v>121</v>
      </c>
      <c r="F88" s="194" t="s">
        <v>122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P89+P326+P332+P391+P396+P435+P490</f>
        <v>0</v>
      </c>
      <c r="Q88" s="199"/>
      <c r="R88" s="200">
        <f>R89+R326+R332+R391+R396+R435+R490</f>
        <v>41.494663785</v>
      </c>
      <c r="S88" s="199"/>
      <c r="T88" s="201">
        <f>T89+T326+T332+T391+T396+T435+T490</f>
        <v>135.67699999999999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78</v>
      </c>
      <c r="AT88" s="203" t="s">
        <v>69</v>
      </c>
      <c r="AU88" s="203" t="s">
        <v>70</v>
      </c>
      <c r="AY88" s="202" t="s">
        <v>123</v>
      </c>
      <c r="BK88" s="204">
        <f>BK89+BK326+BK332+BK391+BK396+BK435+BK490</f>
        <v>0</v>
      </c>
    </row>
    <row r="89" s="12" customFormat="1" ht="22.8" customHeight="1">
      <c r="A89" s="12"/>
      <c r="B89" s="191"/>
      <c r="C89" s="192"/>
      <c r="D89" s="193" t="s">
        <v>69</v>
      </c>
      <c r="E89" s="205" t="s">
        <v>78</v>
      </c>
      <c r="F89" s="205" t="s">
        <v>124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SUM(P90:P325)</f>
        <v>0</v>
      </c>
      <c r="Q89" s="199"/>
      <c r="R89" s="200">
        <f>SUM(R90:R325)</f>
        <v>2.3974800000000003</v>
      </c>
      <c r="S89" s="199"/>
      <c r="T89" s="201">
        <f>SUM(T90:T325)</f>
        <v>129.75899999999999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78</v>
      </c>
      <c r="AT89" s="203" t="s">
        <v>69</v>
      </c>
      <c r="AU89" s="203" t="s">
        <v>78</v>
      </c>
      <c r="AY89" s="202" t="s">
        <v>123</v>
      </c>
      <c r="BK89" s="204">
        <f>SUM(BK90:BK325)</f>
        <v>0</v>
      </c>
    </row>
    <row r="90" s="2" customFormat="1" ht="37.8" customHeight="1">
      <c r="A90" s="41"/>
      <c r="B90" s="42"/>
      <c r="C90" s="207" t="s">
        <v>78</v>
      </c>
      <c r="D90" s="207" t="s">
        <v>125</v>
      </c>
      <c r="E90" s="208" t="s">
        <v>126</v>
      </c>
      <c r="F90" s="209" t="s">
        <v>127</v>
      </c>
      <c r="G90" s="210" t="s">
        <v>128</v>
      </c>
      <c r="H90" s="211">
        <v>55</v>
      </c>
      <c r="I90" s="212"/>
      <c r="J90" s="213">
        <f>ROUND(I90*H90,2)</f>
        <v>0</v>
      </c>
      <c r="K90" s="209" t="s">
        <v>129</v>
      </c>
      <c r="L90" s="47"/>
      <c r="M90" s="214" t="s">
        <v>19</v>
      </c>
      <c r="N90" s="215" t="s">
        <v>41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0.29499999999999998</v>
      </c>
      <c r="T90" s="217">
        <f>S90*H90</f>
        <v>16.224999999999998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130</v>
      </c>
      <c r="AT90" s="218" t="s">
        <v>125</v>
      </c>
      <c r="AU90" s="218" t="s">
        <v>80</v>
      </c>
      <c r="AY90" s="20" t="s">
        <v>123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130</v>
      </c>
      <c r="BM90" s="218" t="s">
        <v>131</v>
      </c>
    </row>
    <row r="91" s="2" customFormat="1">
      <c r="A91" s="41"/>
      <c r="B91" s="42"/>
      <c r="C91" s="43"/>
      <c r="D91" s="220" t="s">
        <v>132</v>
      </c>
      <c r="E91" s="43"/>
      <c r="F91" s="221" t="s">
        <v>133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132</v>
      </c>
      <c r="AU91" s="20" t="s">
        <v>80</v>
      </c>
    </row>
    <row r="92" s="13" customFormat="1">
      <c r="A92" s="13"/>
      <c r="B92" s="225"/>
      <c r="C92" s="226"/>
      <c r="D92" s="227" t="s">
        <v>134</v>
      </c>
      <c r="E92" s="228" t="s">
        <v>19</v>
      </c>
      <c r="F92" s="229" t="s">
        <v>135</v>
      </c>
      <c r="G92" s="226"/>
      <c r="H92" s="230">
        <v>55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134</v>
      </c>
      <c r="AU92" s="236" t="s">
        <v>80</v>
      </c>
      <c r="AV92" s="13" t="s">
        <v>80</v>
      </c>
      <c r="AW92" s="13" t="s">
        <v>32</v>
      </c>
      <c r="AX92" s="13" t="s">
        <v>70</v>
      </c>
      <c r="AY92" s="236" t="s">
        <v>123</v>
      </c>
    </row>
    <row r="93" s="14" customFormat="1">
      <c r="A93" s="14"/>
      <c r="B93" s="237"/>
      <c r="C93" s="238"/>
      <c r="D93" s="227" t="s">
        <v>134</v>
      </c>
      <c r="E93" s="239" t="s">
        <v>19</v>
      </c>
      <c r="F93" s="240" t="s">
        <v>136</v>
      </c>
      <c r="G93" s="238"/>
      <c r="H93" s="241">
        <v>55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134</v>
      </c>
      <c r="AU93" s="247" t="s">
        <v>80</v>
      </c>
      <c r="AV93" s="14" t="s">
        <v>130</v>
      </c>
      <c r="AW93" s="14" t="s">
        <v>32</v>
      </c>
      <c r="AX93" s="14" t="s">
        <v>78</v>
      </c>
      <c r="AY93" s="247" t="s">
        <v>123</v>
      </c>
    </row>
    <row r="94" s="2" customFormat="1" ht="37.8" customHeight="1">
      <c r="A94" s="41"/>
      <c r="B94" s="42"/>
      <c r="C94" s="207" t="s">
        <v>80</v>
      </c>
      <c r="D94" s="207" t="s">
        <v>125</v>
      </c>
      <c r="E94" s="208" t="s">
        <v>137</v>
      </c>
      <c r="F94" s="209" t="s">
        <v>138</v>
      </c>
      <c r="G94" s="210" t="s">
        <v>128</v>
      </c>
      <c r="H94" s="211">
        <v>190</v>
      </c>
      <c r="I94" s="212"/>
      <c r="J94" s="213">
        <f>ROUND(I94*H94,2)</f>
        <v>0</v>
      </c>
      <c r="K94" s="209" t="s">
        <v>129</v>
      </c>
      <c r="L94" s="47"/>
      <c r="M94" s="214" t="s">
        <v>19</v>
      </c>
      <c r="N94" s="215" t="s">
        <v>41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0.26000000000000001</v>
      </c>
      <c r="T94" s="217">
        <f>S94*H94</f>
        <v>49.399999999999999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130</v>
      </c>
      <c r="AT94" s="218" t="s">
        <v>125</v>
      </c>
      <c r="AU94" s="218" t="s">
        <v>80</v>
      </c>
      <c r="AY94" s="20" t="s">
        <v>123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78</v>
      </c>
      <c r="BK94" s="219">
        <f>ROUND(I94*H94,2)</f>
        <v>0</v>
      </c>
      <c r="BL94" s="20" t="s">
        <v>130</v>
      </c>
      <c r="BM94" s="218" t="s">
        <v>139</v>
      </c>
    </row>
    <row r="95" s="2" customFormat="1">
      <c r="A95" s="41"/>
      <c r="B95" s="42"/>
      <c r="C95" s="43"/>
      <c r="D95" s="220" t="s">
        <v>132</v>
      </c>
      <c r="E95" s="43"/>
      <c r="F95" s="221" t="s">
        <v>140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132</v>
      </c>
      <c r="AU95" s="20" t="s">
        <v>80</v>
      </c>
    </row>
    <row r="96" s="13" customFormat="1">
      <c r="A96" s="13"/>
      <c r="B96" s="225"/>
      <c r="C96" s="226"/>
      <c r="D96" s="227" t="s">
        <v>134</v>
      </c>
      <c r="E96" s="228" t="s">
        <v>19</v>
      </c>
      <c r="F96" s="229" t="s">
        <v>141</v>
      </c>
      <c r="G96" s="226"/>
      <c r="H96" s="230">
        <v>190</v>
      </c>
      <c r="I96" s="231"/>
      <c r="J96" s="226"/>
      <c r="K96" s="226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134</v>
      </c>
      <c r="AU96" s="236" t="s">
        <v>80</v>
      </c>
      <c r="AV96" s="13" t="s">
        <v>80</v>
      </c>
      <c r="AW96" s="13" t="s">
        <v>32</v>
      </c>
      <c r="AX96" s="13" t="s">
        <v>70</v>
      </c>
      <c r="AY96" s="236" t="s">
        <v>123</v>
      </c>
    </row>
    <row r="97" s="14" customFormat="1">
      <c r="A97" s="14"/>
      <c r="B97" s="237"/>
      <c r="C97" s="238"/>
      <c r="D97" s="227" t="s">
        <v>134</v>
      </c>
      <c r="E97" s="239" t="s">
        <v>19</v>
      </c>
      <c r="F97" s="240" t="s">
        <v>136</v>
      </c>
      <c r="G97" s="238"/>
      <c r="H97" s="241">
        <v>190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134</v>
      </c>
      <c r="AU97" s="247" t="s">
        <v>80</v>
      </c>
      <c r="AV97" s="14" t="s">
        <v>130</v>
      </c>
      <c r="AW97" s="14" t="s">
        <v>32</v>
      </c>
      <c r="AX97" s="14" t="s">
        <v>78</v>
      </c>
      <c r="AY97" s="247" t="s">
        <v>123</v>
      </c>
    </row>
    <row r="98" s="2" customFormat="1" ht="37.8" customHeight="1">
      <c r="A98" s="41"/>
      <c r="B98" s="42"/>
      <c r="C98" s="207" t="s">
        <v>142</v>
      </c>
      <c r="D98" s="207" t="s">
        <v>125</v>
      </c>
      <c r="E98" s="208" t="s">
        <v>143</v>
      </c>
      <c r="F98" s="209" t="s">
        <v>144</v>
      </c>
      <c r="G98" s="210" t="s">
        <v>128</v>
      </c>
      <c r="H98" s="211">
        <v>3</v>
      </c>
      <c r="I98" s="212"/>
      <c r="J98" s="213">
        <f>ROUND(I98*H98,2)</f>
        <v>0</v>
      </c>
      <c r="K98" s="209" t="s">
        <v>129</v>
      </c>
      <c r="L98" s="47"/>
      <c r="M98" s="214" t="s">
        <v>19</v>
      </c>
      <c r="N98" s="215" t="s">
        <v>41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0.32500000000000001</v>
      </c>
      <c r="T98" s="217">
        <f>S98*H98</f>
        <v>0.97500000000000009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130</v>
      </c>
      <c r="AT98" s="218" t="s">
        <v>125</v>
      </c>
      <c r="AU98" s="218" t="s">
        <v>80</v>
      </c>
      <c r="AY98" s="20" t="s">
        <v>123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130</v>
      </c>
      <c r="BM98" s="218" t="s">
        <v>145</v>
      </c>
    </row>
    <row r="99" s="2" customFormat="1">
      <c r="A99" s="41"/>
      <c r="B99" s="42"/>
      <c r="C99" s="43"/>
      <c r="D99" s="220" t="s">
        <v>132</v>
      </c>
      <c r="E99" s="43"/>
      <c r="F99" s="221" t="s">
        <v>146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132</v>
      </c>
      <c r="AU99" s="20" t="s">
        <v>80</v>
      </c>
    </row>
    <row r="100" s="13" customFormat="1">
      <c r="A100" s="13"/>
      <c r="B100" s="225"/>
      <c r="C100" s="226"/>
      <c r="D100" s="227" t="s">
        <v>134</v>
      </c>
      <c r="E100" s="228" t="s">
        <v>19</v>
      </c>
      <c r="F100" s="229" t="s">
        <v>147</v>
      </c>
      <c r="G100" s="226"/>
      <c r="H100" s="230">
        <v>3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134</v>
      </c>
      <c r="AU100" s="236" t="s">
        <v>80</v>
      </c>
      <c r="AV100" s="13" t="s">
        <v>80</v>
      </c>
      <c r="AW100" s="13" t="s">
        <v>32</v>
      </c>
      <c r="AX100" s="13" t="s">
        <v>70</v>
      </c>
      <c r="AY100" s="236" t="s">
        <v>123</v>
      </c>
    </row>
    <row r="101" s="14" customFormat="1">
      <c r="A101" s="14"/>
      <c r="B101" s="237"/>
      <c r="C101" s="238"/>
      <c r="D101" s="227" t="s">
        <v>134</v>
      </c>
      <c r="E101" s="239" t="s">
        <v>19</v>
      </c>
      <c r="F101" s="240" t="s">
        <v>136</v>
      </c>
      <c r="G101" s="238"/>
      <c r="H101" s="241">
        <v>3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134</v>
      </c>
      <c r="AU101" s="247" t="s">
        <v>80</v>
      </c>
      <c r="AV101" s="14" t="s">
        <v>130</v>
      </c>
      <c r="AW101" s="14" t="s">
        <v>32</v>
      </c>
      <c r="AX101" s="14" t="s">
        <v>78</v>
      </c>
      <c r="AY101" s="247" t="s">
        <v>123</v>
      </c>
    </row>
    <row r="102" s="2" customFormat="1" ht="37.8" customHeight="1">
      <c r="A102" s="41"/>
      <c r="B102" s="42"/>
      <c r="C102" s="207" t="s">
        <v>130</v>
      </c>
      <c r="D102" s="207" t="s">
        <v>125</v>
      </c>
      <c r="E102" s="208" t="s">
        <v>148</v>
      </c>
      <c r="F102" s="209" t="s">
        <v>149</v>
      </c>
      <c r="G102" s="210" t="s">
        <v>128</v>
      </c>
      <c r="H102" s="211">
        <v>3</v>
      </c>
      <c r="I102" s="212"/>
      <c r="J102" s="213">
        <f>ROUND(I102*H102,2)</f>
        <v>0</v>
      </c>
      <c r="K102" s="209" t="s">
        <v>129</v>
      </c>
      <c r="L102" s="47"/>
      <c r="M102" s="214" t="s">
        <v>19</v>
      </c>
      <c r="N102" s="215" t="s">
        <v>41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0.28999999999999998</v>
      </c>
      <c r="T102" s="217">
        <f>S102*H102</f>
        <v>0.86999999999999988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130</v>
      </c>
      <c r="AT102" s="218" t="s">
        <v>125</v>
      </c>
      <c r="AU102" s="218" t="s">
        <v>80</v>
      </c>
      <c r="AY102" s="20" t="s">
        <v>123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78</v>
      </c>
      <c r="BK102" s="219">
        <f>ROUND(I102*H102,2)</f>
        <v>0</v>
      </c>
      <c r="BL102" s="20" t="s">
        <v>130</v>
      </c>
      <c r="BM102" s="218" t="s">
        <v>150</v>
      </c>
    </row>
    <row r="103" s="2" customFormat="1">
      <c r="A103" s="41"/>
      <c r="B103" s="42"/>
      <c r="C103" s="43"/>
      <c r="D103" s="220" t="s">
        <v>132</v>
      </c>
      <c r="E103" s="43"/>
      <c r="F103" s="221" t="s">
        <v>151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132</v>
      </c>
      <c r="AU103" s="20" t="s">
        <v>80</v>
      </c>
    </row>
    <row r="104" s="13" customFormat="1">
      <c r="A104" s="13"/>
      <c r="B104" s="225"/>
      <c r="C104" s="226"/>
      <c r="D104" s="227" t="s">
        <v>134</v>
      </c>
      <c r="E104" s="228" t="s">
        <v>19</v>
      </c>
      <c r="F104" s="229" t="s">
        <v>147</v>
      </c>
      <c r="G104" s="226"/>
      <c r="H104" s="230">
        <v>3</v>
      </c>
      <c r="I104" s="231"/>
      <c r="J104" s="226"/>
      <c r="K104" s="226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134</v>
      </c>
      <c r="AU104" s="236" t="s">
        <v>80</v>
      </c>
      <c r="AV104" s="13" t="s">
        <v>80</v>
      </c>
      <c r="AW104" s="13" t="s">
        <v>32</v>
      </c>
      <c r="AX104" s="13" t="s">
        <v>70</v>
      </c>
      <c r="AY104" s="236" t="s">
        <v>123</v>
      </c>
    </row>
    <row r="105" s="14" customFormat="1">
      <c r="A105" s="14"/>
      <c r="B105" s="237"/>
      <c r="C105" s="238"/>
      <c r="D105" s="227" t="s">
        <v>134</v>
      </c>
      <c r="E105" s="239" t="s">
        <v>19</v>
      </c>
      <c r="F105" s="240" t="s">
        <v>136</v>
      </c>
      <c r="G105" s="238"/>
      <c r="H105" s="241">
        <v>3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134</v>
      </c>
      <c r="AU105" s="247" t="s">
        <v>80</v>
      </c>
      <c r="AV105" s="14" t="s">
        <v>130</v>
      </c>
      <c r="AW105" s="14" t="s">
        <v>32</v>
      </c>
      <c r="AX105" s="14" t="s">
        <v>78</v>
      </c>
      <c r="AY105" s="247" t="s">
        <v>123</v>
      </c>
    </row>
    <row r="106" s="2" customFormat="1" ht="37.8" customHeight="1">
      <c r="A106" s="41"/>
      <c r="B106" s="42"/>
      <c r="C106" s="207" t="s">
        <v>152</v>
      </c>
      <c r="D106" s="207" t="s">
        <v>125</v>
      </c>
      <c r="E106" s="208" t="s">
        <v>153</v>
      </c>
      <c r="F106" s="209" t="s">
        <v>154</v>
      </c>
      <c r="G106" s="210" t="s">
        <v>128</v>
      </c>
      <c r="H106" s="211">
        <v>51.399999999999999</v>
      </c>
      <c r="I106" s="212"/>
      <c r="J106" s="213">
        <f>ROUND(I106*H106,2)</f>
        <v>0</v>
      </c>
      <c r="K106" s="209" t="s">
        <v>129</v>
      </c>
      <c r="L106" s="47"/>
      <c r="M106" s="214" t="s">
        <v>19</v>
      </c>
      <c r="N106" s="215" t="s">
        <v>41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0.44</v>
      </c>
      <c r="T106" s="217">
        <f>S106*H106</f>
        <v>22.616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130</v>
      </c>
      <c r="AT106" s="218" t="s">
        <v>125</v>
      </c>
      <c r="AU106" s="218" t="s">
        <v>80</v>
      </c>
      <c r="AY106" s="20" t="s">
        <v>123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78</v>
      </c>
      <c r="BK106" s="219">
        <f>ROUND(I106*H106,2)</f>
        <v>0</v>
      </c>
      <c r="BL106" s="20" t="s">
        <v>130</v>
      </c>
      <c r="BM106" s="218" t="s">
        <v>155</v>
      </c>
    </row>
    <row r="107" s="2" customFormat="1">
      <c r="A107" s="41"/>
      <c r="B107" s="42"/>
      <c r="C107" s="43"/>
      <c r="D107" s="220" t="s">
        <v>132</v>
      </c>
      <c r="E107" s="43"/>
      <c r="F107" s="221" t="s">
        <v>156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132</v>
      </c>
      <c r="AU107" s="20" t="s">
        <v>80</v>
      </c>
    </row>
    <row r="108" s="15" customFormat="1">
      <c r="A108" s="15"/>
      <c r="B108" s="248"/>
      <c r="C108" s="249"/>
      <c r="D108" s="227" t="s">
        <v>134</v>
      </c>
      <c r="E108" s="250" t="s">
        <v>19</v>
      </c>
      <c r="F108" s="251" t="s">
        <v>157</v>
      </c>
      <c r="G108" s="249"/>
      <c r="H108" s="250" t="s">
        <v>19</v>
      </c>
      <c r="I108" s="252"/>
      <c r="J108" s="249"/>
      <c r="K108" s="249"/>
      <c r="L108" s="253"/>
      <c r="M108" s="254"/>
      <c r="N108" s="255"/>
      <c r="O108" s="255"/>
      <c r="P108" s="255"/>
      <c r="Q108" s="255"/>
      <c r="R108" s="255"/>
      <c r="S108" s="255"/>
      <c r="T108" s="25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7" t="s">
        <v>134</v>
      </c>
      <c r="AU108" s="257" t="s">
        <v>80</v>
      </c>
      <c r="AV108" s="15" t="s">
        <v>78</v>
      </c>
      <c r="AW108" s="15" t="s">
        <v>32</v>
      </c>
      <c r="AX108" s="15" t="s">
        <v>70</v>
      </c>
      <c r="AY108" s="257" t="s">
        <v>123</v>
      </c>
    </row>
    <row r="109" s="13" customFormat="1">
      <c r="A109" s="13"/>
      <c r="B109" s="225"/>
      <c r="C109" s="226"/>
      <c r="D109" s="227" t="s">
        <v>134</v>
      </c>
      <c r="E109" s="228" t="s">
        <v>19</v>
      </c>
      <c r="F109" s="229" t="s">
        <v>158</v>
      </c>
      <c r="G109" s="226"/>
      <c r="H109" s="230">
        <v>42.399999999999999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134</v>
      </c>
      <c r="AU109" s="236" t="s">
        <v>80</v>
      </c>
      <c r="AV109" s="13" t="s">
        <v>80</v>
      </c>
      <c r="AW109" s="13" t="s">
        <v>32</v>
      </c>
      <c r="AX109" s="13" t="s">
        <v>70</v>
      </c>
      <c r="AY109" s="236" t="s">
        <v>123</v>
      </c>
    </row>
    <row r="110" s="15" customFormat="1">
      <c r="A110" s="15"/>
      <c r="B110" s="248"/>
      <c r="C110" s="249"/>
      <c r="D110" s="227" t="s">
        <v>134</v>
      </c>
      <c r="E110" s="250" t="s">
        <v>19</v>
      </c>
      <c r="F110" s="251" t="s">
        <v>159</v>
      </c>
      <c r="G110" s="249"/>
      <c r="H110" s="250" t="s">
        <v>19</v>
      </c>
      <c r="I110" s="252"/>
      <c r="J110" s="249"/>
      <c r="K110" s="249"/>
      <c r="L110" s="253"/>
      <c r="M110" s="254"/>
      <c r="N110" s="255"/>
      <c r="O110" s="255"/>
      <c r="P110" s="255"/>
      <c r="Q110" s="255"/>
      <c r="R110" s="255"/>
      <c r="S110" s="255"/>
      <c r="T110" s="25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7" t="s">
        <v>134</v>
      </c>
      <c r="AU110" s="257" t="s">
        <v>80</v>
      </c>
      <c r="AV110" s="15" t="s">
        <v>78</v>
      </c>
      <c r="AW110" s="15" t="s">
        <v>32</v>
      </c>
      <c r="AX110" s="15" t="s">
        <v>70</v>
      </c>
      <c r="AY110" s="257" t="s">
        <v>123</v>
      </c>
    </row>
    <row r="111" s="13" customFormat="1">
      <c r="A111" s="13"/>
      <c r="B111" s="225"/>
      <c r="C111" s="226"/>
      <c r="D111" s="227" t="s">
        <v>134</v>
      </c>
      <c r="E111" s="228" t="s">
        <v>19</v>
      </c>
      <c r="F111" s="229" t="s">
        <v>160</v>
      </c>
      <c r="G111" s="226"/>
      <c r="H111" s="230">
        <v>9</v>
      </c>
      <c r="I111" s="231"/>
      <c r="J111" s="226"/>
      <c r="K111" s="226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134</v>
      </c>
      <c r="AU111" s="236" t="s">
        <v>80</v>
      </c>
      <c r="AV111" s="13" t="s">
        <v>80</v>
      </c>
      <c r="AW111" s="13" t="s">
        <v>32</v>
      </c>
      <c r="AX111" s="13" t="s">
        <v>70</v>
      </c>
      <c r="AY111" s="236" t="s">
        <v>123</v>
      </c>
    </row>
    <row r="112" s="14" customFormat="1">
      <c r="A112" s="14"/>
      <c r="B112" s="237"/>
      <c r="C112" s="238"/>
      <c r="D112" s="227" t="s">
        <v>134</v>
      </c>
      <c r="E112" s="239" t="s">
        <v>19</v>
      </c>
      <c r="F112" s="240" t="s">
        <v>136</v>
      </c>
      <c r="G112" s="238"/>
      <c r="H112" s="241">
        <v>51.399999999999999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134</v>
      </c>
      <c r="AU112" s="247" t="s">
        <v>80</v>
      </c>
      <c r="AV112" s="14" t="s">
        <v>130</v>
      </c>
      <c r="AW112" s="14" t="s">
        <v>32</v>
      </c>
      <c r="AX112" s="14" t="s">
        <v>78</v>
      </c>
      <c r="AY112" s="247" t="s">
        <v>123</v>
      </c>
    </row>
    <row r="113" s="2" customFormat="1" ht="37.8" customHeight="1">
      <c r="A113" s="41"/>
      <c r="B113" s="42"/>
      <c r="C113" s="207" t="s">
        <v>161</v>
      </c>
      <c r="D113" s="207" t="s">
        <v>125</v>
      </c>
      <c r="E113" s="208" t="s">
        <v>162</v>
      </c>
      <c r="F113" s="209" t="s">
        <v>163</v>
      </c>
      <c r="G113" s="210" t="s">
        <v>128</v>
      </c>
      <c r="H113" s="211">
        <v>36.700000000000003</v>
      </c>
      <c r="I113" s="212"/>
      <c r="J113" s="213">
        <f>ROUND(I113*H113,2)</f>
        <v>0</v>
      </c>
      <c r="K113" s="209" t="s">
        <v>129</v>
      </c>
      <c r="L113" s="47"/>
      <c r="M113" s="214" t="s">
        <v>19</v>
      </c>
      <c r="N113" s="215" t="s">
        <v>41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0.57999999999999996</v>
      </c>
      <c r="T113" s="217">
        <f>S113*H113</f>
        <v>21.286000000000001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130</v>
      </c>
      <c r="AT113" s="218" t="s">
        <v>125</v>
      </c>
      <c r="AU113" s="218" t="s">
        <v>80</v>
      </c>
      <c r="AY113" s="20" t="s">
        <v>123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78</v>
      </c>
      <c r="BK113" s="219">
        <f>ROUND(I113*H113,2)</f>
        <v>0</v>
      </c>
      <c r="BL113" s="20" t="s">
        <v>130</v>
      </c>
      <c r="BM113" s="218" t="s">
        <v>164</v>
      </c>
    </row>
    <row r="114" s="2" customFormat="1">
      <c r="A114" s="41"/>
      <c r="B114" s="42"/>
      <c r="C114" s="43"/>
      <c r="D114" s="220" t="s">
        <v>132</v>
      </c>
      <c r="E114" s="43"/>
      <c r="F114" s="221" t="s">
        <v>165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132</v>
      </c>
      <c r="AU114" s="20" t="s">
        <v>80</v>
      </c>
    </row>
    <row r="115" s="13" customFormat="1">
      <c r="A115" s="13"/>
      <c r="B115" s="225"/>
      <c r="C115" s="226"/>
      <c r="D115" s="227" t="s">
        <v>134</v>
      </c>
      <c r="E115" s="228" t="s">
        <v>19</v>
      </c>
      <c r="F115" s="229" t="s">
        <v>166</v>
      </c>
      <c r="G115" s="226"/>
      <c r="H115" s="230">
        <v>2</v>
      </c>
      <c r="I115" s="231"/>
      <c r="J115" s="226"/>
      <c r="K115" s="226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134</v>
      </c>
      <c r="AU115" s="236" t="s">
        <v>80</v>
      </c>
      <c r="AV115" s="13" t="s">
        <v>80</v>
      </c>
      <c r="AW115" s="13" t="s">
        <v>32</v>
      </c>
      <c r="AX115" s="13" t="s">
        <v>70</v>
      </c>
      <c r="AY115" s="236" t="s">
        <v>123</v>
      </c>
    </row>
    <row r="116" s="15" customFormat="1">
      <c r="A116" s="15"/>
      <c r="B116" s="248"/>
      <c r="C116" s="249"/>
      <c r="D116" s="227" t="s">
        <v>134</v>
      </c>
      <c r="E116" s="250" t="s">
        <v>19</v>
      </c>
      <c r="F116" s="251" t="s">
        <v>157</v>
      </c>
      <c r="G116" s="249"/>
      <c r="H116" s="250" t="s">
        <v>19</v>
      </c>
      <c r="I116" s="252"/>
      <c r="J116" s="249"/>
      <c r="K116" s="249"/>
      <c r="L116" s="253"/>
      <c r="M116" s="254"/>
      <c r="N116" s="255"/>
      <c r="O116" s="255"/>
      <c r="P116" s="255"/>
      <c r="Q116" s="255"/>
      <c r="R116" s="255"/>
      <c r="S116" s="255"/>
      <c r="T116" s="256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7" t="s">
        <v>134</v>
      </c>
      <c r="AU116" s="257" t="s">
        <v>80</v>
      </c>
      <c r="AV116" s="15" t="s">
        <v>78</v>
      </c>
      <c r="AW116" s="15" t="s">
        <v>32</v>
      </c>
      <c r="AX116" s="15" t="s">
        <v>70</v>
      </c>
      <c r="AY116" s="257" t="s">
        <v>123</v>
      </c>
    </row>
    <row r="117" s="13" customFormat="1">
      <c r="A117" s="13"/>
      <c r="B117" s="225"/>
      <c r="C117" s="226"/>
      <c r="D117" s="227" t="s">
        <v>134</v>
      </c>
      <c r="E117" s="228" t="s">
        <v>19</v>
      </c>
      <c r="F117" s="229" t="s">
        <v>167</v>
      </c>
      <c r="G117" s="226"/>
      <c r="H117" s="230">
        <v>25.699999999999999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134</v>
      </c>
      <c r="AU117" s="236" t="s">
        <v>80</v>
      </c>
      <c r="AV117" s="13" t="s">
        <v>80</v>
      </c>
      <c r="AW117" s="13" t="s">
        <v>32</v>
      </c>
      <c r="AX117" s="13" t="s">
        <v>70</v>
      </c>
      <c r="AY117" s="236" t="s">
        <v>123</v>
      </c>
    </row>
    <row r="118" s="15" customFormat="1">
      <c r="A118" s="15"/>
      <c r="B118" s="248"/>
      <c r="C118" s="249"/>
      <c r="D118" s="227" t="s">
        <v>134</v>
      </c>
      <c r="E118" s="250" t="s">
        <v>19</v>
      </c>
      <c r="F118" s="251" t="s">
        <v>159</v>
      </c>
      <c r="G118" s="249"/>
      <c r="H118" s="250" t="s">
        <v>19</v>
      </c>
      <c r="I118" s="252"/>
      <c r="J118" s="249"/>
      <c r="K118" s="249"/>
      <c r="L118" s="253"/>
      <c r="M118" s="254"/>
      <c r="N118" s="255"/>
      <c r="O118" s="255"/>
      <c r="P118" s="255"/>
      <c r="Q118" s="255"/>
      <c r="R118" s="255"/>
      <c r="S118" s="255"/>
      <c r="T118" s="25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7" t="s">
        <v>134</v>
      </c>
      <c r="AU118" s="257" t="s">
        <v>80</v>
      </c>
      <c r="AV118" s="15" t="s">
        <v>78</v>
      </c>
      <c r="AW118" s="15" t="s">
        <v>32</v>
      </c>
      <c r="AX118" s="15" t="s">
        <v>70</v>
      </c>
      <c r="AY118" s="257" t="s">
        <v>123</v>
      </c>
    </row>
    <row r="119" s="13" customFormat="1">
      <c r="A119" s="13"/>
      <c r="B119" s="225"/>
      <c r="C119" s="226"/>
      <c r="D119" s="227" t="s">
        <v>134</v>
      </c>
      <c r="E119" s="228" t="s">
        <v>19</v>
      </c>
      <c r="F119" s="229" t="s">
        <v>160</v>
      </c>
      <c r="G119" s="226"/>
      <c r="H119" s="230">
        <v>9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134</v>
      </c>
      <c r="AU119" s="236" t="s">
        <v>80</v>
      </c>
      <c r="AV119" s="13" t="s">
        <v>80</v>
      </c>
      <c r="AW119" s="13" t="s">
        <v>32</v>
      </c>
      <c r="AX119" s="13" t="s">
        <v>70</v>
      </c>
      <c r="AY119" s="236" t="s">
        <v>123</v>
      </c>
    </row>
    <row r="120" s="14" customFormat="1">
      <c r="A120" s="14"/>
      <c r="B120" s="237"/>
      <c r="C120" s="238"/>
      <c r="D120" s="227" t="s">
        <v>134</v>
      </c>
      <c r="E120" s="239" t="s">
        <v>19</v>
      </c>
      <c r="F120" s="240" t="s">
        <v>136</v>
      </c>
      <c r="G120" s="238"/>
      <c r="H120" s="241">
        <v>36.700000000000003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134</v>
      </c>
      <c r="AU120" s="247" t="s">
        <v>80</v>
      </c>
      <c r="AV120" s="14" t="s">
        <v>130</v>
      </c>
      <c r="AW120" s="14" t="s">
        <v>32</v>
      </c>
      <c r="AX120" s="14" t="s">
        <v>78</v>
      </c>
      <c r="AY120" s="247" t="s">
        <v>123</v>
      </c>
    </row>
    <row r="121" s="2" customFormat="1" ht="24.15" customHeight="1">
      <c r="A121" s="41"/>
      <c r="B121" s="42"/>
      <c r="C121" s="207" t="s">
        <v>168</v>
      </c>
      <c r="D121" s="207" t="s">
        <v>125</v>
      </c>
      <c r="E121" s="208" t="s">
        <v>169</v>
      </c>
      <c r="F121" s="209" t="s">
        <v>170</v>
      </c>
      <c r="G121" s="210" t="s">
        <v>128</v>
      </c>
      <c r="H121" s="211">
        <v>3</v>
      </c>
      <c r="I121" s="212"/>
      <c r="J121" s="213">
        <f>ROUND(I121*H121,2)</f>
        <v>0</v>
      </c>
      <c r="K121" s="209" t="s">
        <v>129</v>
      </c>
      <c r="L121" s="47"/>
      <c r="M121" s="214" t="s">
        <v>19</v>
      </c>
      <c r="N121" s="215" t="s">
        <v>41</v>
      </c>
      <c r="O121" s="87"/>
      <c r="P121" s="216">
        <f>O121*H121</f>
        <v>0</v>
      </c>
      <c r="Q121" s="216">
        <v>1.0000000000000001E-05</v>
      </c>
      <c r="R121" s="216">
        <f>Q121*H121</f>
        <v>3.0000000000000004E-05</v>
      </c>
      <c r="S121" s="216">
        <v>0.091999999999999998</v>
      </c>
      <c r="T121" s="217">
        <f>S121*H121</f>
        <v>0.27600000000000002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130</v>
      </c>
      <c r="AT121" s="218" t="s">
        <v>125</v>
      </c>
      <c r="AU121" s="218" t="s">
        <v>80</v>
      </c>
      <c r="AY121" s="20" t="s">
        <v>123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78</v>
      </c>
      <c r="BK121" s="219">
        <f>ROUND(I121*H121,2)</f>
        <v>0</v>
      </c>
      <c r="BL121" s="20" t="s">
        <v>130</v>
      </c>
      <c r="BM121" s="218" t="s">
        <v>171</v>
      </c>
    </row>
    <row r="122" s="2" customFormat="1">
      <c r="A122" s="41"/>
      <c r="B122" s="42"/>
      <c r="C122" s="43"/>
      <c r="D122" s="220" t="s">
        <v>132</v>
      </c>
      <c r="E122" s="43"/>
      <c r="F122" s="221" t="s">
        <v>172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132</v>
      </c>
      <c r="AU122" s="20" t="s">
        <v>80</v>
      </c>
    </row>
    <row r="123" s="13" customFormat="1">
      <c r="A123" s="13"/>
      <c r="B123" s="225"/>
      <c r="C123" s="226"/>
      <c r="D123" s="227" t="s">
        <v>134</v>
      </c>
      <c r="E123" s="228" t="s">
        <v>19</v>
      </c>
      <c r="F123" s="229" t="s">
        <v>173</v>
      </c>
      <c r="G123" s="226"/>
      <c r="H123" s="230">
        <v>3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134</v>
      </c>
      <c r="AU123" s="236" t="s">
        <v>80</v>
      </c>
      <c r="AV123" s="13" t="s">
        <v>80</v>
      </c>
      <c r="AW123" s="13" t="s">
        <v>32</v>
      </c>
      <c r="AX123" s="13" t="s">
        <v>70</v>
      </c>
      <c r="AY123" s="236" t="s">
        <v>123</v>
      </c>
    </row>
    <row r="124" s="14" customFormat="1">
      <c r="A124" s="14"/>
      <c r="B124" s="237"/>
      <c r="C124" s="238"/>
      <c r="D124" s="227" t="s">
        <v>134</v>
      </c>
      <c r="E124" s="239" t="s">
        <v>19</v>
      </c>
      <c r="F124" s="240" t="s">
        <v>136</v>
      </c>
      <c r="G124" s="238"/>
      <c r="H124" s="241">
        <v>3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134</v>
      </c>
      <c r="AU124" s="247" t="s">
        <v>80</v>
      </c>
      <c r="AV124" s="14" t="s">
        <v>130</v>
      </c>
      <c r="AW124" s="14" t="s">
        <v>32</v>
      </c>
      <c r="AX124" s="14" t="s">
        <v>78</v>
      </c>
      <c r="AY124" s="247" t="s">
        <v>123</v>
      </c>
    </row>
    <row r="125" s="2" customFormat="1" ht="24.15" customHeight="1">
      <c r="A125" s="41"/>
      <c r="B125" s="42"/>
      <c r="C125" s="207" t="s">
        <v>174</v>
      </c>
      <c r="D125" s="207" t="s">
        <v>125</v>
      </c>
      <c r="E125" s="208" t="s">
        <v>175</v>
      </c>
      <c r="F125" s="209" t="s">
        <v>176</v>
      </c>
      <c r="G125" s="210" t="s">
        <v>128</v>
      </c>
      <c r="H125" s="211">
        <v>2</v>
      </c>
      <c r="I125" s="212"/>
      <c r="J125" s="213">
        <f>ROUND(I125*H125,2)</f>
        <v>0</v>
      </c>
      <c r="K125" s="209" t="s">
        <v>129</v>
      </c>
      <c r="L125" s="47"/>
      <c r="M125" s="214" t="s">
        <v>19</v>
      </c>
      <c r="N125" s="215" t="s">
        <v>41</v>
      </c>
      <c r="O125" s="87"/>
      <c r="P125" s="216">
        <f>O125*H125</f>
        <v>0</v>
      </c>
      <c r="Q125" s="216">
        <v>2.0000000000000002E-05</v>
      </c>
      <c r="R125" s="216">
        <f>Q125*H125</f>
        <v>4.0000000000000003E-05</v>
      </c>
      <c r="S125" s="216">
        <v>0.13800000000000001</v>
      </c>
      <c r="T125" s="217">
        <f>S125*H125</f>
        <v>0.27600000000000002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130</v>
      </c>
      <c r="AT125" s="218" t="s">
        <v>125</v>
      </c>
      <c r="AU125" s="218" t="s">
        <v>80</v>
      </c>
      <c r="AY125" s="20" t="s">
        <v>123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78</v>
      </c>
      <c r="BK125" s="219">
        <f>ROUND(I125*H125,2)</f>
        <v>0</v>
      </c>
      <c r="BL125" s="20" t="s">
        <v>130</v>
      </c>
      <c r="BM125" s="218" t="s">
        <v>177</v>
      </c>
    </row>
    <row r="126" s="2" customFormat="1">
      <c r="A126" s="41"/>
      <c r="B126" s="42"/>
      <c r="C126" s="43"/>
      <c r="D126" s="220" t="s">
        <v>132</v>
      </c>
      <c r="E126" s="43"/>
      <c r="F126" s="221" t="s">
        <v>178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132</v>
      </c>
      <c r="AU126" s="20" t="s">
        <v>80</v>
      </c>
    </row>
    <row r="127" s="13" customFormat="1">
      <c r="A127" s="13"/>
      <c r="B127" s="225"/>
      <c r="C127" s="226"/>
      <c r="D127" s="227" t="s">
        <v>134</v>
      </c>
      <c r="E127" s="228" t="s">
        <v>19</v>
      </c>
      <c r="F127" s="229" t="s">
        <v>179</v>
      </c>
      <c r="G127" s="226"/>
      <c r="H127" s="230">
        <v>2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134</v>
      </c>
      <c r="AU127" s="236" t="s">
        <v>80</v>
      </c>
      <c r="AV127" s="13" t="s">
        <v>80</v>
      </c>
      <c r="AW127" s="13" t="s">
        <v>32</v>
      </c>
      <c r="AX127" s="13" t="s">
        <v>70</v>
      </c>
      <c r="AY127" s="236" t="s">
        <v>123</v>
      </c>
    </row>
    <row r="128" s="14" customFormat="1">
      <c r="A128" s="14"/>
      <c r="B128" s="237"/>
      <c r="C128" s="238"/>
      <c r="D128" s="227" t="s">
        <v>134</v>
      </c>
      <c r="E128" s="239" t="s">
        <v>19</v>
      </c>
      <c r="F128" s="240" t="s">
        <v>136</v>
      </c>
      <c r="G128" s="238"/>
      <c r="H128" s="241">
        <v>2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134</v>
      </c>
      <c r="AU128" s="247" t="s">
        <v>80</v>
      </c>
      <c r="AV128" s="14" t="s">
        <v>130</v>
      </c>
      <c r="AW128" s="14" t="s">
        <v>32</v>
      </c>
      <c r="AX128" s="14" t="s">
        <v>78</v>
      </c>
      <c r="AY128" s="247" t="s">
        <v>123</v>
      </c>
    </row>
    <row r="129" s="2" customFormat="1" ht="24.15" customHeight="1">
      <c r="A129" s="41"/>
      <c r="B129" s="42"/>
      <c r="C129" s="207" t="s">
        <v>180</v>
      </c>
      <c r="D129" s="207" t="s">
        <v>125</v>
      </c>
      <c r="E129" s="208" t="s">
        <v>181</v>
      </c>
      <c r="F129" s="209" t="s">
        <v>182</v>
      </c>
      <c r="G129" s="210" t="s">
        <v>183</v>
      </c>
      <c r="H129" s="211">
        <v>87</v>
      </c>
      <c r="I129" s="212"/>
      <c r="J129" s="213">
        <f>ROUND(I129*H129,2)</f>
        <v>0</v>
      </c>
      <c r="K129" s="209" t="s">
        <v>129</v>
      </c>
      <c r="L129" s="47"/>
      <c r="M129" s="214" t="s">
        <v>19</v>
      </c>
      <c r="N129" s="215" t="s">
        <v>41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0.20499999999999999</v>
      </c>
      <c r="T129" s="217">
        <f>S129*H129</f>
        <v>17.834999999999997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130</v>
      </c>
      <c r="AT129" s="218" t="s">
        <v>125</v>
      </c>
      <c r="AU129" s="218" t="s">
        <v>80</v>
      </c>
      <c r="AY129" s="20" t="s">
        <v>123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78</v>
      </c>
      <c r="BK129" s="219">
        <f>ROUND(I129*H129,2)</f>
        <v>0</v>
      </c>
      <c r="BL129" s="20" t="s">
        <v>130</v>
      </c>
      <c r="BM129" s="218" t="s">
        <v>184</v>
      </c>
    </row>
    <row r="130" s="2" customFormat="1">
      <c r="A130" s="41"/>
      <c r="B130" s="42"/>
      <c r="C130" s="43"/>
      <c r="D130" s="220" t="s">
        <v>132</v>
      </c>
      <c r="E130" s="43"/>
      <c r="F130" s="221" t="s">
        <v>185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132</v>
      </c>
      <c r="AU130" s="20" t="s">
        <v>80</v>
      </c>
    </row>
    <row r="131" s="13" customFormat="1">
      <c r="A131" s="13"/>
      <c r="B131" s="225"/>
      <c r="C131" s="226"/>
      <c r="D131" s="227" t="s">
        <v>134</v>
      </c>
      <c r="E131" s="228" t="s">
        <v>19</v>
      </c>
      <c r="F131" s="229" t="s">
        <v>186</v>
      </c>
      <c r="G131" s="226"/>
      <c r="H131" s="230">
        <v>2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134</v>
      </c>
      <c r="AU131" s="236" t="s">
        <v>80</v>
      </c>
      <c r="AV131" s="13" t="s">
        <v>80</v>
      </c>
      <c r="AW131" s="13" t="s">
        <v>32</v>
      </c>
      <c r="AX131" s="13" t="s">
        <v>70</v>
      </c>
      <c r="AY131" s="236" t="s">
        <v>123</v>
      </c>
    </row>
    <row r="132" s="13" customFormat="1">
      <c r="A132" s="13"/>
      <c r="B132" s="225"/>
      <c r="C132" s="226"/>
      <c r="D132" s="227" t="s">
        <v>134</v>
      </c>
      <c r="E132" s="228" t="s">
        <v>19</v>
      </c>
      <c r="F132" s="229" t="s">
        <v>187</v>
      </c>
      <c r="G132" s="226"/>
      <c r="H132" s="230">
        <v>85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134</v>
      </c>
      <c r="AU132" s="236" t="s">
        <v>80</v>
      </c>
      <c r="AV132" s="13" t="s">
        <v>80</v>
      </c>
      <c r="AW132" s="13" t="s">
        <v>32</v>
      </c>
      <c r="AX132" s="13" t="s">
        <v>70</v>
      </c>
      <c r="AY132" s="236" t="s">
        <v>123</v>
      </c>
    </row>
    <row r="133" s="14" customFormat="1">
      <c r="A133" s="14"/>
      <c r="B133" s="237"/>
      <c r="C133" s="238"/>
      <c r="D133" s="227" t="s">
        <v>134</v>
      </c>
      <c r="E133" s="239" t="s">
        <v>19</v>
      </c>
      <c r="F133" s="240" t="s">
        <v>136</v>
      </c>
      <c r="G133" s="238"/>
      <c r="H133" s="241">
        <v>87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134</v>
      </c>
      <c r="AU133" s="247" t="s">
        <v>80</v>
      </c>
      <c r="AV133" s="14" t="s">
        <v>130</v>
      </c>
      <c r="AW133" s="14" t="s">
        <v>32</v>
      </c>
      <c r="AX133" s="14" t="s">
        <v>78</v>
      </c>
      <c r="AY133" s="247" t="s">
        <v>123</v>
      </c>
    </row>
    <row r="134" s="2" customFormat="1" ht="49.05" customHeight="1">
      <c r="A134" s="41"/>
      <c r="B134" s="42"/>
      <c r="C134" s="207" t="s">
        <v>188</v>
      </c>
      <c r="D134" s="207" t="s">
        <v>125</v>
      </c>
      <c r="E134" s="208" t="s">
        <v>189</v>
      </c>
      <c r="F134" s="209" t="s">
        <v>190</v>
      </c>
      <c r="G134" s="210" t="s">
        <v>183</v>
      </c>
      <c r="H134" s="211">
        <v>48</v>
      </c>
      <c r="I134" s="212"/>
      <c r="J134" s="213">
        <f>ROUND(I134*H134,2)</f>
        <v>0</v>
      </c>
      <c r="K134" s="209" t="s">
        <v>129</v>
      </c>
      <c r="L134" s="47"/>
      <c r="M134" s="214" t="s">
        <v>19</v>
      </c>
      <c r="N134" s="215" t="s">
        <v>41</v>
      </c>
      <c r="O134" s="87"/>
      <c r="P134" s="216">
        <f>O134*H134</f>
        <v>0</v>
      </c>
      <c r="Q134" s="216">
        <v>0.036900000000000002</v>
      </c>
      <c r="R134" s="216">
        <f>Q134*H134</f>
        <v>1.7712000000000001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130</v>
      </c>
      <c r="AT134" s="218" t="s">
        <v>125</v>
      </c>
      <c r="AU134" s="218" t="s">
        <v>80</v>
      </c>
      <c r="AY134" s="20" t="s">
        <v>123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78</v>
      </c>
      <c r="BK134" s="219">
        <f>ROUND(I134*H134,2)</f>
        <v>0</v>
      </c>
      <c r="BL134" s="20" t="s">
        <v>130</v>
      </c>
      <c r="BM134" s="218" t="s">
        <v>191</v>
      </c>
    </row>
    <row r="135" s="2" customFormat="1">
      <c r="A135" s="41"/>
      <c r="B135" s="42"/>
      <c r="C135" s="43"/>
      <c r="D135" s="220" t="s">
        <v>132</v>
      </c>
      <c r="E135" s="43"/>
      <c r="F135" s="221" t="s">
        <v>192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132</v>
      </c>
      <c r="AU135" s="20" t="s">
        <v>80</v>
      </c>
    </row>
    <row r="136" s="15" customFormat="1">
      <c r="A136" s="15"/>
      <c r="B136" s="248"/>
      <c r="C136" s="249"/>
      <c r="D136" s="227" t="s">
        <v>134</v>
      </c>
      <c r="E136" s="250" t="s">
        <v>19</v>
      </c>
      <c r="F136" s="251" t="s">
        <v>193</v>
      </c>
      <c r="G136" s="249"/>
      <c r="H136" s="250" t="s">
        <v>19</v>
      </c>
      <c r="I136" s="252"/>
      <c r="J136" s="249"/>
      <c r="K136" s="249"/>
      <c r="L136" s="253"/>
      <c r="M136" s="254"/>
      <c r="N136" s="255"/>
      <c r="O136" s="255"/>
      <c r="P136" s="255"/>
      <c r="Q136" s="255"/>
      <c r="R136" s="255"/>
      <c r="S136" s="255"/>
      <c r="T136" s="25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7" t="s">
        <v>134</v>
      </c>
      <c r="AU136" s="257" t="s">
        <v>80</v>
      </c>
      <c r="AV136" s="15" t="s">
        <v>78</v>
      </c>
      <c r="AW136" s="15" t="s">
        <v>32</v>
      </c>
      <c r="AX136" s="15" t="s">
        <v>70</v>
      </c>
      <c r="AY136" s="257" t="s">
        <v>123</v>
      </c>
    </row>
    <row r="137" s="13" customFormat="1">
      <c r="A137" s="13"/>
      <c r="B137" s="225"/>
      <c r="C137" s="226"/>
      <c r="D137" s="227" t="s">
        <v>134</v>
      </c>
      <c r="E137" s="228" t="s">
        <v>19</v>
      </c>
      <c r="F137" s="229" t="s">
        <v>194</v>
      </c>
      <c r="G137" s="226"/>
      <c r="H137" s="230">
        <v>48</v>
      </c>
      <c r="I137" s="231"/>
      <c r="J137" s="226"/>
      <c r="K137" s="226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134</v>
      </c>
      <c r="AU137" s="236" t="s">
        <v>80</v>
      </c>
      <c r="AV137" s="13" t="s">
        <v>80</v>
      </c>
      <c r="AW137" s="13" t="s">
        <v>32</v>
      </c>
      <c r="AX137" s="13" t="s">
        <v>70</v>
      </c>
      <c r="AY137" s="236" t="s">
        <v>123</v>
      </c>
    </row>
    <row r="138" s="14" customFormat="1">
      <c r="A138" s="14"/>
      <c r="B138" s="237"/>
      <c r="C138" s="238"/>
      <c r="D138" s="227" t="s">
        <v>134</v>
      </c>
      <c r="E138" s="239" t="s">
        <v>19</v>
      </c>
      <c r="F138" s="240" t="s">
        <v>136</v>
      </c>
      <c r="G138" s="238"/>
      <c r="H138" s="241">
        <v>48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134</v>
      </c>
      <c r="AU138" s="247" t="s">
        <v>80</v>
      </c>
      <c r="AV138" s="14" t="s">
        <v>130</v>
      </c>
      <c r="AW138" s="14" t="s">
        <v>32</v>
      </c>
      <c r="AX138" s="14" t="s">
        <v>78</v>
      </c>
      <c r="AY138" s="247" t="s">
        <v>123</v>
      </c>
    </row>
    <row r="139" s="2" customFormat="1" ht="49.05" customHeight="1">
      <c r="A139" s="41"/>
      <c r="B139" s="42"/>
      <c r="C139" s="207" t="s">
        <v>195</v>
      </c>
      <c r="D139" s="207" t="s">
        <v>125</v>
      </c>
      <c r="E139" s="208" t="s">
        <v>196</v>
      </c>
      <c r="F139" s="209" t="s">
        <v>197</v>
      </c>
      <c r="G139" s="210" t="s">
        <v>183</v>
      </c>
      <c r="H139" s="211">
        <v>6</v>
      </c>
      <c r="I139" s="212"/>
      <c r="J139" s="213">
        <f>ROUND(I139*H139,2)</f>
        <v>0</v>
      </c>
      <c r="K139" s="209" t="s">
        <v>129</v>
      </c>
      <c r="L139" s="47"/>
      <c r="M139" s="214" t="s">
        <v>19</v>
      </c>
      <c r="N139" s="215" t="s">
        <v>41</v>
      </c>
      <c r="O139" s="87"/>
      <c r="P139" s="216">
        <f>O139*H139</f>
        <v>0</v>
      </c>
      <c r="Q139" s="216">
        <v>0.0086800000000000002</v>
      </c>
      <c r="R139" s="216">
        <f>Q139*H139</f>
        <v>0.052080000000000001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130</v>
      </c>
      <c r="AT139" s="218" t="s">
        <v>125</v>
      </c>
      <c r="AU139" s="218" t="s">
        <v>80</v>
      </c>
      <c r="AY139" s="20" t="s">
        <v>123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78</v>
      </c>
      <c r="BK139" s="219">
        <f>ROUND(I139*H139,2)</f>
        <v>0</v>
      </c>
      <c r="BL139" s="20" t="s">
        <v>130</v>
      </c>
      <c r="BM139" s="218" t="s">
        <v>198</v>
      </c>
    </row>
    <row r="140" s="2" customFormat="1">
      <c r="A140" s="41"/>
      <c r="B140" s="42"/>
      <c r="C140" s="43"/>
      <c r="D140" s="220" t="s">
        <v>132</v>
      </c>
      <c r="E140" s="43"/>
      <c r="F140" s="221" t="s">
        <v>199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132</v>
      </c>
      <c r="AU140" s="20" t="s">
        <v>80</v>
      </c>
    </row>
    <row r="141" s="15" customFormat="1">
      <c r="A141" s="15"/>
      <c r="B141" s="248"/>
      <c r="C141" s="249"/>
      <c r="D141" s="227" t="s">
        <v>134</v>
      </c>
      <c r="E141" s="250" t="s">
        <v>19</v>
      </c>
      <c r="F141" s="251" t="s">
        <v>193</v>
      </c>
      <c r="G141" s="249"/>
      <c r="H141" s="250" t="s">
        <v>19</v>
      </c>
      <c r="I141" s="252"/>
      <c r="J141" s="249"/>
      <c r="K141" s="249"/>
      <c r="L141" s="253"/>
      <c r="M141" s="254"/>
      <c r="N141" s="255"/>
      <c r="O141" s="255"/>
      <c r="P141" s="255"/>
      <c r="Q141" s="255"/>
      <c r="R141" s="255"/>
      <c r="S141" s="255"/>
      <c r="T141" s="25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7" t="s">
        <v>134</v>
      </c>
      <c r="AU141" s="257" t="s">
        <v>80</v>
      </c>
      <c r="AV141" s="15" t="s">
        <v>78</v>
      </c>
      <c r="AW141" s="15" t="s">
        <v>32</v>
      </c>
      <c r="AX141" s="15" t="s">
        <v>70</v>
      </c>
      <c r="AY141" s="257" t="s">
        <v>123</v>
      </c>
    </row>
    <row r="142" s="13" customFormat="1">
      <c r="A142" s="13"/>
      <c r="B142" s="225"/>
      <c r="C142" s="226"/>
      <c r="D142" s="227" t="s">
        <v>134</v>
      </c>
      <c r="E142" s="228" t="s">
        <v>19</v>
      </c>
      <c r="F142" s="229" t="s">
        <v>200</v>
      </c>
      <c r="G142" s="226"/>
      <c r="H142" s="230">
        <v>6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134</v>
      </c>
      <c r="AU142" s="236" t="s">
        <v>80</v>
      </c>
      <c r="AV142" s="13" t="s">
        <v>80</v>
      </c>
      <c r="AW142" s="13" t="s">
        <v>32</v>
      </c>
      <c r="AX142" s="13" t="s">
        <v>70</v>
      </c>
      <c r="AY142" s="236" t="s">
        <v>123</v>
      </c>
    </row>
    <row r="143" s="14" customFormat="1">
      <c r="A143" s="14"/>
      <c r="B143" s="237"/>
      <c r="C143" s="238"/>
      <c r="D143" s="227" t="s">
        <v>134</v>
      </c>
      <c r="E143" s="239" t="s">
        <v>19</v>
      </c>
      <c r="F143" s="240" t="s">
        <v>136</v>
      </c>
      <c r="G143" s="238"/>
      <c r="H143" s="241">
        <v>6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134</v>
      </c>
      <c r="AU143" s="247" t="s">
        <v>80</v>
      </c>
      <c r="AV143" s="14" t="s">
        <v>130</v>
      </c>
      <c r="AW143" s="14" t="s">
        <v>32</v>
      </c>
      <c r="AX143" s="14" t="s">
        <v>78</v>
      </c>
      <c r="AY143" s="247" t="s">
        <v>123</v>
      </c>
    </row>
    <row r="144" s="2" customFormat="1" ht="49.05" customHeight="1">
      <c r="A144" s="41"/>
      <c r="B144" s="42"/>
      <c r="C144" s="207" t="s">
        <v>8</v>
      </c>
      <c r="D144" s="207" t="s">
        <v>125</v>
      </c>
      <c r="E144" s="208" t="s">
        <v>201</v>
      </c>
      <c r="F144" s="209" t="s">
        <v>202</v>
      </c>
      <c r="G144" s="210" t="s">
        <v>183</v>
      </c>
      <c r="H144" s="211">
        <v>9</v>
      </c>
      <c r="I144" s="212"/>
      <c r="J144" s="213">
        <f>ROUND(I144*H144,2)</f>
        <v>0</v>
      </c>
      <c r="K144" s="209" t="s">
        <v>129</v>
      </c>
      <c r="L144" s="47"/>
      <c r="M144" s="214" t="s">
        <v>19</v>
      </c>
      <c r="N144" s="215" t="s">
        <v>41</v>
      </c>
      <c r="O144" s="87"/>
      <c r="P144" s="216">
        <f>O144*H144</f>
        <v>0</v>
      </c>
      <c r="Q144" s="216">
        <v>0.036900000000000002</v>
      </c>
      <c r="R144" s="216">
        <f>Q144*H144</f>
        <v>0.33210000000000001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130</v>
      </c>
      <c r="AT144" s="218" t="s">
        <v>125</v>
      </c>
      <c r="AU144" s="218" t="s">
        <v>80</v>
      </c>
      <c r="AY144" s="20" t="s">
        <v>123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78</v>
      </c>
      <c r="BK144" s="219">
        <f>ROUND(I144*H144,2)</f>
        <v>0</v>
      </c>
      <c r="BL144" s="20" t="s">
        <v>130</v>
      </c>
      <c r="BM144" s="218" t="s">
        <v>203</v>
      </c>
    </row>
    <row r="145" s="2" customFormat="1">
      <c r="A145" s="41"/>
      <c r="B145" s="42"/>
      <c r="C145" s="43"/>
      <c r="D145" s="220" t="s">
        <v>132</v>
      </c>
      <c r="E145" s="43"/>
      <c r="F145" s="221" t="s">
        <v>204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132</v>
      </c>
      <c r="AU145" s="20" t="s">
        <v>80</v>
      </c>
    </row>
    <row r="146" s="15" customFormat="1">
      <c r="A146" s="15"/>
      <c r="B146" s="248"/>
      <c r="C146" s="249"/>
      <c r="D146" s="227" t="s">
        <v>134</v>
      </c>
      <c r="E146" s="250" t="s">
        <v>19</v>
      </c>
      <c r="F146" s="251" t="s">
        <v>193</v>
      </c>
      <c r="G146" s="249"/>
      <c r="H146" s="250" t="s">
        <v>19</v>
      </c>
      <c r="I146" s="252"/>
      <c r="J146" s="249"/>
      <c r="K146" s="249"/>
      <c r="L146" s="253"/>
      <c r="M146" s="254"/>
      <c r="N146" s="255"/>
      <c r="O146" s="255"/>
      <c r="P146" s="255"/>
      <c r="Q146" s="255"/>
      <c r="R146" s="255"/>
      <c r="S146" s="255"/>
      <c r="T146" s="25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7" t="s">
        <v>134</v>
      </c>
      <c r="AU146" s="257" t="s">
        <v>80</v>
      </c>
      <c r="AV146" s="15" t="s">
        <v>78</v>
      </c>
      <c r="AW146" s="15" t="s">
        <v>32</v>
      </c>
      <c r="AX146" s="15" t="s">
        <v>70</v>
      </c>
      <c r="AY146" s="257" t="s">
        <v>123</v>
      </c>
    </row>
    <row r="147" s="13" customFormat="1">
      <c r="A147" s="13"/>
      <c r="B147" s="225"/>
      <c r="C147" s="226"/>
      <c r="D147" s="227" t="s">
        <v>134</v>
      </c>
      <c r="E147" s="228" t="s">
        <v>19</v>
      </c>
      <c r="F147" s="229" t="s">
        <v>205</v>
      </c>
      <c r="G147" s="226"/>
      <c r="H147" s="230">
        <v>9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134</v>
      </c>
      <c r="AU147" s="236" t="s">
        <v>80</v>
      </c>
      <c r="AV147" s="13" t="s">
        <v>80</v>
      </c>
      <c r="AW147" s="13" t="s">
        <v>32</v>
      </c>
      <c r="AX147" s="13" t="s">
        <v>70</v>
      </c>
      <c r="AY147" s="236" t="s">
        <v>123</v>
      </c>
    </row>
    <row r="148" s="14" customFormat="1">
      <c r="A148" s="14"/>
      <c r="B148" s="237"/>
      <c r="C148" s="238"/>
      <c r="D148" s="227" t="s">
        <v>134</v>
      </c>
      <c r="E148" s="239" t="s">
        <v>19</v>
      </c>
      <c r="F148" s="240" t="s">
        <v>136</v>
      </c>
      <c r="G148" s="238"/>
      <c r="H148" s="241">
        <v>9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134</v>
      </c>
      <c r="AU148" s="247" t="s">
        <v>80</v>
      </c>
      <c r="AV148" s="14" t="s">
        <v>130</v>
      </c>
      <c r="AW148" s="14" t="s">
        <v>32</v>
      </c>
      <c r="AX148" s="14" t="s">
        <v>78</v>
      </c>
      <c r="AY148" s="247" t="s">
        <v>123</v>
      </c>
    </row>
    <row r="149" s="2" customFormat="1" ht="16.5" customHeight="1">
      <c r="A149" s="41"/>
      <c r="B149" s="42"/>
      <c r="C149" s="207" t="s">
        <v>206</v>
      </c>
      <c r="D149" s="207" t="s">
        <v>125</v>
      </c>
      <c r="E149" s="208" t="s">
        <v>207</v>
      </c>
      <c r="F149" s="209" t="s">
        <v>208</v>
      </c>
      <c r="G149" s="210" t="s">
        <v>128</v>
      </c>
      <c r="H149" s="211">
        <v>60</v>
      </c>
      <c r="I149" s="212"/>
      <c r="J149" s="213">
        <f>ROUND(I149*H149,2)</f>
        <v>0</v>
      </c>
      <c r="K149" s="209" t="s">
        <v>129</v>
      </c>
      <c r="L149" s="47"/>
      <c r="M149" s="214" t="s">
        <v>19</v>
      </c>
      <c r="N149" s="215" t="s">
        <v>41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130</v>
      </c>
      <c r="AT149" s="218" t="s">
        <v>125</v>
      </c>
      <c r="AU149" s="218" t="s">
        <v>80</v>
      </c>
      <c r="AY149" s="20" t="s">
        <v>123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78</v>
      </c>
      <c r="BK149" s="219">
        <f>ROUND(I149*H149,2)</f>
        <v>0</v>
      </c>
      <c r="BL149" s="20" t="s">
        <v>130</v>
      </c>
      <c r="BM149" s="218" t="s">
        <v>209</v>
      </c>
    </row>
    <row r="150" s="2" customFormat="1">
      <c r="A150" s="41"/>
      <c r="B150" s="42"/>
      <c r="C150" s="43"/>
      <c r="D150" s="220" t="s">
        <v>132</v>
      </c>
      <c r="E150" s="43"/>
      <c r="F150" s="221" t="s">
        <v>210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132</v>
      </c>
      <c r="AU150" s="20" t="s">
        <v>80</v>
      </c>
    </row>
    <row r="151" s="13" customFormat="1">
      <c r="A151" s="13"/>
      <c r="B151" s="225"/>
      <c r="C151" s="226"/>
      <c r="D151" s="227" t="s">
        <v>134</v>
      </c>
      <c r="E151" s="228" t="s">
        <v>19</v>
      </c>
      <c r="F151" s="229" t="s">
        <v>211</v>
      </c>
      <c r="G151" s="226"/>
      <c r="H151" s="230">
        <v>60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134</v>
      </c>
      <c r="AU151" s="236" t="s">
        <v>80</v>
      </c>
      <c r="AV151" s="13" t="s">
        <v>80</v>
      </c>
      <c r="AW151" s="13" t="s">
        <v>32</v>
      </c>
      <c r="AX151" s="13" t="s">
        <v>70</v>
      </c>
      <c r="AY151" s="236" t="s">
        <v>123</v>
      </c>
    </row>
    <row r="152" s="14" customFormat="1">
      <c r="A152" s="14"/>
      <c r="B152" s="237"/>
      <c r="C152" s="238"/>
      <c r="D152" s="227" t="s">
        <v>134</v>
      </c>
      <c r="E152" s="239" t="s">
        <v>19</v>
      </c>
      <c r="F152" s="240" t="s">
        <v>136</v>
      </c>
      <c r="G152" s="238"/>
      <c r="H152" s="241">
        <v>60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134</v>
      </c>
      <c r="AU152" s="247" t="s">
        <v>80</v>
      </c>
      <c r="AV152" s="14" t="s">
        <v>130</v>
      </c>
      <c r="AW152" s="14" t="s">
        <v>32</v>
      </c>
      <c r="AX152" s="14" t="s">
        <v>78</v>
      </c>
      <c r="AY152" s="247" t="s">
        <v>123</v>
      </c>
    </row>
    <row r="153" s="2" customFormat="1" ht="24.15" customHeight="1">
      <c r="A153" s="41"/>
      <c r="B153" s="42"/>
      <c r="C153" s="207" t="s">
        <v>212</v>
      </c>
      <c r="D153" s="207" t="s">
        <v>125</v>
      </c>
      <c r="E153" s="208" t="s">
        <v>213</v>
      </c>
      <c r="F153" s="209" t="s">
        <v>214</v>
      </c>
      <c r="G153" s="210" t="s">
        <v>215</v>
      </c>
      <c r="H153" s="211">
        <v>27.5</v>
      </c>
      <c r="I153" s="212"/>
      <c r="J153" s="213">
        <f>ROUND(I153*H153,2)</f>
        <v>0</v>
      </c>
      <c r="K153" s="209" t="s">
        <v>129</v>
      </c>
      <c r="L153" s="47"/>
      <c r="M153" s="214" t="s">
        <v>19</v>
      </c>
      <c r="N153" s="215" t="s">
        <v>41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130</v>
      </c>
      <c r="AT153" s="218" t="s">
        <v>125</v>
      </c>
      <c r="AU153" s="218" t="s">
        <v>80</v>
      </c>
      <c r="AY153" s="20" t="s">
        <v>123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78</v>
      </c>
      <c r="BK153" s="219">
        <f>ROUND(I153*H153,2)</f>
        <v>0</v>
      </c>
      <c r="BL153" s="20" t="s">
        <v>130</v>
      </c>
      <c r="BM153" s="218" t="s">
        <v>216</v>
      </c>
    </row>
    <row r="154" s="2" customFormat="1">
      <c r="A154" s="41"/>
      <c r="B154" s="42"/>
      <c r="C154" s="43"/>
      <c r="D154" s="220" t="s">
        <v>132</v>
      </c>
      <c r="E154" s="43"/>
      <c r="F154" s="221" t="s">
        <v>217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132</v>
      </c>
      <c r="AU154" s="20" t="s">
        <v>80</v>
      </c>
    </row>
    <row r="155" s="13" customFormat="1">
      <c r="A155" s="13"/>
      <c r="B155" s="225"/>
      <c r="C155" s="226"/>
      <c r="D155" s="227" t="s">
        <v>134</v>
      </c>
      <c r="E155" s="228" t="s">
        <v>19</v>
      </c>
      <c r="F155" s="229" t="s">
        <v>218</v>
      </c>
      <c r="G155" s="226"/>
      <c r="H155" s="230">
        <v>33.350000000000001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134</v>
      </c>
      <c r="AU155" s="236" t="s">
        <v>80</v>
      </c>
      <c r="AV155" s="13" t="s">
        <v>80</v>
      </c>
      <c r="AW155" s="13" t="s">
        <v>32</v>
      </c>
      <c r="AX155" s="13" t="s">
        <v>70</v>
      </c>
      <c r="AY155" s="236" t="s">
        <v>123</v>
      </c>
    </row>
    <row r="156" s="13" customFormat="1">
      <c r="A156" s="13"/>
      <c r="B156" s="225"/>
      <c r="C156" s="226"/>
      <c r="D156" s="227" t="s">
        <v>134</v>
      </c>
      <c r="E156" s="228" t="s">
        <v>19</v>
      </c>
      <c r="F156" s="229" t="s">
        <v>219</v>
      </c>
      <c r="G156" s="226"/>
      <c r="H156" s="230">
        <v>-3.6000000000000001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134</v>
      </c>
      <c r="AU156" s="236" t="s">
        <v>80</v>
      </c>
      <c r="AV156" s="13" t="s">
        <v>80</v>
      </c>
      <c r="AW156" s="13" t="s">
        <v>32</v>
      </c>
      <c r="AX156" s="13" t="s">
        <v>70</v>
      </c>
      <c r="AY156" s="236" t="s">
        <v>123</v>
      </c>
    </row>
    <row r="157" s="13" customFormat="1">
      <c r="A157" s="13"/>
      <c r="B157" s="225"/>
      <c r="C157" s="226"/>
      <c r="D157" s="227" t="s">
        <v>134</v>
      </c>
      <c r="E157" s="228" t="s">
        <v>19</v>
      </c>
      <c r="F157" s="229" t="s">
        <v>220</v>
      </c>
      <c r="G157" s="226"/>
      <c r="H157" s="230">
        <v>-2.25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134</v>
      </c>
      <c r="AU157" s="236" t="s">
        <v>80</v>
      </c>
      <c r="AV157" s="13" t="s">
        <v>80</v>
      </c>
      <c r="AW157" s="13" t="s">
        <v>32</v>
      </c>
      <c r="AX157" s="13" t="s">
        <v>70</v>
      </c>
      <c r="AY157" s="236" t="s">
        <v>123</v>
      </c>
    </row>
    <row r="158" s="14" customFormat="1">
      <c r="A158" s="14"/>
      <c r="B158" s="237"/>
      <c r="C158" s="238"/>
      <c r="D158" s="227" t="s">
        <v>134</v>
      </c>
      <c r="E158" s="239" t="s">
        <v>19</v>
      </c>
      <c r="F158" s="240" t="s">
        <v>136</v>
      </c>
      <c r="G158" s="238"/>
      <c r="H158" s="241">
        <v>27.5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134</v>
      </c>
      <c r="AU158" s="247" t="s">
        <v>80</v>
      </c>
      <c r="AV158" s="14" t="s">
        <v>130</v>
      </c>
      <c r="AW158" s="14" t="s">
        <v>32</v>
      </c>
      <c r="AX158" s="14" t="s">
        <v>78</v>
      </c>
      <c r="AY158" s="247" t="s">
        <v>123</v>
      </c>
    </row>
    <row r="159" s="2" customFormat="1" ht="24.15" customHeight="1">
      <c r="A159" s="41"/>
      <c r="B159" s="42"/>
      <c r="C159" s="207" t="s">
        <v>221</v>
      </c>
      <c r="D159" s="207" t="s">
        <v>125</v>
      </c>
      <c r="E159" s="208" t="s">
        <v>222</v>
      </c>
      <c r="F159" s="209" t="s">
        <v>223</v>
      </c>
      <c r="G159" s="210" t="s">
        <v>215</v>
      </c>
      <c r="H159" s="211">
        <v>157.16</v>
      </c>
      <c r="I159" s="212"/>
      <c r="J159" s="213">
        <f>ROUND(I159*H159,2)</f>
        <v>0</v>
      </c>
      <c r="K159" s="209" t="s">
        <v>129</v>
      </c>
      <c r="L159" s="47"/>
      <c r="M159" s="214" t="s">
        <v>19</v>
      </c>
      <c r="N159" s="215" t="s">
        <v>41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130</v>
      </c>
      <c r="AT159" s="218" t="s">
        <v>125</v>
      </c>
      <c r="AU159" s="218" t="s">
        <v>80</v>
      </c>
      <c r="AY159" s="20" t="s">
        <v>123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78</v>
      </c>
      <c r="BK159" s="219">
        <f>ROUND(I159*H159,2)</f>
        <v>0</v>
      </c>
      <c r="BL159" s="20" t="s">
        <v>130</v>
      </c>
      <c r="BM159" s="218" t="s">
        <v>224</v>
      </c>
    </row>
    <row r="160" s="2" customFormat="1">
      <c r="A160" s="41"/>
      <c r="B160" s="42"/>
      <c r="C160" s="43"/>
      <c r="D160" s="220" t="s">
        <v>132</v>
      </c>
      <c r="E160" s="43"/>
      <c r="F160" s="221" t="s">
        <v>225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132</v>
      </c>
      <c r="AU160" s="20" t="s">
        <v>80</v>
      </c>
    </row>
    <row r="161" s="13" customFormat="1">
      <c r="A161" s="13"/>
      <c r="B161" s="225"/>
      <c r="C161" s="226"/>
      <c r="D161" s="227" t="s">
        <v>134</v>
      </c>
      <c r="E161" s="228" t="s">
        <v>19</v>
      </c>
      <c r="F161" s="229" t="s">
        <v>226</v>
      </c>
      <c r="G161" s="226"/>
      <c r="H161" s="230">
        <v>184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134</v>
      </c>
      <c r="AU161" s="236" t="s">
        <v>80</v>
      </c>
      <c r="AV161" s="13" t="s">
        <v>80</v>
      </c>
      <c r="AW161" s="13" t="s">
        <v>32</v>
      </c>
      <c r="AX161" s="13" t="s">
        <v>70</v>
      </c>
      <c r="AY161" s="236" t="s">
        <v>123</v>
      </c>
    </row>
    <row r="162" s="13" customFormat="1">
      <c r="A162" s="13"/>
      <c r="B162" s="225"/>
      <c r="C162" s="226"/>
      <c r="D162" s="227" t="s">
        <v>134</v>
      </c>
      <c r="E162" s="228" t="s">
        <v>19</v>
      </c>
      <c r="F162" s="229" t="s">
        <v>227</v>
      </c>
      <c r="G162" s="226"/>
      <c r="H162" s="230">
        <v>7.2000000000000002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134</v>
      </c>
      <c r="AU162" s="236" t="s">
        <v>80</v>
      </c>
      <c r="AV162" s="13" t="s">
        <v>80</v>
      </c>
      <c r="AW162" s="13" t="s">
        <v>32</v>
      </c>
      <c r="AX162" s="13" t="s">
        <v>70</v>
      </c>
      <c r="AY162" s="236" t="s">
        <v>123</v>
      </c>
    </row>
    <row r="163" s="16" customFormat="1">
      <c r="A163" s="16"/>
      <c r="B163" s="258"/>
      <c r="C163" s="259"/>
      <c r="D163" s="227" t="s">
        <v>134</v>
      </c>
      <c r="E163" s="260" t="s">
        <v>19</v>
      </c>
      <c r="F163" s="261" t="s">
        <v>228</v>
      </c>
      <c r="G163" s="259"/>
      <c r="H163" s="262">
        <v>191.19999999999999</v>
      </c>
      <c r="I163" s="263"/>
      <c r="J163" s="259"/>
      <c r="K163" s="259"/>
      <c r="L163" s="264"/>
      <c r="M163" s="265"/>
      <c r="N163" s="266"/>
      <c r="O163" s="266"/>
      <c r="P163" s="266"/>
      <c r="Q163" s="266"/>
      <c r="R163" s="266"/>
      <c r="S163" s="266"/>
      <c r="T163" s="267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68" t="s">
        <v>134</v>
      </c>
      <c r="AU163" s="268" t="s">
        <v>80</v>
      </c>
      <c r="AV163" s="16" t="s">
        <v>142</v>
      </c>
      <c r="AW163" s="16" t="s">
        <v>32</v>
      </c>
      <c r="AX163" s="16" t="s">
        <v>70</v>
      </c>
      <c r="AY163" s="268" t="s">
        <v>123</v>
      </c>
    </row>
    <row r="164" s="15" customFormat="1">
      <c r="A164" s="15"/>
      <c r="B164" s="248"/>
      <c r="C164" s="249"/>
      <c r="D164" s="227" t="s">
        <v>134</v>
      </c>
      <c r="E164" s="250" t="s">
        <v>19</v>
      </c>
      <c r="F164" s="251" t="s">
        <v>229</v>
      </c>
      <c r="G164" s="249"/>
      <c r="H164" s="250" t="s">
        <v>19</v>
      </c>
      <c r="I164" s="252"/>
      <c r="J164" s="249"/>
      <c r="K164" s="249"/>
      <c r="L164" s="253"/>
      <c r="M164" s="254"/>
      <c r="N164" s="255"/>
      <c r="O164" s="255"/>
      <c r="P164" s="255"/>
      <c r="Q164" s="255"/>
      <c r="R164" s="255"/>
      <c r="S164" s="255"/>
      <c r="T164" s="25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7" t="s">
        <v>134</v>
      </c>
      <c r="AU164" s="257" t="s">
        <v>80</v>
      </c>
      <c r="AV164" s="15" t="s">
        <v>78</v>
      </c>
      <c r="AW164" s="15" t="s">
        <v>32</v>
      </c>
      <c r="AX164" s="15" t="s">
        <v>70</v>
      </c>
      <c r="AY164" s="257" t="s">
        <v>123</v>
      </c>
    </row>
    <row r="165" s="13" customFormat="1">
      <c r="A165" s="13"/>
      <c r="B165" s="225"/>
      <c r="C165" s="226"/>
      <c r="D165" s="227" t="s">
        <v>134</v>
      </c>
      <c r="E165" s="228" t="s">
        <v>19</v>
      </c>
      <c r="F165" s="229" t="s">
        <v>230</v>
      </c>
      <c r="G165" s="226"/>
      <c r="H165" s="230">
        <v>-0.20000000000000001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134</v>
      </c>
      <c r="AU165" s="236" t="s">
        <v>80</v>
      </c>
      <c r="AV165" s="13" t="s">
        <v>80</v>
      </c>
      <c r="AW165" s="13" t="s">
        <v>32</v>
      </c>
      <c r="AX165" s="13" t="s">
        <v>70</v>
      </c>
      <c r="AY165" s="236" t="s">
        <v>123</v>
      </c>
    </row>
    <row r="166" s="13" customFormat="1">
      <c r="A166" s="13"/>
      <c r="B166" s="225"/>
      <c r="C166" s="226"/>
      <c r="D166" s="227" t="s">
        <v>134</v>
      </c>
      <c r="E166" s="228" t="s">
        <v>19</v>
      </c>
      <c r="F166" s="229" t="s">
        <v>231</v>
      </c>
      <c r="G166" s="226"/>
      <c r="H166" s="230">
        <v>-10.279999999999999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134</v>
      </c>
      <c r="AU166" s="236" t="s">
        <v>80</v>
      </c>
      <c r="AV166" s="13" t="s">
        <v>80</v>
      </c>
      <c r="AW166" s="13" t="s">
        <v>32</v>
      </c>
      <c r="AX166" s="13" t="s">
        <v>70</v>
      </c>
      <c r="AY166" s="236" t="s">
        <v>123</v>
      </c>
    </row>
    <row r="167" s="13" customFormat="1">
      <c r="A167" s="13"/>
      <c r="B167" s="225"/>
      <c r="C167" s="226"/>
      <c r="D167" s="227" t="s">
        <v>134</v>
      </c>
      <c r="E167" s="228" t="s">
        <v>19</v>
      </c>
      <c r="F167" s="229" t="s">
        <v>232</v>
      </c>
      <c r="G167" s="226"/>
      <c r="H167" s="230">
        <v>-12.720000000000001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134</v>
      </c>
      <c r="AU167" s="236" t="s">
        <v>80</v>
      </c>
      <c r="AV167" s="13" t="s">
        <v>80</v>
      </c>
      <c r="AW167" s="13" t="s">
        <v>32</v>
      </c>
      <c r="AX167" s="13" t="s">
        <v>70</v>
      </c>
      <c r="AY167" s="236" t="s">
        <v>123</v>
      </c>
    </row>
    <row r="168" s="13" customFormat="1">
      <c r="A168" s="13"/>
      <c r="B168" s="225"/>
      <c r="C168" s="226"/>
      <c r="D168" s="227" t="s">
        <v>134</v>
      </c>
      <c r="E168" s="228" t="s">
        <v>19</v>
      </c>
      <c r="F168" s="229" t="s">
        <v>233</v>
      </c>
      <c r="G168" s="226"/>
      <c r="H168" s="230">
        <v>-10.84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134</v>
      </c>
      <c r="AU168" s="236" t="s">
        <v>80</v>
      </c>
      <c r="AV168" s="13" t="s">
        <v>80</v>
      </c>
      <c r="AW168" s="13" t="s">
        <v>32</v>
      </c>
      <c r="AX168" s="13" t="s">
        <v>70</v>
      </c>
      <c r="AY168" s="236" t="s">
        <v>123</v>
      </c>
    </row>
    <row r="169" s="16" customFormat="1">
      <c r="A169" s="16"/>
      <c r="B169" s="258"/>
      <c r="C169" s="259"/>
      <c r="D169" s="227" t="s">
        <v>134</v>
      </c>
      <c r="E169" s="260" t="s">
        <v>19</v>
      </c>
      <c r="F169" s="261" t="s">
        <v>228</v>
      </c>
      <c r="G169" s="259"/>
      <c r="H169" s="262">
        <v>-34.039999999999999</v>
      </c>
      <c r="I169" s="263"/>
      <c r="J169" s="259"/>
      <c r="K169" s="259"/>
      <c r="L169" s="264"/>
      <c r="M169" s="265"/>
      <c r="N169" s="266"/>
      <c r="O169" s="266"/>
      <c r="P169" s="266"/>
      <c r="Q169" s="266"/>
      <c r="R169" s="266"/>
      <c r="S169" s="266"/>
      <c r="T169" s="267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68" t="s">
        <v>134</v>
      </c>
      <c r="AU169" s="268" t="s">
        <v>80</v>
      </c>
      <c r="AV169" s="16" t="s">
        <v>142</v>
      </c>
      <c r="AW169" s="16" t="s">
        <v>32</v>
      </c>
      <c r="AX169" s="16" t="s">
        <v>70</v>
      </c>
      <c r="AY169" s="268" t="s">
        <v>123</v>
      </c>
    </row>
    <row r="170" s="14" customFormat="1">
      <c r="A170" s="14"/>
      <c r="B170" s="237"/>
      <c r="C170" s="238"/>
      <c r="D170" s="227" t="s">
        <v>134</v>
      </c>
      <c r="E170" s="239" t="s">
        <v>19</v>
      </c>
      <c r="F170" s="240" t="s">
        <v>136</v>
      </c>
      <c r="G170" s="238"/>
      <c r="H170" s="241">
        <v>157.16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134</v>
      </c>
      <c r="AU170" s="247" t="s">
        <v>80</v>
      </c>
      <c r="AV170" s="14" t="s">
        <v>130</v>
      </c>
      <c r="AW170" s="14" t="s">
        <v>32</v>
      </c>
      <c r="AX170" s="14" t="s">
        <v>78</v>
      </c>
      <c r="AY170" s="247" t="s">
        <v>123</v>
      </c>
    </row>
    <row r="171" s="2" customFormat="1" ht="24.15" customHeight="1">
      <c r="A171" s="41"/>
      <c r="B171" s="42"/>
      <c r="C171" s="207" t="s">
        <v>234</v>
      </c>
      <c r="D171" s="207" t="s">
        <v>125</v>
      </c>
      <c r="E171" s="208" t="s">
        <v>235</v>
      </c>
      <c r="F171" s="209" t="s">
        <v>236</v>
      </c>
      <c r="G171" s="210" t="s">
        <v>215</v>
      </c>
      <c r="H171" s="211">
        <v>21</v>
      </c>
      <c r="I171" s="212"/>
      <c r="J171" s="213">
        <f>ROUND(I171*H171,2)</f>
        <v>0</v>
      </c>
      <c r="K171" s="209" t="s">
        <v>129</v>
      </c>
      <c r="L171" s="47"/>
      <c r="M171" s="214" t="s">
        <v>19</v>
      </c>
      <c r="N171" s="215" t="s">
        <v>41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130</v>
      </c>
      <c r="AT171" s="218" t="s">
        <v>125</v>
      </c>
      <c r="AU171" s="218" t="s">
        <v>80</v>
      </c>
      <c r="AY171" s="20" t="s">
        <v>123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78</v>
      </c>
      <c r="BK171" s="219">
        <f>ROUND(I171*H171,2)</f>
        <v>0</v>
      </c>
      <c r="BL171" s="20" t="s">
        <v>130</v>
      </c>
      <c r="BM171" s="218" t="s">
        <v>237</v>
      </c>
    </row>
    <row r="172" s="2" customFormat="1">
      <c r="A172" s="41"/>
      <c r="B172" s="42"/>
      <c r="C172" s="43"/>
      <c r="D172" s="220" t="s">
        <v>132</v>
      </c>
      <c r="E172" s="43"/>
      <c r="F172" s="221" t="s">
        <v>238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132</v>
      </c>
      <c r="AU172" s="20" t="s">
        <v>80</v>
      </c>
    </row>
    <row r="173" s="15" customFormat="1">
      <c r="A173" s="15"/>
      <c r="B173" s="248"/>
      <c r="C173" s="249"/>
      <c r="D173" s="227" t="s">
        <v>134</v>
      </c>
      <c r="E173" s="250" t="s">
        <v>19</v>
      </c>
      <c r="F173" s="251" t="s">
        <v>239</v>
      </c>
      <c r="G173" s="249"/>
      <c r="H173" s="250" t="s">
        <v>19</v>
      </c>
      <c r="I173" s="252"/>
      <c r="J173" s="249"/>
      <c r="K173" s="249"/>
      <c r="L173" s="253"/>
      <c r="M173" s="254"/>
      <c r="N173" s="255"/>
      <c r="O173" s="255"/>
      <c r="P173" s="255"/>
      <c r="Q173" s="255"/>
      <c r="R173" s="255"/>
      <c r="S173" s="255"/>
      <c r="T173" s="25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7" t="s">
        <v>134</v>
      </c>
      <c r="AU173" s="257" t="s">
        <v>80</v>
      </c>
      <c r="AV173" s="15" t="s">
        <v>78</v>
      </c>
      <c r="AW173" s="15" t="s">
        <v>32</v>
      </c>
      <c r="AX173" s="15" t="s">
        <v>70</v>
      </c>
      <c r="AY173" s="257" t="s">
        <v>123</v>
      </c>
    </row>
    <row r="174" s="13" customFormat="1">
      <c r="A174" s="13"/>
      <c r="B174" s="225"/>
      <c r="C174" s="226"/>
      <c r="D174" s="227" t="s">
        <v>134</v>
      </c>
      <c r="E174" s="228" t="s">
        <v>19</v>
      </c>
      <c r="F174" s="229" t="s">
        <v>240</v>
      </c>
      <c r="G174" s="226"/>
      <c r="H174" s="230">
        <v>16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134</v>
      </c>
      <c r="AU174" s="236" t="s">
        <v>80</v>
      </c>
      <c r="AV174" s="13" t="s">
        <v>80</v>
      </c>
      <c r="AW174" s="13" t="s">
        <v>32</v>
      </c>
      <c r="AX174" s="13" t="s">
        <v>70</v>
      </c>
      <c r="AY174" s="236" t="s">
        <v>123</v>
      </c>
    </row>
    <row r="175" s="13" customFormat="1">
      <c r="A175" s="13"/>
      <c r="B175" s="225"/>
      <c r="C175" s="226"/>
      <c r="D175" s="227" t="s">
        <v>134</v>
      </c>
      <c r="E175" s="228" t="s">
        <v>19</v>
      </c>
      <c r="F175" s="229" t="s">
        <v>241</v>
      </c>
      <c r="G175" s="226"/>
      <c r="H175" s="230">
        <v>2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134</v>
      </c>
      <c r="AU175" s="236" t="s">
        <v>80</v>
      </c>
      <c r="AV175" s="13" t="s">
        <v>80</v>
      </c>
      <c r="AW175" s="13" t="s">
        <v>32</v>
      </c>
      <c r="AX175" s="13" t="s">
        <v>70</v>
      </c>
      <c r="AY175" s="236" t="s">
        <v>123</v>
      </c>
    </row>
    <row r="176" s="13" customFormat="1">
      <c r="A176" s="13"/>
      <c r="B176" s="225"/>
      <c r="C176" s="226"/>
      <c r="D176" s="227" t="s">
        <v>134</v>
      </c>
      <c r="E176" s="228" t="s">
        <v>19</v>
      </c>
      <c r="F176" s="229" t="s">
        <v>242</v>
      </c>
      <c r="G176" s="226"/>
      <c r="H176" s="230">
        <v>3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134</v>
      </c>
      <c r="AU176" s="236" t="s">
        <v>80</v>
      </c>
      <c r="AV176" s="13" t="s">
        <v>80</v>
      </c>
      <c r="AW176" s="13" t="s">
        <v>32</v>
      </c>
      <c r="AX176" s="13" t="s">
        <v>70</v>
      </c>
      <c r="AY176" s="236" t="s">
        <v>123</v>
      </c>
    </row>
    <row r="177" s="14" customFormat="1">
      <c r="A177" s="14"/>
      <c r="B177" s="237"/>
      <c r="C177" s="238"/>
      <c r="D177" s="227" t="s">
        <v>134</v>
      </c>
      <c r="E177" s="239" t="s">
        <v>19</v>
      </c>
      <c r="F177" s="240" t="s">
        <v>136</v>
      </c>
      <c r="G177" s="238"/>
      <c r="H177" s="241">
        <v>21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134</v>
      </c>
      <c r="AU177" s="247" t="s">
        <v>80</v>
      </c>
      <c r="AV177" s="14" t="s">
        <v>130</v>
      </c>
      <c r="AW177" s="14" t="s">
        <v>32</v>
      </c>
      <c r="AX177" s="14" t="s">
        <v>78</v>
      </c>
      <c r="AY177" s="247" t="s">
        <v>123</v>
      </c>
    </row>
    <row r="178" s="2" customFormat="1" ht="24.15" customHeight="1">
      <c r="A178" s="41"/>
      <c r="B178" s="42"/>
      <c r="C178" s="207" t="s">
        <v>243</v>
      </c>
      <c r="D178" s="207" t="s">
        <v>125</v>
      </c>
      <c r="E178" s="208" t="s">
        <v>244</v>
      </c>
      <c r="F178" s="209" t="s">
        <v>245</v>
      </c>
      <c r="G178" s="210" t="s">
        <v>128</v>
      </c>
      <c r="H178" s="211">
        <v>382.39999999999998</v>
      </c>
      <c r="I178" s="212"/>
      <c r="J178" s="213">
        <f>ROUND(I178*H178,2)</f>
        <v>0</v>
      </c>
      <c r="K178" s="209" t="s">
        <v>129</v>
      </c>
      <c r="L178" s="47"/>
      <c r="M178" s="214" t="s">
        <v>19</v>
      </c>
      <c r="N178" s="215" t="s">
        <v>41</v>
      </c>
      <c r="O178" s="87"/>
      <c r="P178" s="216">
        <f>O178*H178</f>
        <v>0</v>
      </c>
      <c r="Q178" s="216">
        <v>0.00058</v>
      </c>
      <c r="R178" s="216">
        <f>Q178*H178</f>
        <v>0.22179199999999999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130</v>
      </c>
      <c r="AT178" s="218" t="s">
        <v>125</v>
      </c>
      <c r="AU178" s="218" t="s">
        <v>80</v>
      </c>
      <c r="AY178" s="20" t="s">
        <v>123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78</v>
      </c>
      <c r="BK178" s="219">
        <f>ROUND(I178*H178,2)</f>
        <v>0</v>
      </c>
      <c r="BL178" s="20" t="s">
        <v>130</v>
      </c>
      <c r="BM178" s="218" t="s">
        <v>246</v>
      </c>
    </row>
    <row r="179" s="2" customFormat="1">
      <c r="A179" s="41"/>
      <c r="B179" s="42"/>
      <c r="C179" s="43"/>
      <c r="D179" s="220" t="s">
        <v>132</v>
      </c>
      <c r="E179" s="43"/>
      <c r="F179" s="221" t="s">
        <v>247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132</v>
      </c>
      <c r="AU179" s="20" t="s">
        <v>80</v>
      </c>
    </row>
    <row r="180" s="13" customFormat="1">
      <c r="A180" s="13"/>
      <c r="B180" s="225"/>
      <c r="C180" s="226"/>
      <c r="D180" s="227" t="s">
        <v>134</v>
      </c>
      <c r="E180" s="228" t="s">
        <v>19</v>
      </c>
      <c r="F180" s="229" t="s">
        <v>248</v>
      </c>
      <c r="G180" s="226"/>
      <c r="H180" s="230">
        <v>368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134</v>
      </c>
      <c r="AU180" s="236" t="s">
        <v>80</v>
      </c>
      <c r="AV180" s="13" t="s">
        <v>80</v>
      </c>
      <c r="AW180" s="13" t="s">
        <v>32</v>
      </c>
      <c r="AX180" s="13" t="s">
        <v>70</v>
      </c>
      <c r="AY180" s="236" t="s">
        <v>123</v>
      </c>
    </row>
    <row r="181" s="13" customFormat="1">
      <c r="A181" s="13"/>
      <c r="B181" s="225"/>
      <c r="C181" s="226"/>
      <c r="D181" s="227" t="s">
        <v>134</v>
      </c>
      <c r="E181" s="228" t="s">
        <v>19</v>
      </c>
      <c r="F181" s="229" t="s">
        <v>249</v>
      </c>
      <c r="G181" s="226"/>
      <c r="H181" s="230">
        <v>14.4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134</v>
      </c>
      <c r="AU181" s="236" t="s">
        <v>80</v>
      </c>
      <c r="AV181" s="13" t="s">
        <v>80</v>
      </c>
      <c r="AW181" s="13" t="s">
        <v>32</v>
      </c>
      <c r="AX181" s="13" t="s">
        <v>70</v>
      </c>
      <c r="AY181" s="236" t="s">
        <v>123</v>
      </c>
    </row>
    <row r="182" s="14" customFormat="1">
      <c r="A182" s="14"/>
      <c r="B182" s="237"/>
      <c r="C182" s="238"/>
      <c r="D182" s="227" t="s">
        <v>134</v>
      </c>
      <c r="E182" s="239" t="s">
        <v>19</v>
      </c>
      <c r="F182" s="240" t="s">
        <v>136</v>
      </c>
      <c r="G182" s="238"/>
      <c r="H182" s="241">
        <v>382.39999999999998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134</v>
      </c>
      <c r="AU182" s="247" t="s">
        <v>80</v>
      </c>
      <c r="AV182" s="14" t="s">
        <v>130</v>
      </c>
      <c r="AW182" s="14" t="s">
        <v>32</v>
      </c>
      <c r="AX182" s="14" t="s">
        <v>78</v>
      </c>
      <c r="AY182" s="247" t="s">
        <v>123</v>
      </c>
    </row>
    <row r="183" s="2" customFormat="1" ht="24.15" customHeight="1">
      <c r="A183" s="41"/>
      <c r="B183" s="42"/>
      <c r="C183" s="207" t="s">
        <v>250</v>
      </c>
      <c r="D183" s="207" t="s">
        <v>125</v>
      </c>
      <c r="E183" s="208" t="s">
        <v>251</v>
      </c>
      <c r="F183" s="209" t="s">
        <v>252</v>
      </c>
      <c r="G183" s="210" t="s">
        <v>128</v>
      </c>
      <c r="H183" s="211">
        <v>28.199999999999999</v>
      </c>
      <c r="I183" s="212"/>
      <c r="J183" s="213">
        <f>ROUND(I183*H183,2)</f>
        <v>0</v>
      </c>
      <c r="K183" s="209" t="s">
        <v>129</v>
      </c>
      <c r="L183" s="47"/>
      <c r="M183" s="214" t="s">
        <v>19</v>
      </c>
      <c r="N183" s="215" t="s">
        <v>41</v>
      </c>
      <c r="O183" s="87"/>
      <c r="P183" s="216">
        <f>O183*H183</f>
        <v>0</v>
      </c>
      <c r="Q183" s="216">
        <v>0.00059000000000000003</v>
      </c>
      <c r="R183" s="216">
        <f>Q183*H183</f>
        <v>0.016638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130</v>
      </c>
      <c r="AT183" s="218" t="s">
        <v>125</v>
      </c>
      <c r="AU183" s="218" t="s">
        <v>80</v>
      </c>
      <c r="AY183" s="20" t="s">
        <v>123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78</v>
      </c>
      <c r="BK183" s="219">
        <f>ROUND(I183*H183,2)</f>
        <v>0</v>
      </c>
      <c r="BL183" s="20" t="s">
        <v>130</v>
      </c>
      <c r="BM183" s="218" t="s">
        <v>253</v>
      </c>
    </row>
    <row r="184" s="2" customFormat="1">
      <c r="A184" s="41"/>
      <c r="B184" s="42"/>
      <c r="C184" s="43"/>
      <c r="D184" s="220" t="s">
        <v>132</v>
      </c>
      <c r="E184" s="43"/>
      <c r="F184" s="221" t="s">
        <v>254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132</v>
      </c>
      <c r="AU184" s="20" t="s">
        <v>80</v>
      </c>
    </row>
    <row r="185" s="13" customFormat="1">
      <c r="A185" s="13"/>
      <c r="B185" s="225"/>
      <c r="C185" s="226"/>
      <c r="D185" s="227" t="s">
        <v>134</v>
      </c>
      <c r="E185" s="228" t="s">
        <v>19</v>
      </c>
      <c r="F185" s="229" t="s">
        <v>255</v>
      </c>
      <c r="G185" s="226"/>
      <c r="H185" s="230">
        <v>28.199999999999999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134</v>
      </c>
      <c r="AU185" s="236" t="s">
        <v>80</v>
      </c>
      <c r="AV185" s="13" t="s">
        <v>80</v>
      </c>
      <c r="AW185" s="13" t="s">
        <v>32</v>
      </c>
      <c r="AX185" s="13" t="s">
        <v>70</v>
      </c>
      <c r="AY185" s="236" t="s">
        <v>123</v>
      </c>
    </row>
    <row r="186" s="14" customFormat="1">
      <c r="A186" s="14"/>
      <c r="B186" s="237"/>
      <c r="C186" s="238"/>
      <c r="D186" s="227" t="s">
        <v>134</v>
      </c>
      <c r="E186" s="239" t="s">
        <v>19</v>
      </c>
      <c r="F186" s="240" t="s">
        <v>136</v>
      </c>
      <c r="G186" s="238"/>
      <c r="H186" s="241">
        <v>28.199999999999999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134</v>
      </c>
      <c r="AU186" s="247" t="s">
        <v>80</v>
      </c>
      <c r="AV186" s="14" t="s">
        <v>130</v>
      </c>
      <c r="AW186" s="14" t="s">
        <v>32</v>
      </c>
      <c r="AX186" s="14" t="s">
        <v>78</v>
      </c>
      <c r="AY186" s="247" t="s">
        <v>123</v>
      </c>
    </row>
    <row r="187" s="2" customFormat="1" ht="24.15" customHeight="1">
      <c r="A187" s="41"/>
      <c r="B187" s="42"/>
      <c r="C187" s="207" t="s">
        <v>256</v>
      </c>
      <c r="D187" s="207" t="s">
        <v>125</v>
      </c>
      <c r="E187" s="208" t="s">
        <v>257</v>
      </c>
      <c r="F187" s="209" t="s">
        <v>258</v>
      </c>
      <c r="G187" s="210" t="s">
        <v>128</v>
      </c>
      <c r="H187" s="211">
        <v>382.39999999999998</v>
      </c>
      <c r="I187" s="212"/>
      <c r="J187" s="213">
        <f>ROUND(I187*H187,2)</f>
        <v>0</v>
      </c>
      <c r="K187" s="209" t="s">
        <v>129</v>
      </c>
      <c r="L187" s="47"/>
      <c r="M187" s="214" t="s">
        <v>19</v>
      </c>
      <c r="N187" s="215" t="s">
        <v>41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130</v>
      </c>
      <c r="AT187" s="218" t="s">
        <v>125</v>
      </c>
      <c r="AU187" s="218" t="s">
        <v>80</v>
      </c>
      <c r="AY187" s="20" t="s">
        <v>123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78</v>
      </c>
      <c r="BK187" s="219">
        <f>ROUND(I187*H187,2)</f>
        <v>0</v>
      </c>
      <c r="BL187" s="20" t="s">
        <v>130</v>
      </c>
      <c r="BM187" s="218" t="s">
        <v>259</v>
      </c>
    </row>
    <row r="188" s="2" customFormat="1">
      <c r="A188" s="41"/>
      <c r="B188" s="42"/>
      <c r="C188" s="43"/>
      <c r="D188" s="220" t="s">
        <v>132</v>
      </c>
      <c r="E188" s="43"/>
      <c r="F188" s="221" t="s">
        <v>260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132</v>
      </c>
      <c r="AU188" s="20" t="s">
        <v>80</v>
      </c>
    </row>
    <row r="189" s="2" customFormat="1" ht="24.15" customHeight="1">
      <c r="A189" s="41"/>
      <c r="B189" s="42"/>
      <c r="C189" s="207" t="s">
        <v>261</v>
      </c>
      <c r="D189" s="207" t="s">
        <v>125</v>
      </c>
      <c r="E189" s="208" t="s">
        <v>262</v>
      </c>
      <c r="F189" s="209" t="s">
        <v>263</v>
      </c>
      <c r="G189" s="210" t="s">
        <v>128</v>
      </c>
      <c r="H189" s="211">
        <v>28.199999999999999</v>
      </c>
      <c r="I189" s="212"/>
      <c r="J189" s="213">
        <f>ROUND(I189*H189,2)</f>
        <v>0</v>
      </c>
      <c r="K189" s="209" t="s">
        <v>129</v>
      </c>
      <c r="L189" s="47"/>
      <c r="M189" s="214" t="s">
        <v>19</v>
      </c>
      <c r="N189" s="215" t="s">
        <v>41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130</v>
      </c>
      <c r="AT189" s="218" t="s">
        <v>125</v>
      </c>
      <c r="AU189" s="218" t="s">
        <v>80</v>
      </c>
      <c r="AY189" s="20" t="s">
        <v>123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78</v>
      </c>
      <c r="BK189" s="219">
        <f>ROUND(I189*H189,2)</f>
        <v>0</v>
      </c>
      <c r="BL189" s="20" t="s">
        <v>130</v>
      </c>
      <c r="BM189" s="218" t="s">
        <v>264</v>
      </c>
    </row>
    <row r="190" s="2" customFormat="1">
      <c r="A190" s="41"/>
      <c r="B190" s="42"/>
      <c r="C190" s="43"/>
      <c r="D190" s="220" t="s">
        <v>132</v>
      </c>
      <c r="E190" s="43"/>
      <c r="F190" s="221" t="s">
        <v>265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132</v>
      </c>
      <c r="AU190" s="20" t="s">
        <v>80</v>
      </c>
    </row>
    <row r="191" s="2" customFormat="1" ht="37.8" customHeight="1">
      <c r="A191" s="41"/>
      <c r="B191" s="42"/>
      <c r="C191" s="207" t="s">
        <v>7</v>
      </c>
      <c r="D191" s="207" t="s">
        <v>125</v>
      </c>
      <c r="E191" s="208" t="s">
        <v>266</v>
      </c>
      <c r="F191" s="209" t="s">
        <v>267</v>
      </c>
      <c r="G191" s="210" t="s">
        <v>215</v>
      </c>
      <c r="H191" s="211">
        <v>97.560000000000002</v>
      </c>
      <c r="I191" s="212"/>
      <c r="J191" s="213">
        <f>ROUND(I191*H191,2)</f>
        <v>0</v>
      </c>
      <c r="K191" s="209" t="s">
        <v>129</v>
      </c>
      <c r="L191" s="47"/>
      <c r="M191" s="214" t="s">
        <v>19</v>
      </c>
      <c r="N191" s="215" t="s">
        <v>41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130</v>
      </c>
      <c r="AT191" s="218" t="s">
        <v>125</v>
      </c>
      <c r="AU191" s="218" t="s">
        <v>80</v>
      </c>
      <c r="AY191" s="20" t="s">
        <v>123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78</v>
      </c>
      <c r="BK191" s="219">
        <f>ROUND(I191*H191,2)</f>
        <v>0</v>
      </c>
      <c r="BL191" s="20" t="s">
        <v>130</v>
      </c>
      <c r="BM191" s="218" t="s">
        <v>268</v>
      </c>
    </row>
    <row r="192" s="2" customFormat="1">
      <c r="A192" s="41"/>
      <c r="B192" s="42"/>
      <c r="C192" s="43"/>
      <c r="D192" s="220" t="s">
        <v>132</v>
      </c>
      <c r="E192" s="43"/>
      <c r="F192" s="221" t="s">
        <v>269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132</v>
      </c>
      <c r="AU192" s="20" t="s">
        <v>80</v>
      </c>
    </row>
    <row r="193" s="15" customFormat="1">
      <c r="A193" s="15"/>
      <c r="B193" s="248"/>
      <c r="C193" s="249"/>
      <c r="D193" s="227" t="s">
        <v>134</v>
      </c>
      <c r="E193" s="250" t="s">
        <v>19</v>
      </c>
      <c r="F193" s="251" t="s">
        <v>270</v>
      </c>
      <c r="G193" s="249"/>
      <c r="H193" s="250" t="s">
        <v>19</v>
      </c>
      <c r="I193" s="252"/>
      <c r="J193" s="249"/>
      <c r="K193" s="249"/>
      <c r="L193" s="253"/>
      <c r="M193" s="254"/>
      <c r="N193" s="255"/>
      <c r="O193" s="255"/>
      <c r="P193" s="255"/>
      <c r="Q193" s="255"/>
      <c r="R193" s="255"/>
      <c r="S193" s="255"/>
      <c r="T193" s="25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7" t="s">
        <v>134</v>
      </c>
      <c r="AU193" s="257" t="s">
        <v>80</v>
      </c>
      <c r="AV193" s="15" t="s">
        <v>78</v>
      </c>
      <c r="AW193" s="15" t="s">
        <v>32</v>
      </c>
      <c r="AX193" s="15" t="s">
        <v>70</v>
      </c>
      <c r="AY193" s="257" t="s">
        <v>123</v>
      </c>
    </row>
    <row r="194" s="13" customFormat="1">
      <c r="A194" s="13"/>
      <c r="B194" s="225"/>
      <c r="C194" s="226"/>
      <c r="D194" s="227" t="s">
        <v>134</v>
      </c>
      <c r="E194" s="228" t="s">
        <v>19</v>
      </c>
      <c r="F194" s="229" t="s">
        <v>271</v>
      </c>
      <c r="G194" s="226"/>
      <c r="H194" s="230">
        <v>48.780000000000001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134</v>
      </c>
      <c r="AU194" s="236" t="s">
        <v>80</v>
      </c>
      <c r="AV194" s="13" t="s">
        <v>80</v>
      </c>
      <c r="AW194" s="13" t="s">
        <v>32</v>
      </c>
      <c r="AX194" s="13" t="s">
        <v>70</v>
      </c>
      <c r="AY194" s="236" t="s">
        <v>123</v>
      </c>
    </row>
    <row r="195" s="13" customFormat="1">
      <c r="A195" s="13"/>
      <c r="B195" s="225"/>
      <c r="C195" s="226"/>
      <c r="D195" s="227" t="s">
        <v>134</v>
      </c>
      <c r="E195" s="228" t="s">
        <v>19</v>
      </c>
      <c r="F195" s="229" t="s">
        <v>272</v>
      </c>
      <c r="G195" s="226"/>
      <c r="H195" s="230">
        <v>0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134</v>
      </c>
      <c r="AU195" s="236" t="s">
        <v>80</v>
      </c>
      <c r="AV195" s="13" t="s">
        <v>80</v>
      </c>
      <c r="AW195" s="13" t="s">
        <v>32</v>
      </c>
      <c r="AX195" s="13" t="s">
        <v>70</v>
      </c>
      <c r="AY195" s="236" t="s">
        <v>123</v>
      </c>
    </row>
    <row r="196" s="16" customFormat="1">
      <c r="A196" s="16"/>
      <c r="B196" s="258"/>
      <c r="C196" s="259"/>
      <c r="D196" s="227" t="s">
        <v>134</v>
      </c>
      <c r="E196" s="260" t="s">
        <v>19</v>
      </c>
      <c r="F196" s="261" t="s">
        <v>228</v>
      </c>
      <c r="G196" s="259"/>
      <c r="H196" s="262">
        <v>48.780000000000001</v>
      </c>
      <c r="I196" s="263"/>
      <c r="J196" s="259"/>
      <c r="K196" s="259"/>
      <c r="L196" s="264"/>
      <c r="M196" s="265"/>
      <c r="N196" s="266"/>
      <c r="O196" s="266"/>
      <c r="P196" s="266"/>
      <c r="Q196" s="266"/>
      <c r="R196" s="266"/>
      <c r="S196" s="266"/>
      <c r="T196" s="267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68" t="s">
        <v>134</v>
      </c>
      <c r="AU196" s="268" t="s">
        <v>80</v>
      </c>
      <c r="AV196" s="16" t="s">
        <v>142</v>
      </c>
      <c r="AW196" s="16" t="s">
        <v>32</v>
      </c>
      <c r="AX196" s="16" t="s">
        <v>70</v>
      </c>
      <c r="AY196" s="268" t="s">
        <v>123</v>
      </c>
    </row>
    <row r="197" s="15" customFormat="1">
      <c r="A197" s="15"/>
      <c r="B197" s="248"/>
      <c r="C197" s="249"/>
      <c r="D197" s="227" t="s">
        <v>134</v>
      </c>
      <c r="E197" s="250" t="s">
        <v>19</v>
      </c>
      <c r="F197" s="251" t="s">
        <v>273</v>
      </c>
      <c r="G197" s="249"/>
      <c r="H197" s="250" t="s">
        <v>19</v>
      </c>
      <c r="I197" s="252"/>
      <c r="J197" s="249"/>
      <c r="K197" s="249"/>
      <c r="L197" s="253"/>
      <c r="M197" s="254"/>
      <c r="N197" s="255"/>
      <c r="O197" s="255"/>
      <c r="P197" s="255"/>
      <c r="Q197" s="255"/>
      <c r="R197" s="255"/>
      <c r="S197" s="255"/>
      <c r="T197" s="25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7" t="s">
        <v>134</v>
      </c>
      <c r="AU197" s="257" t="s">
        <v>80</v>
      </c>
      <c r="AV197" s="15" t="s">
        <v>78</v>
      </c>
      <c r="AW197" s="15" t="s">
        <v>32</v>
      </c>
      <c r="AX197" s="15" t="s">
        <v>70</v>
      </c>
      <c r="AY197" s="257" t="s">
        <v>123</v>
      </c>
    </row>
    <row r="198" s="13" customFormat="1">
      <c r="A198" s="13"/>
      <c r="B198" s="225"/>
      <c r="C198" s="226"/>
      <c r="D198" s="227" t="s">
        <v>134</v>
      </c>
      <c r="E198" s="228" t="s">
        <v>19</v>
      </c>
      <c r="F198" s="229" t="s">
        <v>271</v>
      </c>
      <c r="G198" s="226"/>
      <c r="H198" s="230">
        <v>48.780000000000001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134</v>
      </c>
      <c r="AU198" s="236" t="s">
        <v>80</v>
      </c>
      <c r="AV198" s="13" t="s">
        <v>80</v>
      </c>
      <c r="AW198" s="13" t="s">
        <v>32</v>
      </c>
      <c r="AX198" s="13" t="s">
        <v>70</v>
      </c>
      <c r="AY198" s="236" t="s">
        <v>123</v>
      </c>
    </row>
    <row r="199" s="13" customFormat="1">
      <c r="A199" s="13"/>
      <c r="B199" s="225"/>
      <c r="C199" s="226"/>
      <c r="D199" s="227" t="s">
        <v>134</v>
      </c>
      <c r="E199" s="228" t="s">
        <v>19</v>
      </c>
      <c r="F199" s="229" t="s">
        <v>272</v>
      </c>
      <c r="G199" s="226"/>
      <c r="H199" s="230">
        <v>0</v>
      </c>
      <c r="I199" s="231"/>
      <c r="J199" s="226"/>
      <c r="K199" s="226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134</v>
      </c>
      <c r="AU199" s="236" t="s">
        <v>80</v>
      </c>
      <c r="AV199" s="13" t="s">
        <v>80</v>
      </c>
      <c r="AW199" s="13" t="s">
        <v>32</v>
      </c>
      <c r="AX199" s="13" t="s">
        <v>70</v>
      </c>
      <c r="AY199" s="236" t="s">
        <v>123</v>
      </c>
    </row>
    <row r="200" s="16" customFormat="1">
      <c r="A200" s="16"/>
      <c r="B200" s="258"/>
      <c r="C200" s="259"/>
      <c r="D200" s="227" t="s">
        <v>134</v>
      </c>
      <c r="E200" s="260" t="s">
        <v>19</v>
      </c>
      <c r="F200" s="261" t="s">
        <v>228</v>
      </c>
      <c r="G200" s="259"/>
      <c r="H200" s="262">
        <v>48.780000000000001</v>
      </c>
      <c r="I200" s="263"/>
      <c r="J200" s="259"/>
      <c r="K200" s="259"/>
      <c r="L200" s="264"/>
      <c r="M200" s="265"/>
      <c r="N200" s="266"/>
      <c r="O200" s="266"/>
      <c r="P200" s="266"/>
      <c r="Q200" s="266"/>
      <c r="R200" s="266"/>
      <c r="S200" s="266"/>
      <c r="T200" s="267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68" t="s">
        <v>134</v>
      </c>
      <c r="AU200" s="268" t="s">
        <v>80</v>
      </c>
      <c r="AV200" s="16" t="s">
        <v>142</v>
      </c>
      <c r="AW200" s="16" t="s">
        <v>32</v>
      </c>
      <c r="AX200" s="16" t="s">
        <v>70</v>
      </c>
      <c r="AY200" s="268" t="s">
        <v>123</v>
      </c>
    </row>
    <row r="201" s="14" customFormat="1">
      <c r="A201" s="14"/>
      <c r="B201" s="237"/>
      <c r="C201" s="238"/>
      <c r="D201" s="227" t="s">
        <v>134</v>
      </c>
      <c r="E201" s="239" t="s">
        <v>19</v>
      </c>
      <c r="F201" s="240" t="s">
        <v>136</v>
      </c>
      <c r="G201" s="238"/>
      <c r="H201" s="241">
        <v>97.560000000000002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134</v>
      </c>
      <c r="AU201" s="247" t="s">
        <v>80</v>
      </c>
      <c r="AV201" s="14" t="s">
        <v>130</v>
      </c>
      <c r="AW201" s="14" t="s">
        <v>32</v>
      </c>
      <c r="AX201" s="14" t="s">
        <v>78</v>
      </c>
      <c r="AY201" s="247" t="s">
        <v>123</v>
      </c>
    </row>
    <row r="202" s="2" customFormat="1" ht="37.8" customHeight="1">
      <c r="A202" s="41"/>
      <c r="B202" s="42"/>
      <c r="C202" s="207" t="s">
        <v>274</v>
      </c>
      <c r="D202" s="207" t="s">
        <v>125</v>
      </c>
      <c r="E202" s="208" t="s">
        <v>275</v>
      </c>
      <c r="F202" s="209" t="s">
        <v>276</v>
      </c>
      <c r="G202" s="210" t="s">
        <v>215</v>
      </c>
      <c r="H202" s="211">
        <v>120.81</v>
      </c>
      <c r="I202" s="212"/>
      <c r="J202" s="213">
        <f>ROUND(I202*H202,2)</f>
        <v>0</v>
      </c>
      <c r="K202" s="209" t="s">
        <v>129</v>
      </c>
      <c r="L202" s="47"/>
      <c r="M202" s="214" t="s">
        <v>19</v>
      </c>
      <c r="N202" s="215" t="s">
        <v>41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130</v>
      </c>
      <c r="AT202" s="218" t="s">
        <v>125</v>
      </c>
      <c r="AU202" s="218" t="s">
        <v>80</v>
      </c>
      <c r="AY202" s="20" t="s">
        <v>123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78</v>
      </c>
      <c r="BK202" s="219">
        <f>ROUND(I202*H202,2)</f>
        <v>0</v>
      </c>
      <c r="BL202" s="20" t="s">
        <v>130</v>
      </c>
      <c r="BM202" s="218" t="s">
        <v>277</v>
      </c>
    </row>
    <row r="203" s="2" customFormat="1">
      <c r="A203" s="41"/>
      <c r="B203" s="42"/>
      <c r="C203" s="43"/>
      <c r="D203" s="220" t="s">
        <v>132</v>
      </c>
      <c r="E203" s="43"/>
      <c r="F203" s="221" t="s">
        <v>278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132</v>
      </c>
      <c r="AU203" s="20" t="s">
        <v>80</v>
      </c>
    </row>
    <row r="204" s="15" customFormat="1">
      <c r="A204" s="15"/>
      <c r="B204" s="248"/>
      <c r="C204" s="249"/>
      <c r="D204" s="227" t="s">
        <v>134</v>
      </c>
      <c r="E204" s="250" t="s">
        <v>19</v>
      </c>
      <c r="F204" s="251" t="s">
        <v>279</v>
      </c>
      <c r="G204" s="249"/>
      <c r="H204" s="250" t="s">
        <v>19</v>
      </c>
      <c r="I204" s="252"/>
      <c r="J204" s="249"/>
      <c r="K204" s="249"/>
      <c r="L204" s="253"/>
      <c r="M204" s="254"/>
      <c r="N204" s="255"/>
      <c r="O204" s="255"/>
      <c r="P204" s="255"/>
      <c r="Q204" s="255"/>
      <c r="R204" s="255"/>
      <c r="S204" s="255"/>
      <c r="T204" s="25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7" t="s">
        <v>134</v>
      </c>
      <c r="AU204" s="257" t="s">
        <v>80</v>
      </c>
      <c r="AV204" s="15" t="s">
        <v>78</v>
      </c>
      <c r="AW204" s="15" t="s">
        <v>32</v>
      </c>
      <c r="AX204" s="15" t="s">
        <v>70</v>
      </c>
      <c r="AY204" s="257" t="s">
        <v>123</v>
      </c>
    </row>
    <row r="205" s="13" customFormat="1">
      <c r="A205" s="13"/>
      <c r="B205" s="225"/>
      <c r="C205" s="226"/>
      <c r="D205" s="227" t="s">
        <v>134</v>
      </c>
      <c r="E205" s="228" t="s">
        <v>19</v>
      </c>
      <c r="F205" s="229" t="s">
        <v>218</v>
      </c>
      <c r="G205" s="226"/>
      <c r="H205" s="230">
        <v>33.350000000000001</v>
      </c>
      <c r="I205" s="231"/>
      <c r="J205" s="226"/>
      <c r="K205" s="226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134</v>
      </c>
      <c r="AU205" s="236" t="s">
        <v>80</v>
      </c>
      <c r="AV205" s="13" t="s">
        <v>80</v>
      </c>
      <c r="AW205" s="13" t="s">
        <v>32</v>
      </c>
      <c r="AX205" s="13" t="s">
        <v>70</v>
      </c>
      <c r="AY205" s="236" t="s">
        <v>123</v>
      </c>
    </row>
    <row r="206" s="13" customFormat="1">
      <c r="A206" s="13"/>
      <c r="B206" s="225"/>
      <c r="C206" s="226"/>
      <c r="D206" s="227" t="s">
        <v>134</v>
      </c>
      <c r="E206" s="228" t="s">
        <v>19</v>
      </c>
      <c r="F206" s="229" t="s">
        <v>219</v>
      </c>
      <c r="G206" s="226"/>
      <c r="H206" s="230">
        <v>-3.6000000000000001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134</v>
      </c>
      <c r="AU206" s="236" t="s">
        <v>80</v>
      </c>
      <c r="AV206" s="13" t="s">
        <v>80</v>
      </c>
      <c r="AW206" s="13" t="s">
        <v>32</v>
      </c>
      <c r="AX206" s="13" t="s">
        <v>70</v>
      </c>
      <c r="AY206" s="236" t="s">
        <v>123</v>
      </c>
    </row>
    <row r="207" s="13" customFormat="1">
      <c r="A207" s="13"/>
      <c r="B207" s="225"/>
      <c r="C207" s="226"/>
      <c r="D207" s="227" t="s">
        <v>134</v>
      </c>
      <c r="E207" s="228" t="s">
        <v>19</v>
      </c>
      <c r="F207" s="229" t="s">
        <v>220</v>
      </c>
      <c r="G207" s="226"/>
      <c r="H207" s="230">
        <v>-2.25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134</v>
      </c>
      <c r="AU207" s="236" t="s">
        <v>80</v>
      </c>
      <c r="AV207" s="13" t="s">
        <v>80</v>
      </c>
      <c r="AW207" s="13" t="s">
        <v>32</v>
      </c>
      <c r="AX207" s="13" t="s">
        <v>70</v>
      </c>
      <c r="AY207" s="236" t="s">
        <v>123</v>
      </c>
    </row>
    <row r="208" s="16" customFormat="1">
      <c r="A208" s="16"/>
      <c r="B208" s="258"/>
      <c r="C208" s="259"/>
      <c r="D208" s="227" t="s">
        <v>134</v>
      </c>
      <c r="E208" s="260" t="s">
        <v>19</v>
      </c>
      <c r="F208" s="261" t="s">
        <v>228</v>
      </c>
      <c r="G208" s="259"/>
      <c r="H208" s="262">
        <v>27.5</v>
      </c>
      <c r="I208" s="263"/>
      <c r="J208" s="259"/>
      <c r="K208" s="259"/>
      <c r="L208" s="264"/>
      <c r="M208" s="265"/>
      <c r="N208" s="266"/>
      <c r="O208" s="266"/>
      <c r="P208" s="266"/>
      <c r="Q208" s="266"/>
      <c r="R208" s="266"/>
      <c r="S208" s="266"/>
      <c r="T208" s="267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68" t="s">
        <v>134</v>
      </c>
      <c r="AU208" s="268" t="s">
        <v>80</v>
      </c>
      <c r="AV208" s="16" t="s">
        <v>142</v>
      </c>
      <c r="AW208" s="16" t="s">
        <v>32</v>
      </c>
      <c r="AX208" s="16" t="s">
        <v>70</v>
      </c>
      <c r="AY208" s="268" t="s">
        <v>123</v>
      </c>
    </row>
    <row r="209" s="13" customFormat="1">
      <c r="A209" s="13"/>
      <c r="B209" s="225"/>
      <c r="C209" s="226"/>
      <c r="D209" s="227" t="s">
        <v>134</v>
      </c>
      <c r="E209" s="228" t="s">
        <v>19</v>
      </c>
      <c r="F209" s="229" t="s">
        <v>226</v>
      </c>
      <c r="G209" s="226"/>
      <c r="H209" s="230">
        <v>184</v>
      </c>
      <c r="I209" s="231"/>
      <c r="J209" s="226"/>
      <c r="K209" s="226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134</v>
      </c>
      <c r="AU209" s="236" t="s">
        <v>80</v>
      </c>
      <c r="AV209" s="13" t="s">
        <v>80</v>
      </c>
      <c r="AW209" s="13" t="s">
        <v>32</v>
      </c>
      <c r="AX209" s="13" t="s">
        <v>70</v>
      </c>
      <c r="AY209" s="236" t="s">
        <v>123</v>
      </c>
    </row>
    <row r="210" s="13" customFormat="1">
      <c r="A210" s="13"/>
      <c r="B210" s="225"/>
      <c r="C210" s="226"/>
      <c r="D210" s="227" t="s">
        <v>134</v>
      </c>
      <c r="E210" s="228" t="s">
        <v>19</v>
      </c>
      <c r="F210" s="229" t="s">
        <v>227</v>
      </c>
      <c r="G210" s="226"/>
      <c r="H210" s="230">
        <v>7.2000000000000002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134</v>
      </c>
      <c r="AU210" s="236" t="s">
        <v>80</v>
      </c>
      <c r="AV210" s="13" t="s">
        <v>80</v>
      </c>
      <c r="AW210" s="13" t="s">
        <v>32</v>
      </c>
      <c r="AX210" s="13" t="s">
        <v>70</v>
      </c>
      <c r="AY210" s="236" t="s">
        <v>123</v>
      </c>
    </row>
    <row r="211" s="16" customFormat="1">
      <c r="A211" s="16"/>
      <c r="B211" s="258"/>
      <c r="C211" s="259"/>
      <c r="D211" s="227" t="s">
        <v>134</v>
      </c>
      <c r="E211" s="260" t="s">
        <v>19</v>
      </c>
      <c r="F211" s="261" t="s">
        <v>228</v>
      </c>
      <c r="G211" s="259"/>
      <c r="H211" s="262">
        <v>191.19999999999999</v>
      </c>
      <c r="I211" s="263"/>
      <c r="J211" s="259"/>
      <c r="K211" s="259"/>
      <c r="L211" s="264"/>
      <c r="M211" s="265"/>
      <c r="N211" s="266"/>
      <c r="O211" s="266"/>
      <c r="P211" s="266"/>
      <c r="Q211" s="266"/>
      <c r="R211" s="266"/>
      <c r="S211" s="266"/>
      <c r="T211" s="267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68" t="s">
        <v>134</v>
      </c>
      <c r="AU211" s="268" t="s">
        <v>80</v>
      </c>
      <c r="AV211" s="16" t="s">
        <v>142</v>
      </c>
      <c r="AW211" s="16" t="s">
        <v>32</v>
      </c>
      <c r="AX211" s="16" t="s">
        <v>70</v>
      </c>
      <c r="AY211" s="268" t="s">
        <v>123</v>
      </c>
    </row>
    <row r="212" s="15" customFormat="1">
      <c r="A212" s="15"/>
      <c r="B212" s="248"/>
      <c r="C212" s="249"/>
      <c r="D212" s="227" t="s">
        <v>134</v>
      </c>
      <c r="E212" s="250" t="s">
        <v>19</v>
      </c>
      <c r="F212" s="251" t="s">
        <v>229</v>
      </c>
      <c r="G212" s="249"/>
      <c r="H212" s="250" t="s">
        <v>19</v>
      </c>
      <c r="I212" s="252"/>
      <c r="J212" s="249"/>
      <c r="K212" s="249"/>
      <c r="L212" s="253"/>
      <c r="M212" s="254"/>
      <c r="N212" s="255"/>
      <c r="O212" s="255"/>
      <c r="P212" s="255"/>
      <c r="Q212" s="255"/>
      <c r="R212" s="255"/>
      <c r="S212" s="255"/>
      <c r="T212" s="25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7" t="s">
        <v>134</v>
      </c>
      <c r="AU212" s="257" t="s">
        <v>80</v>
      </c>
      <c r="AV212" s="15" t="s">
        <v>78</v>
      </c>
      <c r="AW212" s="15" t="s">
        <v>32</v>
      </c>
      <c r="AX212" s="15" t="s">
        <v>70</v>
      </c>
      <c r="AY212" s="257" t="s">
        <v>123</v>
      </c>
    </row>
    <row r="213" s="13" customFormat="1">
      <c r="A213" s="13"/>
      <c r="B213" s="225"/>
      <c r="C213" s="226"/>
      <c r="D213" s="227" t="s">
        <v>134</v>
      </c>
      <c r="E213" s="228" t="s">
        <v>19</v>
      </c>
      <c r="F213" s="229" t="s">
        <v>230</v>
      </c>
      <c r="G213" s="226"/>
      <c r="H213" s="230">
        <v>-0.20000000000000001</v>
      </c>
      <c r="I213" s="231"/>
      <c r="J213" s="226"/>
      <c r="K213" s="226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134</v>
      </c>
      <c r="AU213" s="236" t="s">
        <v>80</v>
      </c>
      <c r="AV213" s="13" t="s">
        <v>80</v>
      </c>
      <c r="AW213" s="13" t="s">
        <v>32</v>
      </c>
      <c r="AX213" s="13" t="s">
        <v>70</v>
      </c>
      <c r="AY213" s="236" t="s">
        <v>123</v>
      </c>
    </row>
    <row r="214" s="13" customFormat="1">
      <c r="A214" s="13"/>
      <c r="B214" s="225"/>
      <c r="C214" s="226"/>
      <c r="D214" s="227" t="s">
        <v>134</v>
      </c>
      <c r="E214" s="228" t="s">
        <v>19</v>
      </c>
      <c r="F214" s="229" t="s">
        <v>231</v>
      </c>
      <c r="G214" s="226"/>
      <c r="H214" s="230">
        <v>-10.279999999999999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134</v>
      </c>
      <c r="AU214" s="236" t="s">
        <v>80</v>
      </c>
      <c r="AV214" s="13" t="s">
        <v>80</v>
      </c>
      <c r="AW214" s="13" t="s">
        <v>32</v>
      </c>
      <c r="AX214" s="13" t="s">
        <v>70</v>
      </c>
      <c r="AY214" s="236" t="s">
        <v>123</v>
      </c>
    </row>
    <row r="215" s="13" customFormat="1">
      <c r="A215" s="13"/>
      <c r="B215" s="225"/>
      <c r="C215" s="226"/>
      <c r="D215" s="227" t="s">
        <v>134</v>
      </c>
      <c r="E215" s="228" t="s">
        <v>19</v>
      </c>
      <c r="F215" s="229" t="s">
        <v>232</v>
      </c>
      <c r="G215" s="226"/>
      <c r="H215" s="230">
        <v>-12.720000000000001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134</v>
      </c>
      <c r="AU215" s="236" t="s">
        <v>80</v>
      </c>
      <c r="AV215" s="13" t="s">
        <v>80</v>
      </c>
      <c r="AW215" s="13" t="s">
        <v>32</v>
      </c>
      <c r="AX215" s="13" t="s">
        <v>70</v>
      </c>
      <c r="AY215" s="236" t="s">
        <v>123</v>
      </c>
    </row>
    <row r="216" s="13" customFormat="1">
      <c r="A216" s="13"/>
      <c r="B216" s="225"/>
      <c r="C216" s="226"/>
      <c r="D216" s="227" t="s">
        <v>134</v>
      </c>
      <c r="E216" s="228" t="s">
        <v>19</v>
      </c>
      <c r="F216" s="229" t="s">
        <v>233</v>
      </c>
      <c r="G216" s="226"/>
      <c r="H216" s="230">
        <v>-10.84</v>
      </c>
      <c r="I216" s="231"/>
      <c r="J216" s="226"/>
      <c r="K216" s="226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134</v>
      </c>
      <c r="AU216" s="236" t="s">
        <v>80</v>
      </c>
      <c r="AV216" s="13" t="s">
        <v>80</v>
      </c>
      <c r="AW216" s="13" t="s">
        <v>32</v>
      </c>
      <c r="AX216" s="13" t="s">
        <v>70</v>
      </c>
      <c r="AY216" s="236" t="s">
        <v>123</v>
      </c>
    </row>
    <row r="217" s="16" customFormat="1">
      <c r="A217" s="16"/>
      <c r="B217" s="258"/>
      <c r="C217" s="259"/>
      <c r="D217" s="227" t="s">
        <v>134</v>
      </c>
      <c r="E217" s="260" t="s">
        <v>19</v>
      </c>
      <c r="F217" s="261" t="s">
        <v>228</v>
      </c>
      <c r="G217" s="259"/>
      <c r="H217" s="262">
        <v>-34.039999999999999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7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68" t="s">
        <v>134</v>
      </c>
      <c r="AU217" s="268" t="s">
        <v>80</v>
      </c>
      <c r="AV217" s="16" t="s">
        <v>142</v>
      </c>
      <c r="AW217" s="16" t="s">
        <v>32</v>
      </c>
      <c r="AX217" s="16" t="s">
        <v>70</v>
      </c>
      <c r="AY217" s="268" t="s">
        <v>123</v>
      </c>
    </row>
    <row r="218" s="13" customFormat="1">
      <c r="A218" s="13"/>
      <c r="B218" s="225"/>
      <c r="C218" s="226"/>
      <c r="D218" s="227" t="s">
        <v>134</v>
      </c>
      <c r="E218" s="228" t="s">
        <v>19</v>
      </c>
      <c r="F218" s="229" t="s">
        <v>280</v>
      </c>
      <c r="G218" s="226"/>
      <c r="H218" s="230">
        <v>-63.850000000000001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134</v>
      </c>
      <c r="AU218" s="236" t="s">
        <v>80</v>
      </c>
      <c r="AV218" s="13" t="s">
        <v>80</v>
      </c>
      <c r="AW218" s="13" t="s">
        <v>32</v>
      </c>
      <c r="AX218" s="13" t="s">
        <v>70</v>
      </c>
      <c r="AY218" s="236" t="s">
        <v>123</v>
      </c>
    </row>
    <row r="219" s="16" customFormat="1">
      <c r="A219" s="16"/>
      <c r="B219" s="258"/>
      <c r="C219" s="259"/>
      <c r="D219" s="227" t="s">
        <v>134</v>
      </c>
      <c r="E219" s="260" t="s">
        <v>19</v>
      </c>
      <c r="F219" s="261" t="s">
        <v>228</v>
      </c>
      <c r="G219" s="259"/>
      <c r="H219" s="262">
        <v>-63.850000000000001</v>
      </c>
      <c r="I219" s="263"/>
      <c r="J219" s="259"/>
      <c r="K219" s="259"/>
      <c r="L219" s="264"/>
      <c r="M219" s="265"/>
      <c r="N219" s="266"/>
      <c r="O219" s="266"/>
      <c r="P219" s="266"/>
      <c r="Q219" s="266"/>
      <c r="R219" s="266"/>
      <c r="S219" s="266"/>
      <c r="T219" s="267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68" t="s">
        <v>134</v>
      </c>
      <c r="AU219" s="268" t="s">
        <v>80</v>
      </c>
      <c r="AV219" s="16" t="s">
        <v>142</v>
      </c>
      <c r="AW219" s="16" t="s">
        <v>32</v>
      </c>
      <c r="AX219" s="16" t="s">
        <v>70</v>
      </c>
      <c r="AY219" s="268" t="s">
        <v>123</v>
      </c>
    </row>
    <row r="220" s="14" customFormat="1">
      <c r="A220" s="14"/>
      <c r="B220" s="237"/>
      <c r="C220" s="238"/>
      <c r="D220" s="227" t="s">
        <v>134</v>
      </c>
      <c r="E220" s="239" t="s">
        <v>19</v>
      </c>
      <c r="F220" s="240" t="s">
        <v>136</v>
      </c>
      <c r="G220" s="238"/>
      <c r="H220" s="241">
        <v>120.81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134</v>
      </c>
      <c r="AU220" s="247" t="s">
        <v>80</v>
      </c>
      <c r="AV220" s="14" t="s">
        <v>130</v>
      </c>
      <c r="AW220" s="14" t="s">
        <v>32</v>
      </c>
      <c r="AX220" s="14" t="s">
        <v>78</v>
      </c>
      <c r="AY220" s="247" t="s">
        <v>123</v>
      </c>
    </row>
    <row r="221" s="2" customFormat="1" ht="37.8" customHeight="1">
      <c r="A221" s="41"/>
      <c r="B221" s="42"/>
      <c r="C221" s="207" t="s">
        <v>281</v>
      </c>
      <c r="D221" s="207" t="s">
        <v>125</v>
      </c>
      <c r="E221" s="208" t="s">
        <v>282</v>
      </c>
      <c r="F221" s="209" t="s">
        <v>283</v>
      </c>
      <c r="G221" s="210" t="s">
        <v>215</v>
      </c>
      <c r="H221" s="211">
        <v>1812.1500000000001</v>
      </c>
      <c r="I221" s="212"/>
      <c r="J221" s="213">
        <f>ROUND(I221*H221,2)</f>
        <v>0</v>
      </c>
      <c r="K221" s="209" t="s">
        <v>129</v>
      </c>
      <c r="L221" s="47"/>
      <c r="M221" s="214" t="s">
        <v>19</v>
      </c>
      <c r="N221" s="215" t="s">
        <v>41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130</v>
      </c>
      <c r="AT221" s="218" t="s">
        <v>125</v>
      </c>
      <c r="AU221" s="218" t="s">
        <v>80</v>
      </c>
      <c r="AY221" s="20" t="s">
        <v>123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78</v>
      </c>
      <c r="BK221" s="219">
        <f>ROUND(I221*H221,2)</f>
        <v>0</v>
      </c>
      <c r="BL221" s="20" t="s">
        <v>130</v>
      </c>
      <c r="BM221" s="218" t="s">
        <v>284</v>
      </c>
    </row>
    <row r="222" s="2" customFormat="1">
      <c r="A222" s="41"/>
      <c r="B222" s="42"/>
      <c r="C222" s="43"/>
      <c r="D222" s="220" t="s">
        <v>132</v>
      </c>
      <c r="E222" s="43"/>
      <c r="F222" s="221" t="s">
        <v>285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132</v>
      </c>
      <c r="AU222" s="20" t="s">
        <v>80</v>
      </c>
    </row>
    <row r="223" s="15" customFormat="1">
      <c r="A223" s="15"/>
      <c r="B223" s="248"/>
      <c r="C223" s="249"/>
      <c r="D223" s="227" t="s">
        <v>134</v>
      </c>
      <c r="E223" s="250" t="s">
        <v>19</v>
      </c>
      <c r="F223" s="251" t="s">
        <v>279</v>
      </c>
      <c r="G223" s="249"/>
      <c r="H223" s="250" t="s">
        <v>19</v>
      </c>
      <c r="I223" s="252"/>
      <c r="J223" s="249"/>
      <c r="K223" s="249"/>
      <c r="L223" s="253"/>
      <c r="M223" s="254"/>
      <c r="N223" s="255"/>
      <c r="O223" s="255"/>
      <c r="P223" s="255"/>
      <c r="Q223" s="255"/>
      <c r="R223" s="255"/>
      <c r="S223" s="255"/>
      <c r="T223" s="256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7" t="s">
        <v>134</v>
      </c>
      <c r="AU223" s="257" t="s">
        <v>80</v>
      </c>
      <c r="AV223" s="15" t="s">
        <v>78</v>
      </c>
      <c r="AW223" s="15" t="s">
        <v>32</v>
      </c>
      <c r="AX223" s="15" t="s">
        <v>70</v>
      </c>
      <c r="AY223" s="257" t="s">
        <v>123</v>
      </c>
    </row>
    <row r="224" s="13" customFormat="1">
      <c r="A224" s="13"/>
      <c r="B224" s="225"/>
      <c r="C224" s="226"/>
      <c r="D224" s="227" t="s">
        <v>134</v>
      </c>
      <c r="E224" s="228" t="s">
        <v>19</v>
      </c>
      <c r="F224" s="229" t="s">
        <v>218</v>
      </c>
      <c r="G224" s="226"/>
      <c r="H224" s="230">
        <v>33.350000000000001</v>
      </c>
      <c r="I224" s="231"/>
      <c r="J224" s="226"/>
      <c r="K224" s="226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134</v>
      </c>
      <c r="AU224" s="236" t="s">
        <v>80</v>
      </c>
      <c r="AV224" s="13" t="s">
        <v>80</v>
      </c>
      <c r="AW224" s="13" t="s">
        <v>32</v>
      </c>
      <c r="AX224" s="13" t="s">
        <v>70</v>
      </c>
      <c r="AY224" s="236" t="s">
        <v>123</v>
      </c>
    </row>
    <row r="225" s="13" customFormat="1">
      <c r="A225" s="13"/>
      <c r="B225" s="225"/>
      <c r="C225" s="226"/>
      <c r="D225" s="227" t="s">
        <v>134</v>
      </c>
      <c r="E225" s="228" t="s">
        <v>19</v>
      </c>
      <c r="F225" s="229" t="s">
        <v>219</v>
      </c>
      <c r="G225" s="226"/>
      <c r="H225" s="230">
        <v>-3.6000000000000001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134</v>
      </c>
      <c r="AU225" s="236" t="s">
        <v>80</v>
      </c>
      <c r="AV225" s="13" t="s">
        <v>80</v>
      </c>
      <c r="AW225" s="13" t="s">
        <v>32</v>
      </c>
      <c r="AX225" s="13" t="s">
        <v>70</v>
      </c>
      <c r="AY225" s="236" t="s">
        <v>123</v>
      </c>
    </row>
    <row r="226" s="13" customFormat="1">
      <c r="A226" s="13"/>
      <c r="B226" s="225"/>
      <c r="C226" s="226"/>
      <c r="D226" s="227" t="s">
        <v>134</v>
      </c>
      <c r="E226" s="228" t="s">
        <v>19</v>
      </c>
      <c r="F226" s="229" t="s">
        <v>220</v>
      </c>
      <c r="G226" s="226"/>
      <c r="H226" s="230">
        <v>-2.25</v>
      </c>
      <c r="I226" s="231"/>
      <c r="J226" s="226"/>
      <c r="K226" s="226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134</v>
      </c>
      <c r="AU226" s="236" t="s">
        <v>80</v>
      </c>
      <c r="AV226" s="13" t="s">
        <v>80</v>
      </c>
      <c r="AW226" s="13" t="s">
        <v>32</v>
      </c>
      <c r="AX226" s="13" t="s">
        <v>70</v>
      </c>
      <c r="AY226" s="236" t="s">
        <v>123</v>
      </c>
    </row>
    <row r="227" s="16" customFormat="1">
      <c r="A227" s="16"/>
      <c r="B227" s="258"/>
      <c r="C227" s="259"/>
      <c r="D227" s="227" t="s">
        <v>134</v>
      </c>
      <c r="E227" s="260" t="s">
        <v>19</v>
      </c>
      <c r="F227" s="261" t="s">
        <v>228</v>
      </c>
      <c r="G227" s="259"/>
      <c r="H227" s="262">
        <v>27.5</v>
      </c>
      <c r="I227" s="263"/>
      <c r="J227" s="259"/>
      <c r="K227" s="259"/>
      <c r="L227" s="264"/>
      <c r="M227" s="265"/>
      <c r="N227" s="266"/>
      <c r="O227" s="266"/>
      <c r="P227" s="266"/>
      <c r="Q227" s="266"/>
      <c r="R227" s="266"/>
      <c r="S227" s="266"/>
      <c r="T227" s="267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68" t="s">
        <v>134</v>
      </c>
      <c r="AU227" s="268" t="s">
        <v>80</v>
      </c>
      <c r="AV227" s="16" t="s">
        <v>142</v>
      </c>
      <c r="AW227" s="16" t="s">
        <v>32</v>
      </c>
      <c r="AX227" s="16" t="s">
        <v>70</v>
      </c>
      <c r="AY227" s="268" t="s">
        <v>123</v>
      </c>
    </row>
    <row r="228" s="13" customFormat="1">
      <c r="A228" s="13"/>
      <c r="B228" s="225"/>
      <c r="C228" s="226"/>
      <c r="D228" s="227" t="s">
        <v>134</v>
      </c>
      <c r="E228" s="228" t="s">
        <v>19</v>
      </c>
      <c r="F228" s="229" t="s">
        <v>226</v>
      </c>
      <c r="G228" s="226"/>
      <c r="H228" s="230">
        <v>184</v>
      </c>
      <c r="I228" s="231"/>
      <c r="J228" s="226"/>
      <c r="K228" s="226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134</v>
      </c>
      <c r="AU228" s="236" t="s">
        <v>80</v>
      </c>
      <c r="AV228" s="13" t="s">
        <v>80</v>
      </c>
      <c r="AW228" s="13" t="s">
        <v>32</v>
      </c>
      <c r="AX228" s="13" t="s">
        <v>70</v>
      </c>
      <c r="AY228" s="236" t="s">
        <v>123</v>
      </c>
    </row>
    <row r="229" s="13" customFormat="1">
      <c r="A229" s="13"/>
      <c r="B229" s="225"/>
      <c r="C229" s="226"/>
      <c r="D229" s="227" t="s">
        <v>134</v>
      </c>
      <c r="E229" s="228" t="s">
        <v>19</v>
      </c>
      <c r="F229" s="229" t="s">
        <v>227</v>
      </c>
      <c r="G229" s="226"/>
      <c r="H229" s="230">
        <v>7.2000000000000002</v>
      </c>
      <c r="I229" s="231"/>
      <c r="J229" s="226"/>
      <c r="K229" s="226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134</v>
      </c>
      <c r="AU229" s="236" t="s">
        <v>80</v>
      </c>
      <c r="AV229" s="13" t="s">
        <v>80</v>
      </c>
      <c r="AW229" s="13" t="s">
        <v>32</v>
      </c>
      <c r="AX229" s="13" t="s">
        <v>70</v>
      </c>
      <c r="AY229" s="236" t="s">
        <v>123</v>
      </c>
    </row>
    <row r="230" s="16" customFormat="1">
      <c r="A230" s="16"/>
      <c r="B230" s="258"/>
      <c r="C230" s="259"/>
      <c r="D230" s="227" t="s">
        <v>134</v>
      </c>
      <c r="E230" s="260" t="s">
        <v>19</v>
      </c>
      <c r="F230" s="261" t="s">
        <v>228</v>
      </c>
      <c r="G230" s="259"/>
      <c r="H230" s="262">
        <v>191.19999999999999</v>
      </c>
      <c r="I230" s="263"/>
      <c r="J230" s="259"/>
      <c r="K230" s="259"/>
      <c r="L230" s="264"/>
      <c r="M230" s="265"/>
      <c r="N230" s="266"/>
      <c r="O230" s="266"/>
      <c r="P230" s="266"/>
      <c r="Q230" s="266"/>
      <c r="R230" s="266"/>
      <c r="S230" s="266"/>
      <c r="T230" s="267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T230" s="268" t="s">
        <v>134</v>
      </c>
      <c r="AU230" s="268" t="s">
        <v>80</v>
      </c>
      <c r="AV230" s="16" t="s">
        <v>142</v>
      </c>
      <c r="AW230" s="16" t="s">
        <v>32</v>
      </c>
      <c r="AX230" s="16" t="s">
        <v>70</v>
      </c>
      <c r="AY230" s="268" t="s">
        <v>123</v>
      </c>
    </row>
    <row r="231" s="15" customFormat="1">
      <c r="A231" s="15"/>
      <c r="B231" s="248"/>
      <c r="C231" s="249"/>
      <c r="D231" s="227" t="s">
        <v>134</v>
      </c>
      <c r="E231" s="250" t="s">
        <v>19</v>
      </c>
      <c r="F231" s="251" t="s">
        <v>229</v>
      </c>
      <c r="G231" s="249"/>
      <c r="H231" s="250" t="s">
        <v>19</v>
      </c>
      <c r="I231" s="252"/>
      <c r="J231" s="249"/>
      <c r="K231" s="249"/>
      <c r="L231" s="253"/>
      <c r="M231" s="254"/>
      <c r="N231" s="255"/>
      <c r="O231" s="255"/>
      <c r="P231" s="255"/>
      <c r="Q231" s="255"/>
      <c r="R231" s="255"/>
      <c r="S231" s="255"/>
      <c r="T231" s="25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7" t="s">
        <v>134</v>
      </c>
      <c r="AU231" s="257" t="s">
        <v>80</v>
      </c>
      <c r="AV231" s="15" t="s">
        <v>78</v>
      </c>
      <c r="AW231" s="15" t="s">
        <v>32</v>
      </c>
      <c r="AX231" s="15" t="s">
        <v>70</v>
      </c>
      <c r="AY231" s="257" t="s">
        <v>123</v>
      </c>
    </row>
    <row r="232" s="13" customFormat="1">
      <c r="A232" s="13"/>
      <c r="B232" s="225"/>
      <c r="C232" s="226"/>
      <c r="D232" s="227" t="s">
        <v>134</v>
      </c>
      <c r="E232" s="228" t="s">
        <v>19</v>
      </c>
      <c r="F232" s="229" t="s">
        <v>230</v>
      </c>
      <c r="G232" s="226"/>
      <c r="H232" s="230">
        <v>-0.20000000000000001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134</v>
      </c>
      <c r="AU232" s="236" t="s">
        <v>80</v>
      </c>
      <c r="AV232" s="13" t="s">
        <v>80</v>
      </c>
      <c r="AW232" s="13" t="s">
        <v>32</v>
      </c>
      <c r="AX232" s="13" t="s">
        <v>70</v>
      </c>
      <c r="AY232" s="236" t="s">
        <v>123</v>
      </c>
    </row>
    <row r="233" s="13" customFormat="1">
      <c r="A233" s="13"/>
      <c r="B233" s="225"/>
      <c r="C233" s="226"/>
      <c r="D233" s="227" t="s">
        <v>134</v>
      </c>
      <c r="E233" s="228" t="s">
        <v>19</v>
      </c>
      <c r="F233" s="229" t="s">
        <v>231</v>
      </c>
      <c r="G233" s="226"/>
      <c r="H233" s="230">
        <v>-10.279999999999999</v>
      </c>
      <c r="I233" s="231"/>
      <c r="J233" s="226"/>
      <c r="K233" s="226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134</v>
      </c>
      <c r="AU233" s="236" t="s">
        <v>80</v>
      </c>
      <c r="AV233" s="13" t="s">
        <v>80</v>
      </c>
      <c r="AW233" s="13" t="s">
        <v>32</v>
      </c>
      <c r="AX233" s="13" t="s">
        <v>70</v>
      </c>
      <c r="AY233" s="236" t="s">
        <v>123</v>
      </c>
    </row>
    <row r="234" s="13" customFormat="1">
      <c r="A234" s="13"/>
      <c r="B234" s="225"/>
      <c r="C234" s="226"/>
      <c r="D234" s="227" t="s">
        <v>134</v>
      </c>
      <c r="E234" s="228" t="s">
        <v>19</v>
      </c>
      <c r="F234" s="229" t="s">
        <v>232</v>
      </c>
      <c r="G234" s="226"/>
      <c r="H234" s="230">
        <v>-12.720000000000001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134</v>
      </c>
      <c r="AU234" s="236" t="s">
        <v>80</v>
      </c>
      <c r="AV234" s="13" t="s">
        <v>80</v>
      </c>
      <c r="AW234" s="13" t="s">
        <v>32</v>
      </c>
      <c r="AX234" s="13" t="s">
        <v>70</v>
      </c>
      <c r="AY234" s="236" t="s">
        <v>123</v>
      </c>
    </row>
    <row r="235" s="13" customFormat="1">
      <c r="A235" s="13"/>
      <c r="B235" s="225"/>
      <c r="C235" s="226"/>
      <c r="D235" s="227" t="s">
        <v>134</v>
      </c>
      <c r="E235" s="228" t="s">
        <v>19</v>
      </c>
      <c r="F235" s="229" t="s">
        <v>233</v>
      </c>
      <c r="G235" s="226"/>
      <c r="H235" s="230">
        <v>-10.84</v>
      </c>
      <c r="I235" s="231"/>
      <c r="J235" s="226"/>
      <c r="K235" s="226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134</v>
      </c>
      <c r="AU235" s="236" t="s">
        <v>80</v>
      </c>
      <c r="AV235" s="13" t="s">
        <v>80</v>
      </c>
      <c r="AW235" s="13" t="s">
        <v>32</v>
      </c>
      <c r="AX235" s="13" t="s">
        <v>70</v>
      </c>
      <c r="AY235" s="236" t="s">
        <v>123</v>
      </c>
    </row>
    <row r="236" s="16" customFormat="1">
      <c r="A236" s="16"/>
      <c r="B236" s="258"/>
      <c r="C236" s="259"/>
      <c r="D236" s="227" t="s">
        <v>134</v>
      </c>
      <c r="E236" s="260" t="s">
        <v>19</v>
      </c>
      <c r="F236" s="261" t="s">
        <v>228</v>
      </c>
      <c r="G236" s="259"/>
      <c r="H236" s="262">
        <v>-34.039999999999999</v>
      </c>
      <c r="I236" s="263"/>
      <c r="J236" s="259"/>
      <c r="K236" s="259"/>
      <c r="L236" s="264"/>
      <c r="M236" s="265"/>
      <c r="N236" s="266"/>
      <c r="O236" s="266"/>
      <c r="P236" s="266"/>
      <c r="Q236" s="266"/>
      <c r="R236" s="266"/>
      <c r="S236" s="266"/>
      <c r="T236" s="267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68" t="s">
        <v>134</v>
      </c>
      <c r="AU236" s="268" t="s">
        <v>80</v>
      </c>
      <c r="AV236" s="16" t="s">
        <v>142</v>
      </c>
      <c r="AW236" s="16" t="s">
        <v>32</v>
      </c>
      <c r="AX236" s="16" t="s">
        <v>70</v>
      </c>
      <c r="AY236" s="268" t="s">
        <v>123</v>
      </c>
    </row>
    <row r="237" s="13" customFormat="1">
      <c r="A237" s="13"/>
      <c r="B237" s="225"/>
      <c r="C237" s="226"/>
      <c r="D237" s="227" t="s">
        <v>134</v>
      </c>
      <c r="E237" s="228" t="s">
        <v>19</v>
      </c>
      <c r="F237" s="229" t="s">
        <v>280</v>
      </c>
      <c r="G237" s="226"/>
      <c r="H237" s="230">
        <v>-63.850000000000001</v>
      </c>
      <c r="I237" s="231"/>
      <c r="J237" s="226"/>
      <c r="K237" s="226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134</v>
      </c>
      <c r="AU237" s="236" t="s">
        <v>80</v>
      </c>
      <c r="AV237" s="13" t="s">
        <v>80</v>
      </c>
      <c r="AW237" s="13" t="s">
        <v>32</v>
      </c>
      <c r="AX237" s="13" t="s">
        <v>70</v>
      </c>
      <c r="AY237" s="236" t="s">
        <v>123</v>
      </c>
    </row>
    <row r="238" s="16" customFormat="1">
      <c r="A238" s="16"/>
      <c r="B238" s="258"/>
      <c r="C238" s="259"/>
      <c r="D238" s="227" t="s">
        <v>134</v>
      </c>
      <c r="E238" s="260" t="s">
        <v>19</v>
      </c>
      <c r="F238" s="261" t="s">
        <v>228</v>
      </c>
      <c r="G238" s="259"/>
      <c r="H238" s="262">
        <v>-63.850000000000001</v>
      </c>
      <c r="I238" s="263"/>
      <c r="J238" s="259"/>
      <c r="K238" s="259"/>
      <c r="L238" s="264"/>
      <c r="M238" s="265"/>
      <c r="N238" s="266"/>
      <c r="O238" s="266"/>
      <c r="P238" s="266"/>
      <c r="Q238" s="266"/>
      <c r="R238" s="266"/>
      <c r="S238" s="266"/>
      <c r="T238" s="267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T238" s="268" t="s">
        <v>134</v>
      </c>
      <c r="AU238" s="268" t="s">
        <v>80</v>
      </c>
      <c r="AV238" s="16" t="s">
        <v>142</v>
      </c>
      <c r="AW238" s="16" t="s">
        <v>32</v>
      </c>
      <c r="AX238" s="16" t="s">
        <v>70</v>
      </c>
      <c r="AY238" s="268" t="s">
        <v>123</v>
      </c>
    </row>
    <row r="239" s="14" customFormat="1">
      <c r="A239" s="14"/>
      <c r="B239" s="237"/>
      <c r="C239" s="238"/>
      <c r="D239" s="227" t="s">
        <v>134</v>
      </c>
      <c r="E239" s="239" t="s">
        <v>19</v>
      </c>
      <c r="F239" s="240" t="s">
        <v>136</v>
      </c>
      <c r="G239" s="238"/>
      <c r="H239" s="241">
        <v>120.81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134</v>
      </c>
      <c r="AU239" s="247" t="s">
        <v>80</v>
      </c>
      <c r="AV239" s="14" t="s">
        <v>130</v>
      </c>
      <c r="AW239" s="14" t="s">
        <v>32</v>
      </c>
      <c r="AX239" s="14" t="s">
        <v>78</v>
      </c>
      <c r="AY239" s="247" t="s">
        <v>123</v>
      </c>
    </row>
    <row r="240" s="13" customFormat="1">
      <c r="A240" s="13"/>
      <c r="B240" s="225"/>
      <c r="C240" s="226"/>
      <c r="D240" s="227" t="s">
        <v>134</v>
      </c>
      <c r="E240" s="226"/>
      <c r="F240" s="229" t="s">
        <v>286</v>
      </c>
      <c r="G240" s="226"/>
      <c r="H240" s="230">
        <v>1812.1500000000001</v>
      </c>
      <c r="I240" s="231"/>
      <c r="J240" s="226"/>
      <c r="K240" s="226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134</v>
      </c>
      <c r="AU240" s="236" t="s">
        <v>80</v>
      </c>
      <c r="AV240" s="13" t="s">
        <v>80</v>
      </c>
      <c r="AW240" s="13" t="s">
        <v>4</v>
      </c>
      <c r="AX240" s="13" t="s">
        <v>78</v>
      </c>
      <c r="AY240" s="236" t="s">
        <v>123</v>
      </c>
    </row>
    <row r="241" s="2" customFormat="1" ht="24.15" customHeight="1">
      <c r="A241" s="41"/>
      <c r="B241" s="42"/>
      <c r="C241" s="207" t="s">
        <v>287</v>
      </c>
      <c r="D241" s="207" t="s">
        <v>125</v>
      </c>
      <c r="E241" s="208" t="s">
        <v>288</v>
      </c>
      <c r="F241" s="209" t="s">
        <v>289</v>
      </c>
      <c r="G241" s="210" t="s">
        <v>215</v>
      </c>
      <c r="H241" s="211">
        <v>48.780000000000001</v>
      </c>
      <c r="I241" s="212"/>
      <c r="J241" s="213">
        <f>ROUND(I241*H241,2)</f>
        <v>0</v>
      </c>
      <c r="K241" s="209" t="s">
        <v>129</v>
      </c>
      <c r="L241" s="47"/>
      <c r="M241" s="214" t="s">
        <v>19</v>
      </c>
      <c r="N241" s="215" t="s">
        <v>41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130</v>
      </c>
      <c r="AT241" s="218" t="s">
        <v>125</v>
      </c>
      <c r="AU241" s="218" t="s">
        <v>80</v>
      </c>
      <c r="AY241" s="20" t="s">
        <v>123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78</v>
      </c>
      <c r="BK241" s="219">
        <f>ROUND(I241*H241,2)</f>
        <v>0</v>
      </c>
      <c r="BL241" s="20" t="s">
        <v>130</v>
      </c>
      <c r="BM241" s="218" t="s">
        <v>290</v>
      </c>
    </row>
    <row r="242" s="2" customFormat="1">
      <c r="A242" s="41"/>
      <c r="B242" s="42"/>
      <c r="C242" s="43"/>
      <c r="D242" s="220" t="s">
        <v>132</v>
      </c>
      <c r="E242" s="43"/>
      <c r="F242" s="221" t="s">
        <v>291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132</v>
      </c>
      <c r="AU242" s="20" t="s">
        <v>80</v>
      </c>
    </row>
    <row r="243" s="15" customFormat="1">
      <c r="A243" s="15"/>
      <c r="B243" s="248"/>
      <c r="C243" s="249"/>
      <c r="D243" s="227" t="s">
        <v>134</v>
      </c>
      <c r="E243" s="250" t="s">
        <v>19</v>
      </c>
      <c r="F243" s="251" t="s">
        <v>292</v>
      </c>
      <c r="G243" s="249"/>
      <c r="H243" s="250" t="s">
        <v>19</v>
      </c>
      <c r="I243" s="252"/>
      <c r="J243" s="249"/>
      <c r="K243" s="249"/>
      <c r="L243" s="253"/>
      <c r="M243" s="254"/>
      <c r="N243" s="255"/>
      <c r="O243" s="255"/>
      <c r="P243" s="255"/>
      <c r="Q243" s="255"/>
      <c r="R243" s="255"/>
      <c r="S243" s="255"/>
      <c r="T243" s="25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7" t="s">
        <v>134</v>
      </c>
      <c r="AU243" s="257" t="s">
        <v>80</v>
      </c>
      <c r="AV243" s="15" t="s">
        <v>78</v>
      </c>
      <c r="AW243" s="15" t="s">
        <v>32</v>
      </c>
      <c r="AX243" s="15" t="s">
        <v>70</v>
      </c>
      <c r="AY243" s="257" t="s">
        <v>123</v>
      </c>
    </row>
    <row r="244" s="13" customFormat="1">
      <c r="A244" s="13"/>
      <c r="B244" s="225"/>
      <c r="C244" s="226"/>
      <c r="D244" s="227" t="s">
        <v>134</v>
      </c>
      <c r="E244" s="228" t="s">
        <v>19</v>
      </c>
      <c r="F244" s="229" t="s">
        <v>271</v>
      </c>
      <c r="G244" s="226"/>
      <c r="H244" s="230">
        <v>48.780000000000001</v>
      </c>
      <c r="I244" s="231"/>
      <c r="J244" s="226"/>
      <c r="K244" s="226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134</v>
      </c>
      <c r="AU244" s="236" t="s">
        <v>80</v>
      </c>
      <c r="AV244" s="13" t="s">
        <v>80</v>
      </c>
      <c r="AW244" s="13" t="s">
        <v>32</v>
      </c>
      <c r="AX244" s="13" t="s">
        <v>70</v>
      </c>
      <c r="AY244" s="236" t="s">
        <v>123</v>
      </c>
    </row>
    <row r="245" s="13" customFormat="1">
      <c r="A245" s="13"/>
      <c r="B245" s="225"/>
      <c r="C245" s="226"/>
      <c r="D245" s="227" t="s">
        <v>134</v>
      </c>
      <c r="E245" s="228" t="s">
        <v>19</v>
      </c>
      <c r="F245" s="229" t="s">
        <v>272</v>
      </c>
      <c r="G245" s="226"/>
      <c r="H245" s="230">
        <v>0</v>
      </c>
      <c r="I245" s="231"/>
      <c r="J245" s="226"/>
      <c r="K245" s="226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134</v>
      </c>
      <c r="AU245" s="236" t="s">
        <v>80</v>
      </c>
      <c r="AV245" s="13" t="s">
        <v>80</v>
      </c>
      <c r="AW245" s="13" t="s">
        <v>32</v>
      </c>
      <c r="AX245" s="13" t="s">
        <v>70</v>
      </c>
      <c r="AY245" s="236" t="s">
        <v>123</v>
      </c>
    </row>
    <row r="246" s="14" customFormat="1">
      <c r="A246" s="14"/>
      <c r="B246" s="237"/>
      <c r="C246" s="238"/>
      <c r="D246" s="227" t="s">
        <v>134</v>
      </c>
      <c r="E246" s="239" t="s">
        <v>19</v>
      </c>
      <c r="F246" s="240" t="s">
        <v>136</v>
      </c>
      <c r="G246" s="238"/>
      <c r="H246" s="241">
        <v>48.780000000000001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134</v>
      </c>
      <c r="AU246" s="247" t="s">
        <v>80</v>
      </c>
      <c r="AV246" s="14" t="s">
        <v>130</v>
      </c>
      <c r="AW246" s="14" t="s">
        <v>32</v>
      </c>
      <c r="AX246" s="14" t="s">
        <v>78</v>
      </c>
      <c r="AY246" s="247" t="s">
        <v>123</v>
      </c>
    </row>
    <row r="247" s="2" customFormat="1" ht="24.15" customHeight="1">
      <c r="A247" s="41"/>
      <c r="B247" s="42"/>
      <c r="C247" s="207" t="s">
        <v>293</v>
      </c>
      <c r="D247" s="207" t="s">
        <v>125</v>
      </c>
      <c r="E247" s="208" t="s">
        <v>294</v>
      </c>
      <c r="F247" s="209" t="s">
        <v>295</v>
      </c>
      <c r="G247" s="210" t="s">
        <v>296</v>
      </c>
      <c r="H247" s="211">
        <v>241.62000000000001</v>
      </c>
      <c r="I247" s="212"/>
      <c r="J247" s="213">
        <f>ROUND(I247*H247,2)</f>
        <v>0</v>
      </c>
      <c r="K247" s="209" t="s">
        <v>129</v>
      </c>
      <c r="L247" s="47"/>
      <c r="M247" s="214" t="s">
        <v>19</v>
      </c>
      <c r="N247" s="215" t="s">
        <v>41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130</v>
      </c>
      <c r="AT247" s="218" t="s">
        <v>125</v>
      </c>
      <c r="AU247" s="218" t="s">
        <v>80</v>
      </c>
      <c r="AY247" s="20" t="s">
        <v>123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78</v>
      </c>
      <c r="BK247" s="219">
        <f>ROUND(I247*H247,2)</f>
        <v>0</v>
      </c>
      <c r="BL247" s="20" t="s">
        <v>130</v>
      </c>
      <c r="BM247" s="218" t="s">
        <v>297</v>
      </c>
    </row>
    <row r="248" s="2" customFormat="1">
      <c r="A248" s="41"/>
      <c r="B248" s="42"/>
      <c r="C248" s="43"/>
      <c r="D248" s="220" t="s">
        <v>132</v>
      </c>
      <c r="E248" s="43"/>
      <c r="F248" s="221" t="s">
        <v>298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132</v>
      </c>
      <c r="AU248" s="20" t="s">
        <v>80</v>
      </c>
    </row>
    <row r="249" s="15" customFormat="1">
      <c r="A249" s="15"/>
      <c r="B249" s="248"/>
      <c r="C249" s="249"/>
      <c r="D249" s="227" t="s">
        <v>134</v>
      </c>
      <c r="E249" s="250" t="s">
        <v>19</v>
      </c>
      <c r="F249" s="251" t="s">
        <v>279</v>
      </c>
      <c r="G249" s="249"/>
      <c r="H249" s="250" t="s">
        <v>19</v>
      </c>
      <c r="I249" s="252"/>
      <c r="J249" s="249"/>
      <c r="K249" s="249"/>
      <c r="L249" s="253"/>
      <c r="M249" s="254"/>
      <c r="N249" s="255"/>
      <c r="O249" s="255"/>
      <c r="P249" s="255"/>
      <c r="Q249" s="255"/>
      <c r="R249" s="255"/>
      <c r="S249" s="255"/>
      <c r="T249" s="25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7" t="s">
        <v>134</v>
      </c>
      <c r="AU249" s="257" t="s">
        <v>80</v>
      </c>
      <c r="AV249" s="15" t="s">
        <v>78</v>
      </c>
      <c r="AW249" s="15" t="s">
        <v>32</v>
      </c>
      <c r="AX249" s="15" t="s">
        <v>70</v>
      </c>
      <c r="AY249" s="257" t="s">
        <v>123</v>
      </c>
    </row>
    <row r="250" s="13" customFormat="1">
      <c r="A250" s="13"/>
      <c r="B250" s="225"/>
      <c r="C250" s="226"/>
      <c r="D250" s="227" t="s">
        <v>134</v>
      </c>
      <c r="E250" s="228" t="s">
        <v>19</v>
      </c>
      <c r="F250" s="229" t="s">
        <v>218</v>
      </c>
      <c r="G250" s="226"/>
      <c r="H250" s="230">
        <v>33.350000000000001</v>
      </c>
      <c r="I250" s="231"/>
      <c r="J250" s="226"/>
      <c r="K250" s="226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134</v>
      </c>
      <c r="AU250" s="236" t="s">
        <v>80</v>
      </c>
      <c r="AV250" s="13" t="s">
        <v>80</v>
      </c>
      <c r="AW250" s="13" t="s">
        <v>32</v>
      </c>
      <c r="AX250" s="13" t="s">
        <v>70</v>
      </c>
      <c r="AY250" s="236" t="s">
        <v>123</v>
      </c>
    </row>
    <row r="251" s="13" customFormat="1">
      <c r="A251" s="13"/>
      <c r="B251" s="225"/>
      <c r="C251" s="226"/>
      <c r="D251" s="227" t="s">
        <v>134</v>
      </c>
      <c r="E251" s="228" t="s">
        <v>19</v>
      </c>
      <c r="F251" s="229" t="s">
        <v>219</v>
      </c>
      <c r="G251" s="226"/>
      <c r="H251" s="230">
        <v>-3.6000000000000001</v>
      </c>
      <c r="I251" s="231"/>
      <c r="J251" s="226"/>
      <c r="K251" s="226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134</v>
      </c>
      <c r="AU251" s="236" t="s">
        <v>80</v>
      </c>
      <c r="AV251" s="13" t="s">
        <v>80</v>
      </c>
      <c r="AW251" s="13" t="s">
        <v>32</v>
      </c>
      <c r="AX251" s="13" t="s">
        <v>70</v>
      </c>
      <c r="AY251" s="236" t="s">
        <v>123</v>
      </c>
    </row>
    <row r="252" s="13" customFormat="1">
      <c r="A252" s="13"/>
      <c r="B252" s="225"/>
      <c r="C252" s="226"/>
      <c r="D252" s="227" t="s">
        <v>134</v>
      </c>
      <c r="E252" s="228" t="s">
        <v>19</v>
      </c>
      <c r="F252" s="229" t="s">
        <v>220</v>
      </c>
      <c r="G252" s="226"/>
      <c r="H252" s="230">
        <v>-2.25</v>
      </c>
      <c r="I252" s="231"/>
      <c r="J252" s="226"/>
      <c r="K252" s="226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134</v>
      </c>
      <c r="AU252" s="236" t="s">
        <v>80</v>
      </c>
      <c r="AV252" s="13" t="s">
        <v>80</v>
      </c>
      <c r="AW252" s="13" t="s">
        <v>32</v>
      </c>
      <c r="AX252" s="13" t="s">
        <v>70</v>
      </c>
      <c r="AY252" s="236" t="s">
        <v>123</v>
      </c>
    </row>
    <row r="253" s="16" customFormat="1">
      <c r="A253" s="16"/>
      <c r="B253" s="258"/>
      <c r="C253" s="259"/>
      <c r="D253" s="227" t="s">
        <v>134</v>
      </c>
      <c r="E253" s="260" t="s">
        <v>19</v>
      </c>
      <c r="F253" s="261" t="s">
        <v>228</v>
      </c>
      <c r="G253" s="259"/>
      <c r="H253" s="262">
        <v>27.5</v>
      </c>
      <c r="I253" s="263"/>
      <c r="J253" s="259"/>
      <c r="K253" s="259"/>
      <c r="L253" s="264"/>
      <c r="M253" s="265"/>
      <c r="N253" s="266"/>
      <c r="O253" s="266"/>
      <c r="P253" s="266"/>
      <c r="Q253" s="266"/>
      <c r="R253" s="266"/>
      <c r="S253" s="266"/>
      <c r="T253" s="267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68" t="s">
        <v>134</v>
      </c>
      <c r="AU253" s="268" t="s">
        <v>80</v>
      </c>
      <c r="AV253" s="16" t="s">
        <v>142</v>
      </c>
      <c r="AW253" s="16" t="s">
        <v>32</v>
      </c>
      <c r="AX253" s="16" t="s">
        <v>70</v>
      </c>
      <c r="AY253" s="268" t="s">
        <v>123</v>
      </c>
    </row>
    <row r="254" s="13" customFormat="1">
      <c r="A254" s="13"/>
      <c r="B254" s="225"/>
      <c r="C254" s="226"/>
      <c r="D254" s="227" t="s">
        <v>134</v>
      </c>
      <c r="E254" s="228" t="s">
        <v>19</v>
      </c>
      <c r="F254" s="229" t="s">
        <v>226</v>
      </c>
      <c r="G254" s="226"/>
      <c r="H254" s="230">
        <v>184</v>
      </c>
      <c r="I254" s="231"/>
      <c r="J254" s="226"/>
      <c r="K254" s="226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134</v>
      </c>
      <c r="AU254" s="236" t="s">
        <v>80</v>
      </c>
      <c r="AV254" s="13" t="s">
        <v>80</v>
      </c>
      <c r="AW254" s="13" t="s">
        <v>32</v>
      </c>
      <c r="AX254" s="13" t="s">
        <v>70</v>
      </c>
      <c r="AY254" s="236" t="s">
        <v>123</v>
      </c>
    </row>
    <row r="255" s="13" customFormat="1">
      <c r="A255" s="13"/>
      <c r="B255" s="225"/>
      <c r="C255" s="226"/>
      <c r="D255" s="227" t="s">
        <v>134</v>
      </c>
      <c r="E255" s="228" t="s">
        <v>19</v>
      </c>
      <c r="F255" s="229" t="s">
        <v>227</v>
      </c>
      <c r="G255" s="226"/>
      <c r="H255" s="230">
        <v>7.2000000000000002</v>
      </c>
      <c r="I255" s="231"/>
      <c r="J255" s="226"/>
      <c r="K255" s="226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134</v>
      </c>
      <c r="AU255" s="236" t="s">
        <v>80</v>
      </c>
      <c r="AV255" s="13" t="s">
        <v>80</v>
      </c>
      <c r="AW255" s="13" t="s">
        <v>32</v>
      </c>
      <c r="AX255" s="13" t="s">
        <v>70</v>
      </c>
      <c r="AY255" s="236" t="s">
        <v>123</v>
      </c>
    </row>
    <row r="256" s="16" customFormat="1">
      <c r="A256" s="16"/>
      <c r="B256" s="258"/>
      <c r="C256" s="259"/>
      <c r="D256" s="227" t="s">
        <v>134</v>
      </c>
      <c r="E256" s="260" t="s">
        <v>19</v>
      </c>
      <c r="F256" s="261" t="s">
        <v>228</v>
      </c>
      <c r="G256" s="259"/>
      <c r="H256" s="262">
        <v>191.19999999999999</v>
      </c>
      <c r="I256" s="263"/>
      <c r="J256" s="259"/>
      <c r="K256" s="259"/>
      <c r="L256" s="264"/>
      <c r="M256" s="265"/>
      <c r="N256" s="266"/>
      <c r="O256" s="266"/>
      <c r="P256" s="266"/>
      <c r="Q256" s="266"/>
      <c r="R256" s="266"/>
      <c r="S256" s="266"/>
      <c r="T256" s="267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68" t="s">
        <v>134</v>
      </c>
      <c r="AU256" s="268" t="s">
        <v>80</v>
      </c>
      <c r="AV256" s="16" t="s">
        <v>142</v>
      </c>
      <c r="AW256" s="16" t="s">
        <v>32</v>
      </c>
      <c r="AX256" s="16" t="s">
        <v>70</v>
      </c>
      <c r="AY256" s="268" t="s">
        <v>123</v>
      </c>
    </row>
    <row r="257" s="15" customFormat="1">
      <c r="A257" s="15"/>
      <c r="B257" s="248"/>
      <c r="C257" s="249"/>
      <c r="D257" s="227" t="s">
        <v>134</v>
      </c>
      <c r="E257" s="250" t="s">
        <v>19</v>
      </c>
      <c r="F257" s="251" t="s">
        <v>229</v>
      </c>
      <c r="G257" s="249"/>
      <c r="H257" s="250" t="s">
        <v>19</v>
      </c>
      <c r="I257" s="252"/>
      <c r="J257" s="249"/>
      <c r="K257" s="249"/>
      <c r="L257" s="253"/>
      <c r="M257" s="254"/>
      <c r="N257" s="255"/>
      <c r="O257" s="255"/>
      <c r="P257" s="255"/>
      <c r="Q257" s="255"/>
      <c r="R257" s="255"/>
      <c r="S257" s="255"/>
      <c r="T257" s="25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7" t="s">
        <v>134</v>
      </c>
      <c r="AU257" s="257" t="s">
        <v>80</v>
      </c>
      <c r="AV257" s="15" t="s">
        <v>78</v>
      </c>
      <c r="AW257" s="15" t="s">
        <v>32</v>
      </c>
      <c r="AX257" s="15" t="s">
        <v>70</v>
      </c>
      <c r="AY257" s="257" t="s">
        <v>123</v>
      </c>
    </row>
    <row r="258" s="13" customFormat="1">
      <c r="A258" s="13"/>
      <c r="B258" s="225"/>
      <c r="C258" s="226"/>
      <c r="D258" s="227" t="s">
        <v>134</v>
      </c>
      <c r="E258" s="228" t="s">
        <v>19</v>
      </c>
      <c r="F258" s="229" t="s">
        <v>230</v>
      </c>
      <c r="G258" s="226"/>
      <c r="H258" s="230">
        <v>-0.20000000000000001</v>
      </c>
      <c r="I258" s="231"/>
      <c r="J258" s="226"/>
      <c r="K258" s="226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134</v>
      </c>
      <c r="AU258" s="236" t="s">
        <v>80</v>
      </c>
      <c r="AV258" s="13" t="s">
        <v>80</v>
      </c>
      <c r="AW258" s="13" t="s">
        <v>32</v>
      </c>
      <c r="AX258" s="13" t="s">
        <v>70</v>
      </c>
      <c r="AY258" s="236" t="s">
        <v>123</v>
      </c>
    </row>
    <row r="259" s="13" customFormat="1">
      <c r="A259" s="13"/>
      <c r="B259" s="225"/>
      <c r="C259" s="226"/>
      <c r="D259" s="227" t="s">
        <v>134</v>
      </c>
      <c r="E259" s="228" t="s">
        <v>19</v>
      </c>
      <c r="F259" s="229" t="s">
        <v>231</v>
      </c>
      <c r="G259" s="226"/>
      <c r="H259" s="230">
        <v>-10.279999999999999</v>
      </c>
      <c r="I259" s="231"/>
      <c r="J259" s="226"/>
      <c r="K259" s="226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134</v>
      </c>
      <c r="AU259" s="236" t="s">
        <v>80</v>
      </c>
      <c r="AV259" s="13" t="s">
        <v>80</v>
      </c>
      <c r="AW259" s="13" t="s">
        <v>32</v>
      </c>
      <c r="AX259" s="13" t="s">
        <v>70</v>
      </c>
      <c r="AY259" s="236" t="s">
        <v>123</v>
      </c>
    </row>
    <row r="260" s="13" customFormat="1">
      <c r="A260" s="13"/>
      <c r="B260" s="225"/>
      <c r="C260" s="226"/>
      <c r="D260" s="227" t="s">
        <v>134</v>
      </c>
      <c r="E260" s="228" t="s">
        <v>19</v>
      </c>
      <c r="F260" s="229" t="s">
        <v>232</v>
      </c>
      <c r="G260" s="226"/>
      <c r="H260" s="230">
        <v>-12.720000000000001</v>
      </c>
      <c r="I260" s="231"/>
      <c r="J260" s="226"/>
      <c r="K260" s="226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134</v>
      </c>
      <c r="AU260" s="236" t="s">
        <v>80</v>
      </c>
      <c r="AV260" s="13" t="s">
        <v>80</v>
      </c>
      <c r="AW260" s="13" t="s">
        <v>32</v>
      </c>
      <c r="AX260" s="13" t="s">
        <v>70</v>
      </c>
      <c r="AY260" s="236" t="s">
        <v>123</v>
      </c>
    </row>
    <row r="261" s="13" customFormat="1">
      <c r="A261" s="13"/>
      <c r="B261" s="225"/>
      <c r="C261" s="226"/>
      <c r="D261" s="227" t="s">
        <v>134</v>
      </c>
      <c r="E261" s="228" t="s">
        <v>19</v>
      </c>
      <c r="F261" s="229" t="s">
        <v>233</v>
      </c>
      <c r="G261" s="226"/>
      <c r="H261" s="230">
        <v>-10.84</v>
      </c>
      <c r="I261" s="231"/>
      <c r="J261" s="226"/>
      <c r="K261" s="226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134</v>
      </c>
      <c r="AU261" s="236" t="s">
        <v>80</v>
      </c>
      <c r="AV261" s="13" t="s">
        <v>80</v>
      </c>
      <c r="AW261" s="13" t="s">
        <v>32</v>
      </c>
      <c r="AX261" s="13" t="s">
        <v>70</v>
      </c>
      <c r="AY261" s="236" t="s">
        <v>123</v>
      </c>
    </row>
    <row r="262" s="16" customFormat="1">
      <c r="A262" s="16"/>
      <c r="B262" s="258"/>
      <c r="C262" s="259"/>
      <c r="D262" s="227" t="s">
        <v>134</v>
      </c>
      <c r="E262" s="260" t="s">
        <v>19</v>
      </c>
      <c r="F262" s="261" t="s">
        <v>228</v>
      </c>
      <c r="G262" s="259"/>
      <c r="H262" s="262">
        <v>-34.039999999999999</v>
      </c>
      <c r="I262" s="263"/>
      <c r="J262" s="259"/>
      <c r="K262" s="259"/>
      <c r="L262" s="264"/>
      <c r="M262" s="265"/>
      <c r="N262" s="266"/>
      <c r="O262" s="266"/>
      <c r="P262" s="266"/>
      <c r="Q262" s="266"/>
      <c r="R262" s="266"/>
      <c r="S262" s="266"/>
      <c r="T262" s="267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68" t="s">
        <v>134</v>
      </c>
      <c r="AU262" s="268" t="s">
        <v>80</v>
      </c>
      <c r="AV262" s="16" t="s">
        <v>142</v>
      </c>
      <c r="AW262" s="16" t="s">
        <v>32</v>
      </c>
      <c r="AX262" s="16" t="s">
        <v>70</v>
      </c>
      <c r="AY262" s="268" t="s">
        <v>123</v>
      </c>
    </row>
    <row r="263" s="13" customFormat="1">
      <c r="A263" s="13"/>
      <c r="B263" s="225"/>
      <c r="C263" s="226"/>
      <c r="D263" s="227" t="s">
        <v>134</v>
      </c>
      <c r="E263" s="228" t="s">
        <v>19</v>
      </c>
      <c r="F263" s="229" t="s">
        <v>280</v>
      </c>
      <c r="G263" s="226"/>
      <c r="H263" s="230">
        <v>-63.850000000000001</v>
      </c>
      <c r="I263" s="231"/>
      <c r="J263" s="226"/>
      <c r="K263" s="226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134</v>
      </c>
      <c r="AU263" s="236" t="s">
        <v>80</v>
      </c>
      <c r="AV263" s="13" t="s">
        <v>80</v>
      </c>
      <c r="AW263" s="13" t="s">
        <v>32</v>
      </c>
      <c r="AX263" s="13" t="s">
        <v>70</v>
      </c>
      <c r="AY263" s="236" t="s">
        <v>123</v>
      </c>
    </row>
    <row r="264" s="16" customFormat="1">
      <c r="A264" s="16"/>
      <c r="B264" s="258"/>
      <c r="C264" s="259"/>
      <c r="D264" s="227" t="s">
        <v>134</v>
      </c>
      <c r="E264" s="260" t="s">
        <v>19</v>
      </c>
      <c r="F264" s="261" t="s">
        <v>228</v>
      </c>
      <c r="G264" s="259"/>
      <c r="H264" s="262">
        <v>-63.850000000000001</v>
      </c>
      <c r="I264" s="263"/>
      <c r="J264" s="259"/>
      <c r="K264" s="259"/>
      <c r="L264" s="264"/>
      <c r="M264" s="265"/>
      <c r="N264" s="266"/>
      <c r="O264" s="266"/>
      <c r="P264" s="266"/>
      <c r="Q264" s="266"/>
      <c r="R264" s="266"/>
      <c r="S264" s="266"/>
      <c r="T264" s="267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T264" s="268" t="s">
        <v>134</v>
      </c>
      <c r="AU264" s="268" t="s">
        <v>80</v>
      </c>
      <c r="AV264" s="16" t="s">
        <v>142</v>
      </c>
      <c r="AW264" s="16" t="s">
        <v>32</v>
      </c>
      <c r="AX264" s="16" t="s">
        <v>70</v>
      </c>
      <c r="AY264" s="268" t="s">
        <v>123</v>
      </c>
    </row>
    <row r="265" s="14" customFormat="1">
      <c r="A265" s="14"/>
      <c r="B265" s="237"/>
      <c r="C265" s="238"/>
      <c r="D265" s="227" t="s">
        <v>134</v>
      </c>
      <c r="E265" s="239" t="s">
        <v>19</v>
      </c>
      <c r="F265" s="240" t="s">
        <v>136</v>
      </c>
      <c r="G265" s="238"/>
      <c r="H265" s="241">
        <v>120.81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134</v>
      </c>
      <c r="AU265" s="247" t="s">
        <v>80</v>
      </c>
      <c r="AV265" s="14" t="s">
        <v>130</v>
      </c>
      <c r="AW265" s="14" t="s">
        <v>32</v>
      </c>
      <c r="AX265" s="14" t="s">
        <v>78</v>
      </c>
      <c r="AY265" s="247" t="s">
        <v>123</v>
      </c>
    </row>
    <row r="266" s="13" customFormat="1">
      <c r="A266" s="13"/>
      <c r="B266" s="225"/>
      <c r="C266" s="226"/>
      <c r="D266" s="227" t="s">
        <v>134</v>
      </c>
      <c r="E266" s="226"/>
      <c r="F266" s="229" t="s">
        <v>299</v>
      </c>
      <c r="G266" s="226"/>
      <c r="H266" s="230">
        <v>241.62000000000001</v>
      </c>
      <c r="I266" s="231"/>
      <c r="J266" s="226"/>
      <c r="K266" s="226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134</v>
      </c>
      <c r="AU266" s="236" t="s">
        <v>80</v>
      </c>
      <c r="AV266" s="13" t="s">
        <v>80</v>
      </c>
      <c r="AW266" s="13" t="s">
        <v>4</v>
      </c>
      <c r="AX266" s="13" t="s">
        <v>78</v>
      </c>
      <c r="AY266" s="236" t="s">
        <v>123</v>
      </c>
    </row>
    <row r="267" s="2" customFormat="1" ht="24.15" customHeight="1">
      <c r="A267" s="41"/>
      <c r="B267" s="42"/>
      <c r="C267" s="207" t="s">
        <v>300</v>
      </c>
      <c r="D267" s="207" t="s">
        <v>125</v>
      </c>
      <c r="E267" s="208" t="s">
        <v>301</v>
      </c>
      <c r="F267" s="209" t="s">
        <v>302</v>
      </c>
      <c r="G267" s="210" t="s">
        <v>215</v>
      </c>
      <c r="H267" s="211">
        <v>48.780000000000001</v>
      </c>
      <c r="I267" s="212"/>
      <c r="J267" s="213">
        <f>ROUND(I267*H267,2)</f>
        <v>0</v>
      </c>
      <c r="K267" s="209" t="s">
        <v>129</v>
      </c>
      <c r="L267" s="47"/>
      <c r="M267" s="214" t="s">
        <v>19</v>
      </c>
      <c r="N267" s="215" t="s">
        <v>41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130</v>
      </c>
      <c r="AT267" s="218" t="s">
        <v>125</v>
      </c>
      <c r="AU267" s="218" t="s">
        <v>80</v>
      </c>
      <c r="AY267" s="20" t="s">
        <v>123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78</v>
      </c>
      <c r="BK267" s="219">
        <f>ROUND(I267*H267,2)</f>
        <v>0</v>
      </c>
      <c r="BL267" s="20" t="s">
        <v>130</v>
      </c>
      <c r="BM267" s="218" t="s">
        <v>303</v>
      </c>
    </row>
    <row r="268" s="2" customFormat="1">
      <c r="A268" s="41"/>
      <c r="B268" s="42"/>
      <c r="C268" s="43"/>
      <c r="D268" s="220" t="s">
        <v>132</v>
      </c>
      <c r="E268" s="43"/>
      <c r="F268" s="221" t="s">
        <v>304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132</v>
      </c>
      <c r="AU268" s="20" t="s">
        <v>80</v>
      </c>
    </row>
    <row r="269" s="15" customFormat="1">
      <c r="A269" s="15"/>
      <c r="B269" s="248"/>
      <c r="C269" s="249"/>
      <c r="D269" s="227" t="s">
        <v>134</v>
      </c>
      <c r="E269" s="250" t="s">
        <v>19</v>
      </c>
      <c r="F269" s="251" t="s">
        <v>305</v>
      </c>
      <c r="G269" s="249"/>
      <c r="H269" s="250" t="s">
        <v>19</v>
      </c>
      <c r="I269" s="252"/>
      <c r="J269" s="249"/>
      <c r="K269" s="249"/>
      <c r="L269" s="253"/>
      <c r="M269" s="254"/>
      <c r="N269" s="255"/>
      <c r="O269" s="255"/>
      <c r="P269" s="255"/>
      <c r="Q269" s="255"/>
      <c r="R269" s="255"/>
      <c r="S269" s="255"/>
      <c r="T269" s="25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7" t="s">
        <v>134</v>
      </c>
      <c r="AU269" s="257" t="s">
        <v>80</v>
      </c>
      <c r="AV269" s="15" t="s">
        <v>78</v>
      </c>
      <c r="AW269" s="15" t="s">
        <v>32</v>
      </c>
      <c r="AX269" s="15" t="s">
        <v>70</v>
      </c>
      <c r="AY269" s="257" t="s">
        <v>123</v>
      </c>
    </row>
    <row r="270" s="13" customFormat="1">
      <c r="A270" s="13"/>
      <c r="B270" s="225"/>
      <c r="C270" s="226"/>
      <c r="D270" s="227" t="s">
        <v>134</v>
      </c>
      <c r="E270" s="228" t="s">
        <v>19</v>
      </c>
      <c r="F270" s="229" t="s">
        <v>271</v>
      </c>
      <c r="G270" s="226"/>
      <c r="H270" s="230">
        <v>48.780000000000001</v>
      </c>
      <c r="I270" s="231"/>
      <c r="J270" s="226"/>
      <c r="K270" s="226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134</v>
      </c>
      <c r="AU270" s="236" t="s">
        <v>80</v>
      </c>
      <c r="AV270" s="13" t="s">
        <v>80</v>
      </c>
      <c r="AW270" s="13" t="s">
        <v>32</v>
      </c>
      <c r="AX270" s="13" t="s">
        <v>70</v>
      </c>
      <c r="AY270" s="236" t="s">
        <v>123</v>
      </c>
    </row>
    <row r="271" s="13" customFormat="1">
      <c r="A271" s="13"/>
      <c r="B271" s="225"/>
      <c r="C271" s="226"/>
      <c r="D271" s="227" t="s">
        <v>134</v>
      </c>
      <c r="E271" s="228" t="s">
        <v>19</v>
      </c>
      <c r="F271" s="229" t="s">
        <v>272</v>
      </c>
      <c r="G271" s="226"/>
      <c r="H271" s="230">
        <v>0</v>
      </c>
      <c r="I271" s="231"/>
      <c r="J271" s="226"/>
      <c r="K271" s="226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134</v>
      </c>
      <c r="AU271" s="236" t="s">
        <v>80</v>
      </c>
      <c r="AV271" s="13" t="s">
        <v>80</v>
      </c>
      <c r="AW271" s="13" t="s">
        <v>32</v>
      </c>
      <c r="AX271" s="13" t="s">
        <v>70</v>
      </c>
      <c r="AY271" s="236" t="s">
        <v>123</v>
      </c>
    </row>
    <row r="272" s="14" customFormat="1">
      <c r="A272" s="14"/>
      <c r="B272" s="237"/>
      <c r="C272" s="238"/>
      <c r="D272" s="227" t="s">
        <v>134</v>
      </c>
      <c r="E272" s="239" t="s">
        <v>19</v>
      </c>
      <c r="F272" s="240" t="s">
        <v>136</v>
      </c>
      <c r="G272" s="238"/>
      <c r="H272" s="241">
        <v>48.780000000000001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134</v>
      </c>
      <c r="AU272" s="247" t="s">
        <v>80</v>
      </c>
      <c r="AV272" s="14" t="s">
        <v>130</v>
      </c>
      <c r="AW272" s="14" t="s">
        <v>32</v>
      </c>
      <c r="AX272" s="14" t="s">
        <v>78</v>
      </c>
      <c r="AY272" s="247" t="s">
        <v>123</v>
      </c>
    </row>
    <row r="273" s="2" customFormat="1" ht="24.15" customHeight="1">
      <c r="A273" s="41"/>
      <c r="B273" s="42"/>
      <c r="C273" s="207" t="s">
        <v>306</v>
      </c>
      <c r="D273" s="207" t="s">
        <v>125</v>
      </c>
      <c r="E273" s="208" t="s">
        <v>307</v>
      </c>
      <c r="F273" s="209" t="s">
        <v>308</v>
      </c>
      <c r="G273" s="210" t="s">
        <v>215</v>
      </c>
      <c r="H273" s="211">
        <v>48.780000000000001</v>
      </c>
      <c r="I273" s="212"/>
      <c r="J273" s="213">
        <f>ROUND(I273*H273,2)</f>
        <v>0</v>
      </c>
      <c r="K273" s="209" t="s">
        <v>129</v>
      </c>
      <c r="L273" s="47"/>
      <c r="M273" s="214" t="s">
        <v>19</v>
      </c>
      <c r="N273" s="215" t="s">
        <v>41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130</v>
      </c>
      <c r="AT273" s="218" t="s">
        <v>125</v>
      </c>
      <c r="AU273" s="218" t="s">
        <v>80</v>
      </c>
      <c r="AY273" s="20" t="s">
        <v>123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78</v>
      </c>
      <c r="BK273" s="219">
        <f>ROUND(I273*H273,2)</f>
        <v>0</v>
      </c>
      <c r="BL273" s="20" t="s">
        <v>130</v>
      </c>
      <c r="BM273" s="218" t="s">
        <v>309</v>
      </c>
    </row>
    <row r="274" s="2" customFormat="1">
      <c r="A274" s="41"/>
      <c r="B274" s="42"/>
      <c r="C274" s="43"/>
      <c r="D274" s="220" t="s">
        <v>132</v>
      </c>
      <c r="E274" s="43"/>
      <c r="F274" s="221" t="s">
        <v>310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132</v>
      </c>
      <c r="AU274" s="20" t="s">
        <v>80</v>
      </c>
    </row>
    <row r="275" s="15" customFormat="1">
      <c r="A275" s="15"/>
      <c r="B275" s="248"/>
      <c r="C275" s="249"/>
      <c r="D275" s="227" t="s">
        <v>134</v>
      </c>
      <c r="E275" s="250" t="s">
        <v>19</v>
      </c>
      <c r="F275" s="251" t="s">
        <v>311</v>
      </c>
      <c r="G275" s="249"/>
      <c r="H275" s="250" t="s">
        <v>19</v>
      </c>
      <c r="I275" s="252"/>
      <c r="J275" s="249"/>
      <c r="K275" s="249"/>
      <c r="L275" s="253"/>
      <c r="M275" s="254"/>
      <c r="N275" s="255"/>
      <c r="O275" s="255"/>
      <c r="P275" s="255"/>
      <c r="Q275" s="255"/>
      <c r="R275" s="255"/>
      <c r="S275" s="255"/>
      <c r="T275" s="256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7" t="s">
        <v>134</v>
      </c>
      <c r="AU275" s="257" t="s">
        <v>80</v>
      </c>
      <c r="AV275" s="15" t="s">
        <v>78</v>
      </c>
      <c r="AW275" s="15" t="s">
        <v>32</v>
      </c>
      <c r="AX275" s="15" t="s">
        <v>70</v>
      </c>
      <c r="AY275" s="257" t="s">
        <v>123</v>
      </c>
    </row>
    <row r="276" s="13" customFormat="1">
      <c r="A276" s="13"/>
      <c r="B276" s="225"/>
      <c r="C276" s="226"/>
      <c r="D276" s="227" t="s">
        <v>134</v>
      </c>
      <c r="E276" s="228" t="s">
        <v>19</v>
      </c>
      <c r="F276" s="229" t="s">
        <v>312</v>
      </c>
      <c r="G276" s="226"/>
      <c r="H276" s="230">
        <v>48.780000000000001</v>
      </c>
      <c r="I276" s="231"/>
      <c r="J276" s="226"/>
      <c r="K276" s="226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134</v>
      </c>
      <c r="AU276" s="236" t="s">
        <v>80</v>
      </c>
      <c r="AV276" s="13" t="s">
        <v>80</v>
      </c>
      <c r="AW276" s="13" t="s">
        <v>32</v>
      </c>
      <c r="AX276" s="13" t="s">
        <v>70</v>
      </c>
      <c r="AY276" s="236" t="s">
        <v>123</v>
      </c>
    </row>
    <row r="277" s="14" customFormat="1">
      <c r="A277" s="14"/>
      <c r="B277" s="237"/>
      <c r="C277" s="238"/>
      <c r="D277" s="227" t="s">
        <v>134</v>
      </c>
      <c r="E277" s="239" t="s">
        <v>19</v>
      </c>
      <c r="F277" s="240" t="s">
        <v>136</v>
      </c>
      <c r="G277" s="238"/>
      <c r="H277" s="241">
        <v>48.780000000000001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134</v>
      </c>
      <c r="AU277" s="247" t="s">
        <v>80</v>
      </c>
      <c r="AV277" s="14" t="s">
        <v>130</v>
      </c>
      <c r="AW277" s="14" t="s">
        <v>32</v>
      </c>
      <c r="AX277" s="14" t="s">
        <v>78</v>
      </c>
      <c r="AY277" s="247" t="s">
        <v>123</v>
      </c>
    </row>
    <row r="278" s="2" customFormat="1" ht="24.15" customHeight="1">
      <c r="A278" s="41"/>
      <c r="B278" s="42"/>
      <c r="C278" s="207" t="s">
        <v>313</v>
      </c>
      <c r="D278" s="207" t="s">
        <v>125</v>
      </c>
      <c r="E278" s="208" t="s">
        <v>307</v>
      </c>
      <c r="F278" s="209" t="s">
        <v>308</v>
      </c>
      <c r="G278" s="210" t="s">
        <v>215</v>
      </c>
      <c r="H278" s="211">
        <v>76.129999999999995</v>
      </c>
      <c r="I278" s="212"/>
      <c r="J278" s="213">
        <f>ROUND(I278*H278,2)</f>
        <v>0</v>
      </c>
      <c r="K278" s="209" t="s">
        <v>129</v>
      </c>
      <c r="L278" s="47"/>
      <c r="M278" s="214" t="s">
        <v>19</v>
      </c>
      <c r="N278" s="215" t="s">
        <v>41</v>
      </c>
      <c r="O278" s="87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130</v>
      </c>
      <c r="AT278" s="218" t="s">
        <v>125</v>
      </c>
      <c r="AU278" s="218" t="s">
        <v>80</v>
      </c>
      <c r="AY278" s="20" t="s">
        <v>123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78</v>
      </c>
      <c r="BK278" s="219">
        <f>ROUND(I278*H278,2)</f>
        <v>0</v>
      </c>
      <c r="BL278" s="20" t="s">
        <v>130</v>
      </c>
      <c r="BM278" s="218" t="s">
        <v>314</v>
      </c>
    </row>
    <row r="279" s="2" customFormat="1">
      <c r="A279" s="41"/>
      <c r="B279" s="42"/>
      <c r="C279" s="43"/>
      <c r="D279" s="220" t="s">
        <v>132</v>
      </c>
      <c r="E279" s="43"/>
      <c r="F279" s="221" t="s">
        <v>310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132</v>
      </c>
      <c r="AU279" s="20" t="s">
        <v>80</v>
      </c>
    </row>
    <row r="280" s="15" customFormat="1">
      <c r="A280" s="15"/>
      <c r="B280" s="248"/>
      <c r="C280" s="249"/>
      <c r="D280" s="227" t="s">
        <v>134</v>
      </c>
      <c r="E280" s="250" t="s">
        <v>19</v>
      </c>
      <c r="F280" s="251" t="s">
        <v>315</v>
      </c>
      <c r="G280" s="249"/>
      <c r="H280" s="250" t="s">
        <v>19</v>
      </c>
      <c r="I280" s="252"/>
      <c r="J280" s="249"/>
      <c r="K280" s="249"/>
      <c r="L280" s="253"/>
      <c r="M280" s="254"/>
      <c r="N280" s="255"/>
      <c r="O280" s="255"/>
      <c r="P280" s="255"/>
      <c r="Q280" s="255"/>
      <c r="R280" s="255"/>
      <c r="S280" s="255"/>
      <c r="T280" s="25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7" t="s">
        <v>134</v>
      </c>
      <c r="AU280" s="257" t="s">
        <v>80</v>
      </c>
      <c r="AV280" s="15" t="s">
        <v>78</v>
      </c>
      <c r="AW280" s="15" t="s">
        <v>32</v>
      </c>
      <c r="AX280" s="15" t="s">
        <v>70</v>
      </c>
      <c r="AY280" s="257" t="s">
        <v>123</v>
      </c>
    </row>
    <row r="281" s="13" customFormat="1">
      <c r="A281" s="13"/>
      <c r="B281" s="225"/>
      <c r="C281" s="226"/>
      <c r="D281" s="227" t="s">
        <v>134</v>
      </c>
      <c r="E281" s="228" t="s">
        <v>19</v>
      </c>
      <c r="F281" s="229" t="s">
        <v>218</v>
      </c>
      <c r="G281" s="226"/>
      <c r="H281" s="230">
        <v>33.350000000000001</v>
      </c>
      <c r="I281" s="231"/>
      <c r="J281" s="226"/>
      <c r="K281" s="226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134</v>
      </c>
      <c r="AU281" s="236" t="s">
        <v>80</v>
      </c>
      <c r="AV281" s="13" t="s">
        <v>80</v>
      </c>
      <c r="AW281" s="13" t="s">
        <v>32</v>
      </c>
      <c r="AX281" s="13" t="s">
        <v>70</v>
      </c>
      <c r="AY281" s="236" t="s">
        <v>123</v>
      </c>
    </row>
    <row r="282" s="13" customFormat="1">
      <c r="A282" s="13"/>
      <c r="B282" s="225"/>
      <c r="C282" s="226"/>
      <c r="D282" s="227" t="s">
        <v>134</v>
      </c>
      <c r="E282" s="228" t="s">
        <v>19</v>
      </c>
      <c r="F282" s="229" t="s">
        <v>219</v>
      </c>
      <c r="G282" s="226"/>
      <c r="H282" s="230">
        <v>-3.6000000000000001</v>
      </c>
      <c r="I282" s="231"/>
      <c r="J282" s="226"/>
      <c r="K282" s="226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134</v>
      </c>
      <c r="AU282" s="236" t="s">
        <v>80</v>
      </c>
      <c r="AV282" s="13" t="s">
        <v>80</v>
      </c>
      <c r="AW282" s="13" t="s">
        <v>32</v>
      </c>
      <c r="AX282" s="13" t="s">
        <v>70</v>
      </c>
      <c r="AY282" s="236" t="s">
        <v>123</v>
      </c>
    </row>
    <row r="283" s="13" customFormat="1">
      <c r="A283" s="13"/>
      <c r="B283" s="225"/>
      <c r="C283" s="226"/>
      <c r="D283" s="227" t="s">
        <v>134</v>
      </c>
      <c r="E283" s="228" t="s">
        <v>19</v>
      </c>
      <c r="F283" s="229" t="s">
        <v>220</v>
      </c>
      <c r="G283" s="226"/>
      <c r="H283" s="230">
        <v>-2.25</v>
      </c>
      <c r="I283" s="231"/>
      <c r="J283" s="226"/>
      <c r="K283" s="226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134</v>
      </c>
      <c r="AU283" s="236" t="s">
        <v>80</v>
      </c>
      <c r="AV283" s="13" t="s">
        <v>80</v>
      </c>
      <c r="AW283" s="13" t="s">
        <v>32</v>
      </c>
      <c r="AX283" s="13" t="s">
        <v>70</v>
      </c>
      <c r="AY283" s="236" t="s">
        <v>123</v>
      </c>
    </row>
    <row r="284" s="16" customFormat="1">
      <c r="A284" s="16"/>
      <c r="B284" s="258"/>
      <c r="C284" s="259"/>
      <c r="D284" s="227" t="s">
        <v>134</v>
      </c>
      <c r="E284" s="260" t="s">
        <v>19</v>
      </c>
      <c r="F284" s="261" t="s">
        <v>228</v>
      </c>
      <c r="G284" s="259"/>
      <c r="H284" s="262">
        <v>27.5</v>
      </c>
      <c r="I284" s="263"/>
      <c r="J284" s="259"/>
      <c r="K284" s="259"/>
      <c r="L284" s="264"/>
      <c r="M284" s="265"/>
      <c r="N284" s="266"/>
      <c r="O284" s="266"/>
      <c r="P284" s="266"/>
      <c r="Q284" s="266"/>
      <c r="R284" s="266"/>
      <c r="S284" s="266"/>
      <c r="T284" s="267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T284" s="268" t="s">
        <v>134</v>
      </c>
      <c r="AU284" s="268" t="s">
        <v>80</v>
      </c>
      <c r="AV284" s="16" t="s">
        <v>142</v>
      </c>
      <c r="AW284" s="16" t="s">
        <v>32</v>
      </c>
      <c r="AX284" s="16" t="s">
        <v>70</v>
      </c>
      <c r="AY284" s="268" t="s">
        <v>123</v>
      </c>
    </row>
    <row r="285" s="13" customFormat="1">
      <c r="A285" s="13"/>
      <c r="B285" s="225"/>
      <c r="C285" s="226"/>
      <c r="D285" s="227" t="s">
        <v>134</v>
      </c>
      <c r="E285" s="228" t="s">
        <v>19</v>
      </c>
      <c r="F285" s="229" t="s">
        <v>226</v>
      </c>
      <c r="G285" s="226"/>
      <c r="H285" s="230">
        <v>184</v>
      </c>
      <c r="I285" s="231"/>
      <c r="J285" s="226"/>
      <c r="K285" s="226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134</v>
      </c>
      <c r="AU285" s="236" t="s">
        <v>80</v>
      </c>
      <c r="AV285" s="13" t="s">
        <v>80</v>
      </c>
      <c r="AW285" s="13" t="s">
        <v>32</v>
      </c>
      <c r="AX285" s="13" t="s">
        <v>70</v>
      </c>
      <c r="AY285" s="236" t="s">
        <v>123</v>
      </c>
    </row>
    <row r="286" s="13" customFormat="1">
      <c r="A286" s="13"/>
      <c r="B286" s="225"/>
      <c r="C286" s="226"/>
      <c r="D286" s="227" t="s">
        <v>134</v>
      </c>
      <c r="E286" s="228" t="s">
        <v>19</v>
      </c>
      <c r="F286" s="229" t="s">
        <v>227</v>
      </c>
      <c r="G286" s="226"/>
      <c r="H286" s="230">
        <v>7.2000000000000002</v>
      </c>
      <c r="I286" s="231"/>
      <c r="J286" s="226"/>
      <c r="K286" s="226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134</v>
      </c>
      <c r="AU286" s="236" t="s">
        <v>80</v>
      </c>
      <c r="AV286" s="13" t="s">
        <v>80</v>
      </c>
      <c r="AW286" s="13" t="s">
        <v>32</v>
      </c>
      <c r="AX286" s="13" t="s">
        <v>70</v>
      </c>
      <c r="AY286" s="236" t="s">
        <v>123</v>
      </c>
    </row>
    <row r="287" s="16" customFormat="1">
      <c r="A287" s="16"/>
      <c r="B287" s="258"/>
      <c r="C287" s="259"/>
      <c r="D287" s="227" t="s">
        <v>134</v>
      </c>
      <c r="E287" s="260" t="s">
        <v>19</v>
      </c>
      <c r="F287" s="261" t="s">
        <v>228</v>
      </c>
      <c r="G287" s="259"/>
      <c r="H287" s="262">
        <v>191.19999999999999</v>
      </c>
      <c r="I287" s="263"/>
      <c r="J287" s="259"/>
      <c r="K287" s="259"/>
      <c r="L287" s="264"/>
      <c r="M287" s="265"/>
      <c r="N287" s="266"/>
      <c r="O287" s="266"/>
      <c r="P287" s="266"/>
      <c r="Q287" s="266"/>
      <c r="R287" s="266"/>
      <c r="S287" s="266"/>
      <c r="T287" s="267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68" t="s">
        <v>134</v>
      </c>
      <c r="AU287" s="268" t="s">
        <v>80</v>
      </c>
      <c r="AV287" s="16" t="s">
        <v>142</v>
      </c>
      <c r="AW287" s="16" t="s">
        <v>32</v>
      </c>
      <c r="AX287" s="16" t="s">
        <v>70</v>
      </c>
      <c r="AY287" s="268" t="s">
        <v>123</v>
      </c>
    </row>
    <row r="288" s="15" customFormat="1">
      <c r="A288" s="15"/>
      <c r="B288" s="248"/>
      <c r="C288" s="249"/>
      <c r="D288" s="227" t="s">
        <v>134</v>
      </c>
      <c r="E288" s="250" t="s">
        <v>19</v>
      </c>
      <c r="F288" s="251" t="s">
        <v>229</v>
      </c>
      <c r="G288" s="249"/>
      <c r="H288" s="250" t="s">
        <v>19</v>
      </c>
      <c r="I288" s="252"/>
      <c r="J288" s="249"/>
      <c r="K288" s="249"/>
      <c r="L288" s="253"/>
      <c r="M288" s="254"/>
      <c r="N288" s="255"/>
      <c r="O288" s="255"/>
      <c r="P288" s="255"/>
      <c r="Q288" s="255"/>
      <c r="R288" s="255"/>
      <c r="S288" s="255"/>
      <c r="T288" s="25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7" t="s">
        <v>134</v>
      </c>
      <c r="AU288" s="257" t="s">
        <v>80</v>
      </c>
      <c r="AV288" s="15" t="s">
        <v>78</v>
      </c>
      <c r="AW288" s="15" t="s">
        <v>32</v>
      </c>
      <c r="AX288" s="15" t="s">
        <v>70</v>
      </c>
      <c r="AY288" s="257" t="s">
        <v>123</v>
      </c>
    </row>
    <row r="289" s="13" customFormat="1">
      <c r="A289" s="13"/>
      <c r="B289" s="225"/>
      <c r="C289" s="226"/>
      <c r="D289" s="227" t="s">
        <v>134</v>
      </c>
      <c r="E289" s="228" t="s">
        <v>19</v>
      </c>
      <c r="F289" s="229" t="s">
        <v>230</v>
      </c>
      <c r="G289" s="226"/>
      <c r="H289" s="230">
        <v>-0.20000000000000001</v>
      </c>
      <c r="I289" s="231"/>
      <c r="J289" s="226"/>
      <c r="K289" s="226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134</v>
      </c>
      <c r="AU289" s="236" t="s">
        <v>80</v>
      </c>
      <c r="AV289" s="13" t="s">
        <v>80</v>
      </c>
      <c r="AW289" s="13" t="s">
        <v>32</v>
      </c>
      <c r="AX289" s="13" t="s">
        <v>70</v>
      </c>
      <c r="AY289" s="236" t="s">
        <v>123</v>
      </c>
    </row>
    <row r="290" s="13" customFormat="1">
      <c r="A290" s="13"/>
      <c r="B290" s="225"/>
      <c r="C290" s="226"/>
      <c r="D290" s="227" t="s">
        <v>134</v>
      </c>
      <c r="E290" s="228" t="s">
        <v>19</v>
      </c>
      <c r="F290" s="229" t="s">
        <v>231</v>
      </c>
      <c r="G290" s="226"/>
      <c r="H290" s="230">
        <v>-10.279999999999999</v>
      </c>
      <c r="I290" s="231"/>
      <c r="J290" s="226"/>
      <c r="K290" s="226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134</v>
      </c>
      <c r="AU290" s="236" t="s">
        <v>80</v>
      </c>
      <c r="AV290" s="13" t="s">
        <v>80</v>
      </c>
      <c r="AW290" s="13" t="s">
        <v>32</v>
      </c>
      <c r="AX290" s="13" t="s">
        <v>70</v>
      </c>
      <c r="AY290" s="236" t="s">
        <v>123</v>
      </c>
    </row>
    <row r="291" s="13" customFormat="1">
      <c r="A291" s="13"/>
      <c r="B291" s="225"/>
      <c r="C291" s="226"/>
      <c r="D291" s="227" t="s">
        <v>134</v>
      </c>
      <c r="E291" s="228" t="s">
        <v>19</v>
      </c>
      <c r="F291" s="229" t="s">
        <v>232</v>
      </c>
      <c r="G291" s="226"/>
      <c r="H291" s="230">
        <v>-12.720000000000001</v>
      </c>
      <c r="I291" s="231"/>
      <c r="J291" s="226"/>
      <c r="K291" s="226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134</v>
      </c>
      <c r="AU291" s="236" t="s">
        <v>80</v>
      </c>
      <c r="AV291" s="13" t="s">
        <v>80</v>
      </c>
      <c r="AW291" s="13" t="s">
        <v>32</v>
      </c>
      <c r="AX291" s="13" t="s">
        <v>70</v>
      </c>
      <c r="AY291" s="236" t="s">
        <v>123</v>
      </c>
    </row>
    <row r="292" s="13" customFormat="1">
      <c r="A292" s="13"/>
      <c r="B292" s="225"/>
      <c r="C292" s="226"/>
      <c r="D292" s="227" t="s">
        <v>134</v>
      </c>
      <c r="E292" s="228" t="s">
        <v>19</v>
      </c>
      <c r="F292" s="229" t="s">
        <v>233</v>
      </c>
      <c r="G292" s="226"/>
      <c r="H292" s="230">
        <v>-10.84</v>
      </c>
      <c r="I292" s="231"/>
      <c r="J292" s="226"/>
      <c r="K292" s="226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134</v>
      </c>
      <c r="AU292" s="236" t="s">
        <v>80</v>
      </c>
      <c r="AV292" s="13" t="s">
        <v>80</v>
      </c>
      <c r="AW292" s="13" t="s">
        <v>32</v>
      </c>
      <c r="AX292" s="13" t="s">
        <v>70</v>
      </c>
      <c r="AY292" s="236" t="s">
        <v>123</v>
      </c>
    </row>
    <row r="293" s="16" customFormat="1">
      <c r="A293" s="16"/>
      <c r="B293" s="258"/>
      <c r="C293" s="259"/>
      <c r="D293" s="227" t="s">
        <v>134</v>
      </c>
      <c r="E293" s="260" t="s">
        <v>19</v>
      </c>
      <c r="F293" s="261" t="s">
        <v>228</v>
      </c>
      <c r="G293" s="259"/>
      <c r="H293" s="262">
        <v>-34.039999999999999</v>
      </c>
      <c r="I293" s="263"/>
      <c r="J293" s="259"/>
      <c r="K293" s="259"/>
      <c r="L293" s="264"/>
      <c r="M293" s="265"/>
      <c r="N293" s="266"/>
      <c r="O293" s="266"/>
      <c r="P293" s="266"/>
      <c r="Q293" s="266"/>
      <c r="R293" s="266"/>
      <c r="S293" s="266"/>
      <c r="T293" s="267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68" t="s">
        <v>134</v>
      </c>
      <c r="AU293" s="268" t="s">
        <v>80</v>
      </c>
      <c r="AV293" s="16" t="s">
        <v>142</v>
      </c>
      <c r="AW293" s="16" t="s">
        <v>32</v>
      </c>
      <c r="AX293" s="16" t="s">
        <v>70</v>
      </c>
      <c r="AY293" s="268" t="s">
        <v>123</v>
      </c>
    </row>
    <row r="294" s="15" customFormat="1">
      <c r="A294" s="15"/>
      <c r="B294" s="248"/>
      <c r="C294" s="249"/>
      <c r="D294" s="227" t="s">
        <v>134</v>
      </c>
      <c r="E294" s="250" t="s">
        <v>19</v>
      </c>
      <c r="F294" s="251" t="s">
        <v>316</v>
      </c>
      <c r="G294" s="249"/>
      <c r="H294" s="250" t="s">
        <v>19</v>
      </c>
      <c r="I294" s="252"/>
      <c r="J294" s="249"/>
      <c r="K294" s="249"/>
      <c r="L294" s="253"/>
      <c r="M294" s="254"/>
      <c r="N294" s="255"/>
      <c r="O294" s="255"/>
      <c r="P294" s="255"/>
      <c r="Q294" s="255"/>
      <c r="R294" s="255"/>
      <c r="S294" s="255"/>
      <c r="T294" s="256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7" t="s">
        <v>134</v>
      </c>
      <c r="AU294" s="257" t="s">
        <v>80</v>
      </c>
      <c r="AV294" s="15" t="s">
        <v>78</v>
      </c>
      <c r="AW294" s="15" t="s">
        <v>32</v>
      </c>
      <c r="AX294" s="15" t="s">
        <v>70</v>
      </c>
      <c r="AY294" s="257" t="s">
        <v>123</v>
      </c>
    </row>
    <row r="295" s="13" customFormat="1">
      <c r="A295" s="13"/>
      <c r="B295" s="225"/>
      <c r="C295" s="226"/>
      <c r="D295" s="227" t="s">
        <v>134</v>
      </c>
      <c r="E295" s="228" t="s">
        <v>19</v>
      </c>
      <c r="F295" s="229" t="s">
        <v>317</v>
      </c>
      <c r="G295" s="226"/>
      <c r="H295" s="230">
        <v>-11.5</v>
      </c>
      <c r="I295" s="231"/>
      <c r="J295" s="226"/>
      <c r="K295" s="226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134</v>
      </c>
      <c r="AU295" s="236" t="s">
        <v>80</v>
      </c>
      <c r="AV295" s="13" t="s">
        <v>80</v>
      </c>
      <c r="AW295" s="13" t="s">
        <v>32</v>
      </c>
      <c r="AX295" s="13" t="s">
        <v>70</v>
      </c>
      <c r="AY295" s="236" t="s">
        <v>123</v>
      </c>
    </row>
    <row r="296" s="13" customFormat="1">
      <c r="A296" s="13"/>
      <c r="B296" s="225"/>
      <c r="C296" s="226"/>
      <c r="D296" s="227" t="s">
        <v>134</v>
      </c>
      <c r="E296" s="228" t="s">
        <v>19</v>
      </c>
      <c r="F296" s="229" t="s">
        <v>318</v>
      </c>
      <c r="G296" s="226"/>
      <c r="H296" s="230">
        <v>-0.45000000000000001</v>
      </c>
      <c r="I296" s="231"/>
      <c r="J296" s="226"/>
      <c r="K296" s="226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134</v>
      </c>
      <c r="AU296" s="236" t="s">
        <v>80</v>
      </c>
      <c r="AV296" s="13" t="s">
        <v>80</v>
      </c>
      <c r="AW296" s="13" t="s">
        <v>32</v>
      </c>
      <c r="AX296" s="13" t="s">
        <v>70</v>
      </c>
      <c r="AY296" s="236" t="s">
        <v>123</v>
      </c>
    </row>
    <row r="297" s="13" customFormat="1">
      <c r="A297" s="13"/>
      <c r="B297" s="225"/>
      <c r="C297" s="226"/>
      <c r="D297" s="227" t="s">
        <v>134</v>
      </c>
      <c r="E297" s="228" t="s">
        <v>19</v>
      </c>
      <c r="F297" s="229" t="s">
        <v>319</v>
      </c>
      <c r="G297" s="226"/>
      <c r="H297" s="230">
        <v>-46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134</v>
      </c>
      <c r="AU297" s="236" t="s">
        <v>80</v>
      </c>
      <c r="AV297" s="13" t="s">
        <v>80</v>
      </c>
      <c r="AW297" s="13" t="s">
        <v>32</v>
      </c>
      <c r="AX297" s="13" t="s">
        <v>70</v>
      </c>
      <c r="AY297" s="236" t="s">
        <v>123</v>
      </c>
    </row>
    <row r="298" s="13" customFormat="1">
      <c r="A298" s="13"/>
      <c r="B298" s="225"/>
      <c r="C298" s="226"/>
      <c r="D298" s="227" t="s">
        <v>134</v>
      </c>
      <c r="E298" s="228" t="s">
        <v>19</v>
      </c>
      <c r="F298" s="229" t="s">
        <v>320</v>
      </c>
      <c r="G298" s="226"/>
      <c r="H298" s="230">
        <v>-1.8</v>
      </c>
      <c r="I298" s="231"/>
      <c r="J298" s="226"/>
      <c r="K298" s="226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134</v>
      </c>
      <c r="AU298" s="236" t="s">
        <v>80</v>
      </c>
      <c r="AV298" s="13" t="s">
        <v>80</v>
      </c>
      <c r="AW298" s="13" t="s">
        <v>32</v>
      </c>
      <c r="AX298" s="13" t="s">
        <v>70</v>
      </c>
      <c r="AY298" s="236" t="s">
        <v>123</v>
      </c>
    </row>
    <row r="299" s="16" customFormat="1">
      <c r="A299" s="16"/>
      <c r="B299" s="258"/>
      <c r="C299" s="259"/>
      <c r="D299" s="227" t="s">
        <v>134</v>
      </c>
      <c r="E299" s="260" t="s">
        <v>19</v>
      </c>
      <c r="F299" s="261" t="s">
        <v>228</v>
      </c>
      <c r="G299" s="259"/>
      <c r="H299" s="262">
        <v>-59.75</v>
      </c>
      <c r="I299" s="263"/>
      <c r="J299" s="259"/>
      <c r="K299" s="259"/>
      <c r="L299" s="264"/>
      <c r="M299" s="265"/>
      <c r="N299" s="266"/>
      <c r="O299" s="266"/>
      <c r="P299" s="266"/>
      <c r="Q299" s="266"/>
      <c r="R299" s="266"/>
      <c r="S299" s="266"/>
      <c r="T299" s="267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68" t="s">
        <v>134</v>
      </c>
      <c r="AU299" s="268" t="s">
        <v>80</v>
      </c>
      <c r="AV299" s="16" t="s">
        <v>142</v>
      </c>
      <c r="AW299" s="16" t="s">
        <v>32</v>
      </c>
      <c r="AX299" s="16" t="s">
        <v>70</v>
      </c>
      <c r="AY299" s="268" t="s">
        <v>123</v>
      </c>
    </row>
    <row r="300" s="13" customFormat="1">
      <c r="A300" s="13"/>
      <c r="B300" s="225"/>
      <c r="C300" s="226"/>
      <c r="D300" s="227" t="s">
        <v>134</v>
      </c>
      <c r="E300" s="228" t="s">
        <v>19</v>
      </c>
      <c r="F300" s="229" t="s">
        <v>321</v>
      </c>
      <c r="G300" s="226"/>
      <c r="H300" s="230">
        <v>-48.780000000000001</v>
      </c>
      <c r="I300" s="231"/>
      <c r="J300" s="226"/>
      <c r="K300" s="226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134</v>
      </c>
      <c r="AU300" s="236" t="s">
        <v>80</v>
      </c>
      <c r="AV300" s="13" t="s">
        <v>80</v>
      </c>
      <c r="AW300" s="13" t="s">
        <v>32</v>
      </c>
      <c r="AX300" s="13" t="s">
        <v>70</v>
      </c>
      <c r="AY300" s="236" t="s">
        <v>123</v>
      </c>
    </row>
    <row r="301" s="16" customFormat="1">
      <c r="A301" s="16"/>
      <c r="B301" s="258"/>
      <c r="C301" s="259"/>
      <c r="D301" s="227" t="s">
        <v>134</v>
      </c>
      <c r="E301" s="260" t="s">
        <v>19</v>
      </c>
      <c r="F301" s="261" t="s">
        <v>228</v>
      </c>
      <c r="G301" s="259"/>
      <c r="H301" s="262">
        <v>-48.780000000000001</v>
      </c>
      <c r="I301" s="263"/>
      <c r="J301" s="259"/>
      <c r="K301" s="259"/>
      <c r="L301" s="264"/>
      <c r="M301" s="265"/>
      <c r="N301" s="266"/>
      <c r="O301" s="266"/>
      <c r="P301" s="266"/>
      <c r="Q301" s="266"/>
      <c r="R301" s="266"/>
      <c r="S301" s="266"/>
      <c r="T301" s="267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T301" s="268" t="s">
        <v>134</v>
      </c>
      <c r="AU301" s="268" t="s">
        <v>80</v>
      </c>
      <c r="AV301" s="16" t="s">
        <v>142</v>
      </c>
      <c r="AW301" s="16" t="s">
        <v>32</v>
      </c>
      <c r="AX301" s="16" t="s">
        <v>70</v>
      </c>
      <c r="AY301" s="268" t="s">
        <v>123</v>
      </c>
    </row>
    <row r="302" s="14" customFormat="1">
      <c r="A302" s="14"/>
      <c r="B302" s="237"/>
      <c r="C302" s="238"/>
      <c r="D302" s="227" t="s">
        <v>134</v>
      </c>
      <c r="E302" s="239" t="s">
        <v>19</v>
      </c>
      <c r="F302" s="240" t="s">
        <v>136</v>
      </c>
      <c r="G302" s="238"/>
      <c r="H302" s="241">
        <v>76.13000000000001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7" t="s">
        <v>134</v>
      </c>
      <c r="AU302" s="247" t="s">
        <v>80</v>
      </c>
      <c r="AV302" s="14" t="s">
        <v>130</v>
      </c>
      <c r="AW302" s="14" t="s">
        <v>32</v>
      </c>
      <c r="AX302" s="14" t="s">
        <v>78</v>
      </c>
      <c r="AY302" s="247" t="s">
        <v>123</v>
      </c>
    </row>
    <row r="303" s="2" customFormat="1" ht="16.5" customHeight="1">
      <c r="A303" s="41"/>
      <c r="B303" s="42"/>
      <c r="C303" s="269" t="s">
        <v>322</v>
      </c>
      <c r="D303" s="269" t="s">
        <v>323</v>
      </c>
      <c r="E303" s="270" t="s">
        <v>324</v>
      </c>
      <c r="F303" s="271" t="s">
        <v>325</v>
      </c>
      <c r="G303" s="272" t="s">
        <v>296</v>
      </c>
      <c r="H303" s="273">
        <v>152.25999999999999</v>
      </c>
      <c r="I303" s="274"/>
      <c r="J303" s="275">
        <f>ROUND(I303*H303,2)</f>
        <v>0</v>
      </c>
      <c r="K303" s="271" t="s">
        <v>129</v>
      </c>
      <c r="L303" s="276"/>
      <c r="M303" s="277" t="s">
        <v>19</v>
      </c>
      <c r="N303" s="278" t="s">
        <v>41</v>
      </c>
      <c r="O303" s="87"/>
      <c r="P303" s="216">
        <f>O303*H303</f>
        <v>0</v>
      </c>
      <c r="Q303" s="216">
        <v>0</v>
      </c>
      <c r="R303" s="216">
        <f>Q303*H303</f>
        <v>0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174</v>
      </c>
      <c r="AT303" s="218" t="s">
        <v>323</v>
      </c>
      <c r="AU303" s="218" t="s">
        <v>80</v>
      </c>
      <c r="AY303" s="20" t="s">
        <v>123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78</v>
      </c>
      <c r="BK303" s="219">
        <f>ROUND(I303*H303,2)</f>
        <v>0</v>
      </c>
      <c r="BL303" s="20" t="s">
        <v>130</v>
      </c>
      <c r="BM303" s="218" t="s">
        <v>326</v>
      </c>
    </row>
    <row r="304" s="13" customFormat="1">
      <c r="A304" s="13"/>
      <c r="B304" s="225"/>
      <c r="C304" s="226"/>
      <c r="D304" s="227" t="s">
        <v>134</v>
      </c>
      <c r="E304" s="226"/>
      <c r="F304" s="229" t="s">
        <v>327</v>
      </c>
      <c r="G304" s="226"/>
      <c r="H304" s="230">
        <v>152.25999999999999</v>
      </c>
      <c r="I304" s="231"/>
      <c r="J304" s="226"/>
      <c r="K304" s="226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134</v>
      </c>
      <c r="AU304" s="236" t="s">
        <v>80</v>
      </c>
      <c r="AV304" s="13" t="s">
        <v>80</v>
      </c>
      <c r="AW304" s="13" t="s">
        <v>4</v>
      </c>
      <c r="AX304" s="13" t="s">
        <v>78</v>
      </c>
      <c r="AY304" s="236" t="s">
        <v>123</v>
      </c>
    </row>
    <row r="305" s="2" customFormat="1" ht="37.8" customHeight="1">
      <c r="A305" s="41"/>
      <c r="B305" s="42"/>
      <c r="C305" s="207" t="s">
        <v>328</v>
      </c>
      <c r="D305" s="207" t="s">
        <v>125</v>
      </c>
      <c r="E305" s="208" t="s">
        <v>329</v>
      </c>
      <c r="F305" s="209" t="s">
        <v>330</v>
      </c>
      <c r="G305" s="210" t="s">
        <v>215</v>
      </c>
      <c r="H305" s="211">
        <v>47.799999999999997</v>
      </c>
      <c r="I305" s="212"/>
      <c r="J305" s="213">
        <f>ROUND(I305*H305,2)</f>
        <v>0</v>
      </c>
      <c r="K305" s="209" t="s">
        <v>129</v>
      </c>
      <c r="L305" s="47"/>
      <c r="M305" s="214" t="s">
        <v>19</v>
      </c>
      <c r="N305" s="215" t="s">
        <v>41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130</v>
      </c>
      <c r="AT305" s="218" t="s">
        <v>125</v>
      </c>
      <c r="AU305" s="218" t="s">
        <v>80</v>
      </c>
      <c r="AY305" s="20" t="s">
        <v>123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78</v>
      </c>
      <c r="BK305" s="219">
        <f>ROUND(I305*H305,2)</f>
        <v>0</v>
      </c>
      <c r="BL305" s="20" t="s">
        <v>130</v>
      </c>
      <c r="BM305" s="218" t="s">
        <v>331</v>
      </c>
    </row>
    <row r="306" s="2" customFormat="1">
      <c r="A306" s="41"/>
      <c r="B306" s="42"/>
      <c r="C306" s="43"/>
      <c r="D306" s="220" t="s">
        <v>132</v>
      </c>
      <c r="E306" s="43"/>
      <c r="F306" s="221" t="s">
        <v>332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132</v>
      </c>
      <c r="AU306" s="20" t="s">
        <v>80</v>
      </c>
    </row>
    <row r="307" s="13" customFormat="1">
      <c r="A307" s="13"/>
      <c r="B307" s="225"/>
      <c r="C307" s="226"/>
      <c r="D307" s="227" t="s">
        <v>134</v>
      </c>
      <c r="E307" s="228" t="s">
        <v>19</v>
      </c>
      <c r="F307" s="229" t="s">
        <v>333</v>
      </c>
      <c r="G307" s="226"/>
      <c r="H307" s="230">
        <v>46</v>
      </c>
      <c r="I307" s="231"/>
      <c r="J307" s="226"/>
      <c r="K307" s="226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134</v>
      </c>
      <c r="AU307" s="236" t="s">
        <v>80</v>
      </c>
      <c r="AV307" s="13" t="s">
        <v>80</v>
      </c>
      <c r="AW307" s="13" t="s">
        <v>32</v>
      </c>
      <c r="AX307" s="13" t="s">
        <v>70</v>
      </c>
      <c r="AY307" s="236" t="s">
        <v>123</v>
      </c>
    </row>
    <row r="308" s="13" customFormat="1">
      <c r="A308" s="13"/>
      <c r="B308" s="225"/>
      <c r="C308" s="226"/>
      <c r="D308" s="227" t="s">
        <v>134</v>
      </c>
      <c r="E308" s="228" t="s">
        <v>19</v>
      </c>
      <c r="F308" s="229" t="s">
        <v>334</v>
      </c>
      <c r="G308" s="226"/>
      <c r="H308" s="230">
        <v>1.8</v>
      </c>
      <c r="I308" s="231"/>
      <c r="J308" s="226"/>
      <c r="K308" s="226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134</v>
      </c>
      <c r="AU308" s="236" t="s">
        <v>80</v>
      </c>
      <c r="AV308" s="13" t="s">
        <v>80</v>
      </c>
      <c r="AW308" s="13" t="s">
        <v>32</v>
      </c>
      <c r="AX308" s="13" t="s">
        <v>70</v>
      </c>
      <c r="AY308" s="236" t="s">
        <v>123</v>
      </c>
    </row>
    <row r="309" s="14" customFormat="1">
      <c r="A309" s="14"/>
      <c r="B309" s="237"/>
      <c r="C309" s="238"/>
      <c r="D309" s="227" t="s">
        <v>134</v>
      </c>
      <c r="E309" s="239" t="s">
        <v>19</v>
      </c>
      <c r="F309" s="240" t="s">
        <v>136</v>
      </c>
      <c r="G309" s="238"/>
      <c r="H309" s="241">
        <v>47.799999999999997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7" t="s">
        <v>134</v>
      </c>
      <c r="AU309" s="247" t="s">
        <v>80</v>
      </c>
      <c r="AV309" s="14" t="s">
        <v>130</v>
      </c>
      <c r="AW309" s="14" t="s">
        <v>32</v>
      </c>
      <c r="AX309" s="14" t="s">
        <v>78</v>
      </c>
      <c r="AY309" s="247" t="s">
        <v>123</v>
      </c>
    </row>
    <row r="310" s="2" customFormat="1" ht="16.5" customHeight="1">
      <c r="A310" s="41"/>
      <c r="B310" s="42"/>
      <c r="C310" s="269" t="s">
        <v>335</v>
      </c>
      <c r="D310" s="269" t="s">
        <v>323</v>
      </c>
      <c r="E310" s="270" t="s">
        <v>336</v>
      </c>
      <c r="F310" s="271" t="s">
        <v>337</v>
      </c>
      <c r="G310" s="272" t="s">
        <v>296</v>
      </c>
      <c r="H310" s="273">
        <v>95.599999999999994</v>
      </c>
      <c r="I310" s="274"/>
      <c r="J310" s="275">
        <f>ROUND(I310*H310,2)</f>
        <v>0</v>
      </c>
      <c r="K310" s="271" t="s">
        <v>129</v>
      </c>
      <c r="L310" s="276"/>
      <c r="M310" s="277" t="s">
        <v>19</v>
      </c>
      <c r="N310" s="278" t="s">
        <v>41</v>
      </c>
      <c r="O310" s="87"/>
      <c r="P310" s="216">
        <f>O310*H310</f>
        <v>0</v>
      </c>
      <c r="Q310" s="216">
        <v>0</v>
      </c>
      <c r="R310" s="216">
        <f>Q310*H310</f>
        <v>0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174</v>
      </c>
      <c r="AT310" s="218" t="s">
        <v>323</v>
      </c>
      <c r="AU310" s="218" t="s">
        <v>80</v>
      </c>
      <c r="AY310" s="20" t="s">
        <v>123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78</v>
      </c>
      <c r="BK310" s="219">
        <f>ROUND(I310*H310,2)</f>
        <v>0</v>
      </c>
      <c r="BL310" s="20" t="s">
        <v>130</v>
      </c>
      <c r="BM310" s="218" t="s">
        <v>338</v>
      </c>
    </row>
    <row r="311" s="13" customFormat="1">
      <c r="A311" s="13"/>
      <c r="B311" s="225"/>
      <c r="C311" s="226"/>
      <c r="D311" s="227" t="s">
        <v>134</v>
      </c>
      <c r="E311" s="226"/>
      <c r="F311" s="229" t="s">
        <v>339</v>
      </c>
      <c r="G311" s="226"/>
      <c r="H311" s="230">
        <v>95.599999999999994</v>
      </c>
      <c r="I311" s="231"/>
      <c r="J311" s="226"/>
      <c r="K311" s="226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134</v>
      </c>
      <c r="AU311" s="236" t="s">
        <v>80</v>
      </c>
      <c r="AV311" s="13" t="s">
        <v>80</v>
      </c>
      <c r="AW311" s="13" t="s">
        <v>4</v>
      </c>
      <c r="AX311" s="13" t="s">
        <v>78</v>
      </c>
      <c r="AY311" s="236" t="s">
        <v>123</v>
      </c>
    </row>
    <row r="312" s="2" customFormat="1" ht="33" customHeight="1">
      <c r="A312" s="41"/>
      <c r="B312" s="42"/>
      <c r="C312" s="207" t="s">
        <v>340</v>
      </c>
      <c r="D312" s="207" t="s">
        <v>125</v>
      </c>
      <c r="E312" s="208" t="s">
        <v>341</v>
      </c>
      <c r="F312" s="209" t="s">
        <v>342</v>
      </c>
      <c r="G312" s="210" t="s">
        <v>128</v>
      </c>
      <c r="H312" s="211">
        <v>180</v>
      </c>
      <c r="I312" s="212"/>
      <c r="J312" s="213">
        <f>ROUND(I312*H312,2)</f>
        <v>0</v>
      </c>
      <c r="K312" s="209" t="s">
        <v>129</v>
      </c>
      <c r="L312" s="47"/>
      <c r="M312" s="214" t="s">
        <v>19</v>
      </c>
      <c r="N312" s="215" t="s">
        <v>41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130</v>
      </c>
      <c r="AT312" s="218" t="s">
        <v>125</v>
      </c>
      <c r="AU312" s="218" t="s">
        <v>80</v>
      </c>
      <c r="AY312" s="20" t="s">
        <v>123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78</v>
      </c>
      <c r="BK312" s="219">
        <f>ROUND(I312*H312,2)</f>
        <v>0</v>
      </c>
      <c r="BL312" s="20" t="s">
        <v>130</v>
      </c>
      <c r="BM312" s="218" t="s">
        <v>343</v>
      </c>
    </row>
    <row r="313" s="2" customFormat="1">
      <c r="A313" s="41"/>
      <c r="B313" s="42"/>
      <c r="C313" s="43"/>
      <c r="D313" s="220" t="s">
        <v>132</v>
      </c>
      <c r="E313" s="43"/>
      <c r="F313" s="221" t="s">
        <v>344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132</v>
      </c>
      <c r="AU313" s="20" t="s">
        <v>80</v>
      </c>
    </row>
    <row r="314" s="13" customFormat="1">
      <c r="A314" s="13"/>
      <c r="B314" s="225"/>
      <c r="C314" s="226"/>
      <c r="D314" s="227" t="s">
        <v>134</v>
      </c>
      <c r="E314" s="228" t="s">
        <v>19</v>
      </c>
      <c r="F314" s="229" t="s">
        <v>345</v>
      </c>
      <c r="G314" s="226"/>
      <c r="H314" s="230">
        <v>180</v>
      </c>
      <c r="I314" s="231"/>
      <c r="J314" s="226"/>
      <c r="K314" s="226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134</v>
      </c>
      <c r="AU314" s="236" t="s">
        <v>80</v>
      </c>
      <c r="AV314" s="13" t="s">
        <v>80</v>
      </c>
      <c r="AW314" s="13" t="s">
        <v>32</v>
      </c>
      <c r="AX314" s="13" t="s">
        <v>70</v>
      </c>
      <c r="AY314" s="236" t="s">
        <v>123</v>
      </c>
    </row>
    <row r="315" s="14" customFormat="1">
      <c r="A315" s="14"/>
      <c r="B315" s="237"/>
      <c r="C315" s="238"/>
      <c r="D315" s="227" t="s">
        <v>134</v>
      </c>
      <c r="E315" s="239" t="s">
        <v>19</v>
      </c>
      <c r="F315" s="240" t="s">
        <v>136</v>
      </c>
      <c r="G315" s="238"/>
      <c r="H315" s="241">
        <v>180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134</v>
      </c>
      <c r="AU315" s="247" t="s">
        <v>80</v>
      </c>
      <c r="AV315" s="14" t="s">
        <v>130</v>
      </c>
      <c r="AW315" s="14" t="s">
        <v>32</v>
      </c>
      <c r="AX315" s="14" t="s">
        <v>78</v>
      </c>
      <c r="AY315" s="247" t="s">
        <v>123</v>
      </c>
    </row>
    <row r="316" s="2" customFormat="1" ht="24.15" customHeight="1">
      <c r="A316" s="41"/>
      <c r="B316" s="42"/>
      <c r="C316" s="207" t="s">
        <v>346</v>
      </c>
      <c r="D316" s="207" t="s">
        <v>125</v>
      </c>
      <c r="E316" s="208" t="s">
        <v>347</v>
      </c>
      <c r="F316" s="209" t="s">
        <v>348</v>
      </c>
      <c r="G316" s="210" t="s">
        <v>128</v>
      </c>
      <c r="H316" s="211">
        <v>60</v>
      </c>
      <c r="I316" s="212"/>
      <c r="J316" s="213">
        <f>ROUND(I316*H316,2)</f>
        <v>0</v>
      </c>
      <c r="K316" s="209" t="s">
        <v>129</v>
      </c>
      <c r="L316" s="47"/>
      <c r="M316" s="214" t="s">
        <v>19</v>
      </c>
      <c r="N316" s="215" t="s">
        <v>41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130</v>
      </c>
      <c r="AT316" s="218" t="s">
        <v>125</v>
      </c>
      <c r="AU316" s="218" t="s">
        <v>80</v>
      </c>
      <c r="AY316" s="20" t="s">
        <v>123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78</v>
      </c>
      <c r="BK316" s="219">
        <f>ROUND(I316*H316,2)</f>
        <v>0</v>
      </c>
      <c r="BL316" s="20" t="s">
        <v>130</v>
      </c>
      <c r="BM316" s="218" t="s">
        <v>349</v>
      </c>
    </row>
    <row r="317" s="2" customFormat="1">
      <c r="A317" s="41"/>
      <c r="B317" s="42"/>
      <c r="C317" s="43"/>
      <c r="D317" s="220" t="s">
        <v>132</v>
      </c>
      <c r="E317" s="43"/>
      <c r="F317" s="221" t="s">
        <v>350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132</v>
      </c>
      <c r="AU317" s="20" t="s">
        <v>80</v>
      </c>
    </row>
    <row r="318" s="13" customFormat="1">
      <c r="A318" s="13"/>
      <c r="B318" s="225"/>
      <c r="C318" s="226"/>
      <c r="D318" s="227" t="s">
        <v>134</v>
      </c>
      <c r="E318" s="228" t="s">
        <v>19</v>
      </c>
      <c r="F318" s="229" t="s">
        <v>211</v>
      </c>
      <c r="G318" s="226"/>
      <c r="H318" s="230">
        <v>60</v>
      </c>
      <c r="I318" s="231"/>
      <c r="J318" s="226"/>
      <c r="K318" s="226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134</v>
      </c>
      <c r="AU318" s="236" t="s">
        <v>80</v>
      </c>
      <c r="AV318" s="13" t="s">
        <v>80</v>
      </c>
      <c r="AW318" s="13" t="s">
        <v>32</v>
      </c>
      <c r="AX318" s="13" t="s">
        <v>70</v>
      </c>
      <c r="AY318" s="236" t="s">
        <v>123</v>
      </c>
    </row>
    <row r="319" s="14" customFormat="1">
      <c r="A319" s="14"/>
      <c r="B319" s="237"/>
      <c r="C319" s="238"/>
      <c r="D319" s="227" t="s">
        <v>134</v>
      </c>
      <c r="E319" s="239" t="s">
        <v>19</v>
      </c>
      <c r="F319" s="240" t="s">
        <v>136</v>
      </c>
      <c r="G319" s="238"/>
      <c r="H319" s="241">
        <v>60</v>
      </c>
      <c r="I319" s="242"/>
      <c r="J319" s="238"/>
      <c r="K319" s="238"/>
      <c r="L319" s="243"/>
      <c r="M319" s="244"/>
      <c r="N319" s="245"/>
      <c r="O319" s="245"/>
      <c r="P319" s="245"/>
      <c r="Q319" s="245"/>
      <c r="R319" s="245"/>
      <c r="S319" s="245"/>
      <c r="T319" s="24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7" t="s">
        <v>134</v>
      </c>
      <c r="AU319" s="247" t="s">
        <v>80</v>
      </c>
      <c r="AV319" s="14" t="s">
        <v>130</v>
      </c>
      <c r="AW319" s="14" t="s">
        <v>32</v>
      </c>
      <c r="AX319" s="14" t="s">
        <v>78</v>
      </c>
      <c r="AY319" s="247" t="s">
        <v>123</v>
      </c>
    </row>
    <row r="320" s="2" customFormat="1" ht="24.15" customHeight="1">
      <c r="A320" s="41"/>
      <c r="B320" s="42"/>
      <c r="C320" s="207" t="s">
        <v>351</v>
      </c>
      <c r="D320" s="207" t="s">
        <v>125</v>
      </c>
      <c r="E320" s="208" t="s">
        <v>352</v>
      </c>
      <c r="F320" s="209" t="s">
        <v>353</v>
      </c>
      <c r="G320" s="210" t="s">
        <v>128</v>
      </c>
      <c r="H320" s="211">
        <v>180</v>
      </c>
      <c r="I320" s="212"/>
      <c r="J320" s="213">
        <f>ROUND(I320*H320,2)</f>
        <v>0</v>
      </c>
      <c r="K320" s="209" t="s">
        <v>129</v>
      </c>
      <c r="L320" s="47"/>
      <c r="M320" s="214" t="s">
        <v>19</v>
      </c>
      <c r="N320" s="215" t="s">
        <v>41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130</v>
      </c>
      <c r="AT320" s="218" t="s">
        <v>125</v>
      </c>
      <c r="AU320" s="218" t="s">
        <v>80</v>
      </c>
      <c r="AY320" s="20" t="s">
        <v>123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78</v>
      </c>
      <c r="BK320" s="219">
        <f>ROUND(I320*H320,2)</f>
        <v>0</v>
      </c>
      <c r="BL320" s="20" t="s">
        <v>130</v>
      </c>
      <c r="BM320" s="218" t="s">
        <v>354</v>
      </c>
    </row>
    <row r="321" s="2" customFormat="1">
      <c r="A321" s="41"/>
      <c r="B321" s="42"/>
      <c r="C321" s="43"/>
      <c r="D321" s="220" t="s">
        <v>132</v>
      </c>
      <c r="E321" s="43"/>
      <c r="F321" s="221" t="s">
        <v>355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132</v>
      </c>
      <c r="AU321" s="20" t="s">
        <v>80</v>
      </c>
    </row>
    <row r="322" s="13" customFormat="1">
      <c r="A322" s="13"/>
      <c r="B322" s="225"/>
      <c r="C322" s="226"/>
      <c r="D322" s="227" t="s">
        <v>134</v>
      </c>
      <c r="E322" s="228" t="s">
        <v>19</v>
      </c>
      <c r="F322" s="229" t="s">
        <v>345</v>
      </c>
      <c r="G322" s="226"/>
      <c r="H322" s="230">
        <v>180</v>
      </c>
      <c r="I322" s="231"/>
      <c r="J322" s="226"/>
      <c r="K322" s="226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134</v>
      </c>
      <c r="AU322" s="236" t="s">
        <v>80</v>
      </c>
      <c r="AV322" s="13" t="s">
        <v>80</v>
      </c>
      <c r="AW322" s="13" t="s">
        <v>32</v>
      </c>
      <c r="AX322" s="13" t="s">
        <v>70</v>
      </c>
      <c r="AY322" s="236" t="s">
        <v>123</v>
      </c>
    </row>
    <row r="323" s="14" customFormat="1">
      <c r="A323" s="14"/>
      <c r="B323" s="237"/>
      <c r="C323" s="238"/>
      <c r="D323" s="227" t="s">
        <v>134</v>
      </c>
      <c r="E323" s="239" t="s">
        <v>19</v>
      </c>
      <c r="F323" s="240" t="s">
        <v>136</v>
      </c>
      <c r="G323" s="238"/>
      <c r="H323" s="241">
        <v>180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134</v>
      </c>
      <c r="AU323" s="247" t="s">
        <v>80</v>
      </c>
      <c r="AV323" s="14" t="s">
        <v>130</v>
      </c>
      <c r="AW323" s="14" t="s">
        <v>32</v>
      </c>
      <c r="AX323" s="14" t="s">
        <v>78</v>
      </c>
      <c r="AY323" s="247" t="s">
        <v>123</v>
      </c>
    </row>
    <row r="324" s="2" customFormat="1" ht="16.5" customHeight="1">
      <c r="A324" s="41"/>
      <c r="B324" s="42"/>
      <c r="C324" s="269" t="s">
        <v>356</v>
      </c>
      <c r="D324" s="269" t="s">
        <v>323</v>
      </c>
      <c r="E324" s="270" t="s">
        <v>357</v>
      </c>
      <c r="F324" s="271" t="s">
        <v>358</v>
      </c>
      <c r="G324" s="272" t="s">
        <v>359</v>
      </c>
      <c r="H324" s="273">
        <v>3.6000000000000001</v>
      </c>
      <c r="I324" s="274"/>
      <c r="J324" s="275">
        <f>ROUND(I324*H324,2)</f>
        <v>0</v>
      </c>
      <c r="K324" s="271" t="s">
        <v>129</v>
      </c>
      <c r="L324" s="276"/>
      <c r="M324" s="277" t="s">
        <v>19</v>
      </c>
      <c r="N324" s="278" t="s">
        <v>41</v>
      </c>
      <c r="O324" s="87"/>
      <c r="P324" s="216">
        <f>O324*H324</f>
        <v>0</v>
      </c>
      <c r="Q324" s="216">
        <v>0.001</v>
      </c>
      <c r="R324" s="216">
        <f>Q324*H324</f>
        <v>0.0036000000000000003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174</v>
      </c>
      <c r="AT324" s="218" t="s">
        <v>323</v>
      </c>
      <c r="AU324" s="218" t="s">
        <v>80</v>
      </c>
      <c r="AY324" s="20" t="s">
        <v>123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78</v>
      </c>
      <c r="BK324" s="219">
        <f>ROUND(I324*H324,2)</f>
        <v>0</v>
      </c>
      <c r="BL324" s="20" t="s">
        <v>130</v>
      </c>
      <c r="BM324" s="218" t="s">
        <v>360</v>
      </c>
    </row>
    <row r="325" s="13" customFormat="1">
      <c r="A325" s="13"/>
      <c r="B325" s="225"/>
      <c r="C325" s="226"/>
      <c r="D325" s="227" t="s">
        <v>134</v>
      </c>
      <c r="E325" s="226"/>
      <c r="F325" s="229" t="s">
        <v>361</v>
      </c>
      <c r="G325" s="226"/>
      <c r="H325" s="230">
        <v>3.6000000000000001</v>
      </c>
      <c r="I325" s="231"/>
      <c r="J325" s="226"/>
      <c r="K325" s="226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134</v>
      </c>
      <c r="AU325" s="236" t="s">
        <v>80</v>
      </c>
      <c r="AV325" s="13" t="s">
        <v>80</v>
      </c>
      <c r="AW325" s="13" t="s">
        <v>4</v>
      </c>
      <c r="AX325" s="13" t="s">
        <v>78</v>
      </c>
      <c r="AY325" s="236" t="s">
        <v>123</v>
      </c>
    </row>
    <row r="326" s="12" customFormat="1" ht="22.8" customHeight="1">
      <c r="A326" s="12"/>
      <c r="B326" s="191"/>
      <c r="C326" s="192"/>
      <c r="D326" s="193" t="s">
        <v>69</v>
      </c>
      <c r="E326" s="205" t="s">
        <v>130</v>
      </c>
      <c r="F326" s="205" t="s">
        <v>362</v>
      </c>
      <c r="G326" s="192"/>
      <c r="H326" s="192"/>
      <c r="I326" s="195"/>
      <c r="J326" s="206">
        <f>BK326</f>
        <v>0</v>
      </c>
      <c r="K326" s="192"/>
      <c r="L326" s="197"/>
      <c r="M326" s="198"/>
      <c r="N326" s="199"/>
      <c r="O326" s="199"/>
      <c r="P326" s="200">
        <f>SUM(P327:P331)</f>
        <v>0</v>
      </c>
      <c r="Q326" s="199"/>
      <c r="R326" s="200">
        <f>SUM(R327:R331)</f>
        <v>0</v>
      </c>
      <c r="S326" s="199"/>
      <c r="T326" s="201">
        <f>SUM(T327:T331)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2" t="s">
        <v>78</v>
      </c>
      <c r="AT326" s="203" t="s">
        <v>69</v>
      </c>
      <c r="AU326" s="203" t="s">
        <v>78</v>
      </c>
      <c r="AY326" s="202" t="s">
        <v>123</v>
      </c>
      <c r="BK326" s="204">
        <f>SUM(BK327:BK331)</f>
        <v>0</v>
      </c>
    </row>
    <row r="327" s="2" customFormat="1" ht="16.5" customHeight="1">
      <c r="A327" s="41"/>
      <c r="B327" s="42"/>
      <c r="C327" s="207" t="s">
        <v>363</v>
      </c>
      <c r="D327" s="207" t="s">
        <v>125</v>
      </c>
      <c r="E327" s="208" t="s">
        <v>364</v>
      </c>
      <c r="F327" s="209" t="s">
        <v>365</v>
      </c>
      <c r="G327" s="210" t="s">
        <v>215</v>
      </c>
      <c r="H327" s="211">
        <v>11.949999999999999</v>
      </c>
      <c r="I327" s="212"/>
      <c r="J327" s="213">
        <f>ROUND(I327*H327,2)</f>
        <v>0</v>
      </c>
      <c r="K327" s="209" t="s">
        <v>129</v>
      </c>
      <c r="L327" s="47"/>
      <c r="M327" s="214" t="s">
        <v>19</v>
      </c>
      <c r="N327" s="215" t="s">
        <v>41</v>
      </c>
      <c r="O327" s="87"/>
      <c r="P327" s="216">
        <f>O327*H327</f>
        <v>0</v>
      </c>
      <c r="Q327" s="216">
        <v>0</v>
      </c>
      <c r="R327" s="216">
        <f>Q327*H327</f>
        <v>0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130</v>
      </c>
      <c r="AT327" s="218" t="s">
        <v>125</v>
      </c>
      <c r="AU327" s="218" t="s">
        <v>80</v>
      </c>
      <c r="AY327" s="20" t="s">
        <v>123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78</v>
      </c>
      <c r="BK327" s="219">
        <f>ROUND(I327*H327,2)</f>
        <v>0</v>
      </c>
      <c r="BL327" s="20" t="s">
        <v>130</v>
      </c>
      <c r="BM327" s="218" t="s">
        <v>366</v>
      </c>
    </row>
    <row r="328" s="2" customFormat="1">
      <c r="A328" s="41"/>
      <c r="B328" s="42"/>
      <c r="C328" s="43"/>
      <c r="D328" s="220" t="s">
        <v>132</v>
      </c>
      <c r="E328" s="43"/>
      <c r="F328" s="221" t="s">
        <v>367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132</v>
      </c>
      <c r="AU328" s="20" t="s">
        <v>80</v>
      </c>
    </row>
    <row r="329" s="13" customFormat="1">
      <c r="A329" s="13"/>
      <c r="B329" s="225"/>
      <c r="C329" s="226"/>
      <c r="D329" s="227" t="s">
        <v>134</v>
      </c>
      <c r="E329" s="228" t="s">
        <v>19</v>
      </c>
      <c r="F329" s="229" t="s">
        <v>368</v>
      </c>
      <c r="G329" s="226"/>
      <c r="H329" s="230">
        <v>11.5</v>
      </c>
      <c r="I329" s="231"/>
      <c r="J329" s="226"/>
      <c r="K329" s="226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134</v>
      </c>
      <c r="AU329" s="236" t="s">
        <v>80</v>
      </c>
      <c r="AV329" s="13" t="s">
        <v>80</v>
      </c>
      <c r="AW329" s="13" t="s">
        <v>32</v>
      </c>
      <c r="AX329" s="13" t="s">
        <v>70</v>
      </c>
      <c r="AY329" s="236" t="s">
        <v>123</v>
      </c>
    </row>
    <row r="330" s="13" customFormat="1">
      <c r="A330" s="13"/>
      <c r="B330" s="225"/>
      <c r="C330" s="226"/>
      <c r="D330" s="227" t="s">
        <v>134</v>
      </c>
      <c r="E330" s="228" t="s">
        <v>19</v>
      </c>
      <c r="F330" s="229" t="s">
        <v>369</v>
      </c>
      <c r="G330" s="226"/>
      <c r="H330" s="230">
        <v>0.45000000000000001</v>
      </c>
      <c r="I330" s="231"/>
      <c r="J330" s="226"/>
      <c r="K330" s="226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134</v>
      </c>
      <c r="AU330" s="236" t="s">
        <v>80</v>
      </c>
      <c r="AV330" s="13" t="s">
        <v>80</v>
      </c>
      <c r="AW330" s="13" t="s">
        <v>32</v>
      </c>
      <c r="AX330" s="13" t="s">
        <v>70</v>
      </c>
      <c r="AY330" s="236" t="s">
        <v>123</v>
      </c>
    </row>
    <row r="331" s="14" customFormat="1">
      <c r="A331" s="14"/>
      <c r="B331" s="237"/>
      <c r="C331" s="238"/>
      <c r="D331" s="227" t="s">
        <v>134</v>
      </c>
      <c r="E331" s="239" t="s">
        <v>19</v>
      </c>
      <c r="F331" s="240" t="s">
        <v>136</v>
      </c>
      <c r="G331" s="238"/>
      <c r="H331" s="241">
        <v>11.949999999999999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134</v>
      </c>
      <c r="AU331" s="247" t="s">
        <v>80</v>
      </c>
      <c r="AV331" s="14" t="s">
        <v>130</v>
      </c>
      <c r="AW331" s="14" t="s">
        <v>32</v>
      </c>
      <c r="AX331" s="14" t="s">
        <v>78</v>
      </c>
      <c r="AY331" s="247" t="s">
        <v>123</v>
      </c>
    </row>
    <row r="332" s="12" customFormat="1" ht="22.8" customHeight="1">
      <c r="A332" s="12"/>
      <c r="B332" s="191"/>
      <c r="C332" s="192"/>
      <c r="D332" s="193" t="s">
        <v>69</v>
      </c>
      <c r="E332" s="205" t="s">
        <v>152</v>
      </c>
      <c r="F332" s="205" t="s">
        <v>370</v>
      </c>
      <c r="G332" s="192"/>
      <c r="H332" s="192"/>
      <c r="I332" s="195"/>
      <c r="J332" s="206">
        <f>BK332</f>
        <v>0</v>
      </c>
      <c r="K332" s="192"/>
      <c r="L332" s="197"/>
      <c r="M332" s="198"/>
      <c r="N332" s="199"/>
      <c r="O332" s="199"/>
      <c r="P332" s="200">
        <f>SUM(P333:P390)</f>
        <v>0</v>
      </c>
      <c r="Q332" s="199"/>
      <c r="R332" s="200">
        <f>SUM(R333:R390)</f>
        <v>26.133559999999999</v>
      </c>
      <c r="S332" s="199"/>
      <c r="T332" s="201">
        <f>SUM(T333:T390)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2" t="s">
        <v>78</v>
      </c>
      <c r="AT332" s="203" t="s">
        <v>69</v>
      </c>
      <c r="AU332" s="203" t="s">
        <v>78</v>
      </c>
      <c r="AY332" s="202" t="s">
        <v>123</v>
      </c>
      <c r="BK332" s="204">
        <f>SUM(BK333:BK390)</f>
        <v>0</v>
      </c>
    </row>
    <row r="333" s="2" customFormat="1" ht="21.75" customHeight="1">
      <c r="A333" s="41"/>
      <c r="B333" s="42"/>
      <c r="C333" s="207" t="s">
        <v>371</v>
      </c>
      <c r="D333" s="207" t="s">
        <v>125</v>
      </c>
      <c r="E333" s="208" t="s">
        <v>372</v>
      </c>
      <c r="F333" s="209" t="s">
        <v>373</v>
      </c>
      <c r="G333" s="210" t="s">
        <v>128</v>
      </c>
      <c r="H333" s="211">
        <v>3</v>
      </c>
      <c r="I333" s="212"/>
      <c r="J333" s="213">
        <f>ROUND(I333*H333,2)</f>
        <v>0</v>
      </c>
      <c r="K333" s="209" t="s">
        <v>129</v>
      </c>
      <c r="L333" s="47"/>
      <c r="M333" s="214" t="s">
        <v>19</v>
      </c>
      <c r="N333" s="215" t="s">
        <v>41</v>
      </c>
      <c r="O333" s="87"/>
      <c r="P333" s="216">
        <f>O333*H333</f>
        <v>0</v>
      </c>
      <c r="Q333" s="216">
        <v>0</v>
      </c>
      <c r="R333" s="216">
        <f>Q333*H333</f>
        <v>0</v>
      </c>
      <c r="S333" s="216">
        <v>0</v>
      </c>
      <c r="T333" s="217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8" t="s">
        <v>130</v>
      </c>
      <c r="AT333" s="218" t="s">
        <v>125</v>
      </c>
      <c r="AU333" s="218" t="s">
        <v>80</v>
      </c>
      <c r="AY333" s="20" t="s">
        <v>123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20" t="s">
        <v>78</v>
      </c>
      <c r="BK333" s="219">
        <f>ROUND(I333*H333,2)</f>
        <v>0</v>
      </c>
      <c r="BL333" s="20" t="s">
        <v>130</v>
      </c>
      <c r="BM333" s="218" t="s">
        <v>374</v>
      </c>
    </row>
    <row r="334" s="2" customFormat="1">
      <c r="A334" s="41"/>
      <c r="B334" s="42"/>
      <c r="C334" s="43"/>
      <c r="D334" s="220" t="s">
        <v>132</v>
      </c>
      <c r="E334" s="43"/>
      <c r="F334" s="221" t="s">
        <v>375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132</v>
      </c>
      <c r="AU334" s="20" t="s">
        <v>80</v>
      </c>
    </row>
    <row r="335" s="13" customFormat="1">
      <c r="A335" s="13"/>
      <c r="B335" s="225"/>
      <c r="C335" s="226"/>
      <c r="D335" s="227" t="s">
        <v>134</v>
      </c>
      <c r="E335" s="228" t="s">
        <v>19</v>
      </c>
      <c r="F335" s="229" t="s">
        <v>376</v>
      </c>
      <c r="G335" s="226"/>
      <c r="H335" s="230">
        <v>3</v>
      </c>
      <c r="I335" s="231"/>
      <c r="J335" s="226"/>
      <c r="K335" s="226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134</v>
      </c>
      <c r="AU335" s="236" t="s">
        <v>80</v>
      </c>
      <c r="AV335" s="13" t="s">
        <v>80</v>
      </c>
      <c r="AW335" s="13" t="s">
        <v>32</v>
      </c>
      <c r="AX335" s="13" t="s">
        <v>70</v>
      </c>
      <c r="AY335" s="236" t="s">
        <v>123</v>
      </c>
    </row>
    <row r="336" s="14" customFormat="1">
      <c r="A336" s="14"/>
      <c r="B336" s="237"/>
      <c r="C336" s="238"/>
      <c r="D336" s="227" t="s">
        <v>134</v>
      </c>
      <c r="E336" s="239" t="s">
        <v>19</v>
      </c>
      <c r="F336" s="240" t="s">
        <v>136</v>
      </c>
      <c r="G336" s="238"/>
      <c r="H336" s="241">
        <v>3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134</v>
      </c>
      <c r="AU336" s="247" t="s">
        <v>80</v>
      </c>
      <c r="AV336" s="14" t="s">
        <v>130</v>
      </c>
      <c r="AW336" s="14" t="s">
        <v>32</v>
      </c>
      <c r="AX336" s="14" t="s">
        <v>78</v>
      </c>
      <c r="AY336" s="247" t="s">
        <v>123</v>
      </c>
    </row>
    <row r="337" s="2" customFormat="1" ht="21.75" customHeight="1">
      <c r="A337" s="41"/>
      <c r="B337" s="42"/>
      <c r="C337" s="207" t="s">
        <v>377</v>
      </c>
      <c r="D337" s="207" t="s">
        <v>125</v>
      </c>
      <c r="E337" s="208" t="s">
        <v>378</v>
      </c>
      <c r="F337" s="209" t="s">
        <v>379</v>
      </c>
      <c r="G337" s="210" t="s">
        <v>128</v>
      </c>
      <c r="H337" s="211">
        <v>56.399999999999999</v>
      </c>
      <c r="I337" s="212"/>
      <c r="J337" s="213">
        <f>ROUND(I337*H337,2)</f>
        <v>0</v>
      </c>
      <c r="K337" s="209" t="s">
        <v>129</v>
      </c>
      <c r="L337" s="47"/>
      <c r="M337" s="214" t="s">
        <v>19</v>
      </c>
      <c r="N337" s="215" t="s">
        <v>41</v>
      </c>
      <c r="O337" s="87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130</v>
      </c>
      <c r="AT337" s="218" t="s">
        <v>125</v>
      </c>
      <c r="AU337" s="218" t="s">
        <v>80</v>
      </c>
      <c r="AY337" s="20" t="s">
        <v>123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78</v>
      </c>
      <c r="BK337" s="219">
        <f>ROUND(I337*H337,2)</f>
        <v>0</v>
      </c>
      <c r="BL337" s="20" t="s">
        <v>130</v>
      </c>
      <c r="BM337" s="218" t="s">
        <v>380</v>
      </c>
    </row>
    <row r="338" s="2" customFormat="1">
      <c r="A338" s="41"/>
      <c r="B338" s="42"/>
      <c r="C338" s="43"/>
      <c r="D338" s="220" t="s">
        <v>132</v>
      </c>
      <c r="E338" s="43"/>
      <c r="F338" s="221" t="s">
        <v>381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132</v>
      </c>
      <c r="AU338" s="20" t="s">
        <v>80</v>
      </c>
    </row>
    <row r="339" s="13" customFormat="1">
      <c r="A339" s="13"/>
      <c r="B339" s="225"/>
      <c r="C339" s="226"/>
      <c r="D339" s="227" t="s">
        <v>134</v>
      </c>
      <c r="E339" s="228" t="s">
        <v>19</v>
      </c>
      <c r="F339" s="229" t="s">
        <v>179</v>
      </c>
      <c r="G339" s="226"/>
      <c r="H339" s="230">
        <v>2</v>
      </c>
      <c r="I339" s="231"/>
      <c r="J339" s="226"/>
      <c r="K339" s="226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134</v>
      </c>
      <c r="AU339" s="236" t="s">
        <v>80</v>
      </c>
      <c r="AV339" s="13" t="s">
        <v>80</v>
      </c>
      <c r="AW339" s="13" t="s">
        <v>32</v>
      </c>
      <c r="AX339" s="13" t="s">
        <v>70</v>
      </c>
      <c r="AY339" s="236" t="s">
        <v>123</v>
      </c>
    </row>
    <row r="340" s="13" customFormat="1">
      <c r="A340" s="13"/>
      <c r="B340" s="225"/>
      <c r="C340" s="226"/>
      <c r="D340" s="227" t="s">
        <v>134</v>
      </c>
      <c r="E340" s="228" t="s">
        <v>19</v>
      </c>
      <c r="F340" s="229" t="s">
        <v>382</v>
      </c>
      <c r="G340" s="226"/>
      <c r="H340" s="230">
        <v>3</v>
      </c>
      <c r="I340" s="231"/>
      <c r="J340" s="226"/>
      <c r="K340" s="226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134</v>
      </c>
      <c r="AU340" s="236" t="s">
        <v>80</v>
      </c>
      <c r="AV340" s="13" t="s">
        <v>80</v>
      </c>
      <c r="AW340" s="13" t="s">
        <v>32</v>
      </c>
      <c r="AX340" s="13" t="s">
        <v>70</v>
      </c>
      <c r="AY340" s="236" t="s">
        <v>123</v>
      </c>
    </row>
    <row r="341" s="16" customFormat="1">
      <c r="A341" s="16"/>
      <c r="B341" s="258"/>
      <c r="C341" s="259"/>
      <c r="D341" s="227" t="s">
        <v>134</v>
      </c>
      <c r="E341" s="260" t="s">
        <v>19</v>
      </c>
      <c r="F341" s="261" t="s">
        <v>228</v>
      </c>
      <c r="G341" s="259"/>
      <c r="H341" s="262">
        <v>5</v>
      </c>
      <c r="I341" s="263"/>
      <c r="J341" s="259"/>
      <c r="K341" s="259"/>
      <c r="L341" s="264"/>
      <c r="M341" s="265"/>
      <c r="N341" s="266"/>
      <c r="O341" s="266"/>
      <c r="P341" s="266"/>
      <c r="Q341" s="266"/>
      <c r="R341" s="266"/>
      <c r="S341" s="266"/>
      <c r="T341" s="267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T341" s="268" t="s">
        <v>134</v>
      </c>
      <c r="AU341" s="268" t="s">
        <v>80</v>
      </c>
      <c r="AV341" s="16" t="s">
        <v>142</v>
      </c>
      <c r="AW341" s="16" t="s">
        <v>32</v>
      </c>
      <c r="AX341" s="16" t="s">
        <v>70</v>
      </c>
      <c r="AY341" s="268" t="s">
        <v>123</v>
      </c>
    </row>
    <row r="342" s="15" customFormat="1">
      <c r="A342" s="15"/>
      <c r="B342" s="248"/>
      <c r="C342" s="249"/>
      <c r="D342" s="227" t="s">
        <v>134</v>
      </c>
      <c r="E342" s="250" t="s">
        <v>19</v>
      </c>
      <c r="F342" s="251" t="s">
        <v>157</v>
      </c>
      <c r="G342" s="249"/>
      <c r="H342" s="250" t="s">
        <v>19</v>
      </c>
      <c r="I342" s="252"/>
      <c r="J342" s="249"/>
      <c r="K342" s="249"/>
      <c r="L342" s="253"/>
      <c r="M342" s="254"/>
      <c r="N342" s="255"/>
      <c r="O342" s="255"/>
      <c r="P342" s="255"/>
      <c r="Q342" s="255"/>
      <c r="R342" s="255"/>
      <c r="S342" s="255"/>
      <c r="T342" s="256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7" t="s">
        <v>134</v>
      </c>
      <c r="AU342" s="257" t="s">
        <v>80</v>
      </c>
      <c r="AV342" s="15" t="s">
        <v>78</v>
      </c>
      <c r="AW342" s="15" t="s">
        <v>32</v>
      </c>
      <c r="AX342" s="15" t="s">
        <v>70</v>
      </c>
      <c r="AY342" s="257" t="s">
        <v>123</v>
      </c>
    </row>
    <row r="343" s="13" customFormat="1">
      <c r="A343" s="13"/>
      <c r="B343" s="225"/>
      <c r="C343" s="226"/>
      <c r="D343" s="227" t="s">
        <v>134</v>
      </c>
      <c r="E343" s="228" t="s">
        <v>19</v>
      </c>
      <c r="F343" s="229" t="s">
        <v>158</v>
      </c>
      <c r="G343" s="226"/>
      <c r="H343" s="230">
        <v>42.399999999999999</v>
      </c>
      <c r="I343" s="231"/>
      <c r="J343" s="226"/>
      <c r="K343" s="226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134</v>
      </c>
      <c r="AU343" s="236" t="s">
        <v>80</v>
      </c>
      <c r="AV343" s="13" t="s">
        <v>80</v>
      </c>
      <c r="AW343" s="13" t="s">
        <v>32</v>
      </c>
      <c r="AX343" s="13" t="s">
        <v>70</v>
      </c>
      <c r="AY343" s="236" t="s">
        <v>123</v>
      </c>
    </row>
    <row r="344" s="15" customFormat="1">
      <c r="A344" s="15"/>
      <c r="B344" s="248"/>
      <c r="C344" s="249"/>
      <c r="D344" s="227" t="s">
        <v>134</v>
      </c>
      <c r="E344" s="250" t="s">
        <v>19</v>
      </c>
      <c r="F344" s="251" t="s">
        <v>159</v>
      </c>
      <c r="G344" s="249"/>
      <c r="H344" s="250" t="s">
        <v>19</v>
      </c>
      <c r="I344" s="252"/>
      <c r="J344" s="249"/>
      <c r="K344" s="249"/>
      <c r="L344" s="253"/>
      <c r="M344" s="254"/>
      <c r="N344" s="255"/>
      <c r="O344" s="255"/>
      <c r="P344" s="255"/>
      <c r="Q344" s="255"/>
      <c r="R344" s="255"/>
      <c r="S344" s="255"/>
      <c r="T344" s="25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7" t="s">
        <v>134</v>
      </c>
      <c r="AU344" s="257" t="s">
        <v>80</v>
      </c>
      <c r="AV344" s="15" t="s">
        <v>78</v>
      </c>
      <c r="AW344" s="15" t="s">
        <v>32</v>
      </c>
      <c r="AX344" s="15" t="s">
        <v>70</v>
      </c>
      <c r="AY344" s="257" t="s">
        <v>123</v>
      </c>
    </row>
    <row r="345" s="13" customFormat="1">
      <c r="A345" s="13"/>
      <c r="B345" s="225"/>
      <c r="C345" s="226"/>
      <c r="D345" s="227" t="s">
        <v>134</v>
      </c>
      <c r="E345" s="228" t="s">
        <v>19</v>
      </c>
      <c r="F345" s="229" t="s">
        <v>160</v>
      </c>
      <c r="G345" s="226"/>
      <c r="H345" s="230">
        <v>9</v>
      </c>
      <c r="I345" s="231"/>
      <c r="J345" s="226"/>
      <c r="K345" s="226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134</v>
      </c>
      <c r="AU345" s="236" t="s">
        <v>80</v>
      </c>
      <c r="AV345" s="13" t="s">
        <v>80</v>
      </c>
      <c r="AW345" s="13" t="s">
        <v>32</v>
      </c>
      <c r="AX345" s="13" t="s">
        <v>70</v>
      </c>
      <c r="AY345" s="236" t="s">
        <v>123</v>
      </c>
    </row>
    <row r="346" s="16" customFormat="1">
      <c r="A346" s="16"/>
      <c r="B346" s="258"/>
      <c r="C346" s="259"/>
      <c r="D346" s="227" t="s">
        <v>134</v>
      </c>
      <c r="E346" s="260" t="s">
        <v>19</v>
      </c>
      <c r="F346" s="261" t="s">
        <v>228</v>
      </c>
      <c r="G346" s="259"/>
      <c r="H346" s="262">
        <v>51.399999999999999</v>
      </c>
      <c r="I346" s="263"/>
      <c r="J346" s="259"/>
      <c r="K346" s="259"/>
      <c r="L346" s="264"/>
      <c r="M346" s="265"/>
      <c r="N346" s="266"/>
      <c r="O346" s="266"/>
      <c r="P346" s="266"/>
      <c r="Q346" s="266"/>
      <c r="R346" s="266"/>
      <c r="S346" s="266"/>
      <c r="T346" s="267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68" t="s">
        <v>134</v>
      </c>
      <c r="AU346" s="268" t="s">
        <v>80</v>
      </c>
      <c r="AV346" s="16" t="s">
        <v>142</v>
      </c>
      <c r="AW346" s="16" t="s">
        <v>32</v>
      </c>
      <c r="AX346" s="16" t="s">
        <v>70</v>
      </c>
      <c r="AY346" s="268" t="s">
        <v>123</v>
      </c>
    </row>
    <row r="347" s="14" customFormat="1">
      <c r="A347" s="14"/>
      <c r="B347" s="237"/>
      <c r="C347" s="238"/>
      <c r="D347" s="227" t="s">
        <v>134</v>
      </c>
      <c r="E347" s="239" t="s">
        <v>19</v>
      </c>
      <c r="F347" s="240" t="s">
        <v>136</v>
      </c>
      <c r="G347" s="238"/>
      <c r="H347" s="241">
        <v>56.399999999999999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134</v>
      </c>
      <c r="AU347" s="247" t="s">
        <v>80</v>
      </c>
      <c r="AV347" s="14" t="s">
        <v>130</v>
      </c>
      <c r="AW347" s="14" t="s">
        <v>32</v>
      </c>
      <c r="AX347" s="14" t="s">
        <v>78</v>
      </c>
      <c r="AY347" s="247" t="s">
        <v>123</v>
      </c>
    </row>
    <row r="348" s="2" customFormat="1" ht="21.75" customHeight="1">
      <c r="A348" s="41"/>
      <c r="B348" s="42"/>
      <c r="C348" s="207" t="s">
        <v>383</v>
      </c>
      <c r="D348" s="207" t="s">
        <v>125</v>
      </c>
      <c r="E348" s="208" t="s">
        <v>384</v>
      </c>
      <c r="F348" s="209" t="s">
        <v>385</v>
      </c>
      <c r="G348" s="210" t="s">
        <v>128</v>
      </c>
      <c r="H348" s="211">
        <v>34.700000000000003</v>
      </c>
      <c r="I348" s="212"/>
      <c r="J348" s="213">
        <f>ROUND(I348*H348,2)</f>
        <v>0</v>
      </c>
      <c r="K348" s="209" t="s">
        <v>129</v>
      </c>
      <c r="L348" s="47"/>
      <c r="M348" s="214" t="s">
        <v>19</v>
      </c>
      <c r="N348" s="215" t="s">
        <v>41</v>
      </c>
      <c r="O348" s="87"/>
      <c r="P348" s="216">
        <f>O348*H348</f>
        <v>0</v>
      </c>
      <c r="Q348" s="216">
        <v>0</v>
      </c>
      <c r="R348" s="216">
        <f>Q348*H348</f>
        <v>0</v>
      </c>
      <c r="S348" s="216">
        <v>0</v>
      </c>
      <c r="T348" s="217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8" t="s">
        <v>130</v>
      </c>
      <c r="AT348" s="218" t="s">
        <v>125</v>
      </c>
      <c r="AU348" s="218" t="s">
        <v>80</v>
      </c>
      <c r="AY348" s="20" t="s">
        <v>123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20" t="s">
        <v>78</v>
      </c>
      <c r="BK348" s="219">
        <f>ROUND(I348*H348,2)</f>
        <v>0</v>
      </c>
      <c r="BL348" s="20" t="s">
        <v>130</v>
      </c>
      <c r="BM348" s="218" t="s">
        <v>386</v>
      </c>
    </row>
    <row r="349" s="2" customFormat="1">
      <c r="A349" s="41"/>
      <c r="B349" s="42"/>
      <c r="C349" s="43"/>
      <c r="D349" s="220" t="s">
        <v>132</v>
      </c>
      <c r="E349" s="43"/>
      <c r="F349" s="221" t="s">
        <v>387</v>
      </c>
      <c r="G349" s="43"/>
      <c r="H349" s="43"/>
      <c r="I349" s="222"/>
      <c r="J349" s="43"/>
      <c r="K349" s="43"/>
      <c r="L349" s="47"/>
      <c r="M349" s="223"/>
      <c r="N349" s="224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132</v>
      </c>
      <c r="AU349" s="20" t="s">
        <v>80</v>
      </c>
    </row>
    <row r="350" s="15" customFormat="1">
      <c r="A350" s="15"/>
      <c r="B350" s="248"/>
      <c r="C350" s="249"/>
      <c r="D350" s="227" t="s">
        <v>134</v>
      </c>
      <c r="E350" s="250" t="s">
        <v>19</v>
      </c>
      <c r="F350" s="251" t="s">
        <v>157</v>
      </c>
      <c r="G350" s="249"/>
      <c r="H350" s="250" t="s">
        <v>19</v>
      </c>
      <c r="I350" s="252"/>
      <c r="J350" s="249"/>
      <c r="K350" s="249"/>
      <c r="L350" s="253"/>
      <c r="M350" s="254"/>
      <c r="N350" s="255"/>
      <c r="O350" s="255"/>
      <c r="P350" s="255"/>
      <c r="Q350" s="255"/>
      <c r="R350" s="255"/>
      <c r="S350" s="255"/>
      <c r="T350" s="256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7" t="s">
        <v>134</v>
      </c>
      <c r="AU350" s="257" t="s">
        <v>80</v>
      </c>
      <c r="AV350" s="15" t="s">
        <v>78</v>
      </c>
      <c r="AW350" s="15" t="s">
        <v>32</v>
      </c>
      <c r="AX350" s="15" t="s">
        <v>70</v>
      </c>
      <c r="AY350" s="257" t="s">
        <v>123</v>
      </c>
    </row>
    <row r="351" s="13" customFormat="1">
      <c r="A351" s="13"/>
      <c r="B351" s="225"/>
      <c r="C351" s="226"/>
      <c r="D351" s="227" t="s">
        <v>134</v>
      </c>
      <c r="E351" s="228" t="s">
        <v>19</v>
      </c>
      <c r="F351" s="229" t="s">
        <v>167</v>
      </c>
      <c r="G351" s="226"/>
      <c r="H351" s="230">
        <v>25.699999999999999</v>
      </c>
      <c r="I351" s="231"/>
      <c r="J351" s="226"/>
      <c r="K351" s="226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134</v>
      </c>
      <c r="AU351" s="236" t="s">
        <v>80</v>
      </c>
      <c r="AV351" s="13" t="s">
        <v>80</v>
      </c>
      <c r="AW351" s="13" t="s">
        <v>32</v>
      </c>
      <c r="AX351" s="13" t="s">
        <v>70</v>
      </c>
      <c r="AY351" s="236" t="s">
        <v>123</v>
      </c>
    </row>
    <row r="352" s="15" customFormat="1">
      <c r="A352" s="15"/>
      <c r="B352" s="248"/>
      <c r="C352" s="249"/>
      <c r="D352" s="227" t="s">
        <v>134</v>
      </c>
      <c r="E352" s="250" t="s">
        <v>19</v>
      </c>
      <c r="F352" s="251" t="s">
        <v>159</v>
      </c>
      <c r="G352" s="249"/>
      <c r="H352" s="250" t="s">
        <v>19</v>
      </c>
      <c r="I352" s="252"/>
      <c r="J352" s="249"/>
      <c r="K352" s="249"/>
      <c r="L352" s="253"/>
      <c r="M352" s="254"/>
      <c r="N352" s="255"/>
      <c r="O352" s="255"/>
      <c r="P352" s="255"/>
      <c r="Q352" s="255"/>
      <c r="R352" s="255"/>
      <c r="S352" s="255"/>
      <c r="T352" s="256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57" t="s">
        <v>134</v>
      </c>
      <c r="AU352" s="257" t="s">
        <v>80</v>
      </c>
      <c r="AV352" s="15" t="s">
        <v>78</v>
      </c>
      <c r="AW352" s="15" t="s">
        <v>32</v>
      </c>
      <c r="AX352" s="15" t="s">
        <v>70</v>
      </c>
      <c r="AY352" s="257" t="s">
        <v>123</v>
      </c>
    </row>
    <row r="353" s="13" customFormat="1">
      <c r="A353" s="13"/>
      <c r="B353" s="225"/>
      <c r="C353" s="226"/>
      <c r="D353" s="227" t="s">
        <v>134</v>
      </c>
      <c r="E353" s="228" t="s">
        <v>19</v>
      </c>
      <c r="F353" s="229" t="s">
        <v>160</v>
      </c>
      <c r="G353" s="226"/>
      <c r="H353" s="230">
        <v>9</v>
      </c>
      <c r="I353" s="231"/>
      <c r="J353" s="226"/>
      <c r="K353" s="226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134</v>
      </c>
      <c r="AU353" s="236" t="s">
        <v>80</v>
      </c>
      <c r="AV353" s="13" t="s">
        <v>80</v>
      </c>
      <c r="AW353" s="13" t="s">
        <v>32</v>
      </c>
      <c r="AX353" s="13" t="s">
        <v>70</v>
      </c>
      <c r="AY353" s="236" t="s">
        <v>123</v>
      </c>
    </row>
    <row r="354" s="14" customFormat="1">
      <c r="A354" s="14"/>
      <c r="B354" s="237"/>
      <c r="C354" s="238"/>
      <c r="D354" s="227" t="s">
        <v>134</v>
      </c>
      <c r="E354" s="239" t="s">
        <v>19</v>
      </c>
      <c r="F354" s="240" t="s">
        <v>136</v>
      </c>
      <c r="G354" s="238"/>
      <c r="H354" s="241">
        <v>34.700000000000003</v>
      </c>
      <c r="I354" s="242"/>
      <c r="J354" s="238"/>
      <c r="K354" s="238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134</v>
      </c>
      <c r="AU354" s="247" t="s">
        <v>80</v>
      </c>
      <c r="AV354" s="14" t="s">
        <v>130</v>
      </c>
      <c r="AW354" s="14" t="s">
        <v>32</v>
      </c>
      <c r="AX354" s="14" t="s">
        <v>78</v>
      </c>
      <c r="AY354" s="247" t="s">
        <v>123</v>
      </c>
    </row>
    <row r="355" s="2" customFormat="1" ht="24.15" customHeight="1">
      <c r="A355" s="41"/>
      <c r="B355" s="42"/>
      <c r="C355" s="207" t="s">
        <v>388</v>
      </c>
      <c r="D355" s="207" t="s">
        <v>125</v>
      </c>
      <c r="E355" s="208" t="s">
        <v>389</v>
      </c>
      <c r="F355" s="209" t="s">
        <v>390</v>
      </c>
      <c r="G355" s="210" t="s">
        <v>128</v>
      </c>
      <c r="H355" s="211">
        <v>2</v>
      </c>
      <c r="I355" s="212"/>
      <c r="J355" s="213">
        <f>ROUND(I355*H355,2)</f>
        <v>0</v>
      </c>
      <c r="K355" s="209" t="s">
        <v>129</v>
      </c>
      <c r="L355" s="47"/>
      <c r="M355" s="214" t="s">
        <v>19</v>
      </c>
      <c r="N355" s="215" t="s">
        <v>41</v>
      </c>
      <c r="O355" s="87"/>
      <c r="P355" s="216">
        <f>O355*H355</f>
        <v>0</v>
      </c>
      <c r="Q355" s="216">
        <v>0</v>
      </c>
      <c r="R355" s="216">
        <f>Q355*H355</f>
        <v>0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130</v>
      </c>
      <c r="AT355" s="218" t="s">
        <v>125</v>
      </c>
      <c r="AU355" s="218" t="s">
        <v>80</v>
      </c>
      <c r="AY355" s="20" t="s">
        <v>123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78</v>
      </c>
      <c r="BK355" s="219">
        <f>ROUND(I355*H355,2)</f>
        <v>0</v>
      </c>
      <c r="BL355" s="20" t="s">
        <v>130</v>
      </c>
      <c r="BM355" s="218" t="s">
        <v>391</v>
      </c>
    </row>
    <row r="356" s="2" customFormat="1">
      <c r="A356" s="41"/>
      <c r="B356" s="42"/>
      <c r="C356" s="43"/>
      <c r="D356" s="220" t="s">
        <v>132</v>
      </c>
      <c r="E356" s="43"/>
      <c r="F356" s="221" t="s">
        <v>392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132</v>
      </c>
      <c r="AU356" s="20" t="s">
        <v>80</v>
      </c>
    </row>
    <row r="357" s="13" customFormat="1">
      <c r="A357" s="13"/>
      <c r="B357" s="225"/>
      <c r="C357" s="226"/>
      <c r="D357" s="227" t="s">
        <v>134</v>
      </c>
      <c r="E357" s="228" t="s">
        <v>19</v>
      </c>
      <c r="F357" s="229" t="s">
        <v>179</v>
      </c>
      <c r="G357" s="226"/>
      <c r="H357" s="230">
        <v>2</v>
      </c>
      <c r="I357" s="231"/>
      <c r="J357" s="226"/>
      <c r="K357" s="226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134</v>
      </c>
      <c r="AU357" s="236" t="s">
        <v>80</v>
      </c>
      <c r="AV357" s="13" t="s">
        <v>80</v>
      </c>
      <c r="AW357" s="13" t="s">
        <v>32</v>
      </c>
      <c r="AX357" s="13" t="s">
        <v>70</v>
      </c>
      <c r="AY357" s="236" t="s">
        <v>123</v>
      </c>
    </row>
    <row r="358" s="14" customFormat="1">
      <c r="A358" s="14"/>
      <c r="B358" s="237"/>
      <c r="C358" s="238"/>
      <c r="D358" s="227" t="s">
        <v>134</v>
      </c>
      <c r="E358" s="239" t="s">
        <v>19</v>
      </c>
      <c r="F358" s="240" t="s">
        <v>136</v>
      </c>
      <c r="G358" s="238"/>
      <c r="H358" s="241">
        <v>2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134</v>
      </c>
      <c r="AU358" s="247" t="s">
        <v>80</v>
      </c>
      <c r="AV358" s="14" t="s">
        <v>130</v>
      </c>
      <c r="AW358" s="14" t="s">
        <v>32</v>
      </c>
      <c r="AX358" s="14" t="s">
        <v>78</v>
      </c>
      <c r="AY358" s="247" t="s">
        <v>123</v>
      </c>
    </row>
    <row r="359" s="2" customFormat="1" ht="16.5" customHeight="1">
      <c r="A359" s="41"/>
      <c r="B359" s="42"/>
      <c r="C359" s="207" t="s">
        <v>393</v>
      </c>
      <c r="D359" s="207" t="s">
        <v>125</v>
      </c>
      <c r="E359" s="208" t="s">
        <v>394</v>
      </c>
      <c r="F359" s="209" t="s">
        <v>395</v>
      </c>
      <c r="G359" s="210" t="s">
        <v>128</v>
      </c>
      <c r="H359" s="211">
        <v>2</v>
      </c>
      <c r="I359" s="212"/>
      <c r="J359" s="213">
        <f>ROUND(I359*H359,2)</f>
        <v>0</v>
      </c>
      <c r="K359" s="209" t="s">
        <v>129</v>
      </c>
      <c r="L359" s="47"/>
      <c r="M359" s="214" t="s">
        <v>19</v>
      </c>
      <c r="N359" s="215" t="s">
        <v>41</v>
      </c>
      <c r="O359" s="87"/>
      <c r="P359" s="216">
        <f>O359*H359</f>
        <v>0</v>
      </c>
      <c r="Q359" s="216">
        <v>0</v>
      </c>
      <c r="R359" s="216">
        <f>Q359*H359</f>
        <v>0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130</v>
      </c>
      <c r="AT359" s="218" t="s">
        <v>125</v>
      </c>
      <c r="AU359" s="218" t="s">
        <v>80</v>
      </c>
      <c r="AY359" s="20" t="s">
        <v>123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78</v>
      </c>
      <c r="BK359" s="219">
        <f>ROUND(I359*H359,2)</f>
        <v>0</v>
      </c>
      <c r="BL359" s="20" t="s">
        <v>130</v>
      </c>
      <c r="BM359" s="218" t="s">
        <v>396</v>
      </c>
    </row>
    <row r="360" s="2" customFormat="1">
      <c r="A360" s="41"/>
      <c r="B360" s="42"/>
      <c r="C360" s="43"/>
      <c r="D360" s="220" t="s">
        <v>132</v>
      </c>
      <c r="E360" s="43"/>
      <c r="F360" s="221" t="s">
        <v>397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132</v>
      </c>
      <c r="AU360" s="20" t="s">
        <v>80</v>
      </c>
    </row>
    <row r="361" s="13" customFormat="1">
      <c r="A361" s="13"/>
      <c r="B361" s="225"/>
      <c r="C361" s="226"/>
      <c r="D361" s="227" t="s">
        <v>134</v>
      </c>
      <c r="E361" s="228" t="s">
        <v>19</v>
      </c>
      <c r="F361" s="229" t="s">
        <v>179</v>
      </c>
      <c r="G361" s="226"/>
      <c r="H361" s="230">
        <v>2</v>
      </c>
      <c r="I361" s="231"/>
      <c r="J361" s="226"/>
      <c r="K361" s="226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134</v>
      </c>
      <c r="AU361" s="236" t="s">
        <v>80</v>
      </c>
      <c r="AV361" s="13" t="s">
        <v>80</v>
      </c>
      <c r="AW361" s="13" t="s">
        <v>32</v>
      </c>
      <c r="AX361" s="13" t="s">
        <v>70</v>
      </c>
      <c r="AY361" s="236" t="s">
        <v>123</v>
      </c>
    </row>
    <row r="362" s="14" customFormat="1">
      <c r="A362" s="14"/>
      <c r="B362" s="237"/>
      <c r="C362" s="238"/>
      <c r="D362" s="227" t="s">
        <v>134</v>
      </c>
      <c r="E362" s="239" t="s">
        <v>19</v>
      </c>
      <c r="F362" s="240" t="s">
        <v>136</v>
      </c>
      <c r="G362" s="238"/>
      <c r="H362" s="241">
        <v>2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134</v>
      </c>
      <c r="AU362" s="247" t="s">
        <v>80</v>
      </c>
      <c r="AV362" s="14" t="s">
        <v>130</v>
      </c>
      <c r="AW362" s="14" t="s">
        <v>32</v>
      </c>
      <c r="AX362" s="14" t="s">
        <v>78</v>
      </c>
      <c r="AY362" s="247" t="s">
        <v>123</v>
      </c>
    </row>
    <row r="363" s="2" customFormat="1" ht="16.5" customHeight="1">
      <c r="A363" s="41"/>
      <c r="B363" s="42"/>
      <c r="C363" s="207" t="s">
        <v>398</v>
      </c>
      <c r="D363" s="207" t="s">
        <v>125</v>
      </c>
      <c r="E363" s="208" t="s">
        <v>399</v>
      </c>
      <c r="F363" s="209" t="s">
        <v>400</v>
      </c>
      <c r="G363" s="210" t="s">
        <v>128</v>
      </c>
      <c r="H363" s="211">
        <v>3</v>
      </c>
      <c r="I363" s="212"/>
      <c r="J363" s="213">
        <f>ROUND(I363*H363,2)</f>
        <v>0</v>
      </c>
      <c r="K363" s="209" t="s">
        <v>129</v>
      </c>
      <c r="L363" s="47"/>
      <c r="M363" s="214" t="s">
        <v>19</v>
      </c>
      <c r="N363" s="215" t="s">
        <v>41</v>
      </c>
      <c r="O363" s="87"/>
      <c r="P363" s="216">
        <f>O363*H363</f>
        <v>0</v>
      </c>
      <c r="Q363" s="216">
        <v>0</v>
      </c>
      <c r="R363" s="216">
        <f>Q363*H363</f>
        <v>0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130</v>
      </c>
      <c r="AT363" s="218" t="s">
        <v>125</v>
      </c>
      <c r="AU363" s="218" t="s">
        <v>80</v>
      </c>
      <c r="AY363" s="20" t="s">
        <v>123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78</v>
      </c>
      <c r="BK363" s="219">
        <f>ROUND(I363*H363,2)</f>
        <v>0</v>
      </c>
      <c r="BL363" s="20" t="s">
        <v>130</v>
      </c>
      <c r="BM363" s="218" t="s">
        <v>401</v>
      </c>
    </row>
    <row r="364" s="2" customFormat="1">
      <c r="A364" s="41"/>
      <c r="B364" s="42"/>
      <c r="C364" s="43"/>
      <c r="D364" s="220" t="s">
        <v>132</v>
      </c>
      <c r="E364" s="43"/>
      <c r="F364" s="221" t="s">
        <v>402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132</v>
      </c>
      <c r="AU364" s="20" t="s">
        <v>80</v>
      </c>
    </row>
    <row r="365" s="13" customFormat="1">
      <c r="A365" s="13"/>
      <c r="B365" s="225"/>
      <c r="C365" s="226"/>
      <c r="D365" s="227" t="s">
        <v>134</v>
      </c>
      <c r="E365" s="228" t="s">
        <v>19</v>
      </c>
      <c r="F365" s="229" t="s">
        <v>173</v>
      </c>
      <c r="G365" s="226"/>
      <c r="H365" s="230">
        <v>3</v>
      </c>
      <c r="I365" s="231"/>
      <c r="J365" s="226"/>
      <c r="K365" s="226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134</v>
      </c>
      <c r="AU365" s="236" t="s">
        <v>80</v>
      </c>
      <c r="AV365" s="13" t="s">
        <v>80</v>
      </c>
      <c r="AW365" s="13" t="s">
        <v>32</v>
      </c>
      <c r="AX365" s="13" t="s">
        <v>70</v>
      </c>
      <c r="AY365" s="236" t="s">
        <v>123</v>
      </c>
    </row>
    <row r="366" s="14" customFormat="1">
      <c r="A366" s="14"/>
      <c r="B366" s="237"/>
      <c r="C366" s="238"/>
      <c r="D366" s="227" t="s">
        <v>134</v>
      </c>
      <c r="E366" s="239" t="s">
        <v>19</v>
      </c>
      <c r="F366" s="240" t="s">
        <v>136</v>
      </c>
      <c r="G366" s="238"/>
      <c r="H366" s="241">
        <v>3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7" t="s">
        <v>134</v>
      </c>
      <c r="AU366" s="247" t="s">
        <v>80</v>
      </c>
      <c r="AV366" s="14" t="s">
        <v>130</v>
      </c>
      <c r="AW366" s="14" t="s">
        <v>32</v>
      </c>
      <c r="AX366" s="14" t="s">
        <v>78</v>
      </c>
      <c r="AY366" s="247" t="s">
        <v>123</v>
      </c>
    </row>
    <row r="367" s="2" customFormat="1" ht="24.15" customHeight="1">
      <c r="A367" s="41"/>
      <c r="B367" s="42"/>
      <c r="C367" s="207" t="s">
        <v>403</v>
      </c>
      <c r="D367" s="207" t="s">
        <v>125</v>
      </c>
      <c r="E367" s="208" t="s">
        <v>404</v>
      </c>
      <c r="F367" s="209" t="s">
        <v>405</v>
      </c>
      <c r="G367" s="210" t="s">
        <v>128</v>
      </c>
      <c r="H367" s="211">
        <v>3</v>
      </c>
      <c r="I367" s="212"/>
      <c r="J367" s="213">
        <f>ROUND(I367*H367,2)</f>
        <v>0</v>
      </c>
      <c r="K367" s="209" t="s">
        <v>129</v>
      </c>
      <c r="L367" s="47"/>
      <c r="M367" s="214" t="s">
        <v>19</v>
      </c>
      <c r="N367" s="215" t="s">
        <v>41</v>
      </c>
      <c r="O367" s="87"/>
      <c r="P367" s="216">
        <f>O367*H367</f>
        <v>0</v>
      </c>
      <c r="Q367" s="216">
        <v>0</v>
      </c>
      <c r="R367" s="216">
        <f>Q367*H367</f>
        <v>0</v>
      </c>
      <c r="S367" s="216">
        <v>0</v>
      </c>
      <c r="T367" s="217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8" t="s">
        <v>130</v>
      </c>
      <c r="AT367" s="218" t="s">
        <v>125</v>
      </c>
      <c r="AU367" s="218" t="s">
        <v>80</v>
      </c>
      <c r="AY367" s="20" t="s">
        <v>123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20" t="s">
        <v>78</v>
      </c>
      <c r="BK367" s="219">
        <f>ROUND(I367*H367,2)</f>
        <v>0</v>
      </c>
      <c r="BL367" s="20" t="s">
        <v>130</v>
      </c>
      <c r="BM367" s="218" t="s">
        <v>406</v>
      </c>
    </row>
    <row r="368" s="2" customFormat="1">
      <c r="A368" s="41"/>
      <c r="B368" s="42"/>
      <c r="C368" s="43"/>
      <c r="D368" s="220" t="s">
        <v>132</v>
      </c>
      <c r="E368" s="43"/>
      <c r="F368" s="221" t="s">
        <v>407</v>
      </c>
      <c r="G368" s="43"/>
      <c r="H368" s="43"/>
      <c r="I368" s="222"/>
      <c r="J368" s="43"/>
      <c r="K368" s="43"/>
      <c r="L368" s="47"/>
      <c r="M368" s="223"/>
      <c r="N368" s="224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132</v>
      </c>
      <c r="AU368" s="20" t="s">
        <v>80</v>
      </c>
    </row>
    <row r="369" s="13" customFormat="1">
      <c r="A369" s="13"/>
      <c r="B369" s="225"/>
      <c r="C369" s="226"/>
      <c r="D369" s="227" t="s">
        <v>134</v>
      </c>
      <c r="E369" s="228" t="s">
        <v>19</v>
      </c>
      <c r="F369" s="229" t="s">
        <v>173</v>
      </c>
      <c r="G369" s="226"/>
      <c r="H369" s="230">
        <v>3</v>
      </c>
      <c r="I369" s="231"/>
      <c r="J369" s="226"/>
      <c r="K369" s="226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134</v>
      </c>
      <c r="AU369" s="236" t="s">
        <v>80</v>
      </c>
      <c r="AV369" s="13" t="s">
        <v>80</v>
      </c>
      <c r="AW369" s="13" t="s">
        <v>32</v>
      </c>
      <c r="AX369" s="13" t="s">
        <v>70</v>
      </c>
      <c r="AY369" s="236" t="s">
        <v>123</v>
      </c>
    </row>
    <row r="370" s="14" customFormat="1">
      <c r="A370" s="14"/>
      <c r="B370" s="237"/>
      <c r="C370" s="238"/>
      <c r="D370" s="227" t="s">
        <v>134</v>
      </c>
      <c r="E370" s="239" t="s">
        <v>19</v>
      </c>
      <c r="F370" s="240" t="s">
        <v>136</v>
      </c>
      <c r="G370" s="238"/>
      <c r="H370" s="241">
        <v>3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134</v>
      </c>
      <c r="AU370" s="247" t="s">
        <v>80</v>
      </c>
      <c r="AV370" s="14" t="s">
        <v>130</v>
      </c>
      <c r="AW370" s="14" t="s">
        <v>32</v>
      </c>
      <c r="AX370" s="14" t="s">
        <v>78</v>
      </c>
      <c r="AY370" s="247" t="s">
        <v>123</v>
      </c>
    </row>
    <row r="371" s="2" customFormat="1" ht="16.5" customHeight="1">
      <c r="A371" s="41"/>
      <c r="B371" s="42"/>
      <c r="C371" s="207" t="s">
        <v>408</v>
      </c>
      <c r="D371" s="207" t="s">
        <v>125</v>
      </c>
      <c r="E371" s="208" t="s">
        <v>409</v>
      </c>
      <c r="F371" s="209" t="s">
        <v>410</v>
      </c>
      <c r="G371" s="210" t="s">
        <v>128</v>
      </c>
      <c r="H371" s="211">
        <v>3</v>
      </c>
      <c r="I371" s="212"/>
      <c r="J371" s="213">
        <f>ROUND(I371*H371,2)</f>
        <v>0</v>
      </c>
      <c r="K371" s="209" t="s">
        <v>129</v>
      </c>
      <c r="L371" s="47"/>
      <c r="M371" s="214" t="s">
        <v>19</v>
      </c>
      <c r="N371" s="215" t="s">
        <v>41</v>
      </c>
      <c r="O371" s="87"/>
      <c r="P371" s="216">
        <f>O371*H371</f>
        <v>0</v>
      </c>
      <c r="Q371" s="216">
        <v>0</v>
      </c>
      <c r="R371" s="216">
        <f>Q371*H371</f>
        <v>0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130</v>
      </c>
      <c r="AT371" s="218" t="s">
        <v>125</v>
      </c>
      <c r="AU371" s="218" t="s">
        <v>80</v>
      </c>
      <c r="AY371" s="20" t="s">
        <v>123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78</v>
      </c>
      <c r="BK371" s="219">
        <f>ROUND(I371*H371,2)</f>
        <v>0</v>
      </c>
      <c r="BL371" s="20" t="s">
        <v>130</v>
      </c>
      <c r="BM371" s="218" t="s">
        <v>411</v>
      </c>
    </row>
    <row r="372" s="2" customFormat="1">
      <c r="A372" s="41"/>
      <c r="B372" s="42"/>
      <c r="C372" s="43"/>
      <c r="D372" s="220" t="s">
        <v>132</v>
      </c>
      <c r="E372" s="43"/>
      <c r="F372" s="221" t="s">
        <v>412</v>
      </c>
      <c r="G372" s="43"/>
      <c r="H372" s="43"/>
      <c r="I372" s="222"/>
      <c r="J372" s="43"/>
      <c r="K372" s="43"/>
      <c r="L372" s="47"/>
      <c r="M372" s="223"/>
      <c r="N372" s="224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132</v>
      </c>
      <c r="AU372" s="20" t="s">
        <v>80</v>
      </c>
    </row>
    <row r="373" s="13" customFormat="1">
      <c r="A373" s="13"/>
      <c r="B373" s="225"/>
      <c r="C373" s="226"/>
      <c r="D373" s="227" t="s">
        <v>134</v>
      </c>
      <c r="E373" s="228" t="s">
        <v>19</v>
      </c>
      <c r="F373" s="229" t="s">
        <v>147</v>
      </c>
      <c r="G373" s="226"/>
      <c r="H373" s="230">
        <v>3</v>
      </c>
      <c r="I373" s="231"/>
      <c r="J373" s="226"/>
      <c r="K373" s="226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134</v>
      </c>
      <c r="AU373" s="236" t="s">
        <v>80</v>
      </c>
      <c r="AV373" s="13" t="s">
        <v>80</v>
      </c>
      <c r="AW373" s="13" t="s">
        <v>32</v>
      </c>
      <c r="AX373" s="13" t="s">
        <v>70</v>
      </c>
      <c r="AY373" s="236" t="s">
        <v>123</v>
      </c>
    </row>
    <row r="374" s="14" customFormat="1">
      <c r="A374" s="14"/>
      <c r="B374" s="237"/>
      <c r="C374" s="238"/>
      <c r="D374" s="227" t="s">
        <v>134</v>
      </c>
      <c r="E374" s="239" t="s">
        <v>19</v>
      </c>
      <c r="F374" s="240" t="s">
        <v>136</v>
      </c>
      <c r="G374" s="238"/>
      <c r="H374" s="241">
        <v>3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134</v>
      </c>
      <c r="AU374" s="247" t="s">
        <v>80</v>
      </c>
      <c r="AV374" s="14" t="s">
        <v>130</v>
      </c>
      <c r="AW374" s="14" t="s">
        <v>32</v>
      </c>
      <c r="AX374" s="14" t="s">
        <v>78</v>
      </c>
      <c r="AY374" s="247" t="s">
        <v>123</v>
      </c>
    </row>
    <row r="375" s="2" customFormat="1" ht="44.25" customHeight="1">
      <c r="A375" s="41"/>
      <c r="B375" s="42"/>
      <c r="C375" s="207" t="s">
        <v>413</v>
      </c>
      <c r="D375" s="207" t="s">
        <v>125</v>
      </c>
      <c r="E375" s="208" t="s">
        <v>414</v>
      </c>
      <c r="F375" s="209" t="s">
        <v>415</v>
      </c>
      <c r="G375" s="210" t="s">
        <v>128</v>
      </c>
      <c r="H375" s="211">
        <v>190</v>
      </c>
      <c r="I375" s="212"/>
      <c r="J375" s="213">
        <f>ROUND(I375*H375,2)</f>
        <v>0</v>
      </c>
      <c r="K375" s="209" t="s">
        <v>129</v>
      </c>
      <c r="L375" s="47"/>
      <c r="M375" s="214" t="s">
        <v>19</v>
      </c>
      <c r="N375" s="215" t="s">
        <v>41</v>
      </c>
      <c r="O375" s="87"/>
      <c r="P375" s="216">
        <f>O375*H375</f>
        <v>0</v>
      </c>
      <c r="Q375" s="216">
        <v>0.089219999999999994</v>
      </c>
      <c r="R375" s="216">
        <f>Q375*H375</f>
        <v>16.951799999999999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130</v>
      </c>
      <c r="AT375" s="218" t="s">
        <v>125</v>
      </c>
      <c r="AU375" s="218" t="s">
        <v>80</v>
      </c>
      <c r="AY375" s="20" t="s">
        <v>123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78</v>
      </c>
      <c r="BK375" s="219">
        <f>ROUND(I375*H375,2)</f>
        <v>0</v>
      </c>
      <c r="BL375" s="20" t="s">
        <v>130</v>
      </c>
      <c r="BM375" s="218" t="s">
        <v>416</v>
      </c>
    </row>
    <row r="376" s="2" customFormat="1">
      <c r="A376" s="41"/>
      <c r="B376" s="42"/>
      <c r="C376" s="43"/>
      <c r="D376" s="220" t="s">
        <v>132</v>
      </c>
      <c r="E376" s="43"/>
      <c r="F376" s="221" t="s">
        <v>417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132</v>
      </c>
      <c r="AU376" s="20" t="s">
        <v>80</v>
      </c>
    </row>
    <row r="377" s="13" customFormat="1">
      <c r="A377" s="13"/>
      <c r="B377" s="225"/>
      <c r="C377" s="226"/>
      <c r="D377" s="227" t="s">
        <v>134</v>
      </c>
      <c r="E377" s="228" t="s">
        <v>19</v>
      </c>
      <c r="F377" s="229" t="s">
        <v>141</v>
      </c>
      <c r="G377" s="226"/>
      <c r="H377" s="230">
        <v>190</v>
      </c>
      <c r="I377" s="231"/>
      <c r="J377" s="226"/>
      <c r="K377" s="226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134</v>
      </c>
      <c r="AU377" s="236" t="s">
        <v>80</v>
      </c>
      <c r="AV377" s="13" t="s">
        <v>80</v>
      </c>
      <c r="AW377" s="13" t="s">
        <v>32</v>
      </c>
      <c r="AX377" s="13" t="s">
        <v>70</v>
      </c>
      <c r="AY377" s="236" t="s">
        <v>123</v>
      </c>
    </row>
    <row r="378" s="14" customFormat="1">
      <c r="A378" s="14"/>
      <c r="B378" s="237"/>
      <c r="C378" s="238"/>
      <c r="D378" s="227" t="s">
        <v>134</v>
      </c>
      <c r="E378" s="239" t="s">
        <v>19</v>
      </c>
      <c r="F378" s="240" t="s">
        <v>136</v>
      </c>
      <c r="G378" s="238"/>
      <c r="H378" s="241">
        <v>190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7" t="s">
        <v>134</v>
      </c>
      <c r="AU378" s="247" t="s">
        <v>80</v>
      </c>
      <c r="AV378" s="14" t="s">
        <v>130</v>
      </c>
      <c r="AW378" s="14" t="s">
        <v>32</v>
      </c>
      <c r="AX378" s="14" t="s">
        <v>78</v>
      </c>
      <c r="AY378" s="247" t="s">
        <v>123</v>
      </c>
    </row>
    <row r="379" s="2" customFormat="1" ht="16.5" customHeight="1">
      <c r="A379" s="41"/>
      <c r="B379" s="42"/>
      <c r="C379" s="269" t="s">
        <v>418</v>
      </c>
      <c r="D379" s="269" t="s">
        <v>323</v>
      </c>
      <c r="E379" s="270" t="s">
        <v>419</v>
      </c>
      <c r="F379" s="271" t="s">
        <v>420</v>
      </c>
      <c r="G379" s="272" t="s">
        <v>128</v>
      </c>
      <c r="H379" s="273">
        <v>19.379999999999999</v>
      </c>
      <c r="I379" s="274"/>
      <c r="J379" s="275">
        <f>ROUND(I379*H379,2)</f>
        <v>0</v>
      </c>
      <c r="K379" s="271" t="s">
        <v>129</v>
      </c>
      <c r="L379" s="276"/>
      <c r="M379" s="277" t="s">
        <v>19</v>
      </c>
      <c r="N379" s="278" t="s">
        <v>41</v>
      </c>
      <c r="O379" s="87"/>
      <c r="P379" s="216">
        <f>O379*H379</f>
        <v>0</v>
      </c>
      <c r="Q379" s="216">
        <v>0.113</v>
      </c>
      <c r="R379" s="216">
        <f>Q379*H379</f>
        <v>2.18994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174</v>
      </c>
      <c r="AT379" s="218" t="s">
        <v>323</v>
      </c>
      <c r="AU379" s="218" t="s">
        <v>80</v>
      </c>
      <c r="AY379" s="20" t="s">
        <v>123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78</v>
      </c>
      <c r="BK379" s="219">
        <f>ROUND(I379*H379,2)</f>
        <v>0</v>
      </c>
      <c r="BL379" s="20" t="s">
        <v>130</v>
      </c>
      <c r="BM379" s="218" t="s">
        <v>421</v>
      </c>
    </row>
    <row r="380" s="13" customFormat="1">
      <c r="A380" s="13"/>
      <c r="B380" s="225"/>
      <c r="C380" s="226"/>
      <c r="D380" s="227" t="s">
        <v>134</v>
      </c>
      <c r="E380" s="228" t="s">
        <v>19</v>
      </c>
      <c r="F380" s="229" t="s">
        <v>422</v>
      </c>
      <c r="G380" s="226"/>
      <c r="H380" s="230">
        <v>19</v>
      </c>
      <c r="I380" s="231"/>
      <c r="J380" s="226"/>
      <c r="K380" s="226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134</v>
      </c>
      <c r="AU380" s="236" t="s">
        <v>80</v>
      </c>
      <c r="AV380" s="13" t="s">
        <v>80</v>
      </c>
      <c r="AW380" s="13" t="s">
        <v>32</v>
      </c>
      <c r="AX380" s="13" t="s">
        <v>70</v>
      </c>
      <c r="AY380" s="236" t="s">
        <v>123</v>
      </c>
    </row>
    <row r="381" s="14" customFormat="1">
      <c r="A381" s="14"/>
      <c r="B381" s="237"/>
      <c r="C381" s="238"/>
      <c r="D381" s="227" t="s">
        <v>134</v>
      </c>
      <c r="E381" s="239" t="s">
        <v>19</v>
      </c>
      <c r="F381" s="240" t="s">
        <v>136</v>
      </c>
      <c r="G381" s="238"/>
      <c r="H381" s="241">
        <v>19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7" t="s">
        <v>134</v>
      </c>
      <c r="AU381" s="247" t="s">
        <v>80</v>
      </c>
      <c r="AV381" s="14" t="s">
        <v>130</v>
      </c>
      <c r="AW381" s="14" t="s">
        <v>32</v>
      </c>
      <c r="AX381" s="14" t="s">
        <v>78</v>
      </c>
      <c r="AY381" s="247" t="s">
        <v>123</v>
      </c>
    </row>
    <row r="382" s="13" customFormat="1">
      <c r="A382" s="13"/>
      <c r="B382" s="225"/>
      <c r="C382" s="226"/>
      <c r="D382" s="227" t="s">
        <v>134</v>
      </c>
      <c r="E382" s="226"/>
      <c r="F382" s="229" t="s">
        <v>423</v>
      </c>
      <c r="G382" s="226"/>
      <c r="H382" s="230">
        <v>19.379999999999999</v>
      </c>
      <c r="I382" s="231"/>
      <c r="J382" s="226"/>
      <c r="K382" s="226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134</v>
      </c>
      <c r="AU382" s="236" t="s">
        <v>80</v>
      </c>
      <c r="AV382" s="13" t="s">
        <v>80</v>
      </c>
      <c r="AW382" s="13" t="s">
        <v>4</v>
      </c>
      <c r="AX382" s="13" t="s">
        <v>78</v>
      </c>
      <c r="AY382" s="236" t="s">
        <v>123</v>
      </c>
    </row>
    <row r="383" s="2" customFormat="1" ht="37.8" customHeight="1">
      <c r="A383" s="41"/>
      <c r="B383" s="42"/>
      <c r="C383" s="207" t="s">
        <v>424</v>
      </c>
      <c r="D383" s="207" t="s">
        <v>125</v>
      </c>
      <c r="E383" s="208" t="s">
        <v>425</v>
      </c>
      <c r="F383" s="209" t="s">
        <v>426</v>
      </c>
      <c r="G383" s="210" t="s">
        <v>128</v>
      </c>
      <c r="H383" s="211">
        <v>55</v>
      </c>
      <c r="I383" s="212"/>
      <c r="J383" s="213">
        <f>ROUND(I383*H383,2)</f>
        <v>0</v>
      </c>
      <c r="K383" s="209" t="s">
        <v>129</v>
      </c>
      <c r="L383" s="47"/>
      <c r="M383" s="214" t="s">
        <v>19</v>
      </c>
      <c r="N383" s="215" t="s">
        <v>41</v>
      </c>
      <c r="O383" s="87"/>
      <c r="P383" s="216">
        <f>O383*H383</f>
        <v>0</v>
      </c>
      <c r="Q383" s="216">
        <v>0.11162</v>
      </c>
      <c r="R383" s="216">
        <f>Q383*H383</f>
        <v>6.1391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130</v>
      </c>
      <c r="AT383" s="218" t="s">
        <v>125</v>
      </c>
      <c r="AU383" s="218" t="s">
        <v>80</v>
      </c>
      <c r="AY383" s="20" t="s">
        <v>123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78</v>
      </c>
      <c r="BK383" s="219">
        <f>ROUND(I383*H383,2)</f>
        <v>0</v>
      </c>
      <c r="BL383" s="20" t="s">
        <v>130</v>
      </c>
      <c r="BM383" s="218" t="s">
        <v>427</v>
      </c>
    </row>
    <row r="384" s="2" customFormat="1">
      <c r="A384" s="41"/>
      <c r="B384" s="42"/>
      <c r="C384" s="43"/>
      <c r="D384" s="220" t="s">
        <v>132</v>
      </c>
      <c r="E384" s="43"/>
      <c r="F384" s="221" t="s">
        <v>428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132</v>
      </c>
      <c r="AU384" s="20" t="s">
        <v>80</v>
      </c>
    </row>
    <row r="385" s="13" customFormat="1">
      <c r="A385" s="13"/>
      <c r="B385" s="225"/>
      <c r="C385" s="226"/>
      <c r="D385" s="227" t="s">
        <v>134</v>
      </c>
      <c r="E385" s="228" t="s">
        <v>19</v>
      </c>
      <c r="F385" s="229" t="s">
        <v>135</v>
      </c>
      <c r="G385" s="226"/>
      <c r="H385" s="230">
        <v>55</v>
      </c>
      <c r="I385" s="231"/>
      <c r="J385" s="226"/>
      <c r="K385" s="226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134</v>
      </c>
      <c r="AU385" s="236" t="s">
        <v>80</v>
      </c>
      <c r="AV385" s="13" t="s">
        <v>80</v>
      </c>
      <c r="AW385" s="13" t="s">
        <v>32</v>
      </c>
      <c r="AX385" s="13" t="s">
        <v>70</v>
      </c>
      <c r="AY385" s="236" t="s">
        <v>123</v>
      </c>
    </row>
    <row r="386" s="14" customFormat="1">
      <c r="A386" s="14"/>
      <c r="B386" s="237"/>
      <c r="C386" s="238"/>
      <c r="D386" s="227" t="s">
        <v>134</v>
      </c>
      <c r="E386" s="239" t="s">
        <v>19</v>
      </c>
      <c r="F386" s="240" t="s">
        <v>136</v>
      </c>
      <c r="G386" s="238"/>
      <c r="H386" s="241">
        <v>55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7" t="s">
        <v>134</v>
      </c>
      <c r="AU386" s="247" t="s">
        <v>80</v>
      </c>
      <c r="AV386" s="14" t="s">
        <v>130</v>
      </c>
      <c r="AW386" s="14" t="s">
        <v>32</v>
      </c>
      <c r="AX386" s="14" t="s">
        <v>78</v>
      </c>
      <c r="AY386" s="247" t="s">
        <v>123</v>
      </c>
    </row>
    <row r="387" s="2" customFormat="1" ht="16.5" customHeight="1">
      <c r="A387" s="41"/>
      <c r="B387" s="42"/>
      <c r="C387" s="269" t="s">
        <v>429</v>
      </c>
      <c r="D387" s="269" t="s">
        <v>323</v>
      </c>
      <c r="E387" s="270" t="s">
        <v>430</v>
      </c>
      <c r="F387" s="271" t="s">
        <v>431</v>
      </c>
      <c r="G387" s="272" t="s">
        <v>128</v>
      </c>
      <c r="H387" s="273">
        <v>5.6100000000000003</v>
      </c>
      <c r="I387" s="274"/>
      <c r="J387" s="275">
        <f>ROUND(I387*H387,2)</f>
        <v>0</v>
      </c>
      <c r="K387" s="271" t="s">
        <v>129</v>
      </c>
      <c r="L387" s="276"/>
      <c r="M387" s="277" t="s">
        <v>19</v>
      </c>
      <c r="N387" s="278" t="s">
        <v>41</v>
      </c>
      <c r="O387" s="87"/>
      <c r="P387" s="216">
        <f>O387*H387</f>
        <v>0</v>
      </c>
      <c r="Q387" s="216">
        <v>0.152</v>
      </c>
      <c r="R387" s="216">
        <f>Q387*H387</f>
        <v>0.85272000000000003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174</v>
      </c>
      <c r="AT387" s="218" t="s">
        <v>323</v>
      </c>
      <c r="AU387" s="218" t="s">
        <v>80</v>
      </c>
      <c r="AY387" s="20" t="s">
        <v>123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0" t="s">
        <v>78</v>
      </c>
      <c r="BK387" s="219">
        <f>ROUND(I387*H387,2)</f>
        <v>0</v>
      </c>
      <c r="BL387" s="20" t="s">
        <v>130</v>
      </c>
      <c r="BM387" s="218" t="s">
        <v>432</v>
      </c>
    </row>
    <row r="388" s="13" customFormat="1">
      <c r="A388" s="13"/>
      <c r="B388" s="225"/>
      <c r="C388" s="226"/>
      <c r="D388" s="227" t="s">
        <v>134</v>
      </c>
      <c r="E388" s="228" t="s">
        <v>19</v>
      </c>
      <c r="F388" s="229" t="s">
        <v>433</v>
      </c>
      <c r="G388" s="226"/>
      <c r="H388" s="230">
        <v>5.5</v>
      </c>
      <c r="I388" s="231"/>
      <c r="J388" s="226"/>
      <c r="K388" s="226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134</v>
      </c>
      <c r="AU388" s="236" t="s">
        <v>80</v>
      </c>
      <c r="AV388" s="13" t="s">
        <v>80</v>
      </c>
      <c r="AW388" s="13" t="s">
        <v>32</v>
      </c>
      <c r="AX388" s="13" t="s">
        <v>70</v>
      </c>
      <c r="AY388" s="236" t="s">
        <v>123</v>
      </c>
    </row>
    <row r="389" s="14" customFormat="1">
      <c r="A389" s="14"/>
      <c r="B389" s="237"/>
      <c r="C389" s="238"/>
      <c r="D389" s="227" t="s">
        <v>134</v>
      </c>
      <c r="E389" s="239" t="s">
        <v>19</v>
      </c>
      <c r="F389" s="240" t="s">
        <v>136</v>
      </c>
      <c r="G389" s="238"/>
      <c r="H389" s="241">
        <v>5.5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7" t="s">
        <v>134</v>
      </c>
      <c r="AU389" s="247" t="s">
        <v>80</v>
      </c>
      <c r="AV389" s="14" t="s">
        <v>130</v>
      </c>
      <c r="AW389" s="14" t="s">
        <v>32</v>
      </c>
      <c r="AX389" s="14" t="s">
        <v>78</v>
      </c>
      <c r="AY389" s="247" t="s">
        <v>123</v>
      </c>
    </row>
    <row r="390" s="13" customFormat="1">
      <c r="A390" s="13"/>
      <c r="B390" s="225"/>
      <c r="C390" s="226"/>
      <c r="D390" s="227" t="s">
        <v>134</v>
      </c>
      <c r="E390" s="226"/>
      <c r="F390" s="229" t="s">
        <v>434</v>
      </c>
      <c r="G390" s="226"/>
      <c r="H390" s="230">
        <v>5.6100000000000003</v>
      </c>
      <c r="I390" s="231"/>
      <c r="J390" s="226"/>
      <c r="K390" s="226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134</v>
      </c>
      <c r="AU390" s="236" t="s">
        <v>80</v>
      </c>
      <c r="AV390" s="13" t="s">
        <v>80</v>
      </c>
      <c r="AW390" s="13" t="s">
        <v>4</v>
      </c>
      <c r="AX390" s="13" t="s">
        <v>78</v>
      </c>
      <c r="AY390" s="236" t="s">
        <v>123</v>
      </c>
    </row>
    <row r="391" s="12" customFormat="1" ht="22.8" customHeight="1">
      <c r="A391" s="12"/>
      <c r="B391" s="191"/>
      <c r="C391" s="192"/>
      <c r="D391" s="193" t="s">
        <v>69</v>
      </c>
      <c r="E391" s="205" t="s">
        <v>174</v>
      </c>
      <c r="F391" s="205" t="s">
        <v>435</v>
      </c>
      <c r="G391" s="192"/>
      <c r="H391" s="192"/>
      <c r="I391" s="195"/>
      <c r="J391" s="206">
        <f>BK391</f>
        <v>0</v>
      </c>
      <c r="K391" s="192"/>
      <c r="L391" s="197"/>
      <c r="M391" s="198"/>
      <c r="N391" s="199"/>
      <c r="O391" s="199"/>
      <c r="P391" s="200">
        <f>SUM(P392:P395)</f>
        <v>0</v>
      </c>
      <c r="Q391" s="199"/>
      <c r="R391" s="200">
        <f>SUM(R392:R395)</f>
        <v>0</v>
      </c>
      <c r="S391" s="199"/>
      <c r="T391" s="201">
        <f>SUM(T392:T395)</f>
        <v>5.9179999999999993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02" t="s">
        <v>78</v>
      </c>
      <c r="AT391" s="203" t="s">
        <v>69</v>
      </c>
      <c r="AU391" s="203" t="s">
        <v>78</v>
      </c>
      <c r="AY391" s="202" t="s">
        <v>123</v>
      </c>
      <c r="BK391" s="204">
        <f>SUM(BK392:BK395)</f>
        <v>0</v>
      </c>
    </row>
    <row r="392" s="2" customFormat="1" ht="21.75" customHeight="1">
      <c r="A392" s="41"/>
      <c r="B392" s="42"/>
      <c r="C392" s="207" t="s">
        <v>436</v>
      </c>
      <c r="D392" s="207" t="s">
        <v>125</v>
      </c>
      <c r="E392" s="208" t="s">
        <v>437</v>
      </c>
      <c r="F392" s="209" t="s">
        <v>438</v>
      </c>
      <c r="G392" s="210" t="s">
        <v>183</v>
      </c>
      <c r="H392" s="211">
        <v>134.5</v>
      </c>
      <c r="I392" s="212"/>
      <c r="J392" s="213">
        <f>ROUND(I392*H392,2)</f>
        <v>0</v>
      </c>
      <c r="K392" s="209" t="s">
        <v>129</v>
      </c>
      <c r="L392" s="47"/>
      <c r="M392" s="214" t="s">
        <v>19</v>
      </c>
      <c r="N392" s="215" t="s">
        <v>41</v>
      </c>
      <c r="O392" s="87"/>
      <c r="P392" s="216">
        <f>O392*H392</f>
        <v>0</v>
      </c>
      <c r="Q392" s="216">
        <v>0</v>
      </c>
      <c r="R392" s="216">
        <f>Q392*H392</f>
        <v>0</v>
      </c>
      <c r="S392" s="216">
        <v>0.043999999999999997</v>
      </c>
      <c r="T392" s="217">
        <f>S392*H392</f>
        <v>5.9179999999999993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130</v>
      </c>
      <c r="AT392" s="218" t="s">
        <v>125</v>
      </c>
      <c r="AU392" s="218" t="s">
        <v>80</v>
      </c>
      <c r="AY392" s="20" t="s">
        <v>123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78</v>
      </c>
      <c r="BK392" s="219">
        <f>ROUND(I392*H392,2)</f>
        <v>0</v>
      </c>
      <c r="BL392" s="20" t="s">
        <v>130</v>
      </c>
      <c r="BM392" s="218" t="s">
        <v>439</v>
      </c>
    </row>
    <row r="393" s="2" customFormat="1">
      <c r="A393" s="41"/>
      <c r="B393" s="42"/>
      <c r="C393" s="43"/>
      <c r="D393" s="220" t="s">
        <v>132</v>
      </c>
      <c r="E393" s="43"/>
      <c r="F393" s="221" t="s">
        <v>440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132</v>
      </c>
      <c r="AU393" s="20" t="s">
        <v>80</v>
      </c>
    </row>
    <row r="394" s="13" customFormat="1">
      <c r="A394" s="13"/>
      <c r="B394" s="225"/>
      <c r="C394" s="226"/>
      <c r="D394" s="227" t="s">
        <v>134</v>
      </c>
      <c r="E394" s="228" t="s">
        <v>19</v>
      </c>
      <c r="F394" s="229" t="s">
        <v>441</v>
      </c>
      <c r="G394" s="226"/>
      <c r="H394" s="230">
        <v>134.5</v>
      </c>
      <c r="I394" s="231"/>
      <c r="J394" s="226"/>
      <c r="K394" s="226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134</v>
      </c>
      <c r="AU394" s="236" t="s">
        <v>80</v>
      </c>
      <c r="AV394" s="13" t="s">
        <v>80</v>
      </c>
      <c r="AW394" s="13" t="s">
        <v>32</v>
      </c>
      <c r="AX394" s="13" t="s">
        <v>70</v>
      </c>
      <c r="AY394" s="236" t="s">
        <v>123</v>
      </c>
    </row>
    <row r="395" s="14" customFormat="1">
      <c r="A395" s="14"/>
      <c r="B395" s="237"/>
      <c r="C395" s="238"/>
      <c r="D395" s="227" t="s">
        <v>134</v>
      </c>
      <c r="E395" s="239" t="s">
        <v>19</v>
      </c>
      <c r="F395" s="240" t="s">
        <v>136</v>
      </c>
      <c r="G395" s="238"/>
      <c r="H395" s="241">
        <v>134.5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134</v>
      </c>
      <c r="AU395" s="247" t="s">
        <v>80</v>
      </c>
      <c r="AV395" s="14" t="s">
        <v>130</v>
      </c>
      <c r="AW395" s="14" t="s">
        <v>32</v>
      </c>
      <c r="AX395" s="14" t="s">
        <v>78</v>
      </c>
      <c r="AY395" s="247" t="s">
        <v>123</v>
      </c>
    </row>
    <row r="396" s="12" customFormat="1" ht="22.8" customHeight="1">
      <c r="A396" s="12"/>
      <c r="B396" s="191"/>
      <c r="C396" s="192"/>
      <c r="D396" s="193" t="s">
        <v>69</v>
      </c>
      <c r="E396" s="205" t="s">
        <v>180</v>
      </c>
      <c r="F396" s="205" t="s">
        <v>442</v>
      </c>
      <c r="G396" s="192"/>
      <c r="H396" s="192"/>
      <c r="I396" s="195"/>
      <c r="J396" s="206">
        <f>BK396</f>
        <v>0</v>
      </c>
      <c r="K396" s="192"/>
      <c r="L396" s="197"/>
      <c r="M396" s="198"/>
      <c r="N396" s="199"/>
      <c r="O396" s="199"/>
      <c r="P396" s="200">
        <f>SUM(P397:P434)</f>
        <v>0</v>
      </c>
      <c r="Q396" s="199"/>
      <c r="R396" s="200">
        <f>SUM(R397:R434)</f>
        <v>12.963623784999998</v>
      </c>
      <c r="S396" s="199"/>
      <c r="T396" s="201">
        <f>SUM(T397:T434)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02" t="s">
        <v>78</v>
      </c>
      <c r="AT396" s="203" t="s">
        <v>69</v>
      </c>
      <c r="AU396" s="203" t="s">
        <v>78</v>
      </c>
      <c r="AY396" s="202" t="s">
        <v>123</v>
      </c>
      <c r="BK396" s="204">
        <f>SUM(BK397:BK434)</f>
        <v>0</v>
      </c>
    </row>
    <row r="397" s="2" customFormat="1" ht="24.15" customHeight="1">
      <c r="A397" s="41"/>
      <c r="B397" s="42"/>
      <c r="C397" s="207" t="s">
        <v>443</v>
      </c>
      <c r="D397" s="207" t="s">
        <v>125</v>
      </c>
      <c r="E397" s="208" t="s">
        <v>444</v>
      </c>
      <c r="F397" s="209" t="s">
        <v>445</v>
      </c>
      <c r="G397" s="210" t="s">
        <v>183</v>
      </c>
      <c r="H397" s="211">
        <v>2</v>
      </c>
      <c r="I397" s="212"/>
      <c r="J397" s="213">
        <f>ROUND(I397*H397,2)</f>
        <v>0</v>
      </c>
      <c r="K397" s="209" t="s">
        <v>129</v>
      </c>
      <c r="L397" s="47"/>
      <c r="M397" s="214" t="s">
        <v>19</v>
      </c>
      <c r="N397" s="215" t="s">
        <v>41</v>
      </c>
      <c r="O397" s="87"/>
      <c r="P397" s="216">
        <f>O397*H397</f>
        <v>0</v>
      </c>
      <c r="Q397" s="216">
        <v>0.16850000000000001</v>
      </c>
      <c r="R397" s="216">
        <f>Q397*H397</f>
        <v>0.33700000000000002</v>
      </c>
      <c r="S397" s="216">
        <v>0</v>
      </c>
      <c r="T397" s="21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8" t="s">
        <v>130</v>
      </c>
      <c r="AT397" s="218" t="s">
        <v>125</v>
      </c>
      <c r="AU397" s="218" t="s">
        <v>80</v>
      </c>
      <c r="AY397" s="20" t="s">
        <v>123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0" t="s">
        <v>78</v>
      </c>
      <c r="BK397" s="219">
        <f>ROUND(I397*H397,2)</f>
        <v>0</v>
      </c>
      <c r="BL397" s="20" t="s">
        <v>130</v>
      </c>
      <c r="BM397" s="218" t="s">
        <v>446</v>
      </c>
    </row>
    <row r="398" s="2" customFormat="1">
      <c r="A398" s="41"/>
      <c r="B398" s="42"/>
      <c r="C398" s="43"/>
      <c r="D398" s="220" t="s">
        <v>132</v>
      </c>
      <c r="E398" s="43"/>
      <c r="F398" s="221" t="s">
        <v>447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132</v>
      </c>
      <c r="AU398" s="20" t="s">
        <v>80</v>
      </c>
    </row>
    <row r="399" s="13" customFormat="1">
      <c r="A399" s="13"/>
      <c r="B399" s="225"/>
      <c r="C399" s="226"/>
      <c r="D399" s="227" t="s">
        <v>134</v>
      </c>
      <c r="E399" s="228" t="s">
        <v>19</v>
      </c>
      <c r="F399" s="229" t="s">
        <v>186</v>
      </c>
      <c r="G399" s="226"/>
      <c r="H399" s="230">
        <v>2</v>
      </c>
      <c r="I399" s="231"/>
      <c r="J399" s="226"/>
      <c r="K399" s="226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134</v>
      </c>
      <c r="AU399" s="236" t="s">
        <v>80</v>
      </c>
      <c r="AV399" s="13" t="s">
        <v>80</v>
      </c>
      <c r="AW399" s="13" t="s">
        <v>32</v>
      </c>
      <c r="AX399" s="13" t="s">
        <v>70</v>
      </c>
      <c r="AY399" s="236" t="s">
        <v>123</v>
      </c>
    </row>
    <row r="400" s="14" customFormat="1">
      <c r="A400" s="14"/>
      <c r="B400" s="237"/>
      <c r="C400" s="238"/>
      <c r="D400" s="227" t="s">
        <v>134</v>
      </c>
      <c r="E400" s="239" t="s">
        <v>19</v>
      </c>
      <c r="F400" s="240" t="s">
        <v>136</v>
      </c>
      <c r="G400" s="238"/>
      <c r="H400" s="241">
        <v>2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134</v>
      </c>
      <c r="AU400" s="247" t="s">
        <v>80</v>
      </c>
      <c r="AV400" s="14" t="s">
        <v>130</v>
      </c>
      <c r="AW400" s="14" t="s">
        <v>32</v>
      </c>
      <c r="AX400" s="14" t="s">
        <v>78</v>
      </c>
      <c r="AY400" s="247" t="s">
        <v>123</v>
      </c>
    </row>
    <row r="401" s="2" customFormat="1" ht="16.5" customHeight="1">
      <c r="A401" s="41"/>
      <c r="B401" s="42"/>
      <c r="C401" s="269" t="s">
        <v>448</v>
      </c>
      <c r="D401" s="269" t="s">
        <v>323</v>
      </c>
      <c r="E401" s="270" t="s">
        <v>449</v>
      </c>
      <c r="F401" s="271" t="s">
        <v>450</v>
      </c>
      <c r="G401" s="272" t="s">
        <v>183</v>
      </c>
      <c r="H401" s="273">
        <v>2.1000000000000001</v>
      </c>
      <c r="I401" s="274"/>
      <c r="J401" s="275">
        <f>ROUND(I401*H401,2)</f>
        <v>0</v>
      </c>
      <c r="K401" s="271" t="s">
        <v>129</v>
      </c>
      <c r="L401" s="276"/>
      <c r="M401" s="277" t="s">
        <v>19</v>
      </c>
      <c r="N401" s="278" t="s">
        <v>41</v>
      </c>
      <c r="O401" s="87"/>
      <c r="P401" s="216">
        <f>O401*H401</f>
        <v>0</v>
      </c>
      <c r="Q401" s="216">
        <v>0.056000000000000001</v>
      </c>
      <c r="R401" s="216">
        <f>Q401*H401</f>
        <v>0.11760000000000001</v>
      </c>
      <c r="S401" s="216">
        <v>0</v>
      </c>
      <c r="T401" s="217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8" t="s">
        <v>174</v>
      </c>
      <c r="AT401" s="218" t="s">
        <v>323</v>
      </c>
      <c r="AU401" s="218" t="s">
        <v>80</v>
      </c>
      <c r="AY401" s="20" t="s">
        <v>123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0" t="s">
        <v>78</v>
      </c>
      <c r="BK401" s="219">
        <f>ROUND(I401*H401,2)</f>
        <v>0</v>
      </c>
      <c r="BL401" s="20" t="s">
        <v>130</v>
      </c>
      <c r="BM401" s="218" t="s">
        <v>451</v>
      </c>
    </row>
    <row r="402" s="13" customFormat="1">
      <c r="A402" s="13"/>
      <c r="B402" s="225"/>
      <c r="C402" s="226"/>
      <c r="D402" s="227" t="s">
        <v>134</v>
      </c>
      <c r="E402" s="226"/>
      <c r="F402" s="229" t="s">
        <v>452</v>
      </c>
      <c r="G402" s="226"/>
      <c r="H402" s="230">
        <v>2.1000000000000001</v>
      </c>
      <c r="I402" s="231"/>
      <c r="J402" s="226"/>
      <c r="K402" s="226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134</v>
      </c>
      <c r="AU402" s="236" t="s">
        <v>80</v>
      </c>
      <c r="AV402" s="13" t="s">
        <v>80</v>
      </c>
      <c r="AW402" s="13" t="s">
        <v>4</v>
      </c>
      <c r="AX402" s="13" t="s">
        <v>78</v>
      </c>
      <c r="AY402" s="236" t="s">
        <v>123</v>
      </c>
    </row>
    <row r="403" s="2" customFormat="1" ht="24.15" customHeight="1">
      <c r="A403" s="41"/>
      <c r="B403" s="42"/>
      <c r="C403" s="207" t="s">
        <v>453</v>
      </c>
      <c r="D403" s="207" t="s">
        <v>125</v>
      </c>
      <c r="E403" s="208" t="s">
        <v>454</v>
      </c>
      <c r="F403" s="209" t="s">
        <v>455</v>
      </c>
      <c r="G403" s="210" t="s">
        <v>183</v>
      </c>
      <c r="H403" s="211">
        <v>85</v>
      </c>
      <c r="I403" s="212"/>
      <c r="J403" s="213">
        <f>ROUND(I403*H403,2)</f>
        <v>0</v>
      </c>
      <c r="K403" s="209" t="s">
        <v>129</v>
      </c>
      <c r="L403" s="47"/>
      <c r="M403" s="214" t="s">
        <v>19</v>
      </c>
      <c r="N403" s="215" t="s">
        <v>41</v>
      </c>
      <c r="O403" s="87"/>
      <c r="P403" s="216">
        <f>O403*H403</f>
        <v>0</v>
      </c>
      <c r="Q403" s="216">
        <v>0.14041999999999999</v>
      </c>
      <c r="R403" s="216">
        <f>Q403*H403</f>
        <v>11.935699999999999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130</v>
      </c>
      <c r="AT403" s="218" t="s">
        <v>125</v>
      </c>
      <c r="AU403" s="218" t="s">
        <v>80</v>
      </c>
      <c r="AY403" s="20" t="s">
        <v>123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78</v>
      </c>
      <c r="BK403" s="219">
        <f>ROUND(I403*H403,2)</f>
        <v>0</v>
      </c>
      <c r="BL403" s="20" t="s">
        <v>130</v>
      </c>
      <c r="BM403" s="218" t="s">
        <v>456</v>
      </c>
    </row>
    <row r="404" s="2" customFormat="1">
      <c r="A404" s="41"/>
      <c r="B404" s="42"/>
      <c r="C404" s="43"/>
      <c r="D404" s="220" t="s">
        <v>132</v>
      </c>
      <c r="E404" s="43"/>
      <c r="F404" s="221" t="s">
        <v>457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132</v>
      </c>
      <c r="AU404" s="20" t="s">
        <v>80</v>
      </c>
    </row>
    <row r="405" s="13" customFormat="1">
      <c r="A405" s="13"/>
      <c r="B405" s="225"/>
      <c r="C405" s="226"/>
      <c r="D405" s="227" t="s">
        <v>134</v>
      </c>
      <c r="E405" s="228" t="s">
        <v>19</v>
      </c>
      <c r="F405" s="229" t="s">
        <v>187</v>
      </c>
      <c r="G405" s="226"/>
      <c r="H405" s="230">
        <v>85</v>
      </c>
      <c r="I405" s="231"/>
      <c r="J405" s="226"/>
      <c r="K405" s="226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134</v>
      </c>
      <c r="AU405" s="236" t="s">
        <v>80</v>
      </c>
      <c r="AV405" s="13" t="s">
        <v>80</v>
      </c>
      <c r="AW405" s="13" t="s">
        <v>32</v>
      </c>
      <c r="AX405" s="13" t="s">
        <v>70</v>
      </c>
      <c r="AY405" s="236" t="s">
        <v>123</v>
      </c>
    </row>
    <row r="406" s="14" customFormat="1">
      <c r="A406" s="14"/>
      <c r="B406" s="237"/>
      <c r="C406" s="238"/>
      <c r="D406" s="227" t="s">
        <v>134</v>
      </c>
      <c r="E406" s="239" t="s">
        <v>19</v>
      </c>
      <c r="F406" s="240" t="s">
        <v>136</v>
      </c>
      <c r="G406" s="238"/>
      <c r="H406" s="241">
        <v>85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134</v>
      </c>
      <c r="AU406" s="247" t="s">
        <v>80</v>
      </c>
      <c r="AV406" s="14" t="s">
        <v>130</v>
      </c>
      <c r="AW406" s="14" t="s">
        <v>32</v>
      </c>
      <c r="AX406" s="14" t="s">
        <v>78</v>
      </c>
      <c r="AY406" s="247" t="s">
        <v>123</v>
      </c>
    </row>
    <row r="407" s="2" customFormat="1" ht="16.5" customHeight="1">
      <c r="A407" s="41"/>
      <c r="B407" s="42"/>
      <c r="C407" s="269" t="s">
        <v>458</v>
      </c>
      <c r="D407" s="269" t="s">
        <v>323</v>
      </c>
      <c r="E407" s="270" t="s">
        <v>459</v>
      </c>
      <c r="F407" s="271" t="s">
        <v>460</v>
      </c>
      <c r="G407" s="272" t="s">
        <v>183</v>
      </c>
      <c r="H407" s="273">
        <v>10.199999999999999</v>
      </c>
      <c r="I407" s="274"/>
      <c r="J407" s="275">
        <f>ROUND(I407*H407,2)</f>
        <v>0</v>
      </c>
      <c r="K407" s="271" t="s">
        <v>129</v>
      </c>
      <c r="L407" s="276"/>
      <c r="M407" s="277" t="s">
        <v>19</v>
      </c>
      <c r="N407" s="278" t="s">
        <v>41</v>
      </c>
      <c r="O407" s="87"/>
      <c r="P407" s="216">
        <f>O407*H407</f>
        <v>0</v>
      </c>
      <c r="Q407" s="216">
        <v>0.056120000000000003</v>
      </c>
      <c r="R407" s="216">
        <f>Q407*H407</f>
        <v>0.57242400000000004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174</v>
      </c>
      <c r="AT407" s="218" t="s">
        <v>323</v>
      </c>
      <c r="AU407" s="218" t="s">
        <v>80</v>
      </c>
      <c r="AY407" s="20" t="s">
        <v>123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78</v>
      </c>
      <c r="BK407" s="219">
        <f>ROUND(I407*H407,2)</f>
        <v>0</v>
      </c>
      <c r="BL407" s="20" t="s">
        <v>130</v>
      </c>
      <c r="BM407" s="218" t="s">
        <v>461</v>
      </c>
    </row>
    <row r="408" s="13" customFormat="1">
      <c r="A408" s="13"/>
      <c r="B408" s="225"/>
      <c r="C408" s="226"/>
      <c r="D408" s="227" t="s">
        <v>134</v>
      </c>
      <c r="E408" s="226"/>
      <c r="F408" s="229" t="s">
        <v>462</v>
      </c>
      <c r="G408" s="226"/>
      <c r="H408" s="230">
        <v>10.199999999999999</v>
      </c>
      <c r="I408" s="231"/>
      <c r="J408" s="226"/>
      <c r="K408" s="226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134</v>
      </c>
      <c r="AU408" s="236" t="s">
        <v>80</v>
      </c>
      <c r="AV408" s="13" t="s">
        <v>80</v>
      </c>
      <c r="AW408" s="13" t="s">
        <v>4</v>
      </c>
      <c r="AX408" s="13" t="s">
        <v>78</v>
      </c>
      <c r="AY408" s="236" t="s">
        <v>123</v>
      </c>
    </row>
    <row r="409" s="2" customFormat="1" ht="21.75" customHeight="1">
      <c r="A409" s="41"/>
      <c r="B409" s="42"/>
      <c r="C409" s="207" t="s">
        <v>463</v>
      </c>
      <c r="D409" s="207" t="s">
        <v>125</v>
      </c>
      <c r="E409" s="208" t="s">
        <v>464</v>
      </c>
      <c r="F409" s="209" t="s">
        <v>465</v>
      </c>
      <c r="G409" s="210" t="s">
        <v>183</v>
      </c>
      <c r="H409" s="211">
        <v>5</v>
      </c>
      <c r="I409" s="212"/>
      <c r="J409" s="213">
        <f>ROUND(I409*H409,2)</f>
        <v>0</v>
      </c>
      <c r="K409" s="209" t="s">
        <v>129</v>
      </c>
      <c r="L409" s="47"/>
      <c r="M409" s="214" t="s">
        <v>19</v>
      </c>
      <c r="N409" s="215" t="s">
        <v>41</v>
      </c>
      <c r="O409" s="87"/>
      <c r="P409" s="216">
        <f>O409*H409</f>
        <v>0</v>
      </c>
      <c r="Q409" s="216">
        <v>4.3699999999999997E-06</v>
      </c>
      <c r="R409" s="216">
        <f>Q409*H409</f>
        <v>2.1849999999999999E-05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130</v>
      </c>
      <c r="AT409" s="218" t="s">
        <v>125</v>
      </c>
      <c r="AU409" s="218" t="s">
        <v>80</v>
      </c>
      <c r="AY409" s="20" t="s">
        <v>123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78</v>
      </c>
      <c r="BK409" s="219">
        <f>ROUND(I409*H409,2)</f>
        <v>0</v>
      </c>
      <c r="BL409" s="20" t="s">
        <v>130</v>
      </c>
      <c r="BM409" s="218" t="s">
        <v>466</v>
      </c>
    </row>
    <row r="410" s="2" customFormat="1">
      <c r="A410" s="41"/>
      <c r="B410" s="42"/>
      <c r="C410" s="43"/>
      <c r="D410" s="220" t="s">
        <v>132</v>
      </c>
      <c r="E410" s="43"/>
      <c r="F410" s="221" t="s">
        <v>467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132</v>
      </c>
      <c r="AU410" s="20" t="s">
        <v>80</v>
      </c>
    </row>
    <row r="411" s="13" customFormat="1">
      <c r="A411" s="13"/>
      <c r="B411" s="225"/>
      <c r="C411" s="226"/>
      <c r="D411" s="227" t="s">
        <v>134</v>
      </c>
      <c r="E411" s="228" t="s">
        <v>19</v>
      </c>
      <c r="F411" s="229" t="s">
        <v>468</v>
      </c>
      <c r="G411" s="226"/>
      <c r="H411" s="230">
        <v>5</v>
      </c>
      <c r="I411" s="231"/>
      <c r="J411" s="226"/>
      <c r="K411" s="226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134</v>
      </c>
      <c r="AU411" s="236" t="s">
        <v>80</v>
      </c>
      <c r="AV411" s="13" t="s">
        <v>80</v>
      </c>
      <c r="AW411" s="13" t="s">
        <v>32</v>
      </c>
      <c r="AX411" s="13" t="s">
        <v>70</v>
      </c>
      <c r="AY411" s="236" t="s">
        <v>123</v>
      </c>
    </row>
    <row r="412" s="14" customFormat="1">
      <c r="A412" s="14"/>
      <c r="B412" s="237"/>
      <c r="C412" s="238"/>
      <c r="D412" s="227" t="s">
        <v>134</v>
      </c>
      <c r="E412" s="239" t="s">
        <v>19</v>
      </c>
      <c r="F412" s="240" t="s">
        <v>136</v>
      </c>
      <c r="G412" s="238"/>
      <c r="H412" s="241">
        <v>5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7" t="s">
        <v>134</v>
      </c>
      <c r="AU412" s="247" t="s">
        <v>80</v>
      </c>
      <c r="AV412" s="14" t="s">
        <v>130</v>
      </c>
      <c r="AW412" s="14" t="s">
        <v>32</v>
      </c>
      <c r="AX412" s="14" t="s">
        <v>78</v>
      </c>
      <c r="AY412" s="247" t="s">
        <v>123</v>
      </c>
    </row>
    <row r="413" s="2" customFormat="1" ht="21.75" customHeight="1">
      <c r="A413" s="41"/>
      <c r="B413" s="42"/>
      <c r="C413" s="207" t="s">
        <v>469</v>
      </c>
      <c r="D413" s="207" t="s">
        <v>125</v>
      </c>
      <c r="E413" s="208" t="s">
        <v>470</v>
      </c>
      <c r="F413" s="209" t="s">
        <v>471</v>
      </c>
      <c r="G413" s="210" t="s">
        <v>183</v>
      </c>
      <c r="H413" s="211">
        <v>5</v>
      </c>
      <c r="I413" s="212"/>
      <c r="J413" s="213">
        <f>ROUND(I413*H413,2)</f>
        <v>0</v>
      </c>
      <c r="K413" s="209" t="s">
        <v>129</v>
      </c>
      <c r="L413" s="47"/>
      <c r="M413" s="214" t="s">
        <v>19</v>
      </c>
      <c r="N413" s="215" t="s">
        <v>41</v>
      </c>
      <c r="O413" s="87"/>
      <c r="P413" s="216">
        <f>O413*H413</f>
        <v>0</v>
      </c>
      <c r="Q413" s="216">
        <v>0</v>
      </c>
      <c r="R413" s="216">
        <f>Q413*H413</f>
        <v>0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130</v>
      </c>
      <c r="AT413" s="218" t="s">
        <v>125</v>
      </c>
      <c r="AU413" s="218" t="s">
        <v>80</v>
      </c>
      <c r="AY413" s="20" t="s">
        <v>123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78</v>
      </c>
      <c r="BK413" s="219">
        <f>ROUND(I413*H413,2)</f>
        <v>0</v>
      </c>
      <c r="BL413" s="20" t="s">
        <v>130</v>
      </c>
      <c r="BM413" s="218" t="s">
        <v>472</v>
      </c>
    </row>
    <row r="414" s="2" customFormat="1">
      <c r="A414" s="41"/>
      <c r="B414" s="42"/>
      <c r="C414" s="43"/>
      <c r="D414" s="220" t="s">
        <v>132</v>
      </c>
      <c r="E414" s="43"/>
      <c r="F414" s="221" t="s">
        <v>473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132</v>
      </c>
      <c r="AU414" s="20" t="s">
        <v>80</v>
      </c>
    </row>
    <row r="415" s="2" customFormat="1" ht="24.15" customHeight="1">
      <c r="A415" s="41"/>
      <c r="B415" s="42"/>
      <c r="C415" s="207" t="s">
        <v>474</v>
      </c>
      <c r="D415" s="207" t="s">
        <v>125</v>
      </c>
      <c r="E415" s="208" t="s">
        <v>475</v>
      </c>
      <c r="F415" s="209" t="s">
        <v>476</v>
      </c>
      <c r="G415" s="210" t="s">
        <v>183</v>
      </c>
      <c r="H415" s="211">
        <v>5</v>
      </c>
      <c r="I415" s="212"/>
      <c r="J415" s="213">
        <f>ROUND(I415*H415,2)</f>
        <v>0</v>
      </c>
      <c r="K415" s="209" t="s">
        <v>129</v>
      </c>
      <c r="L415" s="47"/>
      <c r="M415" s="214" t="s">
        <v>19</v>
      </c>
      <c r="N415" s="215" t="s">
        <v>41</v>
      </c>
      <c r="O415" s="87"/>
      <c r="P415" s="216">
        <f>O415*H415</f>
        <v>0</v>
      </c>
      <c r="Q415" s="216">
        <v>0.00015660000000000001</v>
      </c>
      <c r="R415" s="216">
        <f>Q415*H415</f>
        <v>0.00078300000000000006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130</v>
      </c>
      <c r="AT415" s="218" t="s">
        <v>125</v>
      </c>
      <c r="AU415" s="218" t="s">
        <v>80</v>
      </c>
      <c r="AY415" s="20" t="s">
        <v>123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78</v>
      </c>
      <c r="BK415" s="219">
        <f>ROUND(I415*H415,2)</f>
        <v>0</v>
      </c>
      <c r="BL415" s="20" t="s">
        <v>130</v>
      </c>
      <c r="BM415" s="218" t="s">
        <v>477</v>
      </c>
    </row>
    <row r="416" s="2" customFormat="1">
      <c r="A416" s="41"/>
      <c r="B416" s="42"/>
      <c r="C416" s="43"/>
      <c r="D416" s="220" t="s">
        <v>132</v>
      </c>
      <c r="E416" s="43"/>
      <c r="F416" s="221" t="s">
        <v>478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132</v>
      </c>
      <c r="AU416" s="20" t="s">
        <v>80</v>
      </c>
    </row>
    <row r="417" s="2" customFormat="1" ht="16.5" customHeight="1">
      <c r="A417" s="41"/>
      <c r="B417" s="42"/>
      <c r="C417" s="207" t="s">
        <v>479</v>
      </c>
      <c r="D417" s="207" t="s">
        <v>125</v>
      </c>
      <c r="E417" s="208" t="s">
        <v>480</v>
      </c>
      <c r="F417" s="209" t="s">
        <v>481</v>
      </c>
      <c r="G417" s="210" t="s">
        <v>183</v>
      </c>
      <c r="H417" s="211">
        <v>3</v>
      </c>
      <c r="I417" s="212"/>
      <c r="J417" s="213">
        <f>ROUND(I417*H417,2)</f>
        <v>0</v>
      </c>
      <c r="K417" s="209" t="s">
        <v>129</v>
      </c>
      <c r="L417" s="47"/>
      <c r="M417" s="214" t="s">
        <v>19</v>
      </c>
      <c r="N417" s="215" t="s">
        <v>41</v>
      </c>
      <c r="O417" s="87"/>
      <c r="P417" s="216">
        <f>O417*H417</f>
        <v>0</v>
      </c>
      <c r="Q417" s="216">
        <v>1.6449999999999999E-06</v>
      </c>
      <c r="R417" s="216">
        <f>Q417*H417</f>
        <v>4.9349999999999993E-06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130</v>
      </c>
      <c r="AT417" s="218" t="s">
        <v>125</v>
      </c>
      <c r="AU417" s="218" t="s">
        <v>80</v>
      </c>
      <c r="AY417" s="20" t="s">
        <v>123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78</v>
      </c>
      <c r="BK417" s="219">
        <f>ROUND(I417*H417,2)</f>
        <v>0</v>
      </c>
      <c r="BL417" s="20" t="s">
        <v>130</v>
      </c>
      <c r="BM417" s="218" t="s">
        <v>482</v>
      </c>
    </row>
    <row r="418" s="2" customFormat="1">
      <c r="A418" s="41"/>
      <c r="B418" s="42"/>
      <c r="C418" s="43"/>
      <c r="D418" s="220" t="s">
        <v>132</v>
      </c>
      <c r="E418" s="43"/>
      <c r="F418" s="221" t="s">
        <v>483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132</v>
      </c>
      <c r="AU418" s="20" t="s">
        <v>80</v>
      </c>
    </row>
    <row r="419" s="13" customFormat="1">
      <c r="A419" s="13"/>
      <c r="B419" s="225"/>
      <c r="C419" s="226"/>
      <c r="D419" s="227" t="s">
        <v>134</v>
      </c>
      <c r="E419" s="228" t="s">
        <v>19</v>
      </c>
      <c r="F419" s="229" t="s">
        <v>484</v>
      </c>
      <c r="G419" s="226"/>
      <c r="H419" s="230">
        <v>3</v>
      </c>
      <c r="I419" s="231"/>
      <c r="J419" s="226"/>
      <c r="K419" s="226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134</v>
      </c>
      <c r="AU419" s="236" t="s">
        <v>80</v>
      </c>
      <c r="AV419" s="13" t="s">
        <v>80</v>
      </c>
      <c r="AW419" s="13" t="s">
        <v>32</v>
      </c>
      <c r="AX419" s="13" t="s">
        <v>70</v>
      </c>
      <c r="AY419" s="236" t="s">
        <v>123</v>
      </c>
    </row>
    <row r="420" s="14" customFormat="1">
      <c r="A420" s="14"/>
      <c r="B420" s="237"/>
      <c r="C420" s="238"/>
      <c r="D420" s="227" t="s">
        <v>134</v>
      </c>
      <c r="E420" s="239" t="s">
        <v>19</v>
      </c>
      <c r="F420" s="240" t="s">
        <v>136</v>
      </c>
      <c r="G420" s="238"/>
      <c r="H420" s="241">
        <v>3</v>
      </c>
      <c r="I420" s="242"/>
      <c r="J420" s="238"/>
      <c r="K420" s="238"/>
      <c r="L420" s="243"/>
      <c r="M420" s="244"/>
      <c r="N420" s="245"/>
      <c r="O420" s="245"/>
      <c r="P420" s="245"/>
      <c r="Q420" s="245"/>
      <c r="R420" s="245"/>
      <c r="S420" s="245"/>
      <c r="T420" s="24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7" t="s">
        <v>134</v>
      </c>
      <c r="AU420" s="247" t="s">
        <v>80</v>
      </c>
      <c r="AV420" s="14" t="s">
        <v>130</v>
      </c>
      <c r="AW420" s="14" t="s">
        <v>32</v>
      </c>
      <c r="AX420" s="14" t="s">
        <v>78</v>
      </c>
      <c r="AY420" s="247" t="s">
        <v>123</v>
      </c>
    </row>
    <row r="421" s="2" customFormat="1" ht="16.5" customHeight="1">
      <c r="A421" s="41"/>
      <c r="B421" s="42"/>
      <c r="C421" s="207" t="s">
        <v>485</v>
      </c>
      <c r="D421" s="207" t="s">
        <v>125</v>
      </c>
      <c r="E421" s="208" t="s">
        <v>486</v>
      </c>
      <c r="F421" s="209" t="s">
        <v>487</v>
      </c>
      <c r="G421" s="210" t="s">
        <v>183</v>
      </c>
      <c r="H421" s="211">
        <v>3</v>
      </c>
      <c r="I421" s="212"/>
      <c r="J421" s="213">
        <f>ROUND(I421*H421,2)</f>
        <v>0</v>
      </c>
      <c r="K421" s="209" t="s">
        <v>129</v>
      </c>
      <c r="L421" s="47"/>
      <c r="M421" s="214" t="s">
        <v>19</v>
      </c>
      <c r="N421" s="215" t="s">
        <v>41</v>
      </c>
      <c r="O421" s="87"/>
      <c r="P421" s="216">
        <f>O421*H421</f>
        <v>0</v>
      </c>
      <c r="Q421" s="216">
        <v>3.0000000000000001E-05</v>
      </c>
      <c r="R421" s="216">
        <f>Q421*H421</f>
        <v>9.0000000000000006E-05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130</v>
      </c>
      <c r="AT421" s="218" t="s">
        <v>125</v>
      </c>
      <c r="AU421" s="218" t="s">
        <v>80</v>
      </c>
      <c r="AY421" s="20" t="s">
        <v>123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78</v>
      </c>
      <c r="BK421" s="219">
        <f>ROUND(I421*H421,2)</f>
        <v>0</v>
      </c>
      <c r="BL421" s="20" t="s">
        <v>130</v>
      </c>
      <c r="BM421" s="218" t="s">
        <v>488</v>
      </c>
    </row>
    <row r="422" s="2" customFormat="1">
      <c r="A422" s="41"/>
      <c r="B422" s="42"/>
      <c r="C422" s="43"/>
      <c r="D422" s="220" t="s">
        <v>132</v>
      </c>
      <c r="E422" s="43"/>
      <c r="F422" s="221" t="s">
        <v>489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132</v>
      </c>
      <c r="AU422" s="20" t="s">
        <v>80</v>
      </c>
    </row>
    <row r="423" s="13" customFormat="1">
      <c r="A423" s="13"/>
      <c r="B423" s="225"/>
      <c r="C423" s="226"/>
      <c r="D423" s="227" t="s">
        <v>134</v>
      </c>
      <c r="E423" s="228" t="s">
        <v>19</v>
      </c>
      <c r="F423" s="229" t="s">
        <v>147</v>
      </c>
      <c r="G423" s="226"/>
      <c r="H423" s="230">
        <v>3</v>
      </c>
      <c r="I423" s="231"/>
      <c r="J423" s="226"/>
      <c r="K423" s="226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134</v>
      </c>
      <c r="AU423" s="236" t="s">
        <v>80</v>
      </c>
      <c r="AV423" s="13" t="s">
        <v>80</v>
      </c>
      <c r="AW423" s="13" t="s">
        <v>32</v>
      </c>
      <c r="AX423" s="13" t="s">
        <v>70</v>
      </c>
      <c r="AY423" s="236" t="s">
        <v>123</v>
      </c>
    </row>
    <row r="424" s="14" customFormat="1">
      <c r="A424" s="14"/>
      <c r="B424" s="237"/>
      <c r="C424" s="238"/>
      <c r="D424" s="227" t="s">
        <v>134</v>
      </c>
      <c r="E424" s="239" t="s">
        <v>19</v>
      </c>
      <c r="F424" s="240" t="s">
        <v>136</v>
      </c>
      <c r="G424" s="238"/>
      <c r="H424" s="241">
        <v>3</v>
      </c>
      <c r="I424" s="242"/>
      <c r="J424" s="238"/>
      <c r="K424" s="238"/>
      <c r="L424" s="243"/>
      <c r="M424" s="244"/>
      <c r="N424" s="245"/>
      <c r="O424" s="245"/>
      <c r="P424" s="245"/>
      <c r="Q424" s="245"/>
      <c r="R424" s="245"/>
      <c r="S424" s="245"/>
      <c r="T424" s="24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7" t="s">
        <v>134</v>
      </c>
      <c r="AU424" s="247" t="s">
        <v>80</v>
      </c>
      <c r="AV424" s="14" t="s">
        <v>130</v>
      </c>
      <c r="AW424" s="14" t="s">
        <v>32</v>
      </c>
      <c r="AX424" s="14" t="s">
        <v>78</v>
      </c>
      <c r="AY424" s="247" t="s">
        <v>123</v>
      </c>
    </row>
    <row r="425" s="2" customFormat="1" ht="44.25" customHeight="1">
      <c r="A425" s="41"/>
      <c r="B425" s="42"/>
      <c r="C425" s="207" t="s">
        <v>490</v>
      </c>
      <c r="D425" s="207" t="s">
        <v>125</v>
      </c>
      <c r="E425" s="208" t="s">
        <v>491</v>
      </c>
      <c r="F425" s="209" t="s">
        <v>492</v>
      </c>
      <c r="G425" s="210" t="s">
        <v>183</v>
      </c>
      <c r="H425" s="211">
        <v>87</v>
      </c>
      <c r="I425" s="212"/>
      <c r="J425" s="213">
        <f>ROUND(I425*H425,2)</f>
        <v>0</v>
      </c>
      <c r="K425" s="209" t="s">
        <v>129</v>
      </c>
      <c r="L425" s="47"/>
      <c r="M425" s="214" t="s">
        <v>19</v>
      </c>
      <c r="N425" s="215" t="s">
        <v>41</v>
      </c>
      <c r="O425" s="87"/>
      <c r="P425" s="216">
        <f>O425*H425</f>
        <v>0</v>
      </c>
      <c r="Q425" s="216">
        <v>0</v>
      </c>
      <c r="R425" s="216">
        <f>Q425*H425</f>
        <v>0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130</v>
      </c>
      <c r="AT425" s="218" t="s">
        <v>125</v>
      </c>
      <c r="AU425" s="218" t="s">
        <v>80</v>
      </c>
      <c r="AY425" s="20" t="s">
        <v>123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78</v>
      </c>
      <c r="BK425" s="219">
        <f>ROUND(I425*H425,2)</f>
        <v>0</v>
      </c>
      <c r="BL425" s="20" t="s">
        <v>130</v>
      </c>
      <c r="BM425" s="218" t="s">
        <v>493</v>
      </c>
    </row>
    <row r="426" s="2" customFormat="1">
      <c r="A426" s="41"/>
      <c r="B426" s="42"/>
      <c r="C426" s="43"/>
      <c r="D426" s="220" t="s">
        <v>132</v>
      </c>
      <c r="E426" s="43"/>
      <c r="F426" s="221" t="s">
        <v>494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132</v>
      </c>
      <c r="AU426" s="20" t="s">
        <v>80</v>
      </c>
    </row>
    <row r="427" s="13" customFormat="1">
      <c r="A427" s="13"/>
      <c r="B427" s="225"/>
      <c r="C427" s="226"/>
      <c r="D427" s="227" t="s">
        <v>134</v>
      </c>
      <c r="E427" s="228" t="s">
        <v>19</v>
      </c>
      <c r="F427" s="229" t="s">
        <v>186</v>
      </c>
      <c r="G427" s="226"/>
      <c r="H427" s="230">
        <v>2</v>
      </c>
      <c r="I427" s="231"/>
      <c r="J427" s="226"/>
      <c r="K427" s="226"/>
      <c r="L427" s="232"/>
      <c r="M427" s="233"/>
      <c r="N427" s="234"/>
      <c r="O427" s="234"/>
      <c r="P427" s="234"/>
      <c r="Q427" s="234"/>
      <c r="R427" s="234"/>
      <c r="S427" s="234"/>
      <c r="T427" s="23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6" t="s">
        <v>134</v>
      </c>
      <c r="AU427" s="236" t="s">
        <v>80</v>
      </c>
      <c r="AV427" s="13" t="s">
        <v>80</v>
      </c>
      <c r="AW427" s="13" t="s">
        <v>32</v>
      </c>
      <c r="AX427" s="13" t="s">
        <v>70</v>
      </c>
      <c r="AY427" s="236" t="s">
        <v>123</v>
      </c>
    </row>
    <row r="428" s="13" customFormat="1">
      <c r="A428" s="13"/>
      <c r="B428" s="225"/>
      <c r="C428" s="226"/>
      <c r="D428" s="227" t="s">
        <v>134</v>
      </c>
      <c r="E428" s="228" t="s">
        <v>19</v>
      </c>
      <c r="F428" s="229" t="s">
        <v>187</v>
      </c>
      <c r="G428" s="226"/>
      <c r="H428" s="230">
        <v>85</v>
      </c>
      <c r="I428" s="231"/>
      <c r="J428" s="226"/>
      <c r="K428" s="226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134</v>
      </c>
      <c r="AU428" s="236" t="s">
        <v>80</v>
      </c>
      <c r="AV428" s="13" t="s">
        <v>80</v>
      </c>
      <c r="AW428" s="13" t="s">
        <v>32</v>
      </c>
      <c r="AX428" s="13" t="s">
        <v>70</v>
      </c>
      <c r="AY428" s="236" t="s">
        <v>123</v>
      </c>
    </row>
    <row r="429" s="14" customFormat="1">
      <c r="A429" s="14"/>
      <c r="B429" s="237"/>
      <c r="C429" s="238"/>
      <c r="D429" s="227" t="s">
        <v>134</v>
      </c>
      <c r="E429" s="239" t="s">
        <v>19</v>
      </c>
      <c r="F429" s="240" t="s">
        <v>136</v>
      </c>
      <c r="G429" s="238"/>
      <c r="H429" s="241">
        <v>87</v>
      </c>
      <c r="I429" s="242"/>
      <c r="J429" s="238"/>
      <c r="K429" s="238"/>
      <c r="L429" s="243"/>
      <c r="M429" s="244"/>
      <c r="N429" s="245"/>
      <c r="O429" s="245"/>
      <c r="P429" s="245"/>
      <c r="Q429" s="245"/>
      <c r="R429" s="245"/>
      <c r="S429" s="245"/>
      <c r="T429" s="24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7" t="s">
        <v>134</v>
      </c>
      <c r="AU429" s="247" t="s">
        <v>80</v>
      </c>
      <c r="AV429" s="14" t="s">
        <v>130</v>
      </c>
      <c r="AW429" s="14" t="s">
        <v>32</v>
      </c>
      <c r="AX429" s="14" t="s">
        <v>78</v>
      </c>
      <c r="AY429" s="247" t="s">
        <v>123</v>
      </c>
    </row>
    <row r="430" s="2" customFormat="1" ht="37.8" customHeight="1">
      <c r="A430" s="41"/>
      <c r="B430" s="42"/>
      <c r="C430" s="207" t="s">
        <v>495</v>
      </c>
      <c r="D430" s="207" t="s">
        <v>125</v>
      </c>
      <c r="E430" s="208" t="s">
        <v>496</v>
      </c>
      <c r="F430" s="209" t="s">
        <v>497</v>
      </c>
      <c r="G430" s="210" t="s">
        <v>128</v>
      </c>
      <c r="H430" s="211">
        <v>245</v>
      </c>
      <c r="I430" s="212"/>
      <c r="J430" s="213">
        <f>ROUND(I430*H430,2)</f>
        <v>0</v>
      </c>
      <c r="K430" s="209" t="s">
        <v>129</v>
      </c>
      <c r="L430" s="47"/>
      <c r="M430" s="214" t="s">
        <v>19</v>
      </c>
      <c r="N430" s="215" t="s">
        <v>41</v>
      </c>
      <c r="O430" s="87"/>
      <c r="P430" s="216">
        <f>O430*H430</f>
        <v>0</v>
      </c>
      <c r="Q430" s="216">
        <v>0</v>
      </c>
      <c r="R430" s="216">
        <f>Q430*H430</f>
        <v>0</v>
      </c>
      <c r="S430" s="216">
        <v>0</v>
      </c>
      <c r="T430" s="217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18" t="s">
        <v>130</v>
      </c>
      <c r="AT430" s="218" t="s">
        <v>125</v>
      </c>
      <c r="AU430" s="218" t="s">
        <v>80</v>
      </c>
      <c r="AY430" s="20" t="s">
        <v>123</v>
      </c>
      <c r="BE430" s="219">
        <f>IF(N430="základní",J430,0)</f>
        <v>0</v>
      </c>
      <c r="BF430" s="219">
        <f>IF(N430="snížená",J430,0)</f>
        <v>0</v>
      </c>
      <c r="BG430" s="219">
        <f>IF(N430="zákl. přenesená",J430,0)</f>
        <v>0</v>
      </c>
      <c r="BH430" s="219">
        <f>IF(N430="sníž. přenesená",J430,0)</f>
        <v>0</v>
      </c>
      <c r="BI430" s="219">
        <f>IF(N430="nulová",J430,0)</f>
        <v>0</v>
      </c>
      <c r="BJ430" s="20" t="s">
        <v>78</v>
      </c>
      <c r="BK430" s="219">
        <f>ROUND(I430*H430,2)</f>
        <v>0</v>
      </c>
      <c r="BL430" s="20" t="s">
        <v>130</v>
      </c>
      <c r="BM430" s="218" t="s">
        <v>498</v>
      </c>
    </row>
    <row r="431" s="2" customFormat="1">
      <c r="A431" s="41"/>
      <c r="B431" s="42"/>
      <c r="C431" s="43"/>
      <c r="D431" s="220" t="s">
        <v>132</v>
      </c>
      <c r="E431" s="43"/>
      <c r="F431" s="221" t="s">
        <v>499</v>
      </c>
      <c r="G431" s="43"/>
      <c r="H431" s="43"/>
      <c r="I431" s="222"/>
      <c r="J431" s="43"/>
      <c r="K431" s="43"/>
      <c r="L431" s="47"/>
      <c r="M431" s="223"/>
      <c r="N431" s="224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132</v>
      </c>
      <c r="AU431" s="20" t="s">
        <v>80</v>
      </c>
    </row>
    <row r="432" s="13" customFormat="1">
      <c r="A432" s="13"/>
      <c r="B432" s="225"/>
      <c r="C432" s="226"/>
      <c r="D432" s="227" t="s">
        <v>134</v>
      </c>
      <c r="E432" s="228" t="s">
        <v>19</v>
      </c>
      <c r="F432" s="229" t="s">
        <v>141</v>
      </c>
      <c r="G432" s="226"/>
      <c r="H432" s="230">
        <v>190</v>
      </c>
      <c r="I432" s="231"/>
      <c r="J432" s="226"/>
      <c r="K432" s="226"/>
      <c r="L432" s="232"/>
      <c r="M432" s="233"/>
      <c r="N432" s="234"/>
      <c r="O432" s="234"/>
      <c r="P432" s="234"/>
      <c r="Q432" s="234"/>
      <c r="R432" s="234"/>
      <c r="S432" s="234"/>
      <c r="T432" s="23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6" t="s">
        <v>134</v>
      </c>
      <c r="AU432" s="236" t="s">
        <v>80</v>
      </c>
      <c r="AV432" s="13" t="s">
        <v>80</v>
      </c>
      <c r="AW432" s="13" t="s">
        <v>32</v>
      </c>
      <c r="AX432" s="13" t="s">
        <v>70</v>
      </c>
      <c r="AY432" s="236" t="s">
        <v>123</v>
      </c>
    </row>
    <row r="433" s="13" customFormat="1">
      <c r="A433" s="13"/>
      <c r="B433" s="225"/>
      <c r="C433" s="226"/>
      <c r="D433" s="227" t="s">
        <v>134</v>
      </c>
      <c r="E433" s="228" t="s">
        <v>19</v>
      </c>
      <c r="F433" s="229" t="s">
        <v>135</v>
      </c>
      <c r="G433" s="226"/>
      <c r="H433" s="230">
        <v>55</v>
      </c>
      <c r="I433" s="231"/>
      <c r="J433" s="226"/>
      <c r="K433" s="226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134</v>
      </c>
      <c r="AU433" s="236" t="s">
        <v>80</v>
      </c>
      <c r="AV433" s="13" t="s">
        <v>80</v>
      </c>
      <c r="AW433" s="13" t="s">
        <v>32</v>
      </c>
      <c r="AX433" s="13" t="s">
        <v>70</v>
      </c>
      <c r="AY433" s="236" t="s">
        <v>123</v>
      </c>
    </row>
    <row r="434" s="14" customFormat="1">
      <c r="A434" s="14"/>
      <c r="B434" s="237"/>
      <c r="C434" s="238"/>
      <c r="D434" s="227" t="s">
        <v>134</v>
      </c>
      <c r="E434" s="239" t="s">
        <v>19</v>
      </c>
      <c r="F434" s="240" t="s">
        <v>136</v>
      </c>
      <c r="G434" s="238"/>
      <c r="H434" s="241">
        <v>245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7" t="s">
        <v>134</v>
      </c>
      <c r="AU434" s="247" t="s">
        <v>80</v>
      </c>
      <c r="AV434" s="14" t="s">
        <v>130</v>
      </c>
      <c r="AW434" s="14" t="s">
        <v>32</v>
      </c>
      <c r="AX434" s="14" t="s">
        <v>78</v>
      </c>
      <c r="AY434" s="247" t="s">
        <v>123</v>
      </c>
    </row>
    <row r="435" s="12" customFormat="1" ht="22.8" customHeight="1">
      <c r="A435" s="12"/>
      <c r="B435" s="191"/>
      <c r="C435" s="192"/>
      <c r="D435" s="193" t="s">
        <v>69</v>
      </c>
      <c r="E435" s="205" t="s">
        <v>500</v>
      </c>
      <c r="F435" s="205" t="s">
        <v>501</v>
      </c>
      <c r="G435" s="192"/>
      <c r="H435" s="192"/>
      <c r="I435" s="195"/>
      <c r="J435" s="206">
        <f>BK435</f>
        <v>0</v>
      </c>
      <c r="K435" s="192"/>
      <c r="L435" s="197"/>
      <c r="M435" s="198"/>
      <c r="N435" s="199"/>
      <c r="O435" s="199"/>
      <c r="P435" s="200">
        <f>SUM(P436:P489)</f>
        <v>0</v>
      </c>
      <c r="Q435" s="199"/>
      <c r="R435" s="200">
        <f>SUM(R436:R489)</f>
        <v>0</v>
      </c>
      <c r="S435" s="199"/>
      <c r="T435" s="201">
        <f>SUM(T436:T489)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02" t="s">
        <v>78</v>
      </c>
      <c r="AT435" s="203" t="s">
        <v>69</v>
      </c>
      <c r="AU435" s="203" t="s">
        <v>78</v>
      </c>
      <c r="AY435" s="202" t="s">
        <v>123</v>
      </c>
      <c r="BK435" s="204">
        <f>SUM(BK436:BK489)</f>
        <v>0</v>
      </c>
    </row>
    <row r="436" s="2" customFormat="1" ht="24.15" customHeight="1">
      <c r="A436" s="41"/>
      <c r="B436" s="42"/>
      <c r="C436" s="207" t="s">
        <v>502</v>
      </c>
      <c r="D436" s="207" t="s">
        <v>125</v>
      </c>
      <c r="E436" s="208" t="s">
        <v>503</v>
      </c>
      <c r="F436" s="209" t="s">
        <v>504</v>
      </c>
      <c r="G436" s="210" t="s">
        <v>296</v>
      </c>
      <c r="H436" s="211">
        <v>5.9180000000000001</v>
      </c>
      <c r="I436" s="212"/>
      <c r="J436" s="213">
        <f>ROUND(I436*H436,2)</f>
        <v>0</v>
      </c>
      <c r="K436" s="209" t="s">
        <v>129</v>
      </c>
      <c r="L436" s="47"/>
      <c r="M436" s="214" t="s">
        <v>19</v>
      </c>
      <c r="N436" s="215" t="s">
        <v>41</v>
      </c>
      <c r="O436" s="87"/>
      <c r="P436" s="216">
        <f>O436*H436</f>
        <v>0</v>
      </c>
      <c r="Q436" s="216">
        <v>0</v>
      </c>
      <c r="R436" s="216">
        <f>Q436*H436</f>
        <v>0</v>
      </c>
      <c r="S436" s="216">
        <v>0</v>
      </c>
      <c r="T436" s="217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18" t="s">
        <v>130</v>
      </c>
      <c r="AT436" s="218" t="s">
        <v>125</v>
      </c>
      <c r="AU436" s="218" t="s">
        <v>80</v>
      </c>
      <c r="AY436" s="20" t="s">
        <v>123</v>
      </c>
      <c r="BE436" s="219">
        <f>IF(N436="základní",J436,0)</f>
        <v>0</v>
      </c>
      <c r="BF436" s="219">
        <f>IF(N436="snížená",J436,0)</f>
        <v>0</v>
      </c>
      <c r="BG436" s="219">
        <f>IF(N436="zákl. přenesená",J436,0)</f>
        <v>0</v>
      </c>
      <c r="BH436" s="219">
        <f>IF(N436="sníž. přenesená",J436,0)</f>
        <v>0</v>
      </c>
      <c r="BI436" s="219">
        <f>IF(N436="nulová",J436,0)</f>
        <v>0</v>
      </c>
      <c r="BJ436" s="20" t="s">
        <v>78</v>
      </c>
      <c r="BK436" s="219">
        <f>ROUND(I436*H436,2)</f>
        <v>0</v>
      </c>
      <c r="BL436" s="20" t="s">
        <v>130</v>
      </c>
      <c r="BM436" s="218" t="s">
        <v>505</v>
      </c>
    </row>
    <row r="437" s="2" customFormat="1">
      <c r="A437" s="41"/>
      <c r="B437" s="42"/>
      <c r="C437" s="43"/>
      <c r="D437" s="220" t="s">
        <v>132</v>
      </c>
      <c r="E437" s="43"/>
      <c r="F437" s="221" t="s">
        <v>506</v>
      </c>
      <c r="G437" s="43"/>
      <c r="H437" s="43"/>
      <c r="I437" s="222"/>
      <c r="J437" s="43"/>
      <c r="K437" s="43"/>
      <c r="L437" s="47"/>
      <c r="M437" s="223"/>
      <c r="N437" s="224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132</v>
      </c>
      <c r="AU437" s="20" t="s">
        <v>80</v>
      </c>
    </row>
    <row r="438" s="13" customFormat="1">
      <c r="A438" s="13"/>
      <c r="B438" s="225"/>
      <c r="C438" s="226"/>
      <c r="D438" s="227" t="s">
        <v>134</v>
      </c>
      <c r="E438" s="228" t="s">
        <v>19</v>
      </c>
      <c r="F438" s="229" t="s">
        <v>507</v>
      </c>
      <c r="G438" s="226"/>
      <c r="H438" s="230">
        <v>5.9180000000000001</v>
      </c>
      <c r="I438" s="231"/>
      <c r="J438" s="226"/>
      <c r="K438" s="226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134</v>
      </c>
      <c r="AU438" s="236" t="s">
        <v>80</v>
      </c>
      <c r="AV438" s="13" t="s">
        <v>80</v>
      </c>
      <c r="AW438" s="13" t="s">
        <v>32</v>
      </c>
      <c r="AX438" s="13" t="s">
        <v>70</v>
      </c>
      <c r="AY438" s="236" t="s">
        <v>123</v>
      </c>
    </row>
    <row r="439" s="14" customFormat="1">
      <c r="A439" s="14"/>
      <c r="B439" s="237"/>
      <c r="C439" s="238"/>
      <c r="D439" s="227" t="s">
        <v>134</v>
      </c>
      <c r="E439" s="239" t="s">
        <v>19</v>
      </c>
      <c r="F439" s="240" t="s">
        <v>136</v>
      </c>
      <c r="G439" s="238"/>
      <c r="H439" s="241">
        <v>5.9180000000000001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7" t="s">
        <v>134</v>
      </c>
      <c r="AU439" s="247" t="s">
        <v>80</v>
      </c>
      <c r="AV439" s="14" t="s">
        <v>130</v>
      </c>
      <c r="AW439" s="14" t="s">
        <v>32</v>
      </c>
      <c r="AX439" s="14" t="s">
        <v>78</v>
      </c>
      <c r="AY439" s="247" t="s">
        <v>123</v>
      </c>
    </row>
    <row r="440" s="2" customFormat="1" ht="21.75" customHeight="1">
      <c r="A440" s="41"/>
      <c r="B440" s="42"/>
      <c r="C440" s="207" t="s">
        <v>508</v>
      </c>
      <c r="D440" s="207" t="s">
        <v>125</v>
      </c>
      <c r="E440" s="208" t="s">
        <v>509</v>
      </c>
      <c r="F440" s="209" t="s">
        <v>510</v>
      </c>
      <c r="G440" s="210" t="s">
        <v>296</v>
      </c>
      <c r="H440" s="211">
        <v>5.9180000000000001</v>
      </c>
      <c r="I440" s="212"/>
      <c r="J440" s="213">
        <f>ROUND(I440*H440,2)</f>
        <v>0</v>
      </c>
      <c r="K440" s="209" t="s">
        <v>129</v>
      </c>
      <c r="L440" s="47"/>
      <c r="M440" s="214" t="s">
        <v>19</v>
      </c>
      <c r="N440" s="215" t="s">
        <v>41</v>
      </c>
      <c r="O440" s="87"/>
      <c r="P440" s="216">
        <f>O440*H440</f>
        <v>0</v>
      </c>
      <c r="Q440" s="216">
        <v>0</v>
      </c>
      <c r="R440" s="216">
        <f>Q440*H440</f>
        <v>0</v>
      </c>
      <c r="S440" s="216">
        <v>0</v>
      </c>
      <c r="T440" s="21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8" t="s">
        <v>130</v>
      </c>
      <c r="AT440" s="218" t="s">
        <v>125</v>
      </c>
      <c r="AU440" s="218" t="s">
        <v>80</v>
      </c>
      <c r="AY440" s="20" t="s">
        <v>123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20" t="s">
        <v>78</v>
      </c>
      <c r="BK440" s="219">
        <f>ROUND(I440*H440,2)</f>
        <v>0</v>
      </c>
      <c r="BL440" s="20" t="s">
        <v>130</v>
      </c>
      <c r="BM440" s="218" t="s">
        <v>511</v>
      </c>
    </row>
    <row r="441" s="2" customFormat="1">
      <c r="A441" s="41"/>
      <c r="B441" s="42"/>
      <c r="C441" s="43"/>
      <c r="D441" s="220" t="s">
        <v>132</v>
      </c>
      <c r="E441" s="43"/>
      <c r="F441" s="221" t="s">
        <v>512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132</v>
      </c>
      <c r="AU441" s="20" t="s">
        <v>80</v>
      </c>
    </row>
    <row r="442" s="2" customFormat="1" ht="24.15" customHeight="1">
      <c r="A442" s="41"/>
      <c r="B442" s="42"/>
      <c r="C442" s="207" t="s">
        <v>513</v>
      </c>
      <c r="D442" s="207" t="s">
        <v>125</v>
      </c>
      <c r="E442" s="208" t="s">
        <v>514</v>
      </c>
      <c r="F442" s="209" t="s">
        <v>515</v>
      </c>
      <c r="G442" s="210" t="s">
        <v>296</v>
      </c>
      <c r="H442" s="211">
        <v>23.672000000000001</v>
      </c>
      <c r="I442" s="212"/>
      <c r="J442" s="213">
        <f>ROUND(I442*H442,2)</f>
        <v>0</v>
      </c>
      <c r="K442" s="209" t="s">
        <v>129</v>
      </c>
      <c r="L442" s="47"/>
      <c r="M442" s="214" t="s">
        <v>19</v>
      </c>
      <c r="N442" s="215" t="s">
        <v>41</v>
      </c>
      <c r="O442" s="87"/>
      <c r="P442" s="216">
        <f>O442*H442</f>
        <v>0</v>
      </c>
      <c r="Q442" s="216">
        <v>0</v>
      </c>
      <c r="R442" s="216">
        <f>Q442*H442</f>
        <v>0</v>
      </c>
      <c r="S442" s="216">
        <v>0</v>
      </c>
      <c r="T442" s="217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8" t="s">
        <v>130</v>
      </c>
      <c r="AT442" s="218" t="s">
        <v>125</v>
      </c>
      <c r="AU442" s="218" t="s">
        <v>80</v>
      </c>
      <c r="AY442" s="20" t="s">
        <v>123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20" t="s">
        <v>78</v>
      </c>
      <c r="BK442" s="219">
        <f>ROUND(I442*H442,2)</f>
        <v>0</v>
      </c>
      <c r="BL442" s="20" t="s">
        <v>130</v>
      </c>
      <c r="BM442" s="218" t="s">
        <v>516</v>
      </c>
    </row>
    <row r="443" s="2" customFormat="1">
      <c r="A443" s="41"/>
      <c r="B443" s="42"/>
      <c r="C443" s="43"/>
      <c r="D443" s="220" t="s">
        <v>132</v>
      </c>
      <c r="E443" s="43"/>
      <c r="F443" s="221" t="s">
        <v>517</v>
      </c>
      <c r="G443" s="43"/>
      <c r="H443" s="43"/>
      <c r="I443" s="222"/>
      <c r="J443" s="43"/>
      <c r="K443" s="43"/>
      <c r="L443" s="47"/>
      <c r="M443" s="223"/>
      <c r="N443" s="224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132</v>
      </c>
      <c r="AU443" s="20" t="s">
        <v>80</v>
      </c>
    </row>
    <row r="444" s="13" customFormat="1">
      <c r="A444" s="13"/>
      <c r="B444" s="225"/>
      <c r="C444" s="226"/>
      <c r="D444" s="227" t="s">
        <v>134</v>
      </c>
      <c r="E444" s="226"/>
      <c r="F444" s="229" t="s">
        <v>518</v>
      </c>
      <c r="G444" s="226"/>
      <c r="H444" s="230">
        <v>23.672000000000001</v>
      </c>
      <c r="I444" s="231"/>
      <c r="J444" s="226"/>
      <c r="K444" s="226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134</v>
      </c>
      <c r="AU444" s="236" t="s">
        <v>80</v>
      </c>
      <c r="AV444" s="13" t="s">
        <v>80</v>
      </c>
      <c r="AW444" s="13" t="s">
        <v>4</v>
      </c>
      <c r="AX444" s="13" t="s">
        <v>78</v>
      </c>
      <c r="AY444" s="236" t="s">
        <v>123</v>
      </c>
    </row>
    <row r="445" s="2" customFormat="1" ht="24.15" customHeight="1">
      <c r="A445" s="41"/>
      <c r="B445" s="42"/>
      <c r="C445" s="207" t="s">
        <v>519</v>
      </c>
      <c r="D445" s="207" t="s">
        <v>125</v>
      </c>
      <c r="E445" s="208" t="s">
        <v>520</v>
      </c>
      <c r="F445" s="209" t="s">
        <v>521</v>
      </c>
      <c r="G445" s="210" t="s">
        <v>296</v>
      </c>
      <c r="H445" s="211">
        <v>45.323999999999998</v>
      </c>
      <c r="I445" s="212"/>
      <c r="J445" s="213">
        <f>ROUND(I445*H445,2)</f>
        <v>0</v>
      </c>
      <c r="K445" s="209" t="s">
        <v>129</v>
      </c>
      <c r="L445" s="47"/>
      <c r="M445" s="214" t="s">
        <v>19</v>
      </c>
      <c r="N445" s="215" t="s">
        <v>41</v>
      </c>
      <c r="O445" s="87"/>
      <c r="P445" s="216">
        <f>O445*H445</f>
        <v>0</v>
      </c>
      <c r="Q445" s="216">
        <v>0</v>
      </c>
      <c r="R445" s="216">
        <f>Q445*H445</f>
        <v>0</v>
      </c>
      <c r="S445" s="216">
        <v>0</v>
      </c>
      <c r="T445" s="217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8" t="s">
        <v>130</v>
      </c>
      <c r="AT445" s="218" t="s">
        <v>125</v>
      </c>
      <c r="AU445" s="218" t="s">
        <v>80</v>
      </c>
      <c r="AY445" s="20" t="s">
        <v>123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0" t="s">
        <v>78</v>
      </c>
      <c r="BK445" s="219">
        <f>ROUND(I445*H445,2)</f>
        <v>0</v>
      </c>
      <c r="BL445" s="20" t="s">
        <v>130</v>
      </c>
      <c r="BM445" s="218" t="s">
        <v>522</v>
      </c>
    </row>
    <row r="446" s="2" customFormat="1">
      <c r="A446" s="41"/>
      <c r="B446" s="42"/>
      <c r="C446" s="43"/>
      <c r="D446" s="220" t="s">
        <v>132</v>
      </c>
      <c r="E446" s="43"/>
      <c r="F446" s="221" t="s">
        <v>523</v>
      </c>
      <c r="G446" s="43"/>
      <c r="H446" s="43"/>
      <c r="I446" s="222"/>
      <c r="J446" s="43"/>
      <c r="K446" s="43"/>
      <c r="L446" s="47"/>
      <c r="M446" s="223"/>
      <c r="N446" s="224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132</v>
      </c>
      <c r="AU446" s="20" t="s">
        <v>80</v>
      </c>
    </row>
    <row r="447" s="15" customFormat="1">
      <c r="A447" s="15"/>
      <c r="B447" s="248"/>
      <c r="C447" s="249"/>
      <c r="D447" s="227" t="s">
        <v>134</v>
      </c>
      <c r="E447" s="250" t="s">
        <v>19</v>
      </c>
      <c r="F447" s="251" t="s">
        <v>524</v>
      </c>
      <c r="G447" s="249"/>
      <c r="H447" s="250" t="s">
        <v>19</v>
      </c>
      <c r="I447" s="252"/>
      <c r="J447" s="249"/>
      <c r="K447" s="249"/>
      <c r="L447" s="253"/>
      <c r="M447" s="254"/>
      <c r="N447" s="255"/>
      <c r="O447" s="255"/>
      <c r="P447" s="255"/>
      <c r="Q447" s="255"/>
      <c r="R447" s="255"/>
      <c r="S447" s="255"/>
      <c r="T447" s="25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7" t="s">
        <v>134</v>
      </c>
      <c r="AU447" s="257" t="s">
        <v>80</v>
      </c>
      <c r="AV447" s="15" t="s">
        <v>78</v>
      </c>
      <c r="AW447" s="15" t="s">
        <v>32</v>
      </c>
      <c r="AX447" s="15" t="s">
        <v>70</v>
      </c>
      <c r="AY447" s="257" t="s">
        <v>123</v>
      </c>
    </row>
    <row r="448" s="13" customFormat="1">
      <c r="A448" s="13"/>
      <c r="B448" s="225"/>
      <c r="C448" s="226"/>
      <c r="D448" s="227" t="s">
        <v>134</v>
      </c>
      <c r="E448" s="228" t="s">
        <v>19</v>
      </c>
      <c r="F448" s="229" t="s">
        <v>525</v>
      </c>
      <c r="G448" s="226"/>
      <c r="H448" s="230">
        <v>0.55200000000000005</v>
      </c>
      <c r="I448" s="231"/>
      <c r="J448" s="226"/>
      <c r="K448" s="226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134</v>
      </c>
      <c r="AU448" s="236" t="s">
        <v>80</v>
      </c>
      <c r="AV448" s="13" t="s">
        <v>80</v>
      </c>
      <c r="AW448" s="13" t="s">
        <v>32</v>
      </c>
      <c r="AX448" s="13" t="s">
        <v>70</v>
      </c>
      <c r="AY448" s="236" t="s">
        <v>123</v>
      </c>
    </row>
    <row r="449" s="13" customFormat="1">
      <c r="A449" s="13"/>
      <c r="B449" s="225"/>
      <c r="C449" s="226"/>
      <c r="D449" s="227" t="s">
        <v>134</v>
      </c>
      <c r="E449" s="228" t="s">
        <v>19</v>
      </c>
      <c r="F449" s="229" t="s">
        <v>526</v>
      </c>
      <c r="G449" s="226"/>
      <c r="H449" s="230">
        <v>44.771999999999998</v>
      </c>
      <c r="I449" s="231"/>
      <c r="J449" s="226"/>
      <c r="K449" s="226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134</v>
      </c>
      <c r="AU449" s="236" t="s">
        <v>80</v>
      </c>
      <c r="AV449" s="13" t="s">
        <v>80</v>
      </c>
      <c r="AW449" s="13" t="s">
        <v>32</v>
      </c>
      <c r="AX449" s="13" t="s">
        <v>70</v>
      </c>
      <c r="AY449" s="236" t="s">
        <v>123</v>
      </c>
    </row>
    <row r="450" s="14" customFormat="1">
      <c r="A450" s="14"/>
      <c r="B450" s="237"/>
      <c r="C450" s="238"/>
      <c r="D450" s="227" t="s">
        <v>134</v>
      </c>
      <c r="E450" s="239" t="s">
        <v>19</v>
      </c>
      <c r="F450" s="240" t="s">
        <v>136</v>
      </c>
      <c r="G450" s="238"/>
      <c r="H450" s="241">
        <v>45.323999999999998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7" t="s">
        <v>134</v>
      </c>
      <c r="AU450" s="247" t="s">
        <v>80</v>
      </c>
      <c r="AV450" s="14" t="s">
        <v>130</v>
      </c>
      <c r="AW450" s="14" t="s">
        <v>32</v>
      </c>
      <c r="AX450" s="14" t="s">
        <v>78</v>
      </c>
      <c r="AY450" s="247" t="s">
        <v>123</v>
      </c>
    </row>
    <row r="451" s="2" customFormat="1" ht="24.15" customHeight="1">
      <c r="A451" s="41"/>
      <c r="B451" s="42"/>
      <c r="C451" s="207" t="s">
        <v>527</v>
      </c>
      <c r="D451" s="207" t="s">
        <v>125</v>
      </c>
      <c r="E451" s="208" t="s">
        <v>528</v>
      </c>
      <c r="F451" s="209" t="s">
        <v>529</v>
      </c>
      <c r="G451" s="210" t="s">
        <v>296</v>
      </c>
      <c r="H451" s="211">
        <v>1087.7760000000001</v>
      </c>
      <c r="I451" s="212"/>
      <c r="J451" s="213">
        <f>ROUND(I451*H451,2)</f>
        <v>0</v>
      </c>
      <c r="K451" s="209" t="s">
        <v>129</v>
      </c>
      <c r="L451" s="47"/>
      <c r="M451" s="214" t="s">
        <v>19</v>
      </c>
      <c r="N451" s="215" t="s">
        <v>41</v>
      </c>
      <c r="O451" s="87"/>
      <c r="P451" s="216">
        <f>O451*H451</f>
        <v>0</v>
      </c>
      <c r="Q451" s="216">
        <v>0</v>
      </c>
      <c r="R451" s="216">
        <f>Q451*H451</f>
        <v>0</v>
      </c>
      <c r="S451" s="216">
        <v>0</v>
      </c>
      <c r="T451" s="21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8" t="s">
        <v>130</v>
      </c>
      <c r="AT451" s="218" t="s">
        <v>125</v>
      </c>
      <c r="AU451" s="218" t="s">
        <v>80</v>
      </c>
      <c r="AY451" s="20" t="s">
        <v>123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20" t="s">
        <v>78</v>
      </c>
      <c r="BK451" s="219">
        <f>ROUND(I451*H451,2)</f>
        <v>0</v>
      </c>
      <c r="BL451" s="20" t="s">
        <v>130</v>
      </c>
      <c r="BM451" s="218" t="s">
        <v>530</v>
      </c>
    </row>
    <row r="452" s="2" customFormat="1">
      <c r="A452" s="41"/>
      <c r="B452" s="42"/>
      <c r="C452" s="43"/>
      <c r="D452" s="220" t="s">
        <v>132</v>
      </c>
      <c r="E452" s="43"/>
      <c r="F452" s="221" t="s">
        <v>531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132</v>
      </c>
      <c r="AU452" s="20" t="s">
        <v>80</v>
      </c>
    </row>
    <row r="453" s="15" customFormat="1">
      <c r="A453" s="15"/>
      <c r="B453" s="248"/>
      <c r="C453" s="249"/>
      <c r="D453" s="227" t="s">
        <v>134</v>
      </c>
      <c r="E453" s="250" t="s">
        <v>19</v>
      </c>
      <c r="F453" s="251" t="s">
        <v>524</v>
      </c>
      <c r="G453" s="249"/>
      <c r="H453" s="250" t="s">
        <v>19</v>
      </c>
      <c r="I453" s="252"/>
      <c r="J453" s="249"/>
      <c r="K453" s="249"/>
      <c r="L453" s="253"/>
      <c r="M453" s="254"/>
      <c r="N453" s="255"/>
      <c r="O453" s="255"/>
      <c r="P453" s="255"/>
      <c r="Q453" s="255"/>
      <c r="R453" s="255"/>
      <c r="S453" s="255"/>
      <c r="T453" s="25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57" t="s">
        <v>134</v>
      </c>
      <c r="AU453" s="257" t="s">
        <v>80</v>
      </c>
      <c r="AV453" s="15" t="s">
        <v>78</v>
      </c>
      <c r="AW453" s="15" t="s">
        <v>32</v>
      </c>
      <c r="AX453" s="15" t="s">
        <v>70</v>
      </c>
      <c r="AY453" s="257" t="s">
        <v>123</v>
      </c>
    </row>
    <row r="454" s="13" customFormat="1">
      <c r="A454" s="13"/>
      <c r="B454" s="225"/>
      <c r="C454" s="226"/>
      <c r="D454" s="227" t="s">
        <v>134</v>
      </c>
      <c r="E454" s="228" t="s">
        <v>19</v>
      </c>
      <c r="F454" s="229" t="s">
        <v>525</v>
      </c>
      <c r="G454" s="226"/>
      <c r="H454" s="230">
        <v>0.55200000000000005</v>
      </c>
      <c r="I454" s="231"/>
      <c r="J454" s="226"/>
      <c r="K454" s="226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134</v>
      </c>
      <c r="AU454" s="236" t="s">
        <v>80</v>
      </c>
      <c r="AV454" s="13" t="s">
        <v>80</v>
      </c>
      <c r="AW454" s="13" t="s">
        <v>32</v>
      </c>
      <c r="AX454" s="13" t="s">
        <v>70</v>
      </c>
      <c r="AY454" s="236" t="s">
        <v>123</v>
      </c>
    </row>
    <row r="455" s="13" customFormat="1">
      <c r="A455" s="13"/>
      <c r="B455" s="225"/>
      <c r="C455" s="226"/>
      <c r="D455" s="227" t="s">
        <v>134</v>
      </c>
      <c r="E455" s="228" t="s">
        <v>19</v>
      </c>
      <c r="F455" s="229" t="s">
        <v>526</v>
      </c>
      <c r="G455" s="226"/>
      <c r="H455" s="230">
        <v>44.771999999999998</v>
      </c>
      <c r="I455" s="231"/>
      <c r="J455" s="226"/>
      <c r="K455" s="226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134</v>
      </c>
      <c r="AU455" s="236" t="s">
        <v>80</v>
      </c>
      <c r="AV455" s="13" t="s">
        <v>80</v>
      </c>
      <c r="AW455" s="13" t="s">
        <v>32</v>
      </c>
      <c r="AX455" s="13" t="s">
        <v>70</v>
      </c>
      <c r="AY455" s="236" t="s">
        <v>123</v>
      </c>
    </row>
    <row r="456" s="14" customFormat="1">
      <c r="A456" s="14"/>
      <c r="B456" s="237"/>
      <c r="C456" s="238"/>
      <c r="D456" s="227" t="s">
        <v>134</v>
      </c>
      <c r="E456" s="239" t="s">
        <v>19</v>
      </c>
      <c r="F456" s="240" t="s">
        <v>136</v>
      </c>
      <c r="G456" s="238"/>
      <c r="H456" s="241">
        <v>45.323999999999998</v>
      </c>
      <c r="I456" s="242"/>
      <c r="J456" s="238"/>
      <c r="K456" s="238"/>
      <c r="L456" s="243"/>
      <c r="M456" s="244"/>
      <c r="N456" s="245"/>
      <c r="O456" s="245"/>
      <c r="P456" s="245"/>
      <c r="Q456" s="245"/>
      <c r="R456" s="245"/>
      <c r="S456" s="245"/>
      <c r="T456" s="24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7" t="s">
        <v>134</v>
      </c>
      <c r="AU456" s="247" t="s">
        <v>80</v>
      </c>
      <c r="AV456" s="14" t="s">
        <v>130</v>
      </c>
      <c r="AW456" s="14" t="s">
        <v>32</v>
      </c>
      <c r="AX456" s="14" t="s">
        <v>78</v>
      </c>
      <c r="AY456" s="247" t="s">
        <v>123</v>
      </c>
    </row>
    <row r="457" s="13" customFormat="1">
      <c r="A457" s="13"/>
      <c r="B457" s="225"/>
      <c r="C457" s="226"/>
      <c r="D457" s="227" t="s">
        <v>134</v>
      </c>
      <c r="E457" s="226"/>
      <c r="F457" s="229" t="s">
        <v>532</v>
      </c>
      <c r="G457" s="226"/>
      <c r="H457" s="230">
        <v>1087.7760000000001</v>
      </c>
      <c r="I457" s="231"/>
      <c r="J457" s="226"/>
      <c r="K457" s="226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134</v>
      </c>
      <c r="AU457" s="236" t="s">
        <v>80</v>
      </c>
      <c r="AV457" s="13" t="s">
        <v>80</v>
      </c>
      <c r="AW457" s="13" t="s">
        <v>4</v>
      </c>
      <c r="AX457" s="13" t="s">
        <v>78</v>
      </c>
      <c r="AY457" s="236" t="s">
        <v>123</v>
      </c>
    </row>
    <row r="458" s="2" customFormat="1" ht="24.15" customHeight="1">
      <c r="A458" s="41"/>
      <c r="B458" s="42"/>
      <c r="C458" s="207" t="s">
        <v>533</v>
      </c>
      <c r="D458" s="207" t="s">
        <v>125</v>
      </c>
      <c r="E458" s="208" t="s">
        <v>534</v>
      </c>
      <c r="F458" s="209" t="s">
        <v>535</v>
      </c>
      <c r="G458" s="210" t="s">
        <v>296</v>
      </c>
      <c r="H458" s="211">
        <v>9.3219999999999992</v>
      </c>
      <c r="I458" s="212"/>
      <c r="J458" s="213">
        <f>ROUND(I458*H458,2)</f>
        <v>0</v>
      </c>
      <c r="K458" s="209" t="s">
        <v>129</v>
      </c>
      <c r="L458" s="47"/>
      <c r="M458" s="214" t="s">
        <v>19</v>
      </c>
      <c r="N458" s="215" t="s">
        <v>41</v>
      </c>
      <c r="O458" s="87"/>
      <c r="P458" s="216">
        <f>O458*H458</f>
        <v>0</v>
      </c>
      <c r="Q458" s="216">
        <v>0</v>
      </c>
      <c r="R458" s="216">
        <f>Q458*H458</f>
        <v>0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130</v>
      </c>
      <c r="AT458" s="218" t="s">
        <v>125</v>
      </c>
      <c r="AU458" s="218" t="s">
        <v>80</v>
      </c>
      <c r="AY458" s="20" t="s">
        <v>123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78</v>
      </c>
      <c r="BK458" s="219">
        <f>ROUND(I458*H458,2)</f>
        <v>0</v>
      </c>
      <c r="BL458" s="20" t="s">
        <v>130</v>
      </c>
      <c r="BM458" s="218" t="s">
        <v>536</v>
      </c>
    </row>
    <row r="459" s="2" customFormat="1">
      <c r="A459" s="41"/>
      <c r="B459" s="42"/>
      <c r="C459" s="43"/>
      <c r="D459" s="220" t="s">
        <v>132</v>
      </c>
      <c r="E459" s="43"/>
      <c r="F459" s="221" t="s">
        <v>537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132</v>
      </c>
      <c r="AU459" s="20" t="s">
        <v>80</v>
      </c>
    </row>
    <row r="460" s="15" customFormat="1">
      <c r="A460" s="15"/>
      <c r="B460" s="248"/>
      <c r="C460" s="249"/>
      <c r="D460" s="227" t="s">
        <v>134</v>
      </c>
      <c r="E460" s="250" t="s">
        <v>19</v>
      </c>
      <c r="F460" s="251" t="s">
        <v>524</v>
      </c>
      <c r="G460" s="249"/>
      <c r="H460" s="250" t="s">
        <v>19</v>
      </c>
      <c r="I460" s="252"/>
      <c r="J460" s="249"/>
      <c r="K460" s="249"/>
      <c r="L460" s="253"/>
      <c r="M460" s="254"/>
      <c r="N460" s="255"/>
      <c r="O460" s="255"/>
      <c r="P460" s="255"/>
      <c r="Q460" s="255"/>
      <c r="R460" s="255"/>
      <c r="S460" s="255"/>
      <c r="T460" s="256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57" t="s">
        <v>134</v>
      </c>
      <c r="AU460" s="257" t="s">
        <v>80</v>
      </c>
      <c r="AV460" s="15" t="s">
        <v>78</v>
      </c>
      <c r="AW460" s="15" t="s">
        <v>32</v>
      </c>
      <c r="AX460" s="15" t="s">
        <v>70</v>
      </c>
      <c r="AY460" s="257" t="s">
        <v>123</v>
      </c>
    </row>
    <row r="461" s="13" customFormat="1">
      <c r="A461" s="13"/>
      <c r="B461" s="225"/>
      <c r="C461" s="226"/>
      <c r="D461" s="227" t="s">
        <v>134</v>
      </c>
      <c r="E461" s="228" t="s">
        <v>19</v>
      </c>
      <c r="F461" s="229" t="s">
        <v>538</v>
      </c>
      <c r="G461" s="226"/>
      <c r="H461" s="230">
        <v>6.5629999999999997</v>
      </c>
      <c r="I461" s="231"/>
      <c r="J461" s="226"/>
      <c r="K461" s="226"/>
      <c r="L461" s="232"/>
      <c r="M461" s="233"/>
      <c r="N461" s="234"/>
      <c r="O461" s="234"/>
      <c r="P461" s="234"/>
      <c r="Q461" s="234"/>
      <c r="R461" s="234"/>
      <c r="S461" s="234"/>
      <c r="T461" s="23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6" t="s">
        <v>134</v>
      </c>
      <c r="AU461" s="236" t="s">
        <v>80</v>
      </c>
      <c r="AV461" s="13" t="s">
        <v>80</v>
      </c>
      <c r="AW461" s="13" t="s">
        <v>32</v>
      </c>
      <c r="AX461" s="13" t="s">
        <v>70</v>
      </c>
      <c r="AY461" s="236" t="s">
        <v>123</v>
      </c>
    </row>
    <row r="462" s="13" customFormat="1">
      <c r="A462" s="13"/>
      <c r="B462" s="225"/>
      <c r="C462" s="226"/>
      <c r="D462" s="227" t="s">
        <v>134</v>
      </c>
      <c r="E462" s="228" t="s">
        <v>19</v>
      </c>
      <c r="F462" s="229" t="s">
        <v>539</v>
      </c>
      <c r="G462" s="226"/>
      <c r="H462" s="230">
        <v>0.97499999999999998</v>
      </c>
      <c r="I462" s="231"/>
      <c r="J462" s="226"/>
      <c r="K462" s="226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134</v>
      </c>
      <c r="AU462" s="236" t="s">
        <v>80</v>
      </c>
      <c r="AV462" s="13" t="s">
        <v>80</v>
      </c>
      <c r="AW462" s="13" t="s">
        <v>32</v>
      </c>
      <c r="AX462" s="13" t="s">
        <v>70</v>
      </c>
      <c r="AY462" s="236" t="s">
        <v>123</v>
      </c>
    </row>
    <row r="463" s="13" customFormat="1">
      <c r="A463" s="13"/>
      <c r="B463" s="225"/>
      <c r="C463" s="226"/>
      <c r="D463" s="227" t="s">
        <v>134</v>
      </c>
      <c r="E463" s="228" t="s">
        <v>19</v>
      </c>
      <c r="F463" s="229" t="s">
        <v>540</v>
      </c>
      <c r="G463" s="226"/>
      <c r="H463" s="230">
        <v>1.784</v>
      </c>
      <c r="I463" s="231"/>
      <c r="J463" s="226"/>
      <c r="K463" s="226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134</v>
      </c>
      <c r="AU463" s="236" t="s">
        <v>80</v>
      </c>
      <c r="AV463" s="13" t="s">
        <v>80</v>
      </c>
      <c r="AW463" s="13" t="s">
        <v>32</v>
      </c>
      <c r="AX463" s="13" t="s">
        <v>70</v>
      </c>
      <c r="AY463" s="236" t="s">
        <v>123</v>
      </c>
    </row>
    <row r="464" s="14" customFormat="1">
      <c r="A464" s="14"/>
      <c r="B464" s="237"/>
      <c r="C464" s="238"/>
      <c r="D464" s="227" t="s">
        <v>134</v>
      </c>
      <c r="E464" s="239" t="s">
        <v>19</v>
      </c>
      <c r="F464" s="240" t="s">
        <v>136</v>
      </c>
      <c r="G464" s="238"/>
      <c r="H464" s="241">
        <v>9.3219999999999992</v>
      </c>
      <c r="I464" s="242"/>
      <c r="J464" s="238"/>
      <c r="K464" s="238"/>
      <c r="L464" s="243"/>
      <c r="M464" s="244"/>
      <c r="N464" s="245"/>
      <c r="O464" s="245"/>
      <c r="P464" s="245"/>
      <c r="Q464" s="245"/>
      <c r="R464" s="245"/>
      <c r="S464" s="245"/>
      <c r="T464" s="24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7" t="s">
        <v>134</v>
      </c>
      <c r="AU464" s="247" t="s">
        <v>80</v>
      </c>
      <c r="AV464" s="14" t="s">
        <v>130</v>
      </c>
      <c r="AW464" s="14" t="s">
        <v>32</v>
      </c>
      <c r="AX464" s="14" t="s">
        <v>78</v>
      </c>
      <c r="AY464" s="247" t="s">
        <v>123</v>
      </c>
    </row>
    <row r="465" s="2" customFormat="1" ht="24.15" customHeight="1">
      <c r="A465" s="41"/>
      <c r="B465" s="42"/>
      <c r="C465" s="207" t="s">
        <v>541</v>
      </c>
      <c r="D465" s="207" t="s">
        <v>125</v>
      </c>
      <c r="E465" s="208" t="s">
        <v>542</v>
      </c>
      <c r="F465" s="209" t="s">
        <v>543</v>
      </c>
      <c r="G465" s="210" t="s">
        <v>296</v>
      </c>
      <c r="H465" s="211">
        <v>223.72800000000001</v>
      </c>
      <c r="I465" s="212"/>
      <c r="J465" s="213">
        <f>ROUND(I465*H465,2)</f>
        <v>0</v>
      </c>
      <c r="K465" s="209" t="s">
        <v>129</v>
      </c>
      <c r="L465" s="47"/>
      <c r="M465" s="214" t="s">
        <v>19</v>
      </c>
      <c r="N465" s="215" t="s">
        <v>41</v>
      </c>
      <c r="O465" s="87"/>
      <c r="P465" s="216">
        <f>O465*H465</f>
        <v>0</v>
      </c>
      <c r="Q465" s="216">
        <v>0</v>
      </c>
      <c r="R465" s="216">
        <f>Q465*H465</f>
        <v>0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130</v>
      </c>
      <c r="AT465" s="218" t="s">
        <v>125</v>
      </c>
      <c r="AU465" s="218" t="s">
        <v>80</v>
      </c>
      <c r="AY465" s="20" t="s">
        <v>123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78</v>
      </c>
      <c r="BK465" s="219">
        <f>ROUND(I465*H465,2)</f>
        <v>0</v>
      </c>
      <c r="BL465" s="20" t="s">
        <v>130</v>
      </c>
      <c r="BM465" s="218" t="s">
        <v>544</v>
      </c>
    </row>
    <row r="466" s="2" customFormat="1">
      <c r="A466" s="41"/>
      <c r="B466" s="42"/>
      <c r="C466" s="43"/>
      <c r="D466" s="220" t="s">
        <v>132</v>
      </c>
      <c r="E466" s="43"/>
      <c r="F466" s="221" t="s">
        <v>545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132</v>
      </c>
      <c r="AU466" s="20" t="s">
        <v>80</v>
      </c>
    </row>
    <row r="467" s="15" customFormat="1">
      <c r="A467" s="15"/>
      <c r="B467" s="248"/>
      <c r="C467" s="249"/>
      <c r="D467" s="227" t="s">
        <v>134</v>
      </c>
      <c r="E467" s="250" t="s">
        <v>19</v>
      </c>
      <c r="F467" s="251" t="s">
        <v>524</v>
      </c>
      <c r="G467" s="249"/>
      <c r="H467" s="250" t="s">
        <v>19</v>
      </c>
      <c r="I467" s="252"/>
      <c r="J467" s="249"/>
      <c r="K467" s="249"/>
      <c r="L467" s="253"/>
      <c r="M467" s="254"/>
      <c r="N467" s="255"/>
      <c r="O467" s="255"/>
      <c r="P467" s="255"/>
      <c r="Q467" s="255"/>
      <c r="R467" s="255"/>
      <c r="S467" s="255"/>
      <c r="T467" s="256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7" t="s">
        <v>134</v>
      </c>
      <c r="AU467" s="257" t="s">
        <v>80</v>
      </c>
      <c r="AV467" s="15" t="s">
        <v>78</v>
      </c>
      <c r="AW467" s="15" t="s">
        <v>32</v>
      </c>
      <c r="AX467" s="15" t="s">
        <v>70</v>
      </c>
      <c r="AY467" s="257" t="s">
        <v>123</v>
      </c>
    </row>
    <row r="468" s="13" customFormat="1">
      <c r="A468" s="13"/>
      <c r="B468" s="225"/>
      <c r="C468" s="226"/>
      <c r="D468" s="227" t="s">
        <v>134</v>
      </c>
      <c r="E468" s="228" t="s">
        <v>19</v>
      </c>
      <c r="F468" s="229" t="s">
        <v>538</v>
      </c>
      <c r="G468" s="226"/>
      <c r="H468" s="230">
        <v>6.5629999999999997</v>
      </c>
      <c r="I468" s="231"/>
      <c r="J468" s="226"/>
      <c r="K468" s="226"/>
      <c r="L468" s="232"/>
      <c r="M468" s="233"/>
      <c r="N468" s="234"/>
      <c r="O468" s="234"/>
      <c r="P468" s="234"/>
      <c r="Q468" s="234"/>
      <c r="R468" s="234"/>
      <c r="S468" s="234"/>
      <c r="T468" s="23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134</v>
      </c>
      <c r="AU468" s="236" t="s">
        <v>80</v>
      </c>
      <c r="AV468" s="13" t="s">
        <v>80</v>
      </c>
      <c r="AW468" s="13" t="s">
        <v>32</v>
      </c>
      <c r="AX468" s="13" t="s">
        <v>70</v>
      </c>
      <c r="AY468" s="236" t="s">
        <v>123</v>
      </c>
    </row>
    <row r="469" s="13" customFormat="1">
      <c r="A469" s="13"/>
      <c r="B469" s="225"/>
      <c r="C469" s="226"/>
      <c r="D469" s="227" t="s">
        <v>134</v>
      </c>
      <c r="E469" s="228" t="s">
        <v>19</v>
      </c>
      <c r="F469" s="229" t="s">
        <v>539</v>
      </c>
      <c r="G469" s="226"/>
      <c r="H469" s="230">
        <v>0.97499999999999998</v>
      </c>
      <c r="I469" s="231"/>
      <c r="J469" s="226"/>
      <c r="K469" s="226"/>
      <c r="L469" s="232"/>
      <c r="M469" s="233"/>
      <c r="N469" s="234"/>
      <c r="O469" s="234"/>
      <c r="P469" s="234"/>
      <c r="Q469" s="234"/>
      <c r="R469" s="234"/>
      <c r="S469" s="234"/>
      <c r="T469" s="23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6" t="s">
        <v>134</v>
      </c>
      <c r="AU469" s="236" t="s">
        <v>80</v>
      </c>
      <c r="AV469" s="13" t="s">
        <v>80</v>
      </c>
      <c r="AW469" s="13" t="s">
        <v>32</v>
      </c>
      <c r="AX469" s="13" t="s">
        <v>70</v>
      </c>
      <c r="AY469" s="236" t="s">
        <v>123</v>
      </c>
    </row>
    <row r="470" s="13" customFormat="1">
      <c r="A470" s="13"/>
      <c r="B470" s="225"/>
      <c r="C470" s="226"/>
      <c r="D470" s="227" t="s">
        <v>134</v>
      </c>
      <c r="E470" s="228" t="s">
        <v>19</v>
      </c>
      <c r="F470" s="229" t="s">
        <v>540</v>
      </c>
      <c r="G470" s="226"/>
      <c r="H470" s="230">
        <v>1.784</v>
      </c>
      <c r="I470" s="231"/>
      <c r="J470" s="226"/>
      <c r="K470" s="226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134</v>
      </c>
      <c r="AU470" s="236" t="s">
        <v>80</v>
      </c>
      <c r="AV470" s="13" t="s">
        <v>80</v>
      </c>
      <c r="AW470" s="13" t="s">
        <v>32</v>
      </c>
      <c r="AX470" s="13" t="s">
        <v>70</v>
      </c>
      <c r="AY470" s="236" t="s">
        <v>123</v>
      </c>
    </row>
    <row r="471" s="14" customFormat="1">
      <c r="A471" s="14"/>
      <c r="B471" s="237"/>
      <c r="C471" s="238"/>
      <c r="D471" s="227" t="s">
        <v>134</v>
      </c>
      <c r="E471" s="239" t="s">
        <v>19</v>
      </c>
      <c r="F471" s="240" t="s">
        <v>136</v>
      </c>
      <c r="G471" s="238"/>
      <c r="H471" s="241">
        <v>9.3219999999999992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7" t="s">
        <v>134</v>
      </c>
      <c r="AU471" s="247" t="s">
        <v>80</v>
      </c>
      <c r="AV471" s="14" t="s">
        <v>130</v>
      </c>
      <c r="AW471" s="14" t="s">
        <v>32</v>
      </c>
      <c r="AX471" s="14" t="s">
        <v>78</v>
      </c>
      <c r="AY471" s="247" t="s">
        <v>123</v>
      </c>
    </row>
    <row r="472" s="13" customFormat="1">
      <c r="A472" s="13"/>
      <c r="B472" s="225"/>
      <c r="C472" s="226"/>
      <c r="D472" s="227" t="s">
        <v>134</v>
      </c>
      <c r="E472" s="226"/>
      <c r="F472" s="229" t="s">
        <v>546</v>
      </c>
      <c r="G472" s="226"/>
      <c r="H472" s="230">
        <v>223.72800000000001</v>
      </c>
      <c r="I472" s="231"/>
      <c r="J472" s="226"/>
      <c r="K472" s="226"/>
      <c r="L472" s="232"/>
      <c r="M472" s="233"/>
      <c r="N472" s="234"/>
      <c r="O472" s="234"/>
      <c r="P472" s="234"/>
      <c r="Q472" s="234"/>
      <c r="R472" s="234"/>
      <c r="S472" s="234"/>
      <c r="T472" s="23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6" t="s">
        <v>134</v>
      </c>
      <c r="AU472" s="236" t="s">
        <v>80</v>
      </c>
      <c r="AV472" s="13" t="s">
        <v>80</v>
      </c>
      <c r="AW472" s="13" t="s">
        <v>4</v>
      </c>
      <c r="AX472" s="13" t="s">
        <v>78</v>
      </c>
      <c r="AY472" s="236" t="s">
        <v>123</v>
      </c>
    </row>
    <row r="473" s="2" customFormat="1" ht="24.15" customHeight="1">
      <c r="A473" s="41"/>
      <c r="B473" s="42"/>
      <c r="C473" s="207" t="s">
        <v>547</v>
      </c>
      <c r="D473" s="207" t="s">
        <v>125</v>
      </c>
      <c r="E473" s="208" t="s">
        <v>548</v>
      </c>
      <c r="F473" s="209" t="s">
        <v>549</v>
      </c>
      <c r="G473" s="210" t="s">
        <v>296</v>
      </c>
      <c r="H473" s="211">
        <v>9.3219999999999992</v>
      </c>
      <c r="I473" s="212"/>
      <c r="J473" s="213">
        <f>ROUND(I473*H473,2)</f>
        <v>0</v>
      </c>
      <c r="K473" s="209" t="s">
        <v>129</v>
      </c>
      <c r="L473" s="47"/>
      <c r="M473" s="214" t="s">
        <v>19</v>
      </c>
      <c r="N473" s="215" t="s">
        <v>41</v>
      </c>
      <c r="O473" s="87"/>
      <c r="P473" s="216">
        <f>O473*H473</f>
        <v>0</v>
      </c>
      <c r="Q473" s="216">
        <v>0</v>
      </c>
      <c r="R473" s="216">
        <f>Q473*H473</f>
        <v>0</v>
      </c>
      <c r="S473" s="216">
        <v>0</v>
      </c>
      <c r="T473" s="21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130</v>
      </c>
      <c r="AT473" s="218" t="s">
        <v>125</v>
      </c>
      <c r="AU473" s="218" t="s">
        <v>80</v>
      </c>
      <c r="AY473" s="20" t="s">
        <v>123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78</v>
      </c>
      <c r="BK473" s="219">
        <f>ROUND(I473*H473,2)</f>
        <v>0</v>
      </c>
      <c r="BL473" s="20" t="s">
        <v>130</v>
      </c>
      <c r="BM473" s="218" t="s">
        <v>550</v>
      </c>
    </row>
    <row r="474" s="2" customFormat="1">
      <c r="A474" s="41"/>
      <c r="B474" s="42"/>
      <c r="C474" s="43"/>
      <c r="D474" s="220" t="s">
        <v>132</v>
      </c>
      <c r="E474" s="43"/>
      <c r="F474" s="221" t="s">
        <v>551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132</v>
      </c>
      <c r="AU474" s="20" t="s">
        <v>80</v>
      </c>
    </row>
    <row r="475" s="15" customFormat="1">
      <c r="A475" s="15"/>
      <c r="B475" s="248"/>
      <c r="C475" s="249"/>
      <c r="D475" s="227" t="s">
        <v>134</v>
      </c>
      <c r="E475" s="250" t="s">
        <v>19</v>
      </c>
      <c r="F475" s="251" t="s">
        <v>524</v>
      </c>
      <c r="G475" s="249"/>
      <c r="H475" s="250" t="s">
        <v>19</v>
      </c>
      <c r="I475" s="252"/>
      <c r="J475" s="249"/>
      <c r="K475" s="249"/>
      <c r="L475" s="253"/>
      <c r="M475" s="254"/>
      <c r="N475" s="255"/>
      <c r="O475" s="255"/>
      <c r="P475" s="255"/>
      <c r="Q475" s="255"/>
      <c r="R475" s="255"/>
      <c r="S475" s="255"/>
      <c r="T475" s="256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57" t="s">
        <v>134</v>
      </c>
      <c r="AU475" s="257" t="s">
        <v>80</v>
      </c>
      <c r="AV475" s="15" t="s">
        <v>78</v>
      </c>
      <c r="AW475" s="15" t="s">
        <v>32</v>
      </c>
      <c r="AX475" s="15" t="s">
        <v>70</v>
      </c>
      <c r="AY475" s="257" t="s">
        <v>123</v>
      </c>
    </row>
    <row r="476" s="13" customFormat="1">
      <c r="A476" s="13"/>
      <c r="B476" s="225"/>
      <c r="C476" s="226"/>
      <c r="D476" s="227" t="s">
        <v>134</v>
      </c>
      <c r="E476" s="228" t="s">
        <v>19</v>
      </c>
      <c r="F476" s="229" t="s">
        <v>538</v>
      </c>
      <c r="G476" s="226"/>
      <c r="H476" s="230">
        <v>6.5629999999999997</v>
      </c>
      <c r="I476" s="231"/>
      <c r="J476" s="226"/>
      <c r="K476" s="226"/>
      <c r="L476" s="232"/>
      <c r="M476" s="233"/>
      <c r="N476" s="234"/>
      <c r="O476" s="234"/>
      <c r="P476" s="234"/>
      <c r="Q476" s="234"/>
      <c r="R476" s="234"/>
      <c r="S476" s="234"/>
      <c r="T476" s="23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6" t="s">
        <v>134</v>
      </c>
      <c r="AU476" s="236" t="s">
        <v>80</v>
      </c>
      <c r="AV476" s="13" t="s">
        <v>80</v>
      </c>
      <c r="AW476" s="13" t="s">
        <v>32</v>
      </c>
      <c r="AX476" s="13" t="s">
        <v>70</v>
      </c>
      <c r="AY476" s="236" t="s">
        <v>123</v>
      </c>
    </row>
    <row r="477" s="13" customFormat="1">
      <c r="A477" s="13"/>
      <c r="B477" s="225"/>
      <c r="C477" s="226"/>
      <c r="D477" s="227" t="s">
        <v>134</v>
      </c>
      <c r="E477" s="228" t="s">
        <v>19</v>
      </c>
      <c r="F477" s="229" t="s">
        <v>539</v>
      </c>
      <c r="G477" s="226"/>
      <c r="H477" s="230">
        <v>0.97499999999999998</v>
      </c>
      <c r="I477" s="231"/>
      <c r="J477" s="226"/>
      <c r="K477" s="226"/>
      <c r="L477" s="232"/>
      <c r="M477" s="233"/>
      <c r="N477" s="234"/>
      <c r="O477" s="234"/>
      <c r="P477" s="234"/>
      <c r="Q477" s="234"/>
      <c r="R477" s="234"/>
      <c r="S477" s="234"/>
      <c r="T477" s="235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6" t="s">
        <v>134</v>
      </c>
      <c r="AU477" s="236" t="s">
        <v>80</v>
      </c>
      <c r="AV477" s="13" t="s">
        <v>80</v>
      </c>
      <c r="AW477" s="13" t="s">
        <v>32</v>
      </c>
      <c r="AX477" s="13" t="s">
        <v>70</v>
      </c>
      <c r="AY477" s="236" t="s">
        <v>123</v>
      </c>
    </row>
    <row r="478" s="13" customFormat="1">
      <c r="A478" s="13"/>
      <c r="B478" s="225"/>
      <c r="C478" s="226"/>
      <c r="D478" s="227" t="s">
        <v>134</v>
      </c>
      <c r="E478" s="228" t="s">
        <v>19</v>
      </c>
      <c r="F478" s="229" t="s">
        <v>540</v>
      </c>
      <c r="G478" s="226"/>
      <c r="H478" s="230">
        <v>1.784</v>
      </c>
      <c r="I478" s="231"/>
      <c r="J478" s="226"/>
      <c r="K478" s="226"/>
      <c r="L478" s="232"/>
      <c r="M478" s="233"/>
      <c r="N478" s="234"/>
      <c r="O478" s="234"/>
      <c r="P478" s="234"/>
      <c r="Q478" s="234"/>
      <c r="R478" s="234"/>
      <c r="S478" s="234"/>
      <c r="T478" s="23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6" t="s">
        <v>134</v>
      </c>
      <c r="AU478" s="236" t="s">
        <v>80</v>
      </c>
      <c r="AV478" s="13" t="s">
        <v>80</v>
      </c>
      <c r="AW478" s="13" t="s">
        <v>32</v>
      </c>
      <c r="AX478" s="13" t="s">
        <v>70</v>
      </c>
      <c r="AY478" s="236" t="s">
        <v>123</v>
      </c>
    </row>
    <row r="479" s="14" customFormat="1">
      <c r="A479" s="14"/>
      <c r="B479" s="237"/>
      <c r="C479" s="238"/>
      <c r="D479" s="227" t="s">
        <v>134</v>
      </c>
      <c r="E479" s="239" t="s">
        <v>19</v>
      </c>
      <c r="F479" s="240" t="s">
        <v>136</v>
      </c>
      <c r="G479" s="238"/>
      <c r="H479" s="241">
        <v>9.3219999999999992</v>
      </c>
      <c r="I479" s="242"/>
      <c r="J479" s="238"/>
      <c r="K479" s="238"/>
      <c r="L479" s="243"/>
      <c r="M479" s="244"/>
      <c r="N479" s="245"/>
      <c r="O479" s="245"/>
      <c r="P479" s="245"/>
      <c r="Q479" s="245"/>
      <c r="R479" s="245"/>
      <c r="S479" s="245"/>
      <c r="T479" s="246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7" t="s">
        <v>134</v>
      </c>
      <c r="AU479" s="247" t="s">
        <v>80</v>
      </c>
      <c r="AV479" s="14" t="s">
        <v>130</v>
      </c>
      <c r="AW479" s="14" t="s">
        <v>32</v>
      </c>
      <c r="AX479" s="14" t="s">
        <v>78</v>
      </c>
      <c r="AY479" s="247" t="s">
        <v>123</v>
      </c>
    </row>
    <row r="480" s="2" customFormat="1" ht="24.15" customHeight="1">
      <c r="A480" s="41"/>
      <c r="B480" s="42"/>
      <c r="C480" s="207" t="s">
        <v>552</v>
      </c>
      <c r="D480" s="207" t="s">
        <v>125</v>
      </c>
      <c r="E480" s="208" t="s">
        <v>553</v>
      </c>
      <c r="F480" s="209" t="s">
        <v>295</v>
      </c>
      <c r="G480" s="210" t="s">
        <v>296</v>
      </c>
      <c r="H480" s="211">
        <v>44.771999999999998</v>
      </c>
      <c r="I480" s="212"/>
      <c r="J480" s="213">
        <f>ROUND(I480*H480,2)</f>
        <v>0</v>
      </c>
      <c r="K480" s="209" t="s">
        <v>129</v>
      </c>
      <c r="L480" s="47"/>
      <c r="M480" s="214" t="s">
        <v>19</v>
      </c>
      <c r="N480" s="215" t="s">
        <v>41</v>
      </c>
      <c r="O480" s="87"/>
      <c r="P480" s="216">
        <f>O480*H480</f>
        <v>0</v>
      </c>
      <c r="Q480" s="216">
        <v>0</v>
      </c>
      <c r="R480" s="216">
        <f>Q480*H480</f>
        <v>0</v>
      </c>
      <c r="S480" s="216">
        <v>0</v>
      </c>
      <c r="T480" s="217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18" t="s">
        <v>130</v>
      </c>
      <c r="AT480" s="218" t="s">
        <v>125</v>
      </c>
      <c r="AU480" s="218" t="s">
        <v>80</v>
      </c>
      <c r="AY480" s="20" t="s">
        <v>123</v>
      </c>
      <c r="BE480" s="219">
        <f>IF(N480="základní",J480,0)</f>
        <v>0</v>
      </c>
      <c r="BF480" s="219">
        <f>IF(N480="snížená",J480,0)</f>
        <v>0</v>
      </c>
      <c r="BG480" s="219">
        <f>IF(N480="zákl. přenesená",J480,0)</f>
        <v>0</v>
      </c>
      <c r="BH480" s="219">
        <f>IF(N480="sníž. přenesená",J480,0)</f>
        <v>0</v>
      </c>
      <c r="BI480" s="219">
        <f>IF(N480="nulová",J480,0)</f>
        <v>0</v>
      </c>
      <c r="BJ480" s="20" t="s">
        <v>78</v>
      </c>
      <c r="BK480" s="219">
        <f>ROUND(I480*H480,2)</f>
        <v>0</v>
      </c>
      <c r="BL480" s="20" t="s">
        <v>130</v>
      </c>
      <c r="BM480" s="218" t="s">
        <v>554</v>
      </c>
    </row>
    <row r="481" s="2" customFormat="1">
      <c r="A481" s="41"/>
      <c r="B481" s="42"/>
      <c r="C481" s="43"/>
      <c r="D481" s="220" t="s">
        <v>132</v>
      </c>
      <c r="E481" s="43"/>
      <c r="F481" s="221" t="s">
        <v>555</v>
      </c>
      <c r="G481" s="43"/>
      <c r="H481" s="43"/>
      <c r="I481" s="222"/>
      <c r="J481" s="43"/>
      <c r="K481" s="43"/>
      <c r="L481" s="47"/>
      <c r="M481" s="223"/>
      <c r="N481" s="224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0" t="s">
        <v>132</v>
      </c>
      <c r="AU481" s="20" t="s">
        <v>80</v>
      </c>
    </row>
    <row r="482" s="15" customFormat="1">
      <c r="A482" s="15"/>
      <c r="B482" s="248"/>
      <c r="C482" s="249"/>
      <c r="D482" s="227" t="s">
        <v>134</v>
      </c>
      <c r="E482" s="250" t="s">
        <v>19</v>
      </c>
      <c r="F482" s="251" t="s">
        <v>524</v>
      </c>
      <c r="G482" s="249"/>
      <c r="H482" s="250" t="s">
        <v>19</v>
      </c>
      <c r="I482" s="252"/>
      <c r="J482" s="249"/>
      <c r="K482" s="249"/>
      <c r="L482" s="253"/>
      <c r="M482" s="254"/>
      <c r="N482" s="255"/>
      <c r="O482" s="255"/>
      <c r="P482" s="255"/>
      <c r="Q482" s="255"/>
      <c r="R482" s="255"/>
      <c r="S482" s="255"/>
      <c r="T482" s="256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7" t="s">
        <v>134</v>
      </c>
      <c r="AU482" s="257" t="s">
        <v>80</v>
      </c>
      <c r="AV482" s="15" t="s">
        <v>78</v>
      </c>
      <c r="AW482" s="15" t="s">
        <v>32</v>
      </c>
      <c r="AX482" s="15" t="s">
        <v>70</v>
      </c>
      <c r="AY482" s="257" t="s">
        <v>123</v>
      </c>
    </row>
    <row r="483" s="13" customFormat="1">
      <c r="A483" s="13"/>
      <c r="B483" s="225"/>
      <c r="C483" s="226"/>
      <c r="D483" s="227" t="s">
        <v>134</v>
      </c>
      <c r="E483" s="228" t="s">
        <v>19</v>
      </c>
      <c r="F483" s="229" t="s">
        <v>526</v>
      </c>
      <c r="G483" s="226"/>
      <c r="H483" s="230">
        <v>44.771999999999998</v>
      </c>
      <c r="I483" s="231"/>
      <c r="J483" s="226"/>
      <c r="K483" s="226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134</v>
      </c>
      <c r="AU483" s="236" t="s">
        <v>80</v>
      </c>
      <c r="AV483" s="13" t="s">
        <v>80</v>
      </c>
      <c r="AW483" s="13" t="s">
        <v>32</v>
      </c>
      <c r="AX483" s="13" t="s">
        <v>70</v>
      </c>
      <c r="AY483" s="236" t="s">
        <v>123</v>
      </c>
    </row>
    <row r="484" s="14" customFormat="1">
      <c r="A484" s="14"/>
      <c r="B484" s="237"/>
      <c r="C484" s="238"/>
      <c r="D484" s="227" t="s">
        <v>134</v>
      </c>
      <c r="E484" s="239" t="s">
        <v>19</v>
      </c>
      <c r="F484" s="240" t="s">
        <v>136</v>
      </c>
      <c r="G484" s="238"/>
      <c r="H484" s="241">
        <v>44.771999999999998</v>
      </c>
      <c r="I484" s="242"/>
      <c r="J484" s="238"/>
      <c r="K484" s="238"/>
      <c r="L484" s="243"/>
      <c r="M484" s="244"/>
      <c r="N484" s="245"/>
      <c r="O484" s="245"/>
      <c r="P484" s="245"/>
      <c r="Q484" s="245"/>
      <c r="R484" s="245"/>
      <c r="S484" s="245"/>
      <c r="T484" s="24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7" t="s">
        <v>134</v>
      </c>
      <c r="AU484" s="247" t="s">
        <v>80</v>
      </c>
      <c r="AV484" s="14" t="s">
        <v>130</v>
      </c>
      <c r="AW484" s="14" t="s">
        <v>32</v>
      </c>
      <c r="AX484" s="14" t="s">
        <v>78</v>
      </c>
      <c r="AY484" s="247" t="s">
        <v>123</v>
      </c>
    </row>
    <row r="485" s="2" customFormat="1" ht="24.15" customHeight="1">
      <c r="A485" s="41"/>
      <c r="B485" s="42"/>
      <c r="C485" s="207" t="s">
        <v>556</v>
      </c>
      <c r="D485" s="207" t="s">
        <v>125</v>
      </c>
      <c r="E485" s="208" t="s">
        <v>557</v>
      </c>
      <c r="F485" s="209" t="s">
        <v>558</v>
      </c>
      <c r="G485" s="210" t="s">
        <v>296</v>
      </c>
      <c r="H485" s="211">
        <v>0.55200000000000005</v>
      </c>
      <c r="I485" s="212"/>
      <c r="J485" s="213">
        <f>ROUND(I485*H485,2)</f>
        <v>0</v>
      </c>
      <c r="K485" s="209" t="s">
        <v>129</v>
      </c>
      <c r="L485" s="47"/>
      <c r="M485" s="214" t="s">
        <v>19</v>
      </c>
      <c r="N485" s="215" t="s">
        <v>41</v>
      </c>
      <c r="O485" s="87"/>
      <c r="P485" s="216">
        <f>O485*H485</f>
        <v>0</v>
      </c>
      <c r="Q485" s="216">
        <v>0</v>
      </c>
      <c r="R485" s="216">
        <f>Q485*H485</f>
        <v>0</v>
      </c>
      <c r="S485" s="216">
        <v>0</v>
      </c>
      <c r="T485" s="217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18" t="s">
        <v>130</v>
      </c>
      <c r="AT485" s="218" t="s">
        <v>125</v>
      </c>
      <c r="AU485" s="218" t="s">
        <v>80</v>
      </c>
      <c r="AY485" s="20" t="s">
        <v>123</v>
      </c>
      <c r="BE485" s="219">
        <f>IF(N485="základní",J485,0)</f>
        <v>0</v>
      </c>
      <c r="BF485" s="219">
        <f>IF(N485="snížená",J485,0)</f>
        <v>0</v>
      </c>
      <c r="BG485" s="219">
        <f>IF(N485="zákl. přenesená",J485,0)</f>
        <v>0</v>
      </c>
      <c r="BH485" s="219">
        <f>IF(N485="sníž. přenesená",J485,0)</f>
        <v>0</v>
      </c>
      <c r="BI485" s="219">
        <f>IF(N485="nulová",J485,0)</f>
        <v>0</v>
      </c>
      <c r="BJ485" s="20" t="s">
        <v>78</v>
      </c>
      <c r="BK485" s="219">
        <f>ROUND(I485*H485,2)</f>
        <v>0</v>
      </c>
      <c r="BL485" s="20" t="s">
        <v>130</v>
      </c>
      <c r="BM485" s="218" t="s">
        <v>559</v>
      </c>
    </row>
    <row r="486" s="2" customFormat="1">
      <c r="A486" s="41"/>
      <c r="B486" s="42"/>
      <c r="C486" s="43"/>
      <c r="D486" s="220" t="s">
        <v>132</v>
      </c>
      <c r="E486" s="43"/>
      <c r="F486" s="221" t="s">
        <v>560</v>
      </c>
      <c r="G486" s="43"/>
      <c r="H486" s="43"/>
      <c r="I486" s="222"/>
      <c r="J486" s="43"/>
      <c r="K486" s="43"/>
      <c r="L486" s="47"/>
      <c r="M486" s="223"/>
      <c r="N486" s="224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0" t="s">
        <v>132</v>
      </c>
      <c r="AU486" s="20" t="s">
        <v>80</v>
      </c>
    </row>
    <row r="487" s="15" customFormat="1">
      <c r="A487" s="15"/>
      <c r="B487" s="248"/>
      <c r="C487" s="249"/>
      <c r="D487" s="227" t="s">
        <v>134</v>
      </c>
      <c r="E487" s="250" t="s">
        <v>19</v>
      </c>
      <c r="F487" s="251" t="s">
        <v>524</v>
      </c>
      <c r="G487" s="249"/>
      <c r="H487" s="250" t="s">
        <v>19</v>
      </c>
      <c r="I487" s="252"/>
      <c r="J487" s="249"/>
      <c r="K487" s="249"/>
      <c r="L487" s="253"/>
      <c r="M487" s="254"/>
      <c r="N487" s="255"/>
      <c r="O487" s="255"/>
      <c r="P487" s="255"/>
      <c r="Q487" s="255"/>
      <c r="R487" s="255"/>
      <c r="S487" s="255"/>
      <c r="T487" s="256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57" t="s">
        <v>134</v>
      </c>
      <c r="AU487" s="257" t="s">
        <v>80</v>
      </c>
      <c r="AV487" s="15" t="s">
        <v>78</v>
      </c>
      <c r="AW487" s="15" t="s">
        <v>32</v>
      </c>
      <c r="AX487" s="15" t="s">
        <v>70</v>
      </c>
      <c r="AY487" s="257" t="s">
        <v>123</v>
      </c>
    </row>
    <row r="488" s="13" customFormat="1">
      <c r="A488" s="13"/>
      <c r="B488" s="225"/>
      <c r="C488" s="226"/>
      <c r="D488" s="227" t="s">
        <v>134</v>
      </c>
      <c r="E488" s="228" t="s">
        <v>19</v>
      </c>
      <c r="F488" s="229" t="s">
        <v>525</v>
      </c>
      <c r="G488" s="226"/>
      <c r="H488" s="230">
        <v>0.55200000000000005</v>
      </c>
      <c r="I488" s="231"/>
      <c r="J488" s="226"/>
      <c r="K488" s="226"/>
      <c r="L488" s="232"/>
      <c r="M488" s="233"/>
      <c r="N488" s="234"/>
      <c r="O488" s="234"/>
      <c r="P488" s="234"/>
      <c r="Q488" s="234"/>
      <c r="R488" s="234"/>
      <c r="S488" s="234"/>
      <c r="T488" s="23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6" t="s">
        <v>134</v>
      </c>
      <c r="AU488" s="236" t="s">
        <v>80</v>
      </c>
      <c r="AV488" s="13" t="s">
        <v>80</v>
      </c>
      <c r="AW488" s="13" t="s">
        <v>32</v>
      </c>
      <c r="AX488" s="13" t="s">
        <v>70</v>
      </c>
      <c r="AY488" s="236" t="s">
        <v>123</v>
      </c>
    </row>
    <row r="489" s="14" customFormat="1">
      <c r="A489" s="14"/>
      <c r="B489" s="237"/>
      <c r="C489" s="238"/>
      <c r="D489" s="227" t="s">
        <v>134</v>
      </c>
      <c r="E489" s="239" t="s">
        <v>19</v>
      </c>
      <c r="F489" s="240" t="s">
        <v>136</v>
      </c>
      <c r="G489" s="238"/>
      <c r="H489" s="241">
        <v>0.55200000000000005</v>
      </c>
      <c r="I489" s="242"/>
      <c r="J489" s="238"/>
      <c r="K489" s="238"/>
      <c r="L489" s="243"/>
      <c r="M489" s="244"/>
      <c r="N489" s="245"/>
      <c r="O489" s="245"/>
      <c r="P489" s="245"/>
      <c r="Q489" s="245"/>
      <c r="R489" s="245"/>
      <c r="S489" s="245"/>
      <c r="T489" s="24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7" t="s">
        <v>134</v>
      </c>
      <c r="AU489" s="247" t="s">
        <v>80</v>
      </c>
      <c r="AV489" s="14" t="s">
        <v>130</v>
      </c>
      <c r="AW489" s="14" t="s">
        <v>32</v>
      </c>
      <c r="AX489" s="14" t="s">
        <v>78</v>
      </c>
      <c r="AY489" s="247" t="s">
        <v>123</v>
      </c>
    </row>
    <row r="490" s="12" customFormat="1" ht="22.8" customHeight="1">
      <c r="A490" s="12"/>
      <c r="B490" s="191"/>
      <c r="C490" s="192"/>
      <c r="D490" s="193" t="s">
        <v>69</v>
      </c>
      <c r="E490" s="205" t="s">
        <v>561</v>
      </c>
      <c r="F490" s="205" t="s">
        <v>562</v>
      </c>
      <c r="G490" s="192"/>
      <c r="H490" s="192"/>
      <c r="I490" s="195"/>
      <c r="J490" s="206">
        <f>BK490</f>
        <v>0</v>
      </c>
      <c r="K490" s="192"/>
      <c r="L490" s="197"/>
      <c r="M490" s="198"/>
      <c r="N490" s="199"/>
      <c r="O490" s="199"/>
      <c r="P490" s="200">
        <f>SUM(P491:P492)</f>
        <v>0</v>
      </c>
      <c r="Q490" s="199"/>
      <c r="R490" s="200">
        <f>SUM(R491:R492)</f>
        <v>0</v>
      </c>
      <c r="S490" s="199"/>
      <c r="T490" s="201">
        <f>SUM(T491:T492)</f>
        <v>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02" t="s">
        <v>78</v>
      </c>
      <c r="AT490" s="203" t="s">
        <v>69</v>
      </c>
      <c r="AU490" s="203" t="s">
        <v>78</v>
      </c>
      <c r="AY490" s="202" t="s">
        <v>123</v>
      </c>
      <c r="BK490" s="204">
        <f>SUM(BK491:BK492)</f>
        <v>0</v>
      </c>
    </row>
    <row r="491" s="2" customFormat="1" ht="24.15" customHeight="1">
      <c r="A491" s="41"/>
      <c r="B491" s="42"/>
      <c r="C491" s="207" t="s">
        <v>563</v>
      </c>
      <c r="D491" s="207" t="s">
        <v>125</v>
      </c>
      <c r="E491" s="208" t="s">
        <v>564</v>
      </c>
      <c r="F491" s="209" t="s">
        <v>565</v>
      </c>
      <c r="G491" s="210" t="s">
        <v>296</v>
      </c>
      <c r="H491" s="211">
        <v>41.494999999999997</v>
      </c>
      <c r="I491" s="212"/>
      <c r="J491" s="213">
        <f>ROUND(I491*H491,2)</f>
        <v>0</v>
      </c>
      <c r="K491" s="209" t="s">
        <v>129</v>
      </c>
      <c r="L491" s="47"/>
      <c r="M491" s="214" t="s">
        <v>19</v>
      </c>
      <c r="N491" s="215" t="s">
        <v>41</v>
      </c>
      <c r="O491" s="87"/>
      <c r="P491" s="216">
        <f>O491*H491</f>
        <v>0</v>
      </c>
      <c r="Q491" s="216">
        <v>0</v>
      </c>
      <c r="R491" s="216">
        <f>Q491*H491</f>
        <v>0</v>
      </c>
      <c r="S491" s="216">
        <v>0</v>
      </c>
      <c r="T491" s="217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18" t="s">
        <v>130</v>
      </c>
      <c r="AT491" s="218" t="s">
        <v>125</v>
      </c>
      <c r="AU491" s="218" t="s">
        <v>80</v>
      </c>
      <c r="AY491" s="20" t="s">
        <v>123</v>
      </c>
      <c r="BE491" s="219">
        <f>IF(N491="základní",J491,0)</f>
        <v>0</v>
      </c>
      <c r="BF491" s="219">
        <f>IF(N491="snížená",J491,0)</f>
        <v>0</v>
      </c>
      <c r="BG491" s="219">
        <f>IF(N491="zákl. přenesená",J491,0)</f>
        <v>0</v>
      </c>
      <c r="BH491" s="219">
        <f>IF(N491="sníž. přenesená",J491,0)</f>
        <v>0</v>
      </c>
      <c r="BI491" s="219">
        <f>IF(N491="nulová",J491,0)</f>
        <v>0</v>
      </c>
      <c r="BJ491" s="20" t="s">
        <v>78</v>
      </c>
      <c r="BK491" s="219">
        <f>ROUND(I491*H491,2)</f>
        <v>0</v>
      </c>
      <c r="BL491" s="20" t="s">
        <v>130</v>
      </c>
      <c r="BM491" s="218" t="s">
        <v>566</v>
      </c>
    </row>
    <row r="492" s="2" customFormat="1">
      <c r="A492" s="41"/>
      <c r="B492" s="42"/>
      <c r="C492" s="43"/>
      <c r="D492" s="220" t="s">
        <v>132</v>
      </c>
      <c r="E492" s="43"/>
      <c r="F492" s="221" t="s">
        <v>567</v>
      </c>
      <c r="G492" s="43"/>
      <c r="H492" s="43"/>
      <c r="I492" s="222"/>
      <c r="J492" s="43"/>
      <c r="K492" s="43"/>
      <c r="L492" s="47"/>
      <c r="M492" s="279"/>
      <c r="N492" s="280"/>
      <c r="O492" s="281"/>
      <c r="P492" s="281"/>
      <c r="Q492" s="281"/>
      <c r="R492" s="281"/>
      <c r="S492" s="281"/>
      <c r="T492" s="282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132</v>
      </c>
      <c r="AU492" s="20" t="s">
        <v>80</v>
      </c>
    </row>
    <row r="493" s="2" customFormat="1" ht="6.96" customHeight="1">
      <c r="A493" s="41"/>
      <c r="B493" s="62"/>
      <c r="C493" s="63"/>
      <c r="D493" s="63"/>
      <c r="E493" s="63"/>
      <c r="F493" s="63"/>
      <c r="G493" s="63"/>
      <c r="H493" s="63"/>
      <c r="I493" s="63"/>
      <c r="J493" s="63"/>
      <c r="K493" s="63"/>
      <c r="L493" s="47"/>
      <c r="M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</sheetData>
  <sheetProtection sheet="1" autoFilter="0" formatColumns="0" formatRows="0" objects="1" scenarios="1" spinCount="100000" saltValue="6K65Cs+YOngeEGJWeRzumgpQ6CfGAaSL6VIvLDXFDOILODLRpu7XTwmdgsDJvtxiso8/4NvVYvO3zzWCpZE7iw==" hashValue="Uj9Ml636WTb/bkWcbxWyKIKXLT9rU8JhQ9qDpEmhGkkrU4ZP+PKMJU7BiUmro1mvMK/L43l79UQVUN9myxIKzg==" algorithmName="SHA-512" password="CC51"/>
  <autoFilter ref="C86:K49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13106371"/>
    <hyperlink ref="F95" r:id="rId2" display="https://podminky.urs.cz/item/CS_URS_2025_02/113106423"/>
    <hyperlink ref="F99" r:id="rId3" display="https://podminky.urs.cz/item/CS_URS_2025_02/113107431"/>
    <hyperlink ref="F103" r:id="rId4" display="https://podminky.urs.cz/item/CS_URS_2025_02/113107522"/>
    <hyperlink ref="F107" r:id="rId5" display="https://podminky.urs.cz/item/CS_URS_2025_02/113107523"/>
    <hyperlink ref="F114" r:id="rId6" display="https://podminky.urs.cz/item/CS_URS_2025_02/113107524"/>
    <hyperlink ref="F122" r:id="rId7" display="https://podminky.urs.cz/item/CS_URS_2025_02/113154522"/>
    <hyperlink ref="F126" r:id="rId8" display="https://podminky.urs.cz/item/CS_URS_2025_02/113154524"/>
    <hyperlink ref="F130" r:id="rId9" display="https://podminky.urs.cz/item/CS_URS_2025_02/113202111"/>
    <hyperlink ref="F135" r:id="rId10" display="https://podminky.urs.cz/item/CS_URS_2025_02/119001405"/>
    <hyperlink ref="F140" r:id="rId11" display="https://podminky.urs.cz/item/CS_URS_2025_02/119001406"/>
    <hyperlink ref="F145" r:id="rId12" display="https://podminky.urs.cz/item/CS_URS_2025_02/119001421"/>
    <hyperlink ref="F150" r:id="rId13" display="https://podminky.urs.cz/item/CS_URS_2025_02/121151103"/>
    <hyperlink ref="F154" r:id="rId14" display="https://podminky.urs.cz/item/CS_URS_2025_02/131251104"/>
    <hyperlink ref="F160" r:id="rId15" display="https://podminky.urs.cz/item/CS_URS_2025_02/132254204"/>
    <hyperlink ref="F172" r:id="rId16" display="https://podminky.urs.cz/item/CS_URS_2025_02/139001101"/>
    <hyperlink ref="F179" r:id="rId17" display="https://podminky.urs.cz/item/CS_URS_2025_02/151811131"/>
    <hyperlink ref="F184" r:id="rId18" display="https://podminky.urs.cz/item/CS_URS_2025_02/151811132"/>
    <hyperlink ref="F188" r:id="rId19" display="https://podminky.urs.cz/item/CS_URS_2025_02/151811231"/>
    <hyperlink ref="F190" r:id="rId20" display="https://podminky.urs.cz/item/CS_URS_2025_02/151811232"/>
    <hyperlink ref="F192" r:id="rId21" display="https://podminky.urs.cz/item/CS_URS_2025_02/162251102"/>
    <hyperlink ref="F203" r:id="rId22" display="https://podminky.urs.cz/item/CS_URS_2025_02/162751117"/>
    <hyperlink ref="F222" r:id="rId23" display="https://podminky.urs.cz/item/CS_URS_2025_02/162751119"/>
    <hyperlink ref="F242" r:id="rId24" display="https://podminky.urs.cz/item/CS_URS_2025_02/167151101"/>
    <hyperlink ref="F248" r:id="rId25" display="https://podminky.urs.cz/item/CS_URS_2025_02/171201231"/>
    <hyperlink ref="F268" r:id="rId26" display="https://podminky.urs.cz/item/CS_URS_2025_02/171251201"/>
    <hyperlink ref="F274" r:id="rId27" display="https://podminky.urs.cz/item/CS_URS_2025_02/174151101"/>
    <hyperlink ref="F279" r:id="rId28" display="https://podminky.urs.cz/item/CS_URS_2025_02/174151101"/>
    <hyperlink ref="F306" r:id="rId29" display="https://podminky.urs.cz/item/CS_URS_2025_02/175151101"/>
    <hyperlink ref="F313" r:id="rId30" display="https://podminky.urs.cz/item/CS_URS_2025_02/181111111"/>
    <hyperlink ref="F317" r:id="rId31" display="https://podminky.urs.cz/item/CS_URS_2025_02/181351003"/>
    <hyperlink ref="F321" r:id="rId32" display="https://podminky.urs.cz/item/CS_URS_2025_02/181411141"/>
    <hyperlink ref="F328" r:id="rId33" display="https://podminky.urs.cz/item/CS_URS_2025_02/451541111"/>
    <hyperlink ref="F334" r:id="rId34" display="https://podminky.urs.cz/item/CS_URS_2025_02/564851011"/>
    <hyperlink ref="F338" r:id="rId35" display="https://podminky.urs.cz/item/CS_URS_2025_02/564861011"/>
    <hyperlink ref="F349" r:id="rId36" display="https://podminky.urs.cz/item/CS_URS_2025_02/564871016"/>
    <hyperlink ref="F356" r:id="rId37" display="https://podminky.urs.cz/item/CS_URS_2025_02/565145101"/>
    <hyperlink ref="F360" r:id="rId38" display="https://podminky.urs.cz/item/CS_URS_2025_02/573111112"/>
    <hyperlink ref="F364" r:id="rId39" display="https://podminky.urs.cz/item/CS_URS_2025_02/573211112"/>
    <hyperlink ref="F368" r:id="rId40" display="https://podminky.urs.cz/item/CS_URS_2025_02/577134111"/>
    <hyperlink ref="F372" r:id="rId41" display="https://podminky.urs.cz/item/CS_URS_2025_02/581121115"/>
    <hyperlink ref="F376" r:id="rId42" display="https://podminky.urs.cz/item/CS_URS_2025_02/596211112"/>
    <hyperlink ref="F384" r:id="rId43" display="https://podminky.urs.cz/item/CS_URS_2025_02/596212210"/>
    <hyperlink ref="F393" r:id="rId44" display="https://podminky.urs.cz/item/CS_URS_2025_02/850311811"/>
    <hyperlink ref="F398" r:id="rId45" display="https://podminky.urs.cz/item/CS_URS_2025_02/916131213"/>
    <hyperlink ref="F404" r:id="rId46" display="https://podminky.urs.cz/item/CS_URS_2025_02/916231213"/>
    <hyperlink ref="F410" r:id="rId47" display="https://podminky.urs.cz/item/CS_URS_2025_02/919112111"/>
    <hyperlink ref="F414" r:id="rId48" display="https://podminky.urs.cz/item/CS_URS_2025_02/919112212"/>
    <hyperlink ref="F416" r:id="rId49" display="https://podminky.urs.cz/item/CS_URS_2025_02/919121111"/>
    <hyperlink ref="F418" r:id="rId50" display="https://podminky.urs.cz/item/CS_URS_2025_02/919735112"/>
    <hyperlink ref="F422" r:id="rId51" display="https://podminky.urs.cz/item/CS_URS_2025_02/919735123"/>
    <hyperlink ref="F426" r:id="rId52" display="https://podminky.urs.cz/item/CS_URS_2025_02/979021113"/>
    <hyperlink ref="F431" r:id="rId53" display="https://podminky.urs.cz/item/CS_URS_2025_02/979051121"/>
    <hyperlink ref="F437" r:id="rId54" display="https://podminky.urs.cz/item/CS_URS_2025_02/997013111"/>
    <hyperlink ref="F441" r:id="rId55" display="https://podminky.urs.cz/item/CS_URS_2025_02/997013501"/>
    <hyperlink ref="F443" r:id="rId56" display="https://podminky.urs.cz/item/CS_URS_2025_02/997013509"/>
    <hyperlink ref="F446" r:id="rId57" display="https://podminky.urs.cz/item/CS_URS_2025_02/997221551"/>
    <hyperlink ref="F452" r:id="rId58" display="https://podminky.urs.cz/item/CS_URS_2025_02/997221559"/>
    <hyperlink ref="F459" r:id="rId59" display="https://podminky.urs.cz/item/CS_URS_2025_02/997221561"/>
    <hyperlink ref="F466" r:id="rId60" display="https://podminky.urs.cz/item/CS_URS_2025_02/997221569"/>
    <hyperlink ref="F474" r:id="rId61" display="https://podminky.urs.cz/item/CS_URS_2025_02/997221861"/>
    <hyperlink ref="F481" r:id="rId62" display="https://podminky.urs.cz/item/CS_URS_2025_02/997221873"/>
    <hyperlink ref="F486" r:id="rId63" display="https://podminky.urs.cz/item/CS_URS_2025_02/997221875"/>
    <hyperlink ref="F492" r:id="rId64" display="https://podminky.urs.cz/item/CS_URS_2025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93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BORŠICE U BLATNICE OPRAVA ČÁSTI ŘADU B-6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568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19. 7. 2025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ROUND((SUM(BE86:BE225)),  2)</f>
        <v>0</v>
      </c>
      <c r="G33" s="41"/>
      <c r="H33" s="41"/>
      <c r="I33" s="151">
        <v>0.20999999999999999</v>
      </c>
      <c r="J33" s="150">
        <f>ROUND(((SUM(BE86:BE225))*I33),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ROUND((SUM(BF86:BF225)),  2)</f>
        <v>0</v>
      </c>
      <c r="G34" s="41"/>
      <c r="H34" s="41"/>
      <c r="I34" s="151">
        <v>0.12</v>
      </c>
      <c r="J34" s="150">
        <f>ROUND(((SUM(BF86:BF225))*I34),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ROUND((SUM(BG86:BG225)),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ROUND((SUM(BH86:BH225)),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ROUND((SUM(BI86:BI225)),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BORŠICE U BLATNICE OPRAVA ČÁSTI ŘADU B-6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002 - Výpis materiálu řad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Boršice u Blatnice</v>
      </c>
      <c r="G52" s="43"/>
      <c r="H52" s="43"/>
      <c r="I52" s="35" t="s">
        <v>23</v>
      </c>
      <c r="J52" s="75" t="str">
        <f>IF(J12="","",J12)</f>
        <v>19. 7. 2025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99</v>
      </c>
    </row>
    <row r="60" s="9" customFormat="1" ht="24.96" customHeight="1">
      <c r="A60" s="9"/>
      <c r="B60" s="168"/>
      <c r="C60" s="169"/>
      <c r="D60" s="170" t="s">
        <v>569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101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570</v>
      </c>
      <c r="E62" s="177"/>
      <c r="F62" s="177"/>
      <c r="G62" s="177"/>
      <c r="H62" s="177"/>
      <c r="I62" s="177"/>
      <c r="J62" s="178">
        <f>J98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571</v>
      </c>
      <c r="E63" s="177"/>
      <c r="F63" s="177"/>
      <c r="G63" s="177"/>
      <c r="H63" s="177"/>
      <c r="I63" s="177"/>
      <c r="J63" s="178">
        <f>J106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572</v>
      </c>
      <c r="E64" s="177"/>
      <c r="F64" s="177"/>
      <c r="G64" s="177"/>
      <c r="H64" s="177"/>
      <c r="I64" s="177"/>
      <c r="J64" s="178">
        <f>J176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573</v>
      </c>
      <c r="E65" s="177"/>
      <c r="F65" s="177"/>
      <c r="G65" s="177"/>
      <c r="H65" s="177"/>
      <c r="I65" s="177"/>
      <c r="J65" s="178">
        <f>J180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107</v>
      </c>
      <c r="E66" s="177"/>
      <c r="F66" s="177"/>
      <c r="G66" s="177"/>
      <c r="H66" s="177"/>
      <c r="I66" s="177"/>
      <c r="J66" s="178">
        <f>J223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108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BORŠICE U BLATNICE OPRAVA ČÁSTI ŘADU B-6</v>
      </c>
      <c r="F76" s="35"/>
      <c r="G76" s="35"/>
      <c r="H76" s="35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94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002 - Výpis materiálu řad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k.ú. Boršice u Blatnice</v>
      </c>
      <c r="G80" s="43"/>
      <c r="H80" s="43"/>
      <c r="I80" s="35" t="s">
        <v>23</v>
      </c>
      <c r="J80" s="75" t="str">
        <f>IF(J12="","",J12)</f>
        <v>19. 7. 2025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25</v>
      </c>
      <c r="D82" s="43"/>
      <c r="E82" s="43"/>
      <c r="F82" s="30" t="str">
        <f>E15</f>
        <v xml:space="preserve"> </v>
      </c>
      <c r="G82" s="43"/>
      <c r="H82" s="43"/>
      <c r="I82" s="35" t="s">
        <v>31</v>
      </c>
      <c r="J82" s="39" t="str">
        <f>E21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29</v>
      </c>
      <c r="D83" s="43"/>
      <c r="E83" s="43"/>
      <c r="F83" s="30" t="str">
        <f>IF(E18="","",E18)</f>
        <v>Vyplň údaj</v>
      </c>
      <c r="G83" s="43"/>
      <c r="H83" s="43"/>
      <c r="I83" s="35" t="s">
        <v>33</v>
      </c>
      <c r="J83" s="39" t="str">
        <f>E24</f>
        <v xml:space="preserve"> 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109</v>
      </c>
      <c r="D85" s="183" t="s">
        <v>55</v>
      </c>
      <c r="E85" s="183" t="s">
        <v>51</v>
      </c>
      <c r="F85" s="183" t="s">
        <v>52</v>
      </c>
      <c r="G85" s="183" t="s">
        <v>110</v>
      </c>
      <c r="H85" s="183" t="s">
        <v>111</v>
      </c>
      <c r="I85" s="183" t="s">
        <v>112</v>
      </c>
      <c r="J85" s="183" t="s">
        <v>98</v>
      </c>
      <c r="K85" s="184" t="s">
        <v>113</v>
      </c>
      <c r="L85" s="185"/>
      <c r="M85" s="95" t="s">
        <v>19</v>
      </c>
      <c r="N85" s="96" t="s">
        <v>40</v>
      </c>
      <c r="O85" s="96" t="s">
        <v>114</v>
      </c>
      <c r="P85" s="96" t="s">
        <v>115</v>
      </c>
      <c r="Q85" s="96" t="s">
        <v>116</v>
      </c>
      <c r="R85" s="96" t="s">
        <v>117</v>
      </c>
      <c r="S85" s="96" t="s">
        <v>118</v>
      </c>
      <c r="T85" s="97" t="s">
        <v>119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120</v>
      </c>
      <c r="D86" s="43"/>
      <c r="E86" s="43"/>
      <c r="F86" s="43"/>
      <c r="G86" s="43"/>
      <c r="H86" s="43"/>
      <c r="I86" s="43"/>
      <c r="J86" s="186">
        <f>BK86</f>
        <v>0</v>
      </c>
      <c r="K86" s="43"/>
      <c r="L86" s="47"/>
      <c r="M86" s="98"/>
      <c r="N86" s="187"/>
      <c r="O86" s="99"/>
      <c r="P86" s="188">
        <f>P87</f>
        <v>0</v>
      </c>
      <c r="Q86" s="99"/>
      <c r="R86" s="188">
        <f>R87</f>
        <v>4.1595867120000003</v>
      </c>
      <c r="S86" s="99"/>
      <c r="T86" s="189">
        <f>T87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69</v>
      </c>
      <c r="AU86" s="20" t="s">
        <v>99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69</v>
      </c>
      <c r="E87" s="194" t="s">
        <v>121</v>
      </c>
      <c r="F87" s="194" t="s">
        <v>574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P88+P98+P106+P176+P180+P223</f>
        <v>0</v>
      </c>
      <c r="Q87" s="199"/>
      <c r="R87" s="200">
        <f>R88+R98+R106+R176+R180+R223</f>
        <v>4.1595867120000003</v>
      </c>
      <c r="S87" s="199"/>
      <c r="T87" s="201">
        <f>T88+T98+T106+T176+T180+T223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78</v>
      </c>
      <c r="AT87" s="203" t="s">
        <v>69</v>
      </c>
      <c r="AU87" s="203" t="s">
        <v>70</v>
      </c>
      <c r="AY87" s="202" t="s">
        <v>123</v>
      </c>
      <c r="BK87" s="204">
        <f>BK88+BK98+BK106+BK176+BK180+BK223</f>
        <v>0</v>
      </c>
    </row>
    <row r="88" s="12" customFormat="1" ht="22.8" customHeight="1">
      <c r="A88" s="12"/>
      <c r="B88" s="191"/>
      <c r="C88" s="192"/>
      <c r="D88" s="193" t="s">
        <v>69</v>
      </c>
      <c r="E88" s="205" t="s">
        <v>78</v>
      </c>
      <c r="F88" s="205" t="s">
        <v>124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SUM(P89:P97)</f>
        <v>0</v>
      </c>
      <c r="Q88" s="199"/>
      <c r="R88" s="200">
        <f>SUM(R89:R97)</f>
        <v>0.0090000000000000011</v>
      </c>
      <c r="S88" s="199"/>
      <c r="T88" s="201">
        <f>SUM(T89:T97)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78</v>
      </c>
      <c r="AT88" s="203" t="s">
        <v>69</v>
      </c>
      <c r="AU88" s="203" t="s">
        <v>78</v>
      </c>
      <c r="AY88" s="202" t="s">
        <v>123</v>
      </c>
      <c r="BK88" s="204">
        <f>SUM(BK89:BK97)</f>
        <v>0</v>
      </c>
    </row>
    <row r="89" s="2" customFormat="1" ht="16.5" customHeight="1">
      <c r="A89" s="41"/>
      <c r="B89" s="42"/>
      <c r="C89" s="207" t="s">
        <v>78</v>
      </c>
      <c r="D89" s="207" t="s">
        <v>125</v>
      </c>
      <c r="E89" s="208" t="s">
        <v>575</v>
      </c>
      <c r="F89" s="209" t="s">
        <v>576</v>
      </c>
      <c r="G89" s="210" t="s">
        <v>183</v>
      </c>
      <c r="H89" s="211">
        <v>1</v>
      </c>
      <c r="I89" s="212"/>
      <c r="J89" s="213">
        <f>ROUND(I89*H89,2)</f>
        <v>0</v>
      </c>
      <c r="K89" s="209" t="s">
        <v>129</v>
      </c>
      <c r="L89" s="47"/>
      <c r="M89" s="214" t="s">
        <v>19</v>
      </c>
      <c r="N89" s="215" t="s">
        <v>41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130</v>
      </c>
      <c r="AT89" s="218" t="s">
        <v>125</v>
      </c>
      <c r="AU89" s="218" t="s">
        <v>80</v>
      </c>
      <c r="AY89" s="20" t="s">
        <v>123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78</v>
      </c>
      <c r="BK89" s="219">
        <f>ROUND(I89*H89,2)</f>
        <v>0</v>
      </c>
      <c r="BL89" s="20" t="s">
        <v>130</v>
      </c>
      <c r="BM89" s="218" t="s">
        <v>577</v>
      </c>
    </row>
    <row r="90" s="2" customFormat="1">
      <c r="A90" s="41"/>
      <c r="B90" s="42"/>
      <c r="C90" s="43"/>
      <c r="D90" s="220" t="s">
        <v>132</v>
      </c>
      <c r="E90" s="43"/>
      <c r="F90" s="221" t="s">
        <v>578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132</v>
      </c>
      <c r="AU90" s="20" t="s">
        <v>80</v>
      </c>
    </row>
    <row r="91" s="15" customFormat="1">
      <c r="A91" s="15"/>
      <c r="B91" s="248"/>
      <c r="C91" s="249"/>
      <c r="D91" s="227" t="s">
        <v>134</v>
      </c>
      <c r="E91" s="250" t="s">
        <v>19</v>
      </c>
      <c r="F91" s="251" t="s">
        <v>579</v>
      </c>
      <c r="G91" s="249"/>
      <c r="H91" s="250" t="s">
        <v>19</v>
      </c>
      <c r="I91" s="252"/>
      <c r="J91" s="249"/>
      <c r="K91" s="249"/>
      <c r="L91" s="253"/>
      <c r="M91" s="254"/>
      <c r="N91" s="255"/>
      <c r="O91" s="255"/>
      <c r="P91" s="255"/>
      <c r="Q91" s="255"/>
      <c r="R91" s="255"/>
      <c r="S91" s="255"/>
      <c r="T91" s="25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57" t="s">
        <v>134</v>
      </c>
      <c r="AU91" s="257" t="s">
        <v>80</v>
      </c>
      <c r="AV91" s="15" t="s">
        <v>78</v>
      </c>
      <c r="AW91" s="15" t="s">
        <v>32</v>
      </c>
      <c r="AX91" s="15" t="s">
        <v>70</v>
      </c>
      <c r="AY91" s="257" t="s">
        <v>123</v>
      </c>
    </row>
    <row r="92" s="13" customFormat="1">
      <c r="A92" s="13"/>
      <c r="B92" s="225"/>
      <c r="C92" s="226"/>
      <c r="D92" s="227" t="s">
        <v>134</v>
      </c>
      <c r="E92" s="228" t="s">
        <v>19</v>
      </c>
      <c r="F92" s="229" t="s">
        <v>580</v>
      </c>
      <c r="G92" s="226"/>
      <c r="H92" s="230">
        <v>1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134</v>
      </c>
      <c r="AU92" s="236" t="s">
        <v>80</v>
      </c>
      <c r="AV92" s="13" t="s">
        <v>80</v>
      </c>
      <c r="AW92" s="13" t="s">
        <v>32</v>
      </c>
      <c r="AX92" s="13" t="s">
        <v>70</v>
      </c>
      <c r="AY92" s="236" t="s">
        <v>123</v>
      </c>
    </row>
    <row r="93" s="14" customFormat="1">
      <c r="A93" s="14"/>
      <c r="B93" s="237"/>
      <c r="C93" s="238"/>
      <c r="D93" s="227" t="s">
        <v>134</v>
      </c>
      <c r="E93" s="239" t="s">
        <v>19</v>
      </c>
      <c r="F93" s="240" t="s">
        <v>136</v>
      </c>
      <c r="G93" s="238"/>
      <c r="H93" s="241">
        <v>1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134</v>
      </c>
      <c r="AU93" s="247" t="s">
        <v>80</v>
      </c>
      <c r="AV93" s="14" t="s">
        <v>130</v>
      </c>
      <c r="AW93" s="14" t="s">
        <v>32</v>
      </c>
      <c r="AX93" s="14" t="s">
        <v>78</v>
      </c>
      <c r="AY93" s="247" t="s">
        <v>123</v>
      </c>
    </row>
    <row r="94" s="2" customFormat="1" ht="33" customHeight="1">
      <c r="A94" s="41"/>
      <c r="B94" s="42"/>
      <c r="C94" s="207" t="s">
        <v>80</v>
      </c>
      <c r="D94" s="207" t="s">
        <v>125</v>
      </c>
      <c r="E94" s="208" t="s">
        <v>581</v>
      </c>
      <c r="F94" s="209" t="s">
        <v>582</v>
      </c>
      <c r="G94" s="210" t="s">
        <v>183</v>
      </c>
      <c r="H94" s="211">
        <v>9</v>
      </c>
      <c r="I94" s="212"/>
      <c r="J94" s="213">
        <f>ROUND(I94*H94,2)</f>
        <v>0</v>
      </c>
      <c r="K94" s="209" t="s">
        <v>129</v>
      </c>
      <c r="L94" s="47"/>
      <c r="M94" s="214" t="s">
        <v>19</v>
      </c>
      <c r="N94" s="215" t="s">
        <v>41</v>
      </c>
      <c r="O94" s="87"/>
      <c r="P94" s="216">
        <f>O94*H94</f>
        <v>0</v>
      </c>
      <c r="Q94" s="216">
        <v>0.001</v>
      </c>
      <c r="R94" s="216">
        <f>Q94*H94</f>
        <v>0.0090000000000000011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130</v>
      </c>
      <c r="AT94" s="218" t="s">
        <v>125</v>
      </c>
      <c r="AU94" s="218" t="s">
        <v>80</v>
      </c>
      <c r="AY94" s="20" t="s">
        <v>123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78</v>
      </c>
      <c r="BK94" s="219">
        <f>ROUND(I94*H94,2)</f>
        <v>0</v>
      </c>
      <c r="BL94" s="20" t="s">
        <v>130</v>
      </c>
      <c r="BM94" s="218" t="s">
        <v>583</v>
      </c>
    </row>
    <row r="95" s="2" customFormat="1">
      <c r="A95" s="41"/>
      <c r="B95" s="42"/>
      <c r="C95" s="43"/>
      <c r="D95" s="220" t="s">
        <v>132</v>
      </c>
      <c r="E95" s="43"/>
      <c r="F95" s="221" t="s">
        <v>584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132</v>
      </c>
      <c r="AU95" s="20" t="s">
        <v>80</v>
      </c>
    </row>
    <row r="96" s="13" customFormat="1">
      <c r="A96" s="13"/>
      <c r="B96" s="225"/>
      <c r="C96" s="226"/>
      <c r="D96" s="227" t="s">
        <v>134</v>
      </c>
      <c r="E96" s="228" t="s">
        <v>19</v>
      </c>
      <c r="F96" s="229" t="s">
        <v>585</v>
      </c>
      <c r="G96" s="226"/>
      <c r="H96" s="230">
        <v>9</v>
      </c>
      <c r="I96" s="231"/>
      <c r="J96" s="226"/>
      <c r="K96" s="226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134</v>
      </c>
      <c r="AU96" s="236" t="s">
        <v>80</v>
      </c>
      <c r="AV96" s="13" t="s">
        <v>80</v>
      </c>
      <c r="AW96" s="13" t="s">
        <v>32</v>
      </c>
      <c r="AX96" s="13" t="s">
        <v>70</v>
      </c>
      <c r="AY96" s="236" t="s">
        <v>123</v>
      </c>
    </row>
    <row r="97" s="14" customFormat="1">
      <c r="A97" s="14"/>
      <c r="B97" s="237"/>
      <c r="C97" s="238"/>
      <c r="D97" s="227" t="s">
        <v>134</v>
      </c>
      <c r="E97" s="239" t="s">
        <v>19</v>
      </c>
      <c r="F97" s="240" t="s">
        <v>136</v>
      </c>
      <c r="G97" s="238"/>
      <c r="H97" s="241">
        <v>9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134</v>
      </c>
      <c r="AU97" s="247" t="s">
        <v>80</v>
      </c>
      <c r="AV97" s="14" t="s">
        <v>130</v>
      </c>
      <c r="AW97" s="14" t="s">
        <v>32</v>
      </c>
      <c r="AX97" s="14" t="s">
        <v>78</v>
      </c>
      <c r="AY97" s="247" t="s">
        <v>123</v>
      </c>
    </row>
    <row r="98" s="12" customFormat="1" ht="22.8" customHeight="1">
      <c r="A98" s="12"/>
      <c r="B98" s="191"/>
      <c r="C98" s="192"/>
      <c r="D98" s="193" t="s">
        <v>69</v>
      </c>
      <c r="E98" s="205" t="s">
        <v>142</v>
      </c>
      <c r="F98" s="205" t="s">
        <v>586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SUM(P99:P105)</f>
        <v>0</v>
      </c>
      <c r="Q98" s="199"/>
      <c r="R98" s="200">
        <f>SUM(R99:R105)</f>
        <v>0.17488799999999999</v>
      </c>
      <c r="S98" s="199"/>
      <c r="T98" s="201">
        <f>SUM(T99:T105)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78</v>
      </c>
      <c r="AT98" s="203" t="s">
        <v>69</v>
      </c>
      <c r="AU98" s="203" t="s">
        <v>78</v>
      </c>
      <c r="AY98" s="202" t="s">
        <v>123</v>
      </c>
      <c r="BK98" s="204">
        <f>SUM(BK99:BK105)</f>
        <v>0</v>
      </c>
    </row>
    <row r="99" s="2" customFormat="1" ht="24.15" customHeight="1">
      <c r="A99" s="41"/>
      <c r="B99" s="42"/>
      <c r="C99" s="207" t="s">
        <v>142</v>
      </c>
      <c r="D99" s="207" t="s">
        <v>125</v>
      </c>
      <c r="E99" s="208" t="s">
        <v>587</v>
      </c>
      <c r="F99" s="209" t="s">
        <v>588</v>
      </c>
      <c r="G99" s="210" t="s">
        <v>589</v>
      </c>
      <c r="H99" s="211">
        <v>1</v>
      </c>
      <c r="I99" s="212"/>
      <c r="J99" s="213">
        <f>ROUND(I99*H99,2)</f>
        <v>0</v>
      </c>
      <c r="K99" s="209" t="s">
        <v>129</v>
      </c>
      <c r="L99" s="47"/>
      <c r="M99" s="214" t="s">
        <v>19</v>
      </c>
      <c r="N99" s="215" t="s">
        <v>41</v>
      </c>
      <c r="O99" s="87"/>
      <c r="P99" s="216">
        <f>O99*H99</f>
        <v>0</v>
      </c>
      <c r="Q99" s="216">
        <v>0.17488799999999999</v>
      </c>
      <c r="R99" s="216">
        <f>Q99*H99</f>
        <v>0.17488799999999999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130</v>
      </c>
      <c r="AT99" s="218" t="s">
        <v>125</v>
      </c>
      <c r="AU99" s="218" t="s">
        <v>80</v>
      </c>
      <c r="AY99" s="20" t="s">
        <v>123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78</v>
      </c>
      <c r="BK99" s="219">
        <f>ROUND(I99*H99,2)</f>
        <v>0</v>
      </c>
      <c r="BL99" s="20" t="s">
        <v>130</v>
      </c>
      <c r="BM99" s="218" t="s">
        <v>590</v>
      </c>
    </row>
    <row r="100" s="2" customFormat="1">
      <c r="A100" s="41"/>
      <c r="B100" s="42"/>
      <c r="C100" s="43"/>
      <c r="D100" s="220" t="s">
        <v>132</v>
      </c>
      <c r="E100" s="43"/>
      <c r="F100" s="221" t="s">
        <v>591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132</v>
      </c>
      <c r="AU100" s="20" t="s">
        <v>80</v>
      </c>
    </row>
    <row r="101" s="13" customFormat="1">
      <c r="A101" s="13"/>
      <c r="B101" s="225"/>
      <c r="C101" s="226"/>
      <c r="D101" s="227" t="s">
        <v>134</v>
      </c>
      <c r="E101" s="228" t="s">
        <v>19</v>
      </c>
      <c r="F101" s="229" t="s">
        <v>580</v>
      </c>
      <c r="G101" s="226"/>
      <c r="H101" s="230">
        <v>1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134</v>
      </c>
      <c r="AU101" s="236" t="s">
        <v>80</v>
      </c>
      <c r="AV101" s="13" t="s">
        <v>80</v>
      </c>
      <c r="AW101" s="13" t="s">
        <v>32</v>
      </c>
      <c r="AX101" s="13" t="s">
        <v>70</v>
      </c>
      <c r="AY101" s="236" t="s">
        <v>123</v>
      </c>
    </row>
    <row r="102" s="14" customFormat="1">
      <c r="A102" s="14"/>
      <c r="B102" s="237"/>
      <c r="C102" s="238"/>
      <c r="D102" s="227" t="s">
        <v>134</v>
      </c>
      <c r="E102" s="239" t="s">
        <v>19</v>
      </c>
      <c r="F102" s="240" t="s">
        <v>136</v>
      </c>
      <c r="G102" s="238"/>
      <c r="H102" s="241">
        <v>1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134</v>
      </c>
      <c r="AU102" s="247" t="s">
        <v>80</v>
      </c>
      <c r="AV102" s="14" t="s">
        <v>130</v>
      </c>
      <c r="AW102" s="14" t="s">
        <v>32</v>
      </c>
      <c r="AX102" s="14" t="s">
        <v>78</v>
      </c>
      <c r="AY102" s="247" t="s">
        <v>123</v>
      </c>
    </row>
    <row r="103" s="2" customFormat="1" ht="16.5" customHeight="1">
      <c r="A103" s="41"/>
      <c r="B103" s="42"/>
      <c r="C103" s="269" t="s">
        <v>130</v>
      </c>
      <c r="D103" s="269" t="s">
        <v>323</v>
      </c>
      <c r="E103" s="270" t="s">
        <v>592</v>
      </c>
      <c r="F103" s="271" t="s">
        <v>593</v>
      </c>
      <c r="G103" s="272" t="s">
        <v>589</v>
      </c>
      <c r="H103" s="273">
        <v>1</v>
      </c>
      <c r="I103" s="274"/>
      <c r="J103" s="275">
        <f>ROUND(I103*H103,2)</f>
        <v>0</v>
      </c>
      <c r="K103" s="271" t="s">
        <v>19</v>
      </c>
      <c r="L103" s="276"/>
      <c r="M103" s="277" t="s">
        <v>19</v>
      </c>
      <c r="N103" s="278" t="s">
        <v>41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174</v>
      </c>
      <c r="AT103" s="218" t="s">
        <v>323</v>
      </c>
      <c r="AU103" s="218" t="s">
        <v>80</v>
      </c>
      <c r="AY103" s="20" t="s">
        <v>123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130</v>
      </c>
      <c r="BM103" s="218" t="s">
        <v>594</v>
      </c>
    </row>
    <row r="104" s="13" customFormat="1">
      <c r="A104" s="13"/>
      <c r="B104" s="225"/>
      <c r="C104" s="226"/>
      <c r="D104" s="227" t="s">
        <v>134</v>
      </c>
      <c r="E104" s="228" t="s">
        <v>19</v>
      </c>
      <c r="F104" s="229" t="s">
        <v>580</v>
      </c>
      <c r="G104" s="226"/>
      <c r="H104" s="230">
        <v>1</v>
      </c>
      <c r="I104" s="231"/>
      <c r="J104" s="226"/>
      <c r="K104" s="226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134</v>
      </c>
      <c r="AU104" s="236" t="s">
        <v>80</v>
      </c>
      <c r="AV104" s="13" t="s">
        <v>80</v>
      </c>
      <c r="AW104" s="13" t="s">
        <v>32</v>
      </c>
      <c r="AX104" s="13" t="s">
        <v>70</v>
      </c>
      <c r="AY104" s="236" t="s">
        <v>123</v>
      </c>
    </row>
    <row r="105" s="14" customFormat="1">
      <c r="A105" s="14"/>
      <c r="B105" s="237"/>
      <c r="C105" s="238"/>
      <c r="D105" s="227" t="s">
        <v>134</v>
      </c>
      <c r="E105" s="239" t="s">
        <v>19</v>
      </c>
      <c r="F105" s="240" t="s">
        <v>136</v>
      </c>
      <c r="G105" s="238"/>
      <c r="H105" s="241">
        <v>1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134</v>
      </c>
      <c r="AU105" s="247" t="s">
        <v>80</v>
      </c>
      <c r="AV105" s="14" t="s">
        <v>130</v>
      </c>
      <c r="AW105" s="14" t="s">
        <v>32</v>
      </c>
      <c r="AX105" s="14" t="s">
        <v>78</v>
      </c>
      <c r="AY105" s="247" t="s">
        <v>123</v>
      </c>
    </row>
    <row r="106" s="12" customFormat="1" ht="22.8" customHeight="1">
      <c r="A106" s="12"/>
      <c r="B106" s="191"/>
      <c r="C106" s="192"/>
      <c r="D106" s="193" t="s">
        <v>69</v>
      </c>
      <c r="E106" s="205" t="s">
        <v>174</v>
      </c>
      <c r="F106" s="205" t="s">
        <v>595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SUM(P107:P175)</f>
        <v>0</v>
      </c>
      <c r="Q106" s="199"/>
      <c r="R106" s="200">
        <f>SUM(R107:R175)</f>
        <v>3.5117987120000005</v>
      </c>
      <c r="S106" s="199"/>
      <c r="T106" s="201">
        <f>SUM(T107:T175)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78</v>
      </c>
      <c r="AT106" s="203" t="s">
        <v>69</v>
      </c>
      <c r="AU106" s="203" t="s">
        <v>78</v>
      </c>
      <c r="AY106" s="202" t="s">
        <v>123</v>
      </c>
      <c r="BK106" s="204">
        <f>SUM(BK107:BK175)</f>
        <v>0</v>
      </c>
    </row>
    <row r="107" s="2" customFormat="1" ht="21.75" customHeight="1">
      <c r="A107" s="41"/>
      <c r="B107" s="42"/>
      <c r="C107" s="207" t="s">
        <v>152</v>
      </c>
      <c r="D107" s="207" t="s">
        <v>125</v>
      </c>
      <c r="E107" s="208" t="s">
        <v>596</v>
      </c>
      <c r="F107" s="209" t="s">
        <v>597</v>
      </c>
      <c r="G107" s="210" t="s">
        <v>183</v>
      </c>
      <c r="H107" s="211">
        <v>130</v>
      </c>
      <c r="I107" s="212"/>
      <c r="J107" s="213">
        <f>ROUND(I107*H107,2)</f>
        <v>0</v>
      </c>
      <c r="K107" s="209" t="s">
        <v>129</v>
      </c>
      <c r="L107" s="47"/>
      <c r="M107" s="214" t="s">
        <v>19</v>
      </c>
      <c r="N107" s="215" t="s">
        <v>41</v>
      </c>
      <c r="O107" s="87"/>
      <c r="P107" s="216">
        <f>O107*H107</f>
        <v>0</v>
      </c>
      <c r="Q107" s="216">
        <v>0.00012</v>
      </c>
      <c r="R107" s="216">
        <f>Q107*H107</f>
        <v>0.015600000000000001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130</v>
      </c>
      <c r="AT107" s="218" t="s">
        <v>125</v>
      </c>
      <c r="AU107" s="218" t="s">
        <v>80</v>
      </c>
      <c r="AY107" s="20" t="s">
        <v>123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78</v>
      </c>
      <c r="BK107" s="219">
        <f>ROUND(I107*H107,2)</f>
        <v>0</v>
      </c>
      <c r="BL107" s="20" t="s">
        <v>130</v>
      </c>
      <c r="BM107" s="218" t="s">
        <v>598</v>
      </c>
    </row>
    <row r="108" s="2" customFormat="1">
      <c r="A108" s="41"/>
      <c r="B108" s="42"/>
      <c r="C108" s="43"/>
      <c r="D108" s="220" t="s">
        <v>132</v>
      </c>
      <c r="E108" s="43"/>
      <c r="F108" s="221" t="s">
        <v>599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132</v>
      </c>
      <c r="AU108" s="20" t="s">
        <v>80</v>
      </c>
    </row>
    <row r="109" s="13" customFormat="1">
      <c r="A109" s="13"/>
      <c r="B109" s="225"/>
      <c r="C109" s="226"/>
      <c r="D109" s="227" t="s">
        <v>134</v>
      </c>
      <c r="E109" s="228" t="s">
        <v>19</v>
      </c>
      <c r="F109" s="229" t="s">
        <v>600</v>
      </c>
      <c r="G109" s="226"/>
      <c r="H109" s="230">
        <v>130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134</v>
      </c>
      <c r="AU109" s="236" t="s">
        <v>80</v>
      </c>
      <c r="AV109" s="13" t="s">
        <v>80</v>
      </c>
      <c r="AW109" s="13" t="s">
        <v>32</v>
      </c>
      <c r="AX109" s="13" t="s">
        <v>70</v>
      </c>
      <c r="AY109" s="236" t="s">
        <v>123</v>
      </c>
    </row>
    <row r="110" s="14" customFormat="1">
      <c r="A110" s="14"/>
      <c r="B110" s="237"/>
      <c r="C110" s="238"/>
      <c r="D110" s="227" t="s">
        <v>134</v>
      </c>
      <c r="E110" s="239" t="s">
        <v>19</v>
      </c>
      <c r="F110" s="240" t="s">
        <v>136</v>
      </c>
      <c r="G110" s="238"/>
      <c r="H110" s="241">
        <v>130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134</v>
      </c>
      <c r="AU110" s="247" t="s">
        <v>80</v>
      </c>
      <c r="AV110" s="14" t="s">
        <v>130</v>
      </c>
      <c r="AW110" s="14" t="s">
        <v>32</v>
      </c>
      <c r="AX110" s="14" t="s">
        <v>78</v>
      </c>
      <c r="AY110" s="247" t="s">
        <v>123</v>
      </c>
    </row>
    <row r="111" s="2" customFormat="1" ht="16.5" customHeight="1">
      <c r="A111" s="41"/>
      <c r="B111" s="42"/>
      <c r="C111" s="269" t="s">
        <v>161</v>
      </c>
      <c r="D111" s="269" t="s">
        <v>323</v>
      </c>
      <c r="E111" s="270" t="s">
        <v>601</v>
      </c>
      <c r="F111" s="271" t="s">
        <v>602</v>
      </c>
      <c r="G111" s="272" t="s">
        <v>183</v>
      </c>
      <c r="H111" s="273">
        <v>131.30000000000001</v>
      </c>
      <c r="I111" s="274"/>
      <c r="J111" s="275">
        <f>ROUND(I111*H111,2)</f>
        <v>0</v>
      </c>
      <c r="K111" s="271" t="s">
        <v>129</v>
      </c>
      <c r="L111" s="276"/>
      <c r="M111" s="277" t="s">
        <v>19</v>
      </c>
      <c r="N111" s="278" t="s">
        <v>41</v>
      </c>
      <c r="O111" s="87"/>
      <c r="P111" s="216">
        <f>O111*H111</f>
        <v>0</v>
      </c>
      <c r="Q111" s="216">
        <v>0.015800000000000002</v>
      </c>
      <c r="R111" s="216">
        <f>Q111*H111</f>
        <v>2.0745400000000003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174</v>
      </c>
      <c r="AT111" s="218" t="s">
        <v>323</v>
      </c>
      <c r="AU111" s="218" t="s">
        <v>80</v>
      </c>
      <c r="AY111" s="20" t="s">
        <v>123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78</v>
      </c>
      <c r="BK111" s="219">
        <f>ROUND(I111*H111,2)</f>
        <v>0</v>
      </c>
      <c r="BL111" s="20" t="s">
        <v>130</v>
      </c>
      <c r="BM111" s="218" t="s">
        <v>603</v>
      </c>
    </row>
    <row r="112" s="2" customFormat="1">
      <c r="A112" s="41"/>
      <c r="B112" s="42"/>
      <c r="C112" s="43"/>
      <c r="D112" s="227" t="s">
        <v>604</v>
      </c>
      <c r="E112" s="43"/>
      <c r="F112" s="283" t="s">
        <v>605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604</v>
      </c>
      <c r="AU112" s="20" t="s">
        <v>80</v>
      </c>
    </row>
    <row r="113" s="13" customFormat="1">
      <c r="A113" s="13"/>
      <c r="B113" s="225"/>
      <c r="C113" s="226"/>
      <c r="D113" s="227" t="s">
        <v>134</v>
      </c>
      <c r="E113" s="226"/>
      <c r="F113" s="229" t="s">
        <v>606</v>
      </c>
      <c r="G113" s="226"/>
      <c r="H113" s="230">
        <v>131.30000000000001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134</v>
      </c>
      <c r="AU113" s="236" t="s">
        <v>80</v>
      </c>
      <c r="AV113" s="13" t="s">
        <v>80</v>
      </c>
      <c r="AW113" s="13" t="s">
        <v>4</v>
      </c>
      <c r="AX113" s="13" t="s">
        <v>78</v>
      </c>
      <c r="AY113" s="236" t="s">
        <v>123</v>
      </c>
    </row>
    <row r="114" s="2" customFormat="1" ht="16.5" customHeight="1">
      <c r="A114" s="41"/>
      <c r="B114" s="42"/>
      <c r="C114" s="269" t="s">
        <v>168</v>
      </c>
      <c r="D114" s="269" t="s">
        <v>323</v>
      </c>
      <c r="E114" s="270" t="s">
        <v>607</v>
      </c>
      <c r="F114" s="271" t="s">
        <v>608</v>
      </c>
      <c r="G114" s="272" t="s">
        <v>589</v>
      </c>
      <c r="H114" s="273">
        <v>19</v>
      </c>
      <c r="I114" s="274"/>
      <c r="J114" s="275">
        <f>ROUND(I114*H114,2)</f>
        <v>0</v>
      </c>
      <c r="K114" s="271" t="s">
        <v>129</v>
      </c>
      <c r="L114" s="276"/>
      <c r="M114" s="277" t="s">
        <v>19</v>
      </c>
      <c r="N114" s="278" t="s">
        <v>41</v>
      </c>
      <c r="O114" s="87"/>
      <c r="P114" s="216">
        <f>O114*H114</f>
        <v>0</v>
      </c>
      <c r="Q114" s="216">
        <v>0.00010000000000000001</v>
      </c>
      <c r="R114" s="216">
        <f>Q114*H114</f>
        <v>0.0019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174</v>
      </c>
      <c r="AT114" s="218" t="s">
        <v>323</v>
      </c>
      <c r="AU114" s="218" t="s">
        <v>80</v>
      </c>
      <c r="AY114" s="20" t="s">
        <v>123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78</v>
      </c>
      <c r="BK114" s="219">
        <f>ROUND(I114*H114,2)</f>
        <v>0</v>
      </c>
      <c r="BL114" s="20" t="s">
        <v>130</v>
      </c>
      <c r="BM114" s="218" t="s">
        <v>609</v>
      </c>
    </row>
    <row r="115" s="2" customFormat="1" ht="24.15" customHeight="1">
      <c r="A115" s="41"/>
      <c r="B115" s="42"/>
      <c r="C115" s="207" t="s">
        <v>174</v>
      </c>
      <c r="D115" s="207" t="s">
        <v>125</v>
      </c>
      <c r="E115" s="208" t="s">
        <v>610</v>
      </c>
      <c r="F115" s="209" t="s">
        <v>611</v>
      </c>
      <c r="G115" s="210" t="s">
        <v>589</v>
      </c>
      <c r="H115" s="211">
        <v>4</v>
      </c>
      <c r="I115" s="212"/>
      <c r="J115" s="213">
        <f>ROUND(I115*H115,2)</f>
        <v>0</v>
      </c>
      <c r="K115" s="209" t="s">
        <v>129</v>
      </c>
      <c r="L115" s="47"/>
      <c r="M115" s="214" t="s">
        <v>19</v>
      </c>
      <c r="N115" s="215" t="s">
        <v>41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130</v>
      </c>
      <c r="AT115" s="218" t="s">
        <v>125</v>
      </c>
      <c r="AU115" s="218" t="s">
        <v>80</v>
      </c>
      <c r="AY115" s="20" t="s">
        <v>123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78</v>
      </c>
      <c r="BK115" s="219">
        <f>ROUND(I115*H115,2)</f>
        <v>0</v>
      </c>
      <c r="BL115" s="20" t="s">
        <v>130</v>
      </c>
      <c r="BM115" s="218" t="s">
        <v>612</v>
      </c>
    </row>
    <row r="116" s="2" customFormat="1">
      <c r="A116" s="41"/>
      <c r="B116" s="42"/>
      <c r="C116" s="43"/>
      <c r="D116" s="220" t="s">
        <v>132</v>
      </c>
      <c r="E116" s="43"/>
      <c r="F116" s="221" t="s">
        <v>613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132</v>
      </c>
      <c r="AU116" s="20" t="s">
        <v>80</v>
      </c>
    </row>
    <row r="117" s="2" customFormat="1" ht="16.5" customHeight="1">
      <c r="A117" s="41"/>
      <c r="B117" s="42"/>
      <c r="C117" s="269" t="s">
        <v>180</v>
      </c>
      <c r="D117" s="269" t="s">
        <v>323</v>
      </c>
      <c r="E117" s="270" t="s">
        <v>614</v>
      </c>
      <c r="F117" s="271" t="s">
        <v>615</v>
      </c>
      <c r="G117" s="272" t="s">
        <v>589</v>
      </c>
      <c r="H117" s="273">
        <v>2</v>
      </c>
      <c r="I117" s="274"/>
      <c r="J117" s="275">
        <f>ROUND(I117*H117,2)</f>
        <v>0</v>
      </c>
      <c r="K117" s="271" t="s">
        <v>129</v>
      </c>
      <c r="L117" s="276"/>
      <c r="M117" s="277" t="s">
        <v>19</v>
      </c>
      <c r="N117" s="278" t="s">
        <v>41</v>
      </c>
      <c r="O117" s="87"/>
      <c r="P117" s="216">
        <f>O117*H117</f>
        <v>0</v>
      </c>
      <c r="Q117" s="216">
        <v>0.0080000000000000002</v>
      </c>
      <c r="R117" s="216">
        <f>Q117*H117</f>
        <v>0.016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174</v>
      </c>
      <c r="AT117" s="218" t="s">
        <v>323</v>
      </c>
      <c r="AU117" s="218" t="s">
        <v>80</v>
      </c>
      <c r="AY117" s="20" t="s">
        <v>123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78</v>
      </c>
      <c r="BK117" s="219">
        <f>ROUND(I117*H117,2)</f>
        <v>0</v>
      </c>
      <c r="BL117" s="20" t="s">
        <v>130</v>
      </c>
      <c r="BM117" s="218" t="s">
        <v>616</v>
      </c>
    </row>
    <row r="118" s="2" customFormat="1">
      <c r="A118" s="41"/>
      <c r="B118" s="42"/>
      <c r="C118" s="43"/>
      <c r="D118" s="227" t="s">
        <v>604</v>
      </c>
      <c r="E118" s="43"/>
      <c r="F118" s="283" t="s">
        <v>617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604</v>
      </c>
      <c r="AU118" s="20" t="s">
        <v>80</v>
      </c>
    </row>
    <row r="119" s="13" customFormat="1">
      <c r="A119" s="13"/>
      <c r="B119" s="225"/>
      <c r="C119" s="226"/>
      <c r="D119" s="227" t="s">
        <v>134</v>
      </c>
      <c r="E119" s="228" t="s">
        <v>19</v>
      </c>
      <c r="F119" s="229" t="s">
        <v>618</v>
      </c>
      <c r="G119" s="226"/>
      <c r="H119" s="230">
        <v>2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134</v>
      </c>
      <c r="AU119" s="236" t="s">
        <v>80</v>
      </c>
      <c r="AV119" s="13" t="s">
        <v>80</v>
      </c>
      <c r="AW119" s="13" t="s">
        <v>32</v>
      </c>
      <c r="AX119" s="13" t="s">
        <v>70</v>
      </c>
      <c r="AY119" s="236" t="s">
        <v>123</v>
      </c>
    </row>
    <row r="120" s="14" customFormat="1">
      <c r="A120" s="14"/>
      <c r="B120" s="237"/>
      <c r="C120" s="238"/>
      <c r="D120" s="227" t="s">
        <v>134</v>
      </c>
      <c r="E120" s="239" t="s">
        <v>19</v>
      </c>
      <c r="F120" s="240" t="s">
        <v>136</v>
      </c>
      <c r="G120" s="238"/>
      <c r="H120" s="241">
        <v>2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134</v>
      </c>
      <c r="AU120" s="247" t="s">
        <v>80</v>
      </c>
      <c r="AV120" s="14" t="s">
        <v>130</v>
      </c>
      <c r="AW120" s="14" t="s">
        <v>32</v>
      </c>
      <c r="AX120" s="14" t="s">
        <v>78</v>
      </c>
      <c r="AY120" s="247" t="s">
        <v>123</v>
      </c>
    </row>
    <row r="121" s="2" customFormat="1" ht="16.5" customHeight="1">
      <c r="A121" s="41"/>
      <c r="B121" s="42"/>
      <c r="C121" s="269" t="s">
        <v>188</v>
      </c>
      <c r="D121" s="269" t="s">
        <v>323</v>
      </c>
      <c r="E121" s="270" t="s">
        <v>619</v>
      </c>
      <c r="F121" s="271" t="s">
        <v>620</v>
      </c>
      <c r="G121" s="272" t="s">
        <v>589</v>
      </c>
      <c r="H121" s="273">
        <v>2</v>
      </c>
      <c r="I121" s="274"/>
      <c r="J121" s="275">
        <f>ROUND(I121*H121,2)</f>
        <v>0</v>
      </c>
      <c r="K121" s="271" t="s">
        <v>129</v>
      </c>
      <c r="L121" s="276"/>
      <c r="M121" s="277" t="s">
        <v>19</v>
      </c>
      <c r="N121" s="278" t="s">
        <v>41</v>
      </c>
      <c r="O121" s="87"/>
      <c r="P121" s="216">
        <f>O121*H121</f>
        <v>0</v>
      </c>
      <c r="Q121" s="216">
        <v>0.0080000000000000002</v>
      </c>
      <c r="R121" s="216">
        <f>Q121*H121</f>
        <v>0.016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174</v>
      </c>
      <c r="AT121" s="218" t="s">
        <v>323</v>
      </c>
      <c r="AU121" s="218" t="s">
        <v>80</v>
      </c>
      <c r="AY121" s="20" t="s">
        <v>123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78</v>
      </c>
      <c r="BK121" s="219">
        <f>ROUND(I121*H121,2)</f>
        <v>0</v>
      </c>
      <c r="BL121" s="20" t="s">
        <v>130</v>
      </c>
      <c r="BM121" s="218" t="s">
        <v>621</v>
      </c>
    </row>
    <row r="122" s="2" customFormat="1">
      <c r="A122" s="41"/>
      <c r="B122" s="42"/>
      <c r="C122" s="43"/>
      <c r="D122" s="227" t="s">
        <v>604</v>
      </c>
      <c r="E122" s="43"/>
      <c r="F122" s="283" t="s">
        <v>622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604</v>
      </c>
      <c r="AU122" s="20" t="s">
        <v>80</v>
      </c>
    </row>
    <row r="123" s="13" customFormat="1">
      <c r="A123" s="13"/>
      <c r="B123" s="225"/>
      <c r="C123" s="226"/>
      <c r="D123" s="227" t="s">
        <v>134</v>
      </c>
      <c r="E123" s="228" t="s">
        <v>19</v>
      </c>
      <c r="F123" s="229" t="s">
        <v>623</v>
      </c>
      <c r="G123" s="226"/>
      <c r="H123" s="230">
        <v>2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134</v>
      </c>
      <c r="AU123" s="236" t="s">
        <v>80</v>
      </c>
      <c r="AV123" s="13" t="s">
        <v>80</v>
      </c>
      <c r="AW123" s="13" t="s">
        <v>32</v>
      </c>
      <c r="AX123" s="13" t="s">
        <v>70</v>
      </c>
      <c r="AY123" s="236" t="s">
        <v>123</v>
      </c>
    </row>
    <row r="124" s="14" customFormat="1">
      <c r="A124" s="14"/>
      <c r="B124" s="237"/>
      <c r="C124" s="238"/>
      <c r="D124" s="227" t="s">
        <v>134</v>
      </c>
      <c r="E124" s="239" t="s">
        <v>19</v>
      </c>
      <c r="F124" s="240" t="s">
        <v>136</v>
      </c>
      <c r="G124" s="238"/>
      <c r="H124" s="241">
        <v>2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134</v>
      </c>
      <c r="AU124" s="247" t="s">
        <v>80</v>
      </c>
      <c r="AV124" s="14" t="s">
        <v>130</v>
      </c>
      <c r="AW124" s="14" t="s">
        <v>32</v>
      </c>
      <c r="AX124" s="14" t="s">
        <v>78</v>
      </c>
      <c r="AY124" s="247" t="s">
        <v>123</v>
      </c>
    </row>
    <row r="125" s="2" customFormat="1" ht="24.15" customHeight="1">
      <c r="A125" s="41"/>
      <c r="B125" s="42"/>
      <c r="C125" s="207" t="s">
        <v>195</v>
      </c>
      <c r="D125" s="207" t="s">
        <v>125</v>
      </c>
      <c r="E125" s="208" t="s">
        <v>624</v>
      </c>
      <c r="F125" s="209" t="s">
        <v>625</v>
      </c>
      <c r="G125" s="210" t="s">
        <v>589</v>
      </c>
      <c r="H125" s="211">
        <v>8</v>
      </c>
      <c r="I125" s="212"/>
      <c r="J125" s="213">
        <f>ROUND(I125*H125,2)</f>
        <v>0</v>
      </c>
      <c r="K125" s="209" t="s">
        <v>129</v>
      </c>
      <c r="L125" s="47"/>
      <c r="M125" s="214" t="s">
        <v>19</v>
      </c>
      <c r="N125" s="215" t="s">
        <v>41</v>
      </c>
      <c r="O125" s="87"/>
      <c r="P125" s="216">
        <f>O125*H125</f>
        <v>0</v>
      </c>
      <c r="Q125" s="216">
        <v>0.00167</v>
      </c>
      <c r="R125" s="216">
        <f>Q125*H125</f>
        <v>0.01336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130</v>
      </c>
      <c r="AT125" s="218" t="s">
        <v>125</v>
      </c>
      <c r="AU125" s="218" t="s">
        <v>80</v>
      </c>
      <c r="AY125" s="20" t="s">
        <v>123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78</v>
      </c>
      <c r="BK125" s="219">
        <f>ROUND(I125*H125,2)</f>
        <v>0</v>
      </c>
      <c r="BL125" s="20" t="s">
        <v>130</v>
      </c>
      <c r="BM125" s="218" t="s">
        <v>626</v>
      </c>
    </row>
    <row r="126" s="2" customFormat="1">
      <c r="A126" s="41"/>
      <c r="B126" s="42"/>
      <c r="C126" s="43"/>
      <c r="D126" s="220" t="s">
        <v>132</v>
      </c>
      <c r="E126" s="43"/>
      <c r="F126" s="221" t="s">
        <v>627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132</v>
      </c>
      <c r="AU126" s="20" t="s">
        <v>80</v>
      </c>
    </row>
    <row r="127" s="2" customFormat="1" ht="16.5" customHeight="1">
      <c r="A127" s="41"/>
      <c r="B127" s="42"/>
      <c r="C127" s="269" t="s">
        <v>8</v>
      </c>
      <c r="D127" s="269" t="s">
        <v>323</v>
      </c>
      <c r="E127" s="270" t="s">
        <v>628</v>
      </c>
      <c r="F127" s="271" t="s">
        <v>629</v>
      </c>
      <c r="G127" s="272" t="s">
        <v>589</v>
      </c>
      <c r="H127" s="273">
        <v>1</v>
      </c>
      <c r="I127" s="274"/>
      <c r="J127" s="275">
        <f>ROUND(I127*H127,2)</f>
        <v>0</v>
      </c>
      <c r="K127" s="271" t="s">
        <v>129</v>
      </c>
      <c r="L127" s="276"/>
      <c r="M127" s="277" t="s">
        <v>19</v>
      </c>
      <c r="N127" s="278" t="s">
        <v>41</v>
      </c>
      <c r="O127" s="87"/>
      <c r="P127" s="216">
        <f>O127*H127</f>
        <v>0</v>
      </c>
      <c r="Q127" s="216">
        <v>0.012200000000000001</v>
      </c>
      <c r="R127" s="216">
        <f>Q127*H127</f>
        <v>0.012200000000000001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174</v>
      </c>
      <c r="AT127" s="218" t="s">
        <v>323</v>
      </c>
      <c r="AU127" s="218" t="s">
        <v>80</v>
      </c>
      <c r="AY127" s="20" t="s">
        <v>123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78</v>
      </c>
      <c r="BK127" s="219">
        <f>ROUND(I127*H127,2)</f>
        <v>0</v>
      </c>
      <c r="BL127" s="20" t="s">
        <v>130</v>
      </c>
      <c r="BM127" s="218" t="s">
        <v>630</v>
      </c>
    </row>
    <row r="128" s="2" customFormat="1">
      <c r="A128" s="41"/>
      <c r="B128" s="42"/>
      <c r="C128" s="43"/>
      <c r="D128" s="227" t="s">
        <v>604</v>
      </c>
      <c r="E128" s="43"/>
      <c r="F128" s="283" t="s">
        <v>631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604</v>
      </c>
      <c r="AU128" s="20" t="s">
        <v>80</v>
      </c>
    </row>
    <row r="129" s="13" customFormat="1">
      <c r="A129" s="13"/>
      <c r="B129" s="225"/>
      <c r="C129" s="226"/>
      <c r="D129" s="227" t="s">
        <v>134</v>
      </c>
      <c r="E129" s="228" t="s">
        <v>19</v>
      </c>
      <c r="F129" s="229" t="s">
        <v>632</v>
      </c>
      <c r="G129" s="226"/>
      <c r="H129" s="230">
        <v>1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134</v>
      </c>
      <c r="AU129" s="236" t="s">
        <v>80</v>
      </c>
      <c r="AV129" s="13" t="s">
        <v>80</v>
      </c>
      <c r="AW129" s="13" t="s">
        <v>32</v>
      </c>
      <c r="AX129" s="13" t="s">
        <v>70</v>
      </c>
      <c r="AY129" s="236" t="s">
        <v>123</v>
      </c>
    </row>
    <row r="130" s="14" customFormat="1">
      <c r="A130" s="14"/>
      <c r="B130" s="237"/>
      <c r="C130" s="238"/>
      <c r="D130" s="227" t="s">
        <v>134</v>
      </c>
      <c r="E130" s="239" t="s">
        <v>19</v>
      </c>
      <c r="F130" s="240" t="s">
        <v>136</v>
      </c>
      <c r="G130" s="238"/>
      <c r="H130" s="241">
        <v>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134</v>
      </c>
      <c r="AU130" s="247" t="s">
        <v>80</v>
      </c>
      <c r="AV130" s="14" t="s">
        <v>130</v>
      </c>
      <c r="AW130" s="14" t="s">
        <v>32</v>
      </c>
      <c r="AX130" s="14" t="s">
        <v>78</v>
      </c>
      <c r="AY130" s="247" t="s">
        <v>123</v>
      </c>
    </row>
    <row r="131" s="2" customFormat="1" ht="16.5" customHeight="1">
      <c r="A131" s="41"/>
      <c r="B131" s="42"/>
      <c r="C131" s="269" t="s">
        <v>206</v>
      </c>
      <c r="D131" s="269" t="s">
        <v>323</v>
      </c>
      <c r="E131" s="270" t="s">
        <v>633</v>
      </c>
      <c r="F131" s="271" t="s">
        <v>634</v>
      </c>
      <c r="G131" s="272" t="s">
        <v>589</v>
      </c>
      <c r="H131" s="273">
        <v>1</v>
      </c>
      <c r="I131" s="274"/>
      <c r="J131" s="275">
        <f>ROUND(I131*H131,2)</f>
        <v>0</v>
      </c>
      <c r="K131" s="271" t="s">
        <v>129</v>
      </c>
      <c r="L131" s="276"/>
      <c r="M131" s="277" t="s">
        <v>19</v>
      </c>
      <c r="N131" s="278" t="s">
        <v>41</v>
      </c>
      <c r="O131" s="87"/>
      <c r="P131" s="216">
        <f>O131*H131</f>
        <v>0</v>
      </c>
      <c r="Q131" s="216">
        <v>0.0095999999999999992</v>
      </c>
      <c r="R131" s="216">
        <f>Q131*H131</f>
        <v>0.0095999999999999992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174</v>
      </c>
      <c r="AT131" s="218" t="s">
        <v>323</v>
      </c>
      <c r="AU131" s="218" t="s">
        <v>80</v>
      </c>
      <c r="AY131" s="20" t="s">
        <v>123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78</v>
      </c>
      <c r="BK131" s="219">
        <f>ROUND(I131*H131,2)</f>
        <v>0</v>
      </c>
      <c r="BL131" s="20" t="s">
        <v>130</v>
      </c>
      <c r="BM131" s="218" t="s">
        <v>635</v>
      </c>
    </row>
    <row r="132" s="2" customFormat="1">
      <c r="A132" s="41"/>
      <c r="B132" s="42"/>
      <c r="C132" s="43"/>
      <c r="D132" s="227" t="s">
        <v>604</v>
      </c>
      <c r="E132" s="43"/>
      <c r="F132" s="283" t="s">
        <v>636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604</v>
      </c>
      <c r="AU132" s="20" t="s">
        <v>80</v>
      </c>
    </row>
    <row r="133" s="13" customFormat="1">
      <c r="A133" s="13"/>
      <c r="B133" s="225"/>
      <c r="C133" s="226"/>
      <c r="D133" s="227" t="s">
        <v>134</v>
      </c>
      <c r="E133" s="228" t="s">
        <v>19</v>
      </c>
      <c r="F133" s="229" t="s">
        <v>637</v>
      </c>
      <c r="G133" s="226"/>
      <c r="H133" s="230">
        <v>1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134</v>
      </c>
      <c r="AU133" s="236" t="s">
        <v>80</v>
      </c>
      <c r="AV133" s="13" t="s">
        <v>80</v>
      </c>
      <c r="AW133" s="13" t="s">
        <v>32</v>
      </c>
      <c r="AX133" s="13" t="s">
        <v>70</v>
      </c>
      <c r="AY133" s="236" t="s">
        <v>123</v>
      </c>
    </row>
    <row r="134" s="14" customFormat="1">
      <c r="A134" s="14"/>
      <c r="B134" s="237"/>
      <c r="C134" s="238"/>
      <c r="D134" s="227" t="s">
        <v>134</v>
      </c>
      <c r="E134" s="239" t="s">
        <v>19</v>
      </c>
      <c r="F134" s="240" t="s">
        <v>136</v>
      </c>
      <c r="G134" s="238"/>
      <c r="H134" s="241">
        <v>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134</v>
      </c>
      <c r="AU134" s="247" t="s">
        <v>80</v>
      </c>
      <c r="AV134" s="14" t="s">
        <v>130</v>
      </c>
      <c r="AW134" s="14" t="s">
        <v>32</v>
      </c>
      <c r="AX134" s="14" t="s">
        <v>78</v>
      </c>
      <c r="AY134" s="247" t="s">
        <v>123</v>
      </c>
    </row>
    <row r="135" s="2" customFormat="1" ht="16.5" customHeight="1">
      <c r="A135" s="41"/>
      <c r="B135" s="42"/>
      <c r="C135" s="269" t="s">
        <v>212</v>
      </c>
      <c r="D135" s="269" t="s">
        <v>323</v>
      </c>
      <c r="E135" s="270" t="s">
        <v>638</v>
      </c>
      <c r="F135" s="271" t="s">
        <v>639</v>
      </c>
      <c r="G135" s="272" t="s">
        <v>589</v>
      </c>
      <c r="H135" s="273">
        <v>6</v>
      </c>
      <c r="I135" s="274"/>
      <c r="J135" s="275">
        <f>ROUND(I135*H135,2)</f>
        <v>0</v>
      </c>
      <c r="K135" s="271" t="s">
        <v>129</v>
      </c>
      <c r="L135" s="276"/>
      <c r="M135" s="277" t="s">
        <v>19</v>
      </c>
      <c r="N135" s="278" t="s">
        <v>41</v>
      </c>
      <c r="O135" s="87"/>
      <c r="P135" s="216">
        <f>O135*H135</f>
        <v>0</v>
      </c>
      <c r="Q135" s="216">
        <v>0.0068999999999999999</v>
      </c>
      <c r="R135" s="216">
        <f>Q135*H135</f>
        <v>0.041399999999999999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174</v>
      </c>
      <c r="AT135" s="218" t="s">
        <v>323</v>
      </c>
      <c r="AU135" s="218" t="s">
        <v>80</v>
      </c>
      <c r="AY135" s="20" t="s">
        <v>123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78</v>
      </c>
      <c r="BK135" s="219">
        <f>ROUND(I135*H135,2)</f>
        <v>0</v>
      </c>
      <c r="BL135" s="20" t="s">
        <v>130</v>
      </c>
      <c r="BM135" s="218" t="s">
        <v>640</v>
      </c>
    </row>
    <row r="136" s="13" customFormat="1">
      <c r="A136" s="13"/>
      <c r="B136" s="225"/>
      <c r="C136" s="226"/>
      <c r="D136" s="227" t="s">
        <v>134</v>
      </c>
      <c r="E136" s="228" t="s">
        <v>19</v>
      </c>
      <c r="F136" s="229" t="s">
        <v>641</v>
      </c>
      <c r="G136" s="226"/>
      <c r="H136" s="230">
        <v>6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134</v>
      </c>
      <c r="AU136" s="236" t="s">
        <v>80</v>
      </c>
      <c r="AV136" s="13" t="s">
        <v>80</v>
      </c>
      <c r="AW136" s="13" t="s">
        <v>32</v>
      </c>
      <c r="AX136" s="13" t="s">
        <v>70</v>
      </c>
      <c r="AY136" s="236" t="s">
        <v>123</v>
      </c>
    </row>
    <row r="137" s="14" customFormat="1">
      <c r="A137" s="14"/>
      <c r="B137" s="237"/>
      <c r="C137" s="238"/>
      <c r="D137" s="227" t="s">
        <v>134</v>
      </c>
      <c r="E137" s="239" t="s">
        <v>19</v>
      </c>
      <c r="F137" s="240" t="s">
        <v>136</v>
      </c>
      <c r="G137" s="238"/>
      <c r="H137" s="241">
        <v>6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134</v>
      </c>
      <c r="AU137" s="247" t="s">
        <v>80</v>
      </c>
      <c r="AV137" s="14" t="s">
        <v>130</v>
      </c>
      <c r="AW137" s="14" t="s">
        <v>32</v>
      </c>
      <c r="AX137" s="14" t="s">
        <v>78</v>
      </c>
      <c r="AY137" s="247" t="s">
        <v>123</v>
      </c>
    </row>
    <row r="138" s="2" customFormat="1" ht="24.15" customHeight="1">
      <c r="A138" s="41"/>
      <c r="B138" s="42"/>
      <c r="C138" s="207" t="s">
        <v>221</v>
      </c>
      <c r="D138" s="207" t="s">
        <v>125</v>
      </c>
      <c r="E138" s="208" t="s">
        <v>642</v>
      </c>
      <c r="F138" s="209" t="s">
        <v>643</v>
      </c>
      <c r="G138" s="210" t="s">
        <v>589</v>
      </c>
      <c r="H138" s="211">
        <v>2</v>
      </c>
      <c r="I138" s="212"/>
      <c r="J138" s="213">
        <f>ROUND(I138*H138,2)</f>
        <v>0</v>
      </c>
      <c r="K138" s="209" t="s">
        <v>129</v>
      </c>
      <c r="L138" s="47"/>
      <c r="M138" s="214" t="s">
        <v>19</v>
      </c>
      <c r="N138" s="215" t="s">
        <v>41</v>
      </c>
      <c r="O138" s="87"/>
      <c r="P138" s="216">
        <f>O138*H138</f>
        <v>0</v>
      </c>
      <c r="Q138" s="216">
        <v>0.0017099999999999999</v>
      </c>
      <c r="R138" s="216">
        <f>Q138*H138</f>
        <v>0.0034199999999999999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130</v>
      </c>
      <c r="AT138" s="218" t="s">
        <v>125</v>
      </c>
      <c r="AU138" s="218" t="s">
        <v>80</v>
      </c>
      <c r="AY138" s="20" t="s">
        <v>123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78</v>
      </c>
      <c r="BK138" s="219">
        <f>ROUND(I138*H138,2)</f>
        <v>0</v>
      </c>
      <c r="BL138" s="20" t="s">
        <v>130</v>
      </c>
      <c r="BM138" s="218" t="s">
        <v>644</v>
      </c>
    </row>
    <row r="139" s="2" customFormat="1">
      <c r="A139" s="41"/>
      <c r="B139" s="42"/>
      <c r="C139" s="43"/>
      <c r="D139" s="220" t="s">
        <v>132</v>
      </c>
      <c r="E139" s="43"/>
      <c r="F139" s="221" t="s">
        <v>645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132</v>
      </c>
      <c r="AU139" s="20" t="s">
        <v>80</v>
      </c>
    </row>
    <row r="140" s="2" customFormat="1" ht="16.5" customHeight="1">
      <c r="A140" s="41"/>
      <c r="B140" s="42"/>
      <c r="C140" s="269" t="s">
        <v>234</v>
      </c>
      <c r="D140" s="269" t="s">
        <v>323</v>
      </c>
      <c r="E140" s="270" t="s">
        <v>646</v>
      </c>
      <c r="F140" s="271" t="s">
        <v>647</v>
      </c>
      <c r="G140" s="272" t="s">
        <v>589</v>
      </c>
      <c r="H140" s="273">
        <v>2</v>
      </c>
      <c r="I140" s="274"/>
      <c r="J140" s="275">
        <f>ROUND(I140*H140,2)</f>
        <v>0</v>
      </c>
      <c r="K140" s="271" t="s">
        <v>129</v>
      </c>
      <c r="L140" s="276"/>
      <c r="M140" s="277" t="s">
        <v>19</v>
      </c>
      <c r="N140" s="278" t="s">
        <v>41</v>
      </c>
      <c r="O140" s="87"/>
      <c r="P140" s="216">
        <f>O140*H140</f>
        <v>0</v>
      </c>
      <c r="Q140" s="216">
        <v>0.0149</v>
      </c>
      <c r="R140" s="216">
        <f>Q140*H140</f>
        <v>0.0298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174</v>
      </c>
      <c r="AT140" s="218" t="s">
        <v>323</v>
      </c>
      <c r="AU140" s="218" t="s">
        <v>80</v>
      </c>
      <c r="AY140" s="20" t="s">
        <v>123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78</v>
      </c>
      <c r="BK140" s="219">
        <f>ROUND(I140*H140,2)</f>
        <v>0</v>
      </c>
      <c r="BL140" s="20" t="s">
        <v>130</v>
      </c>
      <c r="BM140" s="218" t="s">
        <v>648</v>
      </c>
    </row>
    <row r="141" s="2" customFormat="1">
      <c r="A141" s="41"/>
      <c r="B141" s="42"/>
      <c r="C141" s="43"/>
      <c r="D141" s="227" t="s">
        <v>604</v>
      </c>
      <c r="E141" s="43"/>
      <c r="F141" s="283" t="s">
        <v>649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604</v>
      </c>
      <c r="AU141" s="20" t="s">
        <v>80</v>
      </c>
    </row>
    <row r="142" s="2" customFormat="1" ht="16.5" customHeight="1">
      <c r="A142" s="41"/>
      <c r="B142" s="42"/>
      <c r="C142" s="207" t="s">
        <v>243</v>
      </c>
      <c r="D142" s="207" t="s">
        <v>125</v>
      </c>
      <c r="E142" s="208" t="s">
        <v>650</v>
      </c>
      <c r="F142" s="209" t="s">
        <v>651</v>
      </c>
      <c r="G142" s="210" t="s">
        <v>183</v>
      </c>
      <c r="H142" s="211">
        <v>130</v>
      </c>
      <c r="I142" s="212"/>
      <c r="J142" s="213">
        <f>ROUND(I142*H142,2)</f>
        <v>0</v>
      </c>
      <c r="K142" s="209" t="s">
        <v>129</v>
      </c>
      <c r="L142" s="47"/>
      <c r="M142" s="214" t="s">
        <v>19</v>
      </c>
      <c r="N142" s="215" t="s">
        <v>41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130</v>
      </c>
      <c r="AT142" s="218" t="s">
        <v>125</v>
      </c>
      <c r="AU142" s="218" t="s">
        <v>80</v>
      </c>
      <c r="AY142" s="20" t="s">
        <v>123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78</v>
      </c>
      <c r="BK142" s="219">
        <f>ROUND(I142*H142,2)</f>
        <v>0</v>
      </c>
      <c r="BL142" s="20" t="s">
        <v>130</v>
      </c>
      <c r="BM142" s="218" t="s">
        <v>652</v>
      </c>
    </row>
    <row r="143" s="2" customFormat="1">
      <c r="A143" s="41"/>
      <c r="B143" s="42"/>
      <c r="C143" s="43"/>
      <c r="D143" s="220" t="s">
        <v>132</v>
      </c>
      <c r="E143" s="43"/>
      <c r="F143" s="221" t="s">
        <v>653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132</v>
      </c>
      <c r="AU143" s="20" t="s">
        <v>80</v>
      </c>
    </row>
    <row r="144" s="13" customFormat="1">
      <c r="A144" s="13"/>
      <c r="B144" s="225"/>
      <c r="C144" s="226"/>
      <c r="D144" s="227" t="s">
        <v>134</v>
      </c>
      <c r="E144" s="228" t="s">
        <v>19</v>
      </c>
      <c r="F144" s="229" t="s">
        <v>600</v>
      </c>
      <c r="G144" s="226"/>
      <c r="H144" s="230">
        <v>130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134</v>
      </c>
      <c r="AU144" s="236" t="s">
        <v>80</v>
      </c>
      <c r="AV144" s="13" t="s">
        <v>80</v>
      </c>
      <c r="AW144" s="13" t="s">
        <v>32</v>
      </c>
      <c r="AX144" s="13" t="s">
        <v>70</v>
      </c>
      <c r="AY144" s="236" t="s">
        <v>123</v>
      </c>
    </row>
    <row r="145" s="14" customFormat="1">
      <c r="A145" s="14"/>
      <c r="B145" s="237"/>
      <c r="C145" s="238"/>
      <c r="D145" s="227" t="s">
        <v>134</v>
      </c>
      <c r="E145" s="239" t="s">
        <v>19</v>
      </c>
      <c r="F145" s="240" t="s">
        <v>136</v>
      </c>
      <c r="G145" s="238"/>
      <c r="H145" s="241">
        <v>130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134</v>
      </c>
      <c r="AU145" s="247" t="s">
        <v>80</v>
      </c>
      <c r="AV145" s="14" t="s">
        <v>130</v>
      </c>
      <c r="AW145" s="14" t="s">
        <v>32</v>
      </c>
      <c r="AX145" s="14" t="s">
        <v>78</v>
      </c>
      <c r="AY145" s="247" t="s">
        <v>123</v>
      </c>
    </row>
    <row r="146" s="2" customFormat="1" ht="16.5" customHeight="1">
      <c r="A146" s="41"/>
      <c r="B146" s="42"/>
      <c r="C146" s="207" t="s">
        <v>250</v>
      </c>
      <c r="D146" s="207" t="s">
        <v>125</v>
      </c>
      <c r="E146" s="208" t="s">
        <v>654</v>
      </c>
      <c r="F146" s="209" t="s">
        <v>655</v>
      </c>
      <c r="G146" s="210" t="s">
        <v>183</v>
      </c>
      <c r="H146" s="211">
        <v>130</v>
      </c>
      <c r="I146" s="212"/>
      <c r="J146" s="213">
        <f>ROUND(I146*H146,2)</f>
        <v>0</v>
      </c>
      <c r="K146" s="209" t="s">
        <v>129</v>
      </c>
      <c r="L146" s="47"/>
      <c r="M146" s="214" t="s">
        <v>19</v>
      </c>
      <c r="N146" s="215" t="s">
        <v>41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130</v>
      </c>
      <c r="AT146" s="218" t="s">
        <v>125</v>
      </c>
      <c r="AU146" s="218" t="s">
        <v>80</v>
      </c>
      <c r="AY146" s="20" t="s">
        <v>123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78</v>
      </c>
      <c r="BK146" s="219">
        <f>ROUND(I146*H146,2)</f>
        <v>0</v>
      </c>
      <c r="BL146" s="20" t="s">
        <v>130</v>
      </c>
      <c r="BM146" s="218" t="s">
        <v>656</v>
      </c>
    </row>
    <row r="147" s="2" customFormat="1">
      <c r="A147" s="41"/>
      <c r="B147" s="42"/>
      <c r="C147" s="43"/>
      <c r="D147" s="220" t="s">
        <v>132</v>
      </c>
      <c r="E147" s="43"/>
      <c r="F147" s="221" t="s">
        <v>657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132</v>
      </c>
      <c r="AU147" s="20" t="s">
        <v>80</v>
      </c>
    </row>
    <row r="148" s="2" customFormat="1" ht="16.5" customHeight="1">
      <c r="A148" s="41"/>
      <c r="B148" s="42"/>
      <c r="C148" s="207" t="s">
        <v>256</v>
      </c>
      <c r="D148" s="207" t="s">
        <v>125</v>
      </c>
      <c r="E148" s="208" t="s">
        <v>658</v>
      </c>
      <c r="F148" s="209" t="s">
        <v>659</v>
      </c>
      <c r="G148" s="210" t="s">
        <v>589</v>
      </c>
      <c r="H148" s="211">
        <v>2</v>
      </c>
      <c r="I148" s="212"/>
      <c r="J148" s="213">
        <f>ROUND(I148*H148,2)</f>
        <v>0</v>
      </c>
      <c r="K148" s="209" t="s">
        <v>129</v>
      </c>
      <c r="L148" s="47"/>
      <c r="M148" s="214" t="s">
        <v>19</v>
      </c>
      <c r="N148" s="215" t="s">
        <v>41</v>
      </c>
      <c r="O148" s="87"/>
      <c r="P148" s="216">
        <f>O148*H148</f>
        <v>0</v>
      </c>
      <c r="Q148" s="216">
        <v>0.45937290600000003</v>
      </c>
      <c r="R148" s="216">
        <f>Q148*H148</f>
        <v>0.91874581200000005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130</v>
      </c>
      <c r="AT148" s="218" t="s">
        <v>125</v>
      </c>
      <c r="AU148" s="218" t="s">
        <v>80</v>
      </c>
      <c r="AY148" s="20" t="s">
        <v>123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78</v>
      </c>
      <c r="BK148" s="219">
        <f>ROUND(I148*H148,2)</f>
        <v>0</v>
      </c>
      <c r="BL148" s="20" t="s">
        <v>130</v>
      </c>
      <c r="BM148" s="218" t="s">
        <v>660</v>
      </c>
    </row>
    <row r="149" s="2" customFormat="1">
      <c r="A149" s="41"/>
      <c r="B149" s="42"/>
      <c r="C149" s="43"/>
      <c r="D149" s="220" t="s">
        <v>132</v>
      </c>
      <c r="E149" s="43"/>
      <c r="F149" s="221" t="s">
        <v>661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132</v>
      </c>
      <c r="AU149" s="20" t="s">
        <v>80</v>
      </c>
    </row>
    <row r="150" s="2" customFormat="1" ht="16.5" customHeight="1">
      <c r="A150" s="41"/>
      <c r="B150" s="42"/>
      <c r="C150" s="207" t="s">
        <v>261</v>
      </c>
      <c r="D150" s="207" t="s">
        <v>125</v>
      </c>
      <c r="E150" s="208" t="s">
        <v>662</v>
      </c>
      <c r="F150" s="209" t="s">
        <v>663</v>
      </c>
      <c r="G150" s="210" t="s">
        <v>589</v>
      </c>
      <c r="H150" s="211">
        <v>1</v>
      </c>
      <c r="I150" s="212"/>
      <c r="J150" s="213">
        <f>ROUND(I150*H150,2)</f>
        <v>0</v>
      </c>
      <c r="K150" s="209" t="s">
        <v>129</v>
      </c>
      <c r="L150" s="47"/>
      <c r="M150" s="214" t="s">
        <v>19</v>
      </c>
      <c r="N150" s="215" t="s">
        <v>41</v>
      </c>
      <c r="O150" s="87"/>
      <c r="P150" s="216">
        <f>O150*H150</f>
        <v>0</v>
      </c>
      <c r="Q150" s="216">
        <v>0.00016000000000000001</v>
      </c>
      <c r="R150" s="216">
        <f>Q150*H150</f>
        <v>0.00016000000000000001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130</v>
      </c>
      <c r="AT150" s="218" t="s">
        <v>125</v>
      </c>
      <c r="AU150" s="218" t="s">
        <v>80</v>
      </c>
      <c r="AY150" s="20" t="s">
        <v>123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78</v>
      </c>
      <c r="BK150" s="219">
        <f>ROUND(I150*H150,2)</f>
        <v>0</v>
      </c>
      <c r="BL150" s="20" t="s">
        <v>130</v>
      </c>
      <c r="BM150" s="218" t="s">
        <v>664</v>
      </c>
    </row>
    <row r="151" s="2" customFormat="1">
      <c r="A151" s="41"/>
      <c r="B151" s="42"/>
      <c r="C151" s="43"/>
      <c r="D151" s="220" t="s">
        <v>132</v>
      </c>
      <c r="E151" s="43"/>
      <c r="F151" s="221" t="s">
        <v>665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132</v>
      </c>
      <c r="AU151" s="20" t="s">
        <v>80</v>
      </c>
    </row>
    <row r="152" s="13" customFormat="1">
      <c r="A152" s="13"/>
      <c r="B152" s="225"/>
      <c r="C152" s="226"/>
      <c r="D152" s="227" t="s">
        <v>134</v>
      </c>
      <c r="E152" s="228" t="s">
        <v>19</v>
      </c>
      <c r="F152" s="229" t="s">
        <v>666</v>
      </c>
      <c r="G152" s="226"/>
      <c r="H152" s="230">
        <v>1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134</v>
      </c>
      <c r="AU152" s="236" t="s">
        <v>80</v>
      </c>
      <c r="AV152" s="13" t="s">
        <v>80</v>
      </c>
      <c r="AW152" s="13" t="s">
        <v>32</v>
      </c>
      <c r="AX152" s="13" t="s">
        <v>70</v>
      </c>
      <c r="AY152" s="236" t="s">
        <v>123</v>
      </c>
    </row>
    <row r="153" s="14" customFormat="1">
      <c r="A153" s="14"/>
      <c r="B153" s="237"/>
      <c r="C153" s="238"/>
      <c r="D153" s="227" t="s">
        <v>134</v>
      </c>
      <c r="E153" s="239" t="s">
        <v>19</v>
      </c>
      <c r="F153" s="240" t="s">
        <v>136</v>
      </c>
      <c r="G153" s="238"/>
      <c r="H153" s="241">
        <v>1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134</v>
      </c>
      <c r="AU153" s="247" t="s">
        <v>80</v>
      </c>
      <c r="AV153" s="14" t="s">
        <v>130</v>
      </c>
      <c r="AW153" s="14" t="s">
        <v>32</v>
      </c>
      <c r="AX153" s="14" t="s">
        <v>78</v>
      </c>
      <c r="AY153" s="247" t="s">
        <v>123</v>
      </c>
    </row>
    <row r="154" s="2" customFormat="1" ht="16.5" customHeight="1">
      <c r="A154" s="41"/>
      <c r="B154" s="42"/>
      <c r="C154" s="207" t="s">
        <v>7</v>
      </c>
      <c r="D154" s="207" t="s">
        <v>125</v>
      </c>
      <c r="E154" s="208" t="s">
        <v>667</v>
      </c>
      <c r="F154" s="209" t="s">
        <v>668</v>
      </c>
      <c r="G154" s="210" t="s">
        <v>183</v>
      </c>
      <c r="H154" s="211">
        <v>140</v>
      </c>
      <c r="I154" s="212"/>
      <c r="J154" s="213">
        <f>ROUND(I154*H154,2)</f>
        <v>0</v>
      </c>
      <c r="K154" s="209" t="s">
        <v>129</v>
      </c>
      <c r="L154" s="47"/>
      <c r="M154" s="214" t="s">
        <v>19</v>
      </c>
      <c r="N154" s="215" t="s">
        <v>41</v>
      </c>
      <c r="O154" s="87"/>
      <c r="P154" s="216">
        <f>O154*H154</f>
        <v>0</v>
      </c>
      <c r="Q154" s="216">
        <v>0.00019236000000000001</v>
      </c>
      <c r="R154" s="216">
        <f>Q154*H154</f>
        <v>0.0269304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130</v>
      </c>
      <c r="AT154" s="218" t="s">
        <v>125</v>
      </c>
      <c r="AU154" s="218" t="s">
        <v>80</v>
      </c>
      <c r="AY154" s="20" t="s">
        <v>123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78</v>
      </c>
      <c r="BK154" s="219">
        <f>ROUND(I154*H154,2)</f>
        <v>0</v>
      </c>
      <c r="BL154" s="20" t="s">
        <v>130</v>
      </c>
      <c r="BM154" s="218" t="s">
        <v>669</v>
      </c>
    </row>
    <row r="155" s="2" customFormat="1">
      <c r="A155" s="41"/>
      <c r="B155" s="42"/>
      <c r="C155" s="43"/>
      <c r="D155" s="220" t="s">
        <v>132</v>
      </c>
      <c r="E155" s="43"/>
      <c r="F155" s="221" t="s">
        <v>670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132</v>
      </c>
      <c r="AU155" s="20" t="s">
        <v>80</v>
      </c>
    </row>
    <row r="156" s="13" customFormat="1">
      <c r="A156" s="13"/>
      <c r="B156" s="225"/>
      <c r="C156" s="226"/>
      <c r="D156" s="227" t="s">
        <v>134</v>
      </c>
      <c r="E156" s="228" t="s">
        <v>19</v>
      </c>
      <c r="F156" s="229" t="s">
        <v>671</v>
      </c>
      <c r="G156" s="226"/>
      <c r="H156" s="230">
        <v>140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134</v>
      </c>
      <c r="AU156" s="236" t="s">
        <v>80</v>
      </c>
      <c r="AV156" s="13" t="s">
        <v>80</v>
      </c>
      <c r="AW156" s="13" t="s">
        <v>32</v>
      </c>
      <c r="AX156" s="13" t="s">
        <v>70</v>
      </c>
      <c r="AY156" s="236" t="s">
        <v>123</v>
      </c>
    </row>
    <row r="157" s="14" customFormat="1">
      <c r="A157" s="14"/>
      <c r="B157" s="237"/>
      <c r="C157" s="238"/>
      <c r="D157" s="227" t="s">
        <v>134</v>
      </c>
      <c r="E157" s="239" t="s">
        <v>19</v>
      </c>
      <c r="F157" s="240" t="s">
        <v>136</v>
      </c>
      <c r="G157" s="238"/>
      <c r="H157" s="241">
        <v>140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134</v>
      </c>
      <c r="AU157" s="247" t="s">
        <v>80</v>
      </c>
      <c r="AV157" s="14" t="s">
        <v>130</v>
      </c>
      <c r="AW157" s="14" t="s">
        <v>32</v>
      </c>
      <c r="AX157" s="14" t="s">
        <v>78</v>
      </c>
      <c r="AY157" s="247" t="s">
        <v>123</v>
      </c>
    </row>
    <row r="158" s="2" customFormat="1" ht="16.5" customHeight="1">
      <c r="A158" s="41"/>
      <c r="B158" s="42"/>
      <c r="C158" s="207" t="s">
        <v>274</v>
      </c>
      <c r="D158" s="207" t="s">
        <v>125</v>
      </c>
      <c r="E158" s="208" t="s">
        <v>672</v>
      </c>
      <c r="F158" s="209" t="s">
        <v>673</v>
      </c>
      <c r="G158" s="210" t="s">
        <v>183</v>
      </c>
      <c r="H158" s="211">
        <v>120</v>
      </c>
      <c r="I158" s="212"/>
      <c r="J158" s="213">
        <f>ROUND(I158*H158,2)</f>
        <v>0</v>
      </c>
      <c r="K158" s="209" t="s">
        <v>129</v>
      </c>
      <c r="L158" s="47"/>
      <c r="M158" s="214" t="s">
        <v>19</v>
      </c>
      <c r="N158" s="215" t="s">
        <v>41</v>
      </c>
      <c r="O158" s="87"/>
      <c r="P158" s="216">
        <f>O158*H158</f>
        <v>0</v>
      </c>
      <c r="Q158" s="216">
        <v>9.0000000000000006E-05</v>
      </c>
      <c r="R158" s="216">
        <f>Q158*H158</f>
        <v>0.010800000000000001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130</v>
      </c>
      <c r="AT158" s="218" t="s">
        <v>125</v>
      </c>
      <c r="AU158" s="218" t="s">
        <v>80</v>
      </c>
      <c r="AY158" s="20" t="s">
        <v>123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78</v>
      </c>
      <c r="BK158" s="219">
        <f>ROUND(I158*H158,2)</f>
        <v>0</v>
      </c>
      <c r="BL158" s="20" t="s">
        <v>130</v>
      </c>
      <c r="BM158" s="218" t="s">
        <v>674</v>
      </c>
    </row>
    <row r="159" s="2" customFormat="1">
      <c r="A159" s="41"/>
      <c r="B159" s="42"/>
      <c r="C159" s="43"/>
      <c r="D159" s="220" t="s">
        <v>132</v>
      </c>
      <c r="E159" s="43"/>
      <c r="F159" s="221" t="s">
        <v>675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132</v>
      </c>
      <c r="AU159" s="20" t="s">
        <v>80</v>
      </c>
    </row>
    <row r="160" s="13" customFormat="1">
      <c r="A160" s="13"/>
      <c r="B160" s="225"/>
      <c r="C160" s="226"/>
      <c r="D160" s="227" t="s">
        <v>134</v>
      </c>
      <c r="E160" s="228" t="s">
        <v>19</v>
      </c>
      <c r="F160" s="229" t="s">
        <v>676</v>
      </c>
      <c r="G160" s="226"/>
      <c r="H160" s="230">
        <v>120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134</v>
      </c>
      <c r="AU160" s="236" t="s">
        <v>80</v>
      </c>
      <c r="AV160" s="13" t="s">
        <v>80</v>
      </c>
      <c r="AW160" s="13" t="s">
        <v>32</v>
      </c>
      <c r="AX160" s="13" t="s">
        <v>70</v>
      </c>
      <c r="AY160" s="236" t="s">
        <v>123</v>
      </c>
    </row>
    <row r="161" s="14" customFormat="1">
      <c r="A161" s="14"/>
      <c r="B161" s="237"/>
      <c r="C161" s="238"/>
      <c r="D161" s="227" t="s">
        <v>134</v>
      </c>
      <c r="E161" s="239" t="s">
        <v>19</v>
      </c>
      <c r="F161" s="240" t="s">
        <v>136</v>
      </c>
      <c r="G161" s="238"/>
      <c r="H161" s="241">
        <v>120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134</v>
      </c>
      <c r="AU161" s="247" t="s">
        <v>80</v>
      </c>
      <c r="AV161" s="14" t="s">
        <v>130</v>
      </c>
      <c r="AW161" s="14" t="s">
        <v>32</v>
      </c>
      <c r="AX161" s="14" t="s">
        <v>78</v>
      </c>
      <c r="AY161" s="247" t="s">
        <v>123</v>
      </c>
    </row>
    <row r="162" s="2" customFormat="1" ht="24.15" customHeight="1">
      <c r="A162" s="41"/>
      <c r="B162" s="42"/>
      <c r="C162" s="207" t="s">
        <v>281</v>
      </c>
      <c r="D162" s="207" t="s">
        <v>125</v>
      </c>
      <c r="E162" s="208" t="s">
        <v>677</v>
      </c>
      <c r="F162" s="209" t="s">
        <v>678</v>
      </c>
      <c r="G162" s="210" t="s">
        <v>589</v>
      </c>
      <c r="H162" s="211">
        <v>12</v>
      </c>
      <c r="I162" s="212"/>
      <c r="J162" s="213">
        <f>ROUND(I162*H162,2)</f>
        <v>0</v>
      </c>
      <c r="K162" s="209" t="s">
        <v>129</v>
      </c>
      <c r="L162" s="47"/>
      <c r="M162" s="214" t="s">
        <v>19</v>
      </c>
      <c r="N162" s="215" t="s">
        <v>41</v>
      </c>
      <c r="O162" s="87"/>
      <c r="P162" s="216">
        <f>O162*H162</f>
        <v>0</v>
      </c>
      <c r="Q162" s="216">
        <v>0.00019000000000000001</v>
      </c>
      <c r="R162" s="216">
        <f>Q162*H162</f>
        <v>0.0022799999999999999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130</v>
      </c>
      <c r="AT162" s="218" t="s">
        <v>125</v>
      </c>
      <c r="AU162" s="218" t="s">
        <v>80</v>
      </c>
      <c r="AY162" s="20" t="s">
        <v>123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78</v>
      </c>
      <c r="BK162" s="219">
        <f>ROUND(I162*H162,2)</f>
        <v>0</v>
      </c>
      <c r="BL162" s="20" t="s">
        <v>130</v>
      </c>
      <c r="BM162" s="218" t="s">
        <v>679</v>
      </c>
    </row>
    <row r="163" s="2" customFormat="1">
      <c r="A163" s="41"/>
      <c r="B163" s="42"/>
      <c r="C163" s="43"/>
      <c r="D163" s="220" t="s">
        <v>132</v>
      </c>
      <c r="E163" s="43"/>
      <c r="F163" s="221" t="s">
        <v>680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132</v>
      </c>
      <c r="AU163" s="20" t="s">
        <v>80</v>
      </c>
    </row>
    <row r="164" s="13" customFormat="1">
      <c r="A164" s="13"/>
      <c r="B164" s="225"/>
      <c r="C164" s="226"/>
      <c r="D164" s="227" t="s">
        <v>134</v>
      </c>
      <c r="E164" s="228" t="s">
        <v>19</v>
      </c>
      <c r="F164" s="229" t="s">
        <v>681</v>
      </c>
      <c r="G164" s="226"/>
      <c r="H164" s="230">
        <v>12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134</v>
      </c>
      <c r="AU164" s="236" t="s">
        <v>80</v>
      </c>
      <c r="AV164" s="13" t="s">
        <v>80</v>
      </c>
      <c r="AW164" s="13" t="s">
        <v>32</v>
      </c>
      <c r="AX164" s="13" t="s">
        <v>70</v>
      </c>
      <c r="AY164" s="236" t="s">
        <v>123</v>
      </c>
    </row>
    <row r="165" s="14" customFormat="1">
      <c r="A165" s="14"/>
      <c r="B165" s="237"/>
      <c r="C165" s="238"/>
      <c r="D165" s="227" t="s">
        <v>134</v>
      </c>
      <c r="E165" s="239" t="s">
        <v>19</v>
      </c>
      <c r="F165" s="240" t="s">
        <v>136</v>
      </c>
      <c r="G165" s="238"/>
      <c r="H165" s="241">
        <v>12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134</v>
      </c>
      <c r="AU165" s="247" t="s">
        <v>80</v>
      </c>
      <c r="AV165" s="14" t="s">
        <v>130</v>
      </c>
      <c r="AW165" s="14" t="s">
        <v>32</v>
      </c>
      <c r="AX165" s="14" t="s">
        <v>78</v>
      </c>
      <c r="AY165" s="247" t="s">
        <v>123</v>
      </c>
    </row>
    <row r="166" s="2" customFormat="1" ht="16.5" customHeight="1">
      <c r="A166" s="41"/>
      <c r="B166" s="42"/>
      <c r="C166" s="207" t="s">
        <v>287</v>
      </c>
      <c r="D166" s="207" t="s">
        <v>125</v>
      </c>
      <c r="E166" s="208" t="s">
        <v>682</v>
      </c>
      <c r="F166" s="209" t="s">
        <v>683</v>
      </c>
      <c r="G166" s="210" t="s">
        <v>589</v>
      </c>
      <c r="H166" s="211">
        <v>2</v>
      </c>
      <c r="I166" s="212"/>
      <c r="J166" s="213">
        <f>ROUND(I166*H166,2)</f>
        <v>0</v>
      </c>
      <c r="K166" s="209" t="s">
        <v>129</v>
      </c>
      <c r="L166" s="47"/>
      <c r="M166" s="214" t="s">
        <v>19</v>
      </c>
      <c r="N166" s="215" t="s">
        <v>41</v>
      </c>
      <c r="O166" s="87"/>
      <c r="P166" s="216">
        <f>O166*H166</f>
        <v>0</v>
      </c>
      <c r="Q166" s="216">
        <v>0.00076000000000000004</v>
      </c>
      <c r="R166" s="216">
        <f>Q166*H166</f>
        <v>0.0015200000000000001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130</v>
      </c>
      <c r="AT166" s="218" t="s">
        <v>125</v>
      </c>
      <c r="AU166" s="218" t="s">
        <v>80</v>
      </c>
      <c r="AY166" s="20" t="s">
        <v>123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78</v>
      </c>
      <c r="BK166" s="219">
        <f>ROUND(I166*H166,2)</f>
        <v>0</v>
      </c>
      <c r="BL166" s="20" t="s">
        <v>130</v>
      </c>
      <c r="BM166" s="218" t="s">
        <v>684</v>
      </c>
    </row>
    <row r="167" s="2" customFormat="1">
      <c r="A167" s="41"/>
      <c r="B167" s="42"/>
      <c r="C167" s="43"/>
      <c r="D167" s="220" t="s">
        <v>132</v>
      </c>
      <c r="E167" s="43"/>
      <c r="F167" s="221" t="s">
        <v>685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132</v>
      </c>
      <c r="AU167" s="20" t="s">
        <v>80</v>
      </c>
    </row>
    <row r="168" s="13" customFormat="1">
      <c r="A168" s="13"/>
      <c r="B168" s="225"/>
      <c r="C168" s="226"/>
      <c r="D168" s="227" t="s">
        <v>134</v>
      </c>
      <c r="E168" s="228" t="s">
        <v>19</v>
      </c>
      <c r="F168" s="229" t="s">
        <v>686</v>
      </c>
      <c r="G168" s="226"/>
      <c r="H168" s="230">
        <v>2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134</v>
      </c>
      <c r="AU168" s="236" t="s">
        <v>80</v>
      </c>
      <c r="AV168" s="13" t="s">
        <v>80</v>
      </c>
      <c r="AW168" s="13" t="s">
        <v>32</v>
      </c>
      <c r="AX168" s="13" t="s">
        <v>70</v>
      </c>
      <c r="AY168" s="236" t="s">
        <v>123</v>
      </c>
    </row>
    <row r="169" s="14" customFormat="1">
      <c r="A169" s="14"/>
      <c r="B169" s="237"/>
      <c r="C169" s="238"/>
      <c r="D169" s="227" t="s">
        <v>134</v>
      </c>
      <c r="E169" s="239" t="s">
        <v>19</v>
      </c>
      <c r="F169" s="240" t="s">
        <v>136</v>
      </c>
      <c r="G169" s="238"/>
      <c r="H169" s="241">
        <v>2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134</v>
      </c>
      <c r="AU169" s="247" t="s">
        <v>80</v>
      </c>
      <c r="AV169" s="14" t="s">
        <v>130</v>
      </c>
      <c r="AW169" s="14" t="s">
        <v>32</v>
      </c>
      <c r="AX169" s="14" t="s">
        <v>78</v>
      </c>
      <c r="AY169" s="247" t="s">
        <v>123</v>
      </c>
    </row>
    <row r="170" s="2" customFormat="1" ht="16.5" customHeight="1">
      <c r="A170" s="41"/>
      <c r="B170" s="42"/>
      <c r="C170" s="207" t="s">
        <v>293</v>
      </c>
      <c r="D170" s="207" t="s">
        <v>125</v>
      </c>
      <c r="E170" s="208" t="s">
        <v>687</v>
      </c>
      <c r="F170" s="209" t="s">
        <v>688</v>
      </c>
      <c r="G170" s="210" t="s">
        <v>183</v>
      </c>
      <c r="H170" s="211">
        <v>9</v>
      </c>
      <c r="I170" s="212"/>
      <c r="J170" s="213">
        <f>ROUND(I170*H170,2)</f>
        <v>0</v>
      </c>
      <c r="K170" s="209" t="s">
        <v>129</v>
      </c>
      <c r="L170" s="47"/>
      <c r="M170" s="214" t="s">
        <v>19</v>
      </c>
      <c r="N170" s="215" t="s">
        <v>41</v>
      </c>
      <c r="O170" s="87"/>
      <c r="P170" s="216">
        <f>O170*H170</f>
        <v>0</v>
      </c>
      <c r="Q170" s="216">
        <v>0.00058</v>
      </c>
      <c r="R170" s="216">
        <f>Q170*H170</f>
        <v>0.0052199999999999998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130</v>
      </c>
      <c r="AT170" s="218" t="s">
        <v>125</v>
      </c>
      <c r="AU170" s="218" t="s">
        <v>80</v>
      </c>
      <c r="AY170" s="20" t="s">
        <v>123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78</v>
      </c>
      <c r="BK170" s="219">
        <f>ROUND(I170*H170,2)</f>
        <v>0</v>
      </c>
      <c r="BL170" s="20" t="s">
        <v>130</v>
      </c>
      <c r="BM170" s="218" t="s">
        <v>689</v>
      </c>
    </row>
    <row r="171" s="2" customFormat="1">
      <c r="A171" s="41"/>
      <c r="B171" s="42"/>
      <c r="C171" s="43"/>
      <c r="D171" s="220" t="s">
        <v>132</v>
      </c>
      <c r="E171" s="43"/>
      <c r="F171" s="221" t="s">
        <v>690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132</v>
      </c>
      <c r="AU171" s="20" t="s">
        <v>80</v>
      </c>
    </row>
    <row r="172" s="13" customFormat="1">
      <c r="A172" s="13"/>
      <c r="B172" s="225"/>
      <c r="C172" s="226"/>
      <c r="D172" s="227" t="s">
        <v>134</v>
      </c>
      <c r="E172" s="228" t="s">
        <v>19</v>
      </c>
      <c r="F172" s="229" t="s">
        <v>691</v>
      </c>
      <c r="G172" s="226"/>
      <c r="H172" s="230">
        <v>9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134</v>
      </c>
      <c r="AU172" s="236" t="s">
        <v>80</v>
      </c>
      <c r="AV172" s="13" t="s">
        <v>80</v>
      </c>
      <c r="AW172" s="13" t="s">
        <v>32</v>
      </c>
      <c r="AX172" s="13" t="s">
        <v>70</v>
      </c>
      <c r="AY172" s="236" t="s">
        <v>123</v>
      </c>
    </row>
    <row r="173" s="14" customFormat="1">
      <c r="A173" s="14"/>
      <c r="B173" s="237"/>
      <c r="C173" s="238"/>
      <c r="D173" s="227" t="s">
        <v>134</v>
      </c>
      <c r="E173" s="239" t="s">
        <v>19</v>
      </c>
      <c r="F173" s="240" t="s">
        <v>136</v>
      </c>
      <c r="G173" s="238"/>
      <c r="H173" s="241">
        <v>9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134</v>
      </c>
      <c r="AU173" s="247" t="s">
        <v>80</v>
      </c>
      <c r="AV173" s="14" t="s">
        <v>130</v>
      </c>
      <c r="AW173" s="14" t="s">
        <v>32</v>
      </c>
      <c r="AX173" s="14" t="s">
        <v>78</v>
      </c>
      <c r="AY173" s="247" t="s">
        <v>123</v>
      </c>
    </row>
    <row r="174" s="2" customFormat="1" ht="16.5" customHeight="1">
      <c r="A174" s="41"/>
      <c r="B174" s="42"/>
      <c r="C174" s="269" t="s">
        <v>300</v>
      </c>
      <c r="D174" s="269" t="s">
        <v>323</v>
      </c>
      <c r="E174" s="270" t="s">
        <v>692</v>
      </c>
      <c r="F174" s="271" t="s">
        <v>693</v>
      </c>
      <c r="G174" s="272" t="s">
        <v>183</v>
      </c>
      <c r="H174" s="273">
        <v>9.4499999999999993</v>
      </c>
      <c r="I174" s="274"/>
      <c r="J174" s="275">
        <f>ROUND(I174*H174,2)</f>
        <v>0</v>
      </c>
      <c r="K174" s="271" t="s">
        <v>129</v>
      </c>
      <c r="L174" s="276"/>
      <c r="M174" s="277" t="s">
        <v>19</v>
      </c>
      <c r="N174" s="278" t="s">
        <v>41</v>
      </c>
      <c r="O174" s="87"/>
      <c r="P174" s="216">
        <f>O174*H174</f>
        <v>0</v>
      </c>
      <c r="Q174" s="216">
        <v>0.033050000000000003</v>
      </c>
      <c r="R174" s="216">
        <f>Q174*H174</f>
        <v>0.3123225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174</v>
      </c>
      <c r="AT174" s="218" t="s">
        <v>323</v>
      </c>
      <c r="AU174" s="218" t="s">
        <v>80</v>
      </c>
      <c r="AY174" s="20" t="s">
        <v>123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78</v>
      </c>
      <c r="BK174" s="219">
        <f>ROUND(I174*H174,2)</f>
        <v>0</v>
      </c>
      <c r="BL174" s="20" t="s">
        <v>130</v>
      </c>
      <c r="BM174" s="218" t="s">
        <v>694</v>
      </c>
    </row>
    <row r="175" s="13" customFormat="1">
      <c r="A175" s="13"/>
      <c r="B175" s="225"/>
      <c r="C175" s="226"/>
      <c r="D175" s="227" t="s">
        <v>134</v>
      </c>
      <c r="E175" s="226"/>
      <c r="F175" s="229" t="s">
        <v>695</v>
      </c>
      <c r="G175" s="226"/>
      <c r="H175" s="230">
        <v>9.4499999999999993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134</v>
      </c>
      <c r="AU175" s="236" t="s">
        <v>80</v>
      </c>
      <c r="AV175" s="13" t="s">
        <v>80</v>
      </c>
      <c r="AW175" s="13" t="s">
        <v>4</v>
      </c>
      <c r="AX175" s="13" t="s">
        <v>78</v>
      </c>
      <c r="AY175" s="236" t="s">
        <v>123</v>
      </c>
    </row>
    <row r="176" s="12" customFormat="1" ht="22.8" customHeight="1">
      <c r="A176" s="12"/>
      <c r="B176" s="191"/>
      <c r="C176" s="192"/>
      <c r="D176" s="193" t="s">
        <v>69</v>
      </c>
      <c r="E176" s="205" t="s">
        <v>696</v>
      </c>
      <c r="F176" s="205" t="s">
        <v>697</v>
      </c>
      <c r="G176" s="192"/>
      <c r="H176" s="192"/>
      <c r="I176" s="195"/>
      <c r="J176" s="206">
        <f>BK176</f>
        <v>0</v>
      </c>
      <c r="K176" s="192"/>
      <c r="L176" s="197"/>
      <c r="M176" s="198"/>
      <c r="N176" s="199"/>
      <c r="O176" s="199"/>
      <c r="P176" s="200">
        <f>SUM(P177:P179)</f>
        <v>0</v>
      </c>
      <c r="Q176" s="199"/>
      <c r="R176" s="200">
        <f>SUM(R177:R179)</f>
        <v>0.021999999999999999</v>
      </c>
      <c r="S176" s="199"/>
      <c r="T176" s="201">
        <f>SUM(T177:T179)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2" t="s">
        <v>78</v>
      </c>
      <c r="AT176" s="203" t="s">
        <v>69</v>
      </c>
      <c r="AU176" s="203" t="s">
        <v>78</v>
      </c>
      <c r="AY176" s="202" t="s">
        <v>123</v>
      </c>
      <c r="BK176" s="204">
        <f>SUM(BK177:BK179)</f>
        <v>0</v>
      </c>
    </row>
    <row r="177" s="2" customFormat="1" ht="24.15" customHeight="1">
      <c r="A177" s="41"/>
      <c r="B177" s="42"/>
      <c r="C177" s="207" t="s">
        <v>306</v>
      </c>
      <c r="D177" s="207" t="s">
        <v>125</v>
      </c>
      <c r="E177" s="208" t="s">
        <v>698</v>
      </c>
      <c r="F177" s="209" t="s">
        <v>699</v>
      </c>
      <c r="G177" s="210" t="s">
        <v>589</v>
      </c>
      <c r="H177" s="211">
        <v>11</v>
      </c>
      <c r="I177" s="212"/>
      <c r="J177" s="213">
        <f>ROUND(I177*H177,2)</f>
        <v>0</v>
      </c>
      <c r="K177" s="209" t="s">
        <v>19</v>
      </c>
      <c r="L177" s="47"/>
      <c r="M177" s="214" t="s">
        <v>19</v>
      </c>
      <c r="N177" s="215" t="s">
        <v>41</v>
      </c>
      <c r="O177" s="87"/>
      <c r="P177" s="216">
        <f>O177*H177</f>
        <v>0</v>
      </c>
      <c r="Q177" s="216">
        <v>0.002</v>
      </c>
      <c r="R177" s="216">
        <f>Q177*H177</f>
        <v>0.021999999999999999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130</v>
      </c>
      <c r="AT177" s="218" t="s">
        <v>125</v>
      </c>
      <c r="AU177" s="218" t="s">
        <v>80</v>
      </c>
      <c r="AY177" s="20" t="s">
        <v>123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78</v>
      </c>
      <c r="BK177" s="219">
        <f>ROUND(I177*H177,2)</f>
        <v>0</v>
      </c>
      <c r="BL177" s="20" t="s">
        <v>130</v>
      </c>
      <c r="BM177" s="218" t="s">
        <v>700</v>
      </c>
    </row>
    <row r="178" s="13" customFormat="1">
      <c r="A178" s="13"/>
      <c r="B178" s="225"/>
      <c r="C178" s="226"/>
      <c r="D178" s="227" t="s">
        <v>134</v>
      </c>
      <c r="E178" s="228" t="s">
        <v>19</v>
      </c>
      <c r="F178" s="229" t="s">
        <v>701</v>
      </c>
      <c r="G178" s="226"/>
      <c r="H178" s="230">
        <v>11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134</v>
      </c>
      <c r="AU178" s="236" t="s">
        <v>80</v>
      </c>
      <c r="AV178" s="13" t="s">
        <v>80</v>
      </c>
      <c r="AW178" s="13" t="s">
        <v>32</v>
      </c>
      <c r="AX178" s="13" t="s">
        <v>70</v>
      </c>
      <c r="AY178" s="236" t="s">
        <v>123</v>
      </c>
    </row>
    <row r="179" s="14" customFormat="1">
      <c r="A179" s="14"/>
      <c r="B179" s="237"/>
      <c r="C179" s="238"/>
      <c r="D179" s="227" t="s">
        <v>134</v>
      </c>
      <c r="E179" s="239" t="s">
        <v>19</v>
      </c>
      <c r="F179" s="240" t="s">
        <v>702</v>
      </c>
      <c r="G179" s="238"/>
      <c r="H179" s="241">
        <v>11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134</v>
      </c>
      <c r="AU179" s="247" t="s">
        <v>80</v>
      </c>
      <c r="AV179" s="14" t="s">
        <v>130</v>
      </c>
      <c r="AW179" s="14" t="s">
        <v>32</v>
      </c>
      <c r="AX179" s="14" t="s">
        <v>78</v>
      </c>
      <c r="AY179" s="247" t="s">
        <v>123</v>
      </c>
    </row>
    <row r="180" s="12" customFormat="1" ht="22.8" customHeight="1">
      <c r="A180" s="12"/>
      <c r="B180" s="191"/>
      <c r="C180" s="192"/>
      <c r="D180" s="193" t="s">
        <v>69</v>
      </c>
      <c r="E180" s="205" t="s">
        <v>703</v>
      </c>
      <c r="F180" s="205" t="s">
        <v>704</v>
      </c>
      <c r="G180" s="192"/>
      <c r="H180" s="192"/>
      <c r="I180" s="195"/>
      <c r="J180" s="206">
        <f>BK180</f>
        <v>0</v>
      </c>
      <c r="K180" s="192"/>
      <c r="L180" s="197"/>
      <c r="M180" s="198"/>
      <c r="N180" s="199"/>
      <c r="O180" s="199"/>
      <c r="P180" s="200">
        <f>SUM(P181:P222)</f>
        <v>0</v>
      </c>
      <c r="Q180" s="199"/>
      <c r="R180" s="200">
        <f>SUM(R181:R222)</f>
        <v>0.44190000000000007</v>
      </c>
      <c r="S180" s="199"/>
      <c r="T180" s="201">
        <f>SUM(T181:T222)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2" t="s">
        <v>78</v>
      </c>
      <c r="AT180" s="203" t="s">
        <v>69</v>
      </c>
      <c r="AU180" s="203" t="s">
        <v>78</v>
      </c>
      <c r="AY180" s="202" t="s">
        <v>123</v>
      </c>
      <c r="BK180" s="204">
        <f>SUM(BK181:BK222)</f>
        <v>0</v>
      </c>
    </row>
    <row r="181" s="2" customFormat="1" ht="24.15" customHeight="1">
      <c r="A181" s="41"/>
      <c r="B181" s="42"/>
      <c r="C181" s="207" t="s">
        <v>313</v>
      </c>
      <c r="D181" s="207" t="s">
        <v>125</v>
      </c>
      <c r="E181" s="208" t="s">
        <v>705</v>
      </c>
      <c r="F181" s="209" t="s">
        <v>706</v>
      </c>
      <c r="G181" s="210" t="s">
        <v>589</v>
      </c>
      <c r="H181" s="211">
        <v>2</v>
      </c>
      <c r="I181" s="212"/>
      <c r="J181" s="213">
        <f>ROUND(I181*H181,2)</f>
        <v>0</v>
      </c>
      <c r="K181" s="209" t="s">
        <v>129</v>
      </c>
      <c r="L181" s="47"/>
      <c r="M181" s="214" t="s">
        <v>19</v>
      </c>
      <c r="N181" s="215" t="s">
        <v>41</v>
      </c>
      <c r="O181" s="87"/>
      <c r="P181" s="216">
        <f>O181*H181</f>
        <v>0</v>
      </c>
      <c r="Q181" s="216">
        <v>0.0016199999999999999</v>
      </c>
      <c r="R181" s="216">
        <f>Q181*H181</f>
        <v>0.0032399999999999998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130</v>
      </c>
      <c r="AT181" s="218" t="s">
        <v>125</v>
      </c>
      <c r="AU181" s="218" t="s">
        <v>80</v>
      </c>
      <c r="AY181" s="20" t="s">
        <v>123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78</v>
      </c>
      <c r="BK181" s="219">
        <f>ROUND(I181*H181,2)</f>
        <v>0</v>
      </c>
      <c r="BL181" s="20" t="s">
        <v>130</v>
      </c>
      <c r="BM181" s="218" t="s">
        <v>707</v>
      </c>
    </row>
    <row r="182" s="2" customFormat="1">
      <c r="A182" s="41"/>
      <c r="B182" s="42"/>
      <c r="C182" s="43"/>
      <c r="D182" s="220" t="s">
        <v>132</v>
      </c>
      <c r="E182" s="43"/>
      <c r="F182" s="221" t="s">
        <v>708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132</v>
      </c>
      <c r="AU182" s="20" t="s">
        <v>80</v>
      </c>
    </row>
    <row r="183" s="13" customFormat="1">
      <c r="A183" s="13"/>
      <c r="B183" s="225"/>
      <c r="C183" s="226"/>
      <c r="D183" s="227" t="s">
        <v>134</v>
      </c>
      <c r="E183" s="228" t="s">
        <v>19</v>
      </c>
      <c r="F183" s="229" t="s">
        <v>709</v>
      </c>
      <c r="G183" s="226"/>
      <c r="H183" s="230">
        <v>2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134</v>
      </c>
      <c r="AU183" s="236" t="s">
        <v>80</v>
      </c>
      <c r="AV183" s="13" t="s">
        <v>80</v>
      </c>
      <c r="AW183" s="13" t="s">
        <v>32</v>
      </c>
      <c r="AX183" s="13" t="s">
        <v>70</v>
      </c>
      <c r="AY183" s="236" t="s">
        <v>123</v>
      </c>
    </row>
    <row r="184" s="14" customFormat="1">
      <c r="A184" s="14"/>
      <c r="B184" s="237"/>
      <c r="C184" s="238"/>
      <c r="D184" s="227" t="s">
        <v>134</v>
      </c>
      <c r="E184" s="239" t="s">
        <v>19</v>
      </c>
      <c r="F184" s="240" t="s">
        <v>136</v>
      </c>
      <c r="G184" s="238"/>
      <c r="H184" s="241">
        <v>2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134</v>
      </c>
      <c r="AU184" s="247" t="s">
        <v>80</v>
      </c>
      <c r="AV184" s="14" t="s">
        <v>130</v>
      </c>
      <c r="AW184" s="14" t="s">
        <v>32</v>
      </c>
      <c r="AX184" s="14" t="s">
        <v>78</v>
      </c>
      <c r="AY184" s="247" t="s">
        <v>123</v>
      </c>
    </row>
    <row r="185" s="2" customFormat="1" ht="16.5" customHeight="1">
      <c r="A185" s="41"/>
      <c r="B185" s="42"/>
      <c r="C185" s="269" t="s">
        <v>322</v>
      </c>
      <c r="D185" s="269" t="s">
        <v>323</v>
      </c>
      <c r="E185" s="270" t="s">
        <v>710</v>
      </c>
      <c r="F185" s="271" t="s">
        <v>711</v>
      </c>
      <c r="G185" s="272" t="s">
        <v>589</v>
      </c>
      <c r="H185" s="273">
        <v>2</v>
      </c>
      <c r="I185" s="274"/>
      <c r="J185" s="275">
        <f>ROUND(I185*H185,2)</f>
        <v>0</v>
      </c>
      <c r="K185" s="271" t="s">
        <v>129</v>
      </c>
      <c r="L185" s="276"/>
      <c r="M185" s="277" t="s">
        <v>19</v>
      </c>
      <c r="N185" s="278" t="s">
        <v>41</v>
      </c>
      <c r="O185" s="87"/>
      <c r="P185" s="216">
        <f>O185*H185</f>
        <v>0</v>
      </c>
      <c r="Q185" s="216">
        <v>0.017999999999999999</v>
      </c>
      <c r="R185" s="216">
        <f>Q185*H185</f>
        <v>0.035999999999999997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174</v>
      </c>
      <c r="AT185" s="218" t="s">
        <v>323</v>
      </c>
      <c r="AU185" s="218" t="s">
        <v>80</v>
      </c>
      <c r="AY185" s="20" t="s">
        <v>123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78</v>
      </c>
      <c r="BK185" s="219">
        <f>ROUND(I185*H185,2)</f>
        <v>0</v>
      </c>
      <c r="BL185" s="20" t="s">
        <v>130</v>
      </c>
      <c r="BM185" s="218" t="s">
        <v>712</v>
      </c>
    </row>
    <row r="186" s="2" customFormat="1">
      <c r="A186" s="41"/>
      <c r="B186" s="42"/>
      <c r="C186" s="43"/>
      <c r="D186" s="227" t="s">
        <v>604</v>
      </c>
      <c r="E186" s="43"/>
      <c r="F186" s="283" t="s">
        <v>713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604</v>
      </c>
      <c r="AU186" s="20" t="s">
        <v>80</v>
      </c>
    </row>
    <row r="187" s="2" customFormat="1" ht="16.5" customHeight="1">
      <c r="A187" s="41"/>
      <c r="B187" s="42"/>
      <c r="C187" s="207" t="s">
        <v>328</v>
      </c>
      <c r="D187" s="207" t="s">
        <v>125</v>
      </c>
      <c r="E187" s="208" t="s">
        <v>714</v>
      </c>
      <c r="F187" s="209" t="s">
        <v>715</v>
      </c>
      <c r="G187" s="210" t="s">
        <v>589</v>
      </c>
      <c r="H187" s="211">
        <v>1</v>
      </c>
      <c r="I187" s="212"/>
      <c r="J187" s="213">
        <f>ROUND(I187*H187,2)</f>
        <v>0</v>
      </c>
      <c r="K187" s="209" t="s">
        <v>129</v>
      </c>
      <c r="L187" s="47"/>
      <c r="M187" s="214" t="s">
        <v>19</v>
      </c>
      <c r="N187" s="215" t="s">
        <v>41</v>
      </c>
      <c r="O187" s="87"/>
      <c r="P187" s="216">
        <f>O187*H187</f>
        <v>0</v>
      </c>
      <c r="Q187" s="216">
        <v>0.0013600000000000001</v>
      </c>
      <c r="R187" s="216">
        <f>Q187*H187</f>
        <v>0.0013600000000000001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130</v>
      </c>
      <c r="AT187" s="218" t="s">
        <v>125</v>
      </c>
      <c r="AU187" s="218" t="s">
        <v>80</v>
      </c>
      <c r="AY187" s="20" t="s">
        <v>123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78</v>
      </c>
      <c r="BK187" s="219">
        <f>ROUND(I187*H187,2)</f>
        <v>0</v>
      </c>
      <c r="BL187" s="20" t="s">
        <v>130</v>
      </c>
      <c r="BM187" s="218" t="s">
        <v>716</v>
      </c>
    </row>
    <row r="188" s="2" customFormat="1">
      <c r="A188" s="41"/>
      <c r="B188" s="42"/>
      <c r="C188" s="43"/>
      <c r="D188" s="220" t="s">
        <v>132</v>
      </c>
      <c r="E188" s="43"/>
      <c r="F188" s="221" t="s">
        <v>717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132</v>
      </c>
      <c r="AU188" s="20" t="s">
        <v>80</v>
      </c>
    </row>
    <row r="189" s="13" customFormat="1">
      <c r="A189" s="13"/>
      <c r="B189" s="225"/>
      <c r="C189" s="226"/>
      <c r="D189" s="227" t="s">
        <v>134</v>
      </c>
      <c r="E189" s="228" t="s">
        <v>19</v>
      </c>
      <c r="F189" s="229" t="s">
        <v>718</v>
      </c>
      <c r="G189" s="226"/>
      <c r="H189" s="230">
        <v>1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134</v>
      </c>
      <c r="AU189" s="236" t="s">
        <v>80</v>
      </c>
      <c r="AV189" s="13" t="s">
        <v>80</v>
      </c>
      <c r="AW189" s="13" t="s">
        <v>32</v>
      </c>
      <c r="AX189" s="13" t="s">
        <v>70</v>
      </c>
      <c r="AY189" s="236" t="s">
        <v>123</v>
      </c>
    </row>
    <row r="190" s="14" customFormat="1">
      <c r="A190" s="14"/>
      <c r="B190" s="237"/>
      <c r="C190" s="238"/>
      <c r="D190" s="227" t="s">
        <v>134</v>
      </c>
      <c r="E190" s="239" t="s">
        <v>19</v>
      </c>
      <c r="F190" s="240" t="s">
        <v>136</v>
      </c>
      <c r="G190" s="238"/>
      <c r="H190" s="241">
        <v>1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134</v>
      </c>
      <c r="AU190" s="247" t="s">
        <v>80</v>
      </c>
      <c r="AV190" s="14" t="s">
        <v>130</v>
      </c>
      <c r="AW190" s="14" t="s">
        <v>32</v>
      </c>
      <c r="AX190" s="14" t="s">
        <v>78</v>
      </c>
      <c r="AY190" s="247" t="s">
        <v>123</v>
      </c>
    </row>
    <row r="191" s="2" customFormat="1" ht="16.5" customHeight="1">
      <c r="A191" s="41"/>
      <c r="B191" s="42"/>
      <c r="C191" s="269" t="s">
        <v>335</v>
      </c>
      <c r="D191" s="269" t="s">
        <v>323</v>
      </c>
      <c r="E191" s="270" t="s">
        <v>719</v>
      </c>
      <c r="F191" s="271" t="s">
        <v>720</v>
      </c>
      <c r="G191" s="272" t="s">
        <v>589</v>
      </c>
      <c r="H191" s="273">
        <v>1</v>
      </c>
      <c r="I191" s="274"/>
      <c r="J191" s="275">
        <f>ROUND(I191*H191,2)</f>
        <v>0</v>
      </c>
      <c r="K191" s="271" t="s">
        <v>129</v>
      </c>
      <c r="L191" s="276"/>
      <c r="M191" s="277" t="s">
        <v>19</v>
      </c>
      <c r="N191" s="278" t="s">
        <v>41</v>
      </c>
      <c r="O191" s="87"/>
      <c r="P191" s="216">
        <f>O191*H191</f>
        <v>0</v>
      </c>
      <c r="Q191" s="216">
        <v>0.042999999999999997</v>
      </c>
      <c r="R191" s="216">
        <f>Q191*H191</f>
        <v>0.042999999999999997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174</v>
      </c>
      <c r="AT191" s="218" t="s">
        <v>323</v>
      </c>
      <c r="AU191" s="218" t="s">
        <v>80</v>
      </c>
      <c r="AY191" s="20" t="s">
        <v>123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78</v>
      </c>
      <c r="BK191" s="219">
        <f>ROUND(I191*H191,2)</f>
        <v>0</v>
      </c>
      <c r="BL191" s="20" t="s">
        <v>130</v>
      </c>
      <c r="BM191" s="218" t="s">
        <v>721</v>
      </c>
    </row>
    <row r="192" s="2" customFormat="1">
      <c r="A192" s="41"/>
      <c r="B192" s="42"/>
      <c r="C192" s="43"/>
      <c r="D192" s="227" t="s">
        <v>604</v>
      </c>
      <c r="E192" s="43"/>
      <c r="F192" s="283" t="s">
        <v>722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604</v>
      </c>
      <c r="AU192" s="20" t="s">
        <v>80</v>
      </c>
    </row>
    <row r="193" s="2" customFormat="1" ht="16.5" customHeight="1">
      <c r="A193" s="41"/>
      <c r="B193" s="42"/>
      <c r="C193" s="269" t="s">
        <v>340</v>
      </c>
      <c r="D193" s="269" t="s">
        <v>323</v>
      </c>
      <c r="E193" s="270" t="s">
        <v>723</v>
      </c>
      <c r="F193" s="271" t="s">
        <v>724</v>
      </c>
      <c r="G193" s="272" t="s">
        <v>589</v>
      </c>
      <c r="H193" s="273">
        <v>1</v>
      </c>
      <c r="I193" s="274"/>
      <c r="J193" s="275">
        <f>ROUND(I193*H193,2)</f>
        <v>0</v>
      </c>
      <c r="K193" s="271" t="s">
        <v>129</v>
      </c>
      <c r="L193" s="276"/>
      <c r="M193" s="277" t="s">
        <v>19</v>
      </c>
      <c r="N193" s="278" t="s">
        <v>41</v>
      </c>
      <c r="O193" s="87"/>
      <c r="P193" s="216">
        <f>O193*H193</f>
        <v>0</v>
      </c>
      <c r="Q193" s="216">
        <v>0.0015</v>
      </c>
      <c r="R193" s="216">
        <f>Q193*H193</f>
        <v>0.0015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174</v>
      </c>
      <c r="AT193" s="218" t="s">
        <v>323</v>
      </c>
      <c r="AU193" s="218" t="s">
        <v>80</v>
      </c>
      <c r="AY193" s="20" t="s">
        <v>123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78</v>
      </c>
      <c r="BK193" s="219">
        <f>ROUND(I193*H193,2)</f>
        <v>0</v>
      </c>
      <c r="BL193" s="20" t="s">
        <v>130</v>
      </c>
      <c r="BM193" s="218" t="s">
        <v>725</v>
      </c>
    </row>
    <row r="194" s="2" customFormat="1" ht="16.5" customHeight="1">
      <c r="A194" s="41"/>
      <c r="B194" s="42"/>
      <c r="C194" s="207" t="s">
        <v>346</v>
      </c>
      <c r="D194" s="207" t="s">
        <v>125</v>
      </c>
      <c r="E194" s="208" t="s">
        <v>726</v>
      </c>
      <c r="F194" s="209" t="s">
        <v>727</v>
      </c>
      <c r="G194" s="210" t="s">
        <v>589</v>
      </c>
      <c r="H194" s="211">
        <v>2</v>
      </c>
      <c r="I194" s="212"/>
      <c r="J194" s="213">
        <f>ROUND(I194*H194,2)</f>
        <v>0</v>
      </c>
      <c r="K194" s="209" t="s">
        <v>129</v>
      </c>
      <c r="L194" s="47"/>
      <c r="M194" s="214" t="s">
        <v>19</v>
      </c>
      <c r="N194" s="215" t="s">
        <v>41</v>
      </c>
      <c r="O194" s="87"/>
      <c r="P194" s="216">
        <f>O194*H194</f>
        <v>0</v>
      </c>
      <c r="Q194" s="216">
        <v>0.040000000000000001</v>
      </c>
      <c r="R194" s="216">
        <f>Q194*H194</f>
        <v>0.080000000000000002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130</v>
      </c>
      <c r="AT194" s="218" t="s">
        <v>125</v>
      </c>
      <c r="AU194" s="218" t="s">
        <v>80</v>
      </c>
      <c r="AY194" s="20" t="s">
        <v>123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78</v>
      </c>
      <c r="BK194" s="219">
        <f>ROUND(I194*H194,2)</f>
        <v>0</v>
      </c>
      <c r="BL194" s="20" t="s">
        <v>130</v>
      </c>
      <c r="BM194" s="218" t="s">
        <v>728</v>
      </c>
    </row>
    <row r="195" s="2" customFormat="1">
      <c r="A195" s="41"/>
      <c r="B195" s="42"/>
      <c r="C195" s="43"/>
      <c r="D195" s="220" t="s">
        <v>132</v>
      </c>
      <c r="E195" s="43"/>
      <c r="F195" s="221" t="s">
        <v>729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132</v>
      </c>
      <c r="AU195" s="20" t="s">
        <v>80</v>
      </c>
    </row>
    <row r="196" s="13" customFormat="1">
      <c r="A196" s="13"/>
      <c r="B196" s="225"/>
      <c r="C196" s="226"/>
      <c r="D196" s="227" t="s">
        <v>134</v>
      </c>
      <c r="E196" s="228" t="s">
        <v>19</v>
      </c>
      <c r="F196" s="229" t="s">
        <v>730</v>
      </c>
      <c r="G196" s="226"/>
      <c r="H196" s="230">
        <v>2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134</v>
      </c>
      <c r="AU196" s="236" t="s">
        <v>80</v>
      </c>
      <c r="AV196" s="13" t="s">
        <v>80</v>
      </c>
      <c r="AW196" s="13" t="s">
        <v>32</v>
      </c>
      <c r="AX196" s="13" t="s">
        <v>70</v>
      </c>
      <c r="AY196" s="236" t="s">
        <v>123</v>
      </c>
    </row>
    <row r="197" s="14" customFormat="1">
      <c r="A197" s="14"/>
      <c r="B197" s="237"/>
      <c r="C197" s="238"/>
      <c r="D197" s="227" t="s">
        <v>134</v>
      </c>
      <c r="E197" s="239" t="s">
        <v>19</v>
      </c>
      <c r="F197" s="240" t="s">
        <v>136</v>
      </c>
      <c r="G197" s="238"/>
      <c r="H197" s="241">
        <v>2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134</v>
      </c>
      <c r="AU197" s="247" t="s">
        <v>80</v>
      </c>
      <c r="AV197" s="14" t="s">
        <v>130</v>
      </c>
      <c r="AW197" s="14" t="s">
        <v>32</v>
      </c>
      <c r="AX197" s="14" t="s">
        <v>78</v>
      </c>
      <c r="AY197" s="247" t="s">
        <v>123</v>
      </c>
    </row>
    <row r="198" s="2" customFormat="1" ht="16.5" customHeight="1">
      <c r="A198" s="41"/>
      <c r="B198" s="42"/>
      <c r="C198" s="269" t="s">
        <v>351</v>
      </c>
      <c r="D198" s="269" t="s">
        <v>323</v>
      </c>
      <c r="E198" s="270" t="s">
        <v>731</v>
      </c>
      <c r="F198" s="271" t="s">
        <v>732</v>
      </c>
      <c r="G198" s="272" t="s">
        <v>589</v>
      </c>
      <c r="H198" s="273">
        <v>2</v>
      </c>
      <c r="I198" s="274"/>
      <c r="J198" s="275">
        <f>ROUND(I198*H198,2)</f>
        <v>0</v>
      </c>
      <c r="K198" s="271" t="s">
        <v>129</v>
      </c>
      <c r="L198" s="276"/>
      <c r="M198" s="277" t="s">
        <v>19</v>
      </c>
      <c r="N198" s="278" t="s">
        <v>41</v>
      </c>
      <c r="O198" s="87"/>
      <c r="P198" s="216">
        <f>O198*H198</f>
        <v>0</v>
      </c>
      <c r="Q198" s="216">
        <v>0.041099999999999998</v>
      </c>
      <c r="R198" s="216">
        <f>Q198*H198</f>
        <v>0.082199999999999995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174</v>
      </c>
      <c r="AT198" s="218" t="s">
        <v>323</v>
      </c>
      <c r="AU198" s="218" t="s">
        <v>80</v>
      </c>
      <c r="AY198" s="20" t="s">
        <v>123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78</v>
      </c>
      <c r="BK198" s="219">
        <f>ROUND(I198*H198,2)</f>
        <v>0</v>
      </c>
      <c r="BL198" s="20" t="s">
        <v>130</v>
      </c>
      <c r="BM198" s="218" t="s">
        <v>733</v>
      </c>
    </row>
    <row r="199" s="2" customFormat="1">
      <c r="A199" s="41"/>
      <c r="B199" s="42"/>
      <c r="C199" s="43"/>
      <c r="D199" s="227" t="s">
        <v>604</v>
      </c>
      <c r="E199" s="43"/>
      <c r="F199" s="283" t="s">
        <v>734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604</v>
      </c>
      <c r="AU199" s="20" t="s">
        <v>80</v>
      </c>
    </row>
    <row r="200" s="13" customFormat="1">
      <c r="A200" s="13"/>
      <c r="B200" s="225"/>
      <c r="C200" s="226"/>
      <c r="D200" s="227" t="s">
        <v>134</v>
      </c>
      <c r="E200" s="228" t="s">
        <v>19</v>
      </c>
      <c r="F200" s="229" t="s">
        <v>735</v>
      </c>
      <c r="G200" s="226"/>
      <c r="H200" s="230">
        <v>2</v>
      </c>
      <c r="I200" s="231"/>
      <c r="J200" s="226"/>
      <c r="K200" s="226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134</v>
      </c>
      <c r="AU200" s="236" t="s">
        <v>80</v>
      </c>
      <c r="AV200" s="13" t="s">
        <v>80</v>
      </c>
      <c r="AW200" s="13" t="s">
        <v>32</v>
      </c>
      <c r="AX200" s="13" t="s">
        <v>70</v>
      </c>
      <c r="AY200" s="236" t="s">
        <v>123</v>
      </c>
    </row>
    <row r="201" s="14" customFormat="1">
      <c r="A201" s="14"/>
      <c r="B201" s="237"/>
      <c r="C201" s="238"/>
      <c r="D201" s="227" t="s">
        <v>134</v>
      </c>
      <c r="E201" s="239" t="s">
        <v>19</v>
      </c>
      <c r="F201" s="240" t="s">
        <v>136</v>
      </c>
      <c r="G201" s="238"/>
      <c r="H201" s="241">
        <v>2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134</v>
      </c>
      <c r="AU201" s="247" t="s">
        <v>80</v>
      </c>
      <c r="AV201" s="14" t="s">
        <v>130</v>
      </c>
      <c r="AW201" s="14" t="s">
        <v>32</v>
      </c>
      <c r="AX201" s="14" t="s">
        <v>78</v>
      </c>
      <c r="AY201" s="247" t="s">
        <v>123</v>
      </c>
    </row>
    <row r="202" s="2" customFormat="1" ht="16.5" customHeight="1">
      <c r="A202" s="41"/>
      <c r="B202" s="42"/>
      <c r="C202" s="269" t="s">
        <v>356</v>
      </c>
      <c r="D202" s="269" t="s">
        <v>323</v>
      </c>
      <c r="E202" s="270" t="s">
        <v>736</v>
      </c>
      <c r="F202" s="271" t="s">
        <v>737</v>
      </c>
      <c r="G202" s="272" t="s">
        <v>589</v>
      </c>
      <c r="H202" s="273">
        <v>2</v>
      </c>
      <c r="I202" s="274"/>
      <c r="J202" s="275">
        <f>ROUND(I202*H202,2)</f>
        <v>0</v>
      </c>
      <c r="K202" s="271" t="s">
        <v>129</v>
      </c>
      <c r="L202" s="276"/>
      <c r="M202" s="277" t="s">
        <v>19</v>
      </c>
      <c r="N202" s="278" t="s">
        <v>41</v>
      </c>
      <c r="O202" s="87"/>
      <c r="P202" s="216">
        <f>O202*H202</f>
        <v>0</v>
      </c>
      <c r="Q202" s="216">
        <v>0.00029999999999999997</v>
      </c>
      <c r="R202" s="216">
        <f>Q202*H202</f>
        <v>0.00059999999999999995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174</v>
      </c>
      <c r="AT202" s="218" t="s">
        <v>323</v>
      </c>
      <c r="AU202" s="218" t="s">
        <v>80</v>
      </c>
      <c r="AY202" s="20" t="s">
        <v>123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78</v>
      </c>
      <c r="BK202" s="219">
        <f>ROUND(I202*H202,2)</f>
        <v>0</v>
      </c>
      <c r="BL202" s="20" t="s">
        <v>130</v>
      </c>
      <c r="BM202" s="218" t="s">
        <v>738</v>
      </c>
    </row>
    <row r="203" s="13" customFormat="1">
      <c r="A203" s="13"/>
      <c r="B203" s="225"/>
      <c r="C203" s="226"/>
      <c r="D203" s="227" t="s">
        <v>134</v>
      </c>
      <c r="E203" s="228" t="s">
        <v>19</v>
      </c>
      <c r="F203" s="229" t="s">
        <v>739</v>
      </c>
      <c r="G203" s="226"/>
      <c r="H203" s="230">
        <v>2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134</v>
      </c>
      <c r="AU203" s="236" t="s">
        <v>80</v>
      </c>
      <c r="AV203" s="13" t="s">
        <v>80</v>
      </c>
      <c r="AW203" s="13" t="s">
        <v>32</v>
      </c>
      <c r="AX203" s="13" t="s">
        <v>70</v>
      </c>
      <c r="AY203" s="236" t="s">
        <v>123</v>
      </c>
    </row>
    <row r="204" s="14" customFormat="1">
      <c r="A204" s="14"/>
      <c r="B204" s="237"/>
      <c r="C204" s="238"/>
      <c r="D204" s="227" t="s">
        <v>134</v>
      </c>
      <c r="E204" s="239" t="s">
        <v>19</v>
      </c>
      <c r="F204" s="240" t="s">
        <v>136</v>
      </c>
      <c r="G204" s="238"/>
      <c r="H204" s="241">
        <v>2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134</v>
      </c>
      <c r="AU204" s="247" t="s">
        <v>80</v>
      </c>
      <c r="AV204" s="14" t="s">
        <v>130</v>
      </c>
      <c r="AW204" s="14" t="s">
        <v>32</v>
      </c>
      <c r="AX204" s="14" t="s">
        <v>78</v>
      </c>
      <c r="AY204" s="247" t="s">
        <v>123</v>
      </c>
    </row>
    <row r="205" s="2" customFormat="1" ht="16.5" customHeight="1">
      <c r="A205" s="41"/>
      <c r="B205" s="42"/>
      <c r="C205" s="207" t="s">
        <v>363</v>
      </c>
      <c r="D205" s="207" t="s">
        <v>125</v>
      </c>
      <c r="E205" s="208" t="s">
        <v>740</v>
      </c>
      <c r="F205" s="209" t="s">
        <v>741</v>
      </c>
      <c r="G205" s="210" t="s">
        <v>589</v>
      </c>
      <c r="H205" s="211">
        <v>1</v>
      </c>
      <c r="I205" s="212"/>
      <c r="J205" s="213">
        <f>ROUND(I205*H205,2)</f>
        <v>0</v>
      </c>
      <c r="K205" s="209" t="s">
        <v>129</v>
      </c>
      <c r="L205" s="47"/>
      <c r="M205" s="214" t="s">
        <v>19</v>
      </c>
      <c r="N205" s="215" t="s">
        <v>41</v>
      </c>
      <c r="O205" s="87"/>
      <c r="P205" s="216">
        <f>O205*H205</f>
        <v>0</v>
      </c>
      <c r="Q205" s="216">
        <v>0.050000000000000003</v>
      </c>
      <c r="R205" s="216">
        <f>Q205*H205</f>
        <v>0.050000000000000003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130</v>
      </c>
      <c r="AT205" s="218" t="s">
        <v>125</v>
      </c>
      <c r="AU205" s="218" t="s">
        <v>80</v>
      </c>
      <c r="AY205" s="20" t="s">
        <v>123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78</v>
      </c>
      <c r="BK205" s="219">
        <f>ROUND(I205*H205,2)</f>
        <v>0</v>
      </c>
      <c r="BL205" s="20" t="s">
        <v>130</v>
      </c>
      <c r="BM205" s="218" t="s">
        <v>742</v>
      </c>
    </row>
    <row r="206" s="2" customFormat="1">
      <c r="A206" s="41"/>
      <c r="B206" s="42"/>
      <c r="C206" s="43"/>
      <c r="D206" s="220" t="s">
        <v>132</v>
      </c>
      <c r="E206" s="43"/>
      <c r="F206" s="221" t="s">
        <v>743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132</v>
      </c>
      <c r="AU206" s="20" t="s">
        <v>80</v>
      </c>
    </row>
    <row r="207" s="13" customFormat="1">
      <c r="A207" s="13"/>
      <c r="B207" s="225"/>
      <c r="C207" s="226"/>
      <c r="D207" s="227" t="s">
        <v>134</v>
      </c>
      <c r="E207" s="228" t="s">
        <v>19</v>
      </c>
      <c r="F207" s="229" t="s">
        <v>744</v>
      </c>
      <c r="G207" s="226"/>
      <c r="H207" s="230">
        <v>1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134</v>
      </c>
      <c r="AU207" s="236" t="s">
        <v>80</v>
      </c>
      <c r="AV207" s="13" t="s">
        <v>80</v>
      </c>
      <c r="AW207" s="13" t="s">
        <v>32</v>
      </c>
      <c r="AX207" s="13" t="s">
        <v>70</v>
      </c>
      <c r="AY207" s="236" t="s">
        <v>123</v>
      </c>
    </row>
    <row r="208" s="14" customFormat="1">
      <c r="A208" s="14"/>
      <c r="B208" s="237"/>
      <c r="C208" s="238"/>
      <c r="D208" s="227" t="s">
        <v>134</v>
      </c>
      <c r="E208" s="239" t="s">
        <v>19</v>
      </c>
      <c r="F208" s="240" t="s">
        <v>136</v>
      </c>
      <c r="G208" s="238"/>
      <c r="H208" s="241">
        <v>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134</v>
      </c>
      <c r="AU208" s="247" t="s">
        <v>80</v>
      </c>
      <c r="AV208" s="14" t="s">
        <v>130</v>
      </c>
      <c r="AW208" s="14" t="s">
        <v>32</v>
      </c>
      <c r="AX208" s="14" t="s">
        <v>78</v>
      </c>
      <c r="AY208" s="247" t="s">
        <v>123</v>
      </c>
    </row>
    <row r="209" s="2" customFormat="1" ht="16.5" customHeight="1">
      <c r="A209" s="41"/>
      <c r="B209" s="42"/>
      <c r="C209" s="269" t="s">
        <v>371</v>
      </c>
      <c r="D209" s="269" t="s">
        <v>323</v>
      </c>
      <c r="E209" s="270" t="s">
        <v>745</v>
      </c>
      <c r="F209" s="271" t="s">
        <v>746</v>
      </c>
      <c r="G209" s="272" t="s">
        <v>589</v>
      </c>
      <c r="H209" s="273">
        <v>1</v>
      </c>
      <c r="I209" s="274"/>
      <c r="J209" s="275">
        <f>ROUND(I209*H209,2)</f>
        <v>0</v>
      </c>
      <c r="K209" s="271" t="s">
        <v>129</v>
      </c>
      <c r="L209" s="276"/>
      <c r="M209" s="277" t="s">
        <v>19</v>
      </c>
      <c r="N209" s="278" t="s">
        <v>41</v>
      </c>
      <c r="O209" s="87"/>
      <c r="P209" s="216">
        <f>O209*H209</f>
        <v>0</v>
      </c>
      <c r="Q209" s="216">
        <v>0.029499999999999998</v>
      </c>
      <c r="R209" s="216">
        <f>Q209*H209</f>
        <v>0.029499999999999998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174</v>
      </c>
      <c r="AT209" s="218" t="s">
        <v>323</v>
      </c>
      <c r="AU209" s="218" t="s">
        <v>80</v>
      </c>
      <c r="AY209" s="20" t="s">
        <v>123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78</v>
      </c>
      <c r="BK209" s="219">
        <f>ROUND(I209*H209,2)</f>
        <v>0</v>
      </c>
      <c r="BL209" s="20" t="s">
        <v>130</v>
      </c>
      <c r="BM209" s="218" t="s">
        <v>747</v>
      </c>
    </row>
    <row r="210" s="2" customFormat="1">
      <c r="A210" s="41"/>
      <c r="B210" s="42"/>
      <c r="C210" s="43"/>
      <c r="D210" s="227" t="s">
        <v>604</v>
      </c>
      <c r="E210" s="43"/>
      <c r="F210" s="283" t="s">
        <v>748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604</v>
      </c>
      <c r="AU210" s="20" t="s">
        <v>80</v>
      </c>
    </row>
    <row r="211" s="13" customFormat="1">
      <c r="A211" s="13"/>
      <c r="B211" s="225"/>
      <c r="C211" s="226"/>
      <c r="D211" s="227" t="s">
        <v>134</v>
      </c>
      <c r="E211" s="228" t="s">
        <v>19</v>
      </c>
      <c r="F211" s="229" t="s">
        <v>749</v>
      </c>
      <c r="G211" s="226"/>
      <c r="H211" s="230">
        <v>1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134</v>
      </c>
      <c r="AU211" s="236" t="s">
        <v>80</v>
      </c>
      <c r="AV211" s="13" t="s">
        <v>80</v>
      </c>
      <c r="AW211" s="13" t="s">
        <v>32</v>
      </c>
      <c r="AX211" s="13" t="s">
        <v>70</v>
      </c>
      <c r="AY211" s="236" t="s">
        <v>123</v>
      </c>
    </row>
    <row r="212" s="14" customFormat="1">
      <c r="A212" s="14"/>
      <c r="B212" s="237"/>
      <c r="C212" s="238"/>
      <c r="D212" s="227" t="s">
        <v>134</v>
      </c>
      <c r="E212" s="239" t="s">
        <v>19</v>
      </c>
      <c r="F212" s="240" t="s">
        <v>136</v>
      </c>
      <c r="G212" s="238"/>
      <c r="H212" s="241">
        <v>1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134</v>
      </c>
      <c r="AU212" s="247" t="s">
        <v>80</v>
      </c>
      <c r="AV212" s="14" t="s">
        <v>130</v>
      </c>
      <c r="AW212" s="14" t="s">
        <v>32</v>
      </c>
      <c r="AX212" s="14" t="s">
        <v>78</v>
      </c>
      <c r="AY212" s="247" t="s">
        <v>123</v>
      </c>
    </row>
    <row r="213" s="2" customFormat="1" ht="16.5" customHeight="1">
      <c r="A213" s="41"/>
      <c r="B213" s="42"/>
      <c r="C213" s="269" t="s">
        <v>377</v>
      </c>
      <c r="D213" s="269" t="s">
        <v>323</v>
      </c>
      <c r="E213" s="270" t="s">
        <v>750</v>
      </c>
      <c r="F213" s="271" t="s">
        <v>751</v>
      </c>
      <c r="G213" s="272" t="s">
        <v>589</v>
      </c>
      <c r="H213" s="273">
        <v>1</v>
      </c>
      <c r="I213" s="274"/>
      <c r="J213" s="275">
        <f>ROUND(I213*H213,2)</f>
        <v>0</v>
      </c>
      <c r="K213" s="271" t="s">
        <v>129</v>
      </c>
      <c r="L213" s="276"/>
      <c r="M213" s="277" t="s">
        <v>19</v>
      </c>
      <c r="N213" s="278" t="s">
        <v>41</v>
      </c>
      <c r="O213" s="87"/>
      <c r="P213" s="216">
        <f>O213*H213</f>
        <v>0</v>
      </c>
      <c r="Q213" s="216">
        <v>0.0025000000000000001</v>
      </c>
      <c r="R213" s="216">
        <f>Q213*H213</f>
        <v>0.0025000000000000001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174</v>
      </c>
      <c r="AT213" s="218" t="s">
        <v>323</v>
      </c>
      <c r="AU213" s="218" t="s">
        <v>80</v>
      </c>
      <c r="AY213" s="20" t="s">
        <v>123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78</v>
      </c>
      <c r="BK213" s="219">
        <f>ROUND(I213*H213,2)</f>
        <v>0</v>
      </c>
      <c r="BL213" s="20" t="s">
        <v>130</v>
      </c>
      <c r="BM213" s="218" t="s">
        <v>752</v>
      </c>
    </row>
    <row r="214" s="13" customFormat="1">
      <c r="A214" s="13"/>
      <c r="B214" s="225"/>
      <c r="C214" s="226"/>
      <c r="D214" s="227" t="s">
        <v>134</v>
      </c>
      <c r="E214" s="228" t="s">
        <v>19</v>
      </c>
      <c r="F214" s="229" t="s">
        <v>753</v>
      </c>
      <c r="G214" s="226"/>
      <c r="H214" s="230">
        <v>1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134</v>
      </c>
      <c r="AU214" s="236" t="s">
        <v>80</v>
      </c>
      <c r="AV214" s="13" t="s">
        <v>80</v>
      </c>
      <c r="AW214" s="13" t="s">
        <v>32</v>
      </c>
      <c r="AX214" s="13" t="s">
        <v>70</v>
      </c>
      <c r="AY214" s="236" t="s">
        <v>123</v>
      </c>
    </row>
    <row r="215" s="14" customFormat="1">
      <c r="A215" s="14"/>
      <c r="B215" s="237"/>
      <c r="C215" s="238"/>
      <c r="D215" s="227" t="s">
        <v>134</v>
      </c>
      <c r="E215" s="239" t="s">
        <v>19</v>
      </c>
      <c r="F215" s="240" t="s">
        <v>136</v>
      </c>
      <c r="G215" s="238"/>
      <c r="H215" s="241">
        <v>1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134</v>
      </c>
      <c r="AU215" s="247" t="s">
        <v>80</v>
      </c>
      <c r="AV215" s="14" t="s">
        <v>130</v>
      </c>
      <c r="AW215" s="14" t="s">
        <v>32</v>
      </c>
      <c r="AX215" s="14" t="s">
        <v>78</v>
      </c>
      <c r="AY215" s="247" t="s">
        <v>123</v>
      </c>
    </row>
    <row r="216" s="2" customFormat="1" ht="16.5" customHeight="1">
      <c r="A216" s="41"/>
      <c r="B216" s="42"/>
      <c r="C216" s="207" t="s">
        <v>383</v>
      </c>
      <c r="D216" s="207" t="s">
        <v>125</v>
      </c>
      <c r="E216" s="208" t="s">
        <v>754</v>
      </c>
      <c r="F216" s="209" t="s">
        <v>755</v>
      </c>
      <c r="G216" s="210" t="s">
        <v>589</v>
      </c>
      <c r="H216" s="211">
        <v>3</v>
      </c>
      <c r="I216" s="212"/>
      <c r="J216" s="213">
        <f>ROUND(I216*H216,2)</f>
        <v>0</v>
      </c>
      <c r="K216" s="209" t="s">
        <v>19</v>
      </c>
      <c r="L216" s="47"/>
      <c r="M216" s="214" t="s">
        <v>19</v>
      </c>
      <c r="N216" s="215" t="s">
        <v>41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519</v>
      </c>
      <c r="AT216" s="218" t="s">
        <v>125</v>
      </c>
      <c r="AU216" s="218" t="s">
        <v>80</v>
      </c>
      <c r="AY216" s="20" t="s">
        <v>123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78</v>
      </c>
      <c r="BK216" s="219">
        <f>ROUND(I216*H216,2)</f>
        <v>0</v>
      </c>
      <c r="BL216" s="20" t="s">
        <v>519</v>
      </c>
      <c r="BM216" s="218" t="s">
        <v>756</v>
      </c>
    </row>
    <row r="217" s="2" customFormat="1" ht="16.5" customHeight="1">
      <c r="A217" s="41"/>
      <c r="B217" s="42"/>
      <c r="C217" s="207" t="s">
        <v>388</v>
      </c>
      <c r="D217" s="207" t="s">
        <v>125</v>
      </c>
      <c r="E217" s="208" t="s">
        <v>757</v>
      </c>
      <c r="F217" s="209" t="s">
        <v>758</v>
      </c>
      <c r="G217" s="210" t="s">
        <v>589</v>
      </c>
      <c r="H217" s="211">
        <v>4</v>
      </c>
      <c r="I217" s="212"/>
      <c r="J217" s="213">
        <f>ROUND(I217*H217,2)</f>
        <v>0</v>
      </c>
      <c r="K217" s="209" t="s">
        <v>19</v>
      </c>
      <c r="L217" s="47"/>
      <c r="M217" s="214" t="s">
        <v>19</v>
      </c>
      <c r="N217" s="215" t="s">
        <v>41</v>
      </c>
      <c r="O217" s="87"/>
      <c r="P217" s="216">
        <f>O217*H217</f>
        <v>0</v>
      </c>
      <c r="Q217" s="216">
        <v>0.025000000000000001</v>
      </c>
      <c r="R217" s="216">
        <f>Q217*H217</f>
        <v>0.10000000000000001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130</v>
      </c>
      <c r="AT217" s="218" t="s">
        <v>125</v>
      </c>
      <c r="AU217" s="218" t="s">
        <v>80</v>
      </c>
      <c r="AY217" s="20" t="s">
        <v>123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78</v>
      </c>
      <c r="BK217" s="219">
        <f>ROUND(I217*H217,2)</f>
        <v>0</v>
      </c>
      <c r="BL217" s="20" t="s">
        <v>130</v>
      </c>
      <c r="BM217" s="218" t="s">
        <v>759</v>
      </c>
    </row>
    <row r="218" s="13" customFormat="1">
      <c r="A218" s="13"/>
      <c r="B218" s="225"/>
      <c r="C218" s="226"/>
      <c r="D218" s="227" t="s">
        <v>134</v>
      </c>
      <c r="E218" s="228" t="s">
        <v>19</v>
      </c>
      <c r="F218" s="229" t="s">
        <v>760</v>
      </c>
      <c r="G218" s="226"/>
      <c r="H218" s="230">
        <v>4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134</v>
      </c>
      <c r="AU218" s="236" t="s">
        <v>80</v>
      </c>
      <c r="AV218" s="13" t="s">
        <v>80</v>
      </c>
      <c r="AW218" s="13" t="s">
        <v>32</v>
      </c>
      <c r="AX218" s="13" t="s">
        <v>70</v>
      </c>
      <c r="AY218" s="236" t="s">
        <v>123</v>
      </c>
    </row>
    <row r="219" s="14" customFormat="1">
      <c r="A219" s="14"/>
      <c r="B219" s="237"/>
      <c r="C219" s="238"/>
      <c r="D219" s="227" t="s">
        <v>134</v>
      </c>
      <c r="E219" s="239" t="s">
        <v>19</v>
      </c>
      <c r="F219" s="240" t="s">
        <v>136</v>
      </c>
      <c r="G219" s="238"/>
      <c r="H219" s="241">
        <v>4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134</v>
      </c>
      <c r="AU219" s="247" t="s">
        <v>80</v>
      </c>
      <c r="AV219" s="14" t="s">
        <v>130</v>
      </c>
      <c r="AW219" s="14" t="s">
        <v>32</v>
      </c>
      <c r="AX219" s="14" t="s">
        <v>78</v>
      </c>
      <c r="AY219" s="247" t="s">
        <v>123</v>
      </c>
    </row>
    <row r="220" s="2" customFormat="1" ht="24.15" customHeight="1">
      <c r="A220" s="41"/>
      <c r="B220" s="42"/>
      <c r="C220" s="207" t="s">
        <v>393</v>
      </c>
      <c r="D220" s="207" t="s">
        <v>125</v>
      </c>
      <c r="E220" s="208" t="s">
        <v>761</v>
      </c>
      <c r="F220" s="209" t="s">
        <v>762</v>
      </c>
      <c r="G220" s="210" t="s">
        <v>589</v>
      </c>
      <c r="H220" s="211">
        <v>2</v>
      </c>
      <c r="I220" s="212"/>
      <c r="J220" s="213">
        <f>ROUND(I220*H220,2)</f>
        <v>0</v>
      </c>
      <c r="K220" s="209" t="s">
        <v>19</v>
      </c>
      <c r="L220" s="47"/>
      <c r="M220" s="214" t="s">
        <v>19</v>
      </c>
      <c r="N220" s="215" t="s">
        <v>41</v>
      </c>
      <c r="O220" s="87"/>
      <c r="P220" s="216">
        <f>O220*H220</f>
        <v>0</v>
      </c>
      <c r="Q220" s="216">
        <v>0.0060000000000000001</v>
      </c>
      <c r="R220" s="216">
        <f>Q220*H220</f>
        <v>0.012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130</v>
      </c>
      <c r="AT220" s="218" t="s">
        <v>125</v>
      </c>
      <c r="AU220" s="218" t="s">
        <v>80</v>
      </c>
      <c r="AY220" s="20" t="s">
        <v>123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78</v>
      </c>
      <c r="BK220" s="219">
        <f>ROUND(I220*H220,2)</f>
        <v>0</v>
      </c>
      <c r="BL220" s="20" t="s">
        <v>130</v>
      </c>
      <c r="BM220" s="218" t="s">
        <v>763</v>
      </c>
    </row>
    <row r="221" s="13" customFormat="1">
      <c r="A221" s="13"/>
      <c r="B221" s="225"/>
      <c r="C221" s="226"/>
      <c r="D221" s="227" t="s">
        <v>134</v>
      </c>
      <c r="E221" s="228" t="s">
        <v>19</v>
      </c>
      <c r="F221" s="229" t="s">
        <v>764</v>
      </c>
      <c r="G221" s="226"/>
      <c r="H221" s="230">
        <v>2</v>
      </c>
      <c r="I221" s="231"/>
      <c r="J221" s="226"/>
      <c r="K221" s="226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134</v>
      </c>
      <c r="AU221" s="236" t="s">
        <v>80</v>
      </c>
      <c r="AV221" s="13" t="s">
        <v>80</v>
      </c>
      <c r="AW221" s="13" t="s">
        <v>32</v>
      </c>
      <c r="AX221" s="13" t="s">
        <v>70</v>
      </c>
      <c r="AY221" s="236" t="s">
        <v>123</v>
      </c>
    </row>
    <row r="222" s="14" customFormat="1">
      <c r="A222" s="14"/>
      <c r="B222" s="237"/>
      <c r="C222" s="238"/>
      <c r="D222" s="227" t="s">
        <v>134</v>
      </c>
      <c r="E222" s="239" t="s">
        <v>19</v>
      </c>
      <c r="F222" s="240" t="s">
        <v>136</v>
      </c>
      <c r="G222" s="238"/>
      <c r="H222" s="241">
        <v>2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134</v>
      </c>
      <c r="AU222" s="247" t="s">
        <v>80</v>
      </c>
      <c r="AV222" s="14" t="s">
        <v>130</v>
      </c>
      <c r="AW222" s="14" t="s">
        <v>32</v>
      </c>
      <c r="AX222" s="14" t="s">
        <v>78</v>
      </c>
      <c r="AY222" s="247" t="s">
        <v>123</v>
      </c>
    </row>
    <row r="223" s="12" customFormat="1" ht="22.8" customHeight="1">
      <c r="A223" s="12"/>
      <c r="B223" s="191"/>
      <c r="C223" s="192"/>
      <c r="D223" s="193" t="s">
        <v>69</v>
      </c>
      <c r="E223" s="205" t="s">
        <v>561</v>
      </c>
      <c r="F223" s="205" t="s">
        <v>562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SUM(P224:P225)</f>
        <v>0</v>
      </c>
      <c r="Q223" s="199"/>
      <c r="R223" s="200">
        <f>SUM(R224:R225)</f>
        <v>0</v>
      </c>
      <c r="S223" s="199"/>
      <c r="T223" s="201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78</v>
      </c>
      <c r="AT223" s="203" t="s">
        <v>69</v>
      </c>
      <c r="AU223" s="203" t="s">
        <v>78</v>
      </c>
      <c r="AY223" s="202" t="s">
        <v>123</v>
      </c>
      <c r="BK223" s="204">
        <f>SUM(BK224:BK225)</f>
        <v>0</v>
      </c>
    </row>
    <row r="224" s="2" customFormat="1" ht="24.15" customHeight="1">
      <c r="A224" s="41"/>
      <c r="B224" s="42"/>
      <c r="C224" s="207" t="s">
        <v>398</v>
      </c>
      <c r="D224" s="207" t="s">
        <v>125</v>
      </c>
      <c r="E224" s="208" t="s">
        <v>564</v>
      </c>
      <c r="F224" s="209" t="s">
        <v>565</v>
      </c>
      <c r="G224" s="210" t="s">
        <v>296</v>
      </c>
      <c r="H224" s="211">
        <v>4.1600000000000001</v>
      </c>
      <c r="I224" s="212"/>
      <c r="J224" s="213">
        <f>ROUND(I224*H224,2)</f>
        <v>0</v>
      </c>
      <c r="K224" s="209" t="s">
        <v>129</v>
      </c>
      <c r="L224" s="47"/>
      <c r="M224" s="214" t="s">
        <v>19</v>
      </c>
      <c r="N224" s="215" t="s">
        <v>41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130</v>
      </c>
      <c r="AT224" s="218" t="s">
        <v>125</v>
      </c>
      <c r="AU224" s="218" t="s">
        <v>80</v>
      </c>
      <c r="AY224" s="20" t="s">
        <v>123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78</v>
      </c>
      <c r="BK224" s="219">
        <f>ROUND(I224*H224,2)</f>
        <v>0</v>
      </c>
      <c r="BL224" s="20" t="s">
        <v>130</v>
      </c>
      <c r="BM224" s="218" t="s">
        <v>765</v>
      </c>
    </row>
    <row r="225" s="2" customFormat="1">
      <c r="A225" s="41"/>
      <c r="B225" s="42"/>
      <c r="C225" s="43"/>
      <c r="D225" s="220" t="s">
        <v>132</v>
      </c>
      <c r="E225" s="43"/>
      <c r="F225" s="221" t="s">
        <v>567</v>
      </c>
      <c r="G225" s="43"/>
      <c r="H225" s="43"/>
      <c r="I225" s="222"/>
      <c r="J225" s="43"/>
      <c r="K225" s="43"/>
      <c r="L225" s="47"/>
      <c r="M225" s="279"/>
      <c r="N225" s="280"/>
      <c r="O225" s="281"/>
      <c r="P225" s="281"/>
      <c r="Q225" s="281"/>
      <c r="R225" s="281"/>
      <c r="S225" s="281"/>
      <c r="T225" s="282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132</v>
      </c>
      <c r="AU225" s="20" t="s">
        <v>80</v>
      </c>
    </row>
    <row r="226" s="2" customFormat="1" ht="6.96" customHeight="1">
      <c r="A226" s="41"/>
      <c r="B226" s="62"/>
      <c r="C226" s="63"/>
      <c r="D226" s="63"/>
      <c r="E226" s="63"/>
      <c r="F226" s="63"/>
      <c r="G226" s="63"/>
      <c r="H226" s="63"/>
      <c r="I226" s="63"/>
      <c r="J226" s="63"/>
      <c r="K226" s="63"/>
      <c r="L226" s="47"/>
      <c r="M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</sheetData>
  <sheetProtection sheet="1" autoFilter="0" formatColumns="0" formatRows="0" objects="1" scenarios="1" spinCount="100000" saltValue="eLB0gxlCGf7PblBBwEUfirZFYN84fWRNMqBuq2ppgV/z6RF+Z4CP99300rfwTG/r5Q5HdRlOFQGqo7529Y6rLA==" hashValue="sdYCnoSAtY7jNqBzet9xJjlnK2UFzNpdq2foKUOo/+jUXweAVdQyj0TXl5GZAP3sLePSCqG3iwXMLAApbZX67w==" algorithmName="SHA-512" password="CC51"/>
  <autoFilter ref="C85:K22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2/131151343"/>
    <hyperlink ref="F95" r:id="rId2" display="https://podminky.urs.cz/item/CS_URS_2025_02/141721333"/>
    <hyperlink ref="F100" r:id="rId3" display="https://podminky.urs.cz/item/CS_URS_2025_02/338171123"/>
    <hyperlink ref="F108" r:id="rId4" display="https://podminky.urs.cz/item/CS_URS_2025_02/851241132"/>
    <hyperlink ref="F116" r:id="rId5" display="https://podminky.urs.cz/item/CS_URS_2025_02/857241131"/>
    <hyperlink ref="F126" r:id="rId6" display="https://podminky.urs.cz/item/CS_URS_2025_02/857242122"/>
    <hyperlink ref="F139" r:id="rId7" display="https://podminky.urs.cz/item/CS_URS_2025_02/857244122"/>
    <hyperlink ref="F143" r:id="rId8" display="https://podminky.urs.cz/item/CS_URS_2025_02/892241111"/>
    <hyperlink ref="F147" r:id="rId9" display="https://podminky.urs.cz/item/CS_URS_2025_02/892273122"/>
    <hyperlink ref="F149" r:id="rId10" display="https://podminky.urs.cz/item/CS_URS_2025_02/892372111"/>
    <hyperlink ref="F151" r:id="rId11" display="https://podminky.urs.cz/item/CS_URS_2025_02/899713111"/>
    <hyperlink ref="F155" r:id="rId12" display="https://podminky.urs.cz/item/CS_URS_2025_02/899721111"/>
    <hyperlink ref="F159" r:id="rId13" display="https://podminky.urs.cz/item/CS_URS_2025_02/899722113"/>
    <hyperlink ref="F163" r:id="rId14" display="https://podminky.urs.cz/item/CS_URS_2025_02/899911216"/>
    <hyperlink ref="F167" r:id="rId15" display="https://podminky.urs.cz/item/CS_URS_2025_02/899913142"/>
    <hyperlink ref="F171" r:id="rId16" display="https://podminky.urs.cz/item/CS_URS_2025_02/899914213"/>
    <hyperlink ref="F182" r:id="rId17" display="https://podminky.urs.cz/item/CS_URS_2025_02/891241112"/>
    <hyperlink ref="F188" r:id="rId18" display="https://podminky.urs.cz/item/CS_URS_2025_02/891247112"/>
    <hyperlink ref="F195" r:id="rId19" display="https://podminky.urs.cz/item/CS_URS_2025_02/899401112"/>
    <hyperlink ref="F206" r:id="rId20" display="https://podminky.urs.cz/item/CS_URS_2025_02/899401113"/>
    <hyperlink ref="F225" r:id="rId21" display="https://podminky.urs.cz/item/CS_URS_2025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93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BORŠICE U BLATNICE OPRAVA ČÁSTI ŘADU B-6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766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19. 7. 2025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ROUND((SUM(BE83:BE159)),  2)</f>
        <v>0</v>
      </c>
      <c r="G33" s="41"/>
      <c r="H33" s="41"/>
      <c r="I33" s="151">
        <v>0.20999999999999999</v>
      </c>
      <c r="J33" s="150">
        <f>ROUND(((SUM(BE83:BE159))*I33),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ROUND((SUM(BF83:BF159)),  2)</f>
        <v>0</v>
      </c>
      <c r="G34" s="41"/>
      <c r="H34" s="41"/>
      <c r="I34" s="151">
        <v>0.12</v>
      </c>
      <c r="J34" s="150">
        <f>ROUND(((SUM(BF83:BF159))*I34),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ROUND((SUM(BG83:BG159)),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ROUND((SUM(BH83:BH159)),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ROUND((SUM(BI83:BI159)),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BORŠICE U BLATNICE OPRAVA ČÁSTI ŘADU B-6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003 - Výpis materiálu přepojení přípojek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Boršice u Blatnice</v>
      </c>
      <c r="G52" s="43"/>
      <c r="H52" s="43"/>
      <c r="I52" s="35" t="s">
        <v>23</v>
      </c>
      <c r="J52" s="75" t="str">
        <f>IF(J12="","",J12)</f>
        <v>19. 7. 2025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99</v>
      </c>
    </row>
    <row r="60" s="9" customFormat="1" ht="24.96" customHeight="1">
      <c r="A60" s="9"/>
      <c r="B60" s="168"/>
      <c r="C60" s="169"/>
      <c r="D60" s="170" t="s">
        <v>569</v>
      </c>
      <c r="E60" s="171"/>
      <c r="F60" s="171"/>
      <c r="G60" s="171"/>
      <c r="H60" s="171"/>
      <c r="I60" s="171"/>
      <c r="J60" s="172">
        <f>J84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571</v>
      </c>
      <c r="E61" s="177"/>
      <c r="F61" s="177"/>
      <c r="G61" s="177"/>
      <c r="H61" s="177"/>
      <c r="I61" s="177"/>
      <c r="J61" s="178">
        <f>J85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573</v>
      </c>
      <c r="E62" s="177"/>
      <c r="F62" s="177"/>
      <c r="G62" s="177"/>
      <c r="H62" s="177"/>
      <c r="I62" s="177"/>
      <c r="J62" s="178">
        <f>J130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107</v>
      </c>
      <c r="E63" s="177"/>
      <c r="F63" s="177"/>
      <c r="G63" s="177"/>
      <c r="H63" s="177"/>
      <c r="I63" s="177"/>
      <c r="J63" s="178">
        <f>J157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108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3" t="str">
        <f>E7</f>
        <v>BORŠICE U BLATNICE OPRAVA ČÁSTI ŘADU B-6</v>
      </c>
      <c r="F73" s="35"/>
      <c r="G73" s="35"/>
      <c r="H73" s="35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94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003 - Výpis materiálu přepojení přípojek</v>
      </c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k.ú. Boršice u Blatnice</v>
      </c>
      <c r="G77" s="43"/>
      <c r="H77" s="43"/>
      <c r="I77" s="35" t="s">
        <v>23</v>
      </c>
      <c r="J77" s="75" t="str">
        <f>IF(J12="","",J12)</f>
        <v>19. 7. 2025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25</v>
      </c>
      <c r="D79" s="43"/>
      <c r="E79" s="43"/>
      <c r="F79" s="30" t="str">
        <f>E15</f>
        <v xml:space="preserve"> </v>
      </c>
      <c r="G79" s="43"/>
      <c r="H79" s="43"/>
      <c r="I79" s="35" t="s">
        <v>31</v>
      </c>
      <c r="J79" s="39" t="str">
        <f>E21</f>
        <v xml:space="preserve"> 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29</v>
      </c>
      <c r="D80" s="43"/>
      <c r="E80" s="43"/>
      <c r="F80" s="30" t="str">
        <f>IF(E18="","",E18)</f>
        <v>Vyplň údaj</v>
      </c>
      <c r="G80" s="43"/>
      <c r="H80" s="43"/>
      <c r="I80" s="35" t="s">
        <v>33</v>
      </c>
      <c r="J80" s="39" t="str">
        <f>E24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0"/>
      <c r="B82" s="181"/>
      <c r="C82" s="182" t="s">
        <v>109</v>
      </c>
      <c r="D82" s="183" t="s">
        <v>55</v>
      </c>
      <c r="E82" s="183" t="s">
        <v>51</v>
      </c>
      <c r="F82" s="183" t="s">
        <v>52</v>
      </c>
      <c r="G82" s="183" t="s">
        <v>110</v>
      </c>
      <c r="H82" s="183" t="s">
        <v>111</v>
      </c>
      <c r="I82" s="183" t="s">
        <v>112</v>
      </c>
      <c r="J82" s="183" t="s">
        <v>98</v>
      </c>
      <c r="K82" s="184" t="s">
        <v>113</v>
      </c>
      <c r="L82" s="185"/>
      <c r="M82" s="95" t="s">
        <v>19</v>
      </c>
      <c r="N82" s="96" t="s">
        <v>40</v>
      </c>
      <c r="O82" s="96" t="s">
        <v>114</v>
      </c>
      <c r="P82" s="96" t="s">
        <v>115</v>
      </c>
      <c r="Q82" s="96" t="s">
        <v>116</v>
      </c>
      <c r="R82" s="96" t="s">
        <v>117</v>
      </c>
      <c r="S82" s="96" t="s">
        <v>118</v>
      </c>
      <c r="T82" s="97" t="s">
        <v>119</v>
      </c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</row>
    <row r="83" s="2" customFormat="1" ht="22.8" customHeight="1">
      <c r="A83" s="41"/>
      <c r="B83" s="42"/>
      <c r="C83" s="102" t="s">
        <v>120</v>
      </c>
      <c r="D83" s="43"/>
      <c r="E83" s="43"/>
      <c r="F83" s="43"/>
      <c r="G83" s="43"/>
      <c r="H83" s="43"/>
      <c r="I83" s="43"/>
      <c r="J83" s="186">
        <f>BK83</f>
        <v>0</v>
      </c>
      <c r="K83" s="43"/>
      <c r="L83" s="47"/>
      <c r="M83" s="98"/>
      <c r="N83" s="187"/>
      <c r="O83" s="99"/>
      <c r="P83" s="188">
        <f>P84</f>
        <v>0</v>
      </c>
      <c r="Q83" s="99"/>
      <c r="R83" s="188">
        <f>R84</f>
        <v>0.78261580000000008</v>
      </c>
      <c r="S83" s="99"/>
      <c r="T83" s="189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69</v>
      </c>
      <c r="AU83" s="20" t="s">
        <v>99</v>
      </c>
      <c r="BK83" s="190">
        <f>BK84</f>
        <v>0</v>
      </c>
    </row>
    <row r="84" s="12" customFormat="1" ht="25.92" customHeight="1">
      <c r="A84" s="12"/>
      <c r="B84" s="191"/>
      <c r="C84" s="192"/>
      <c r="D84" s="193" t="s">
        <v>69</v>
      </c>
      <c r="E84" s="194" t="s">
        <v>121</v>
      </c>
      <c r="F84" s="194" t="s">
        <v>574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P85+P130+P157</f>
        <v>0</v>
      </c>
      <c r="Q84" s="199"/>
      <c r="R84" s="200">
        <f>R85+R130+R157</f>
        <v>0.78261580000000008</v>
      </c>
      <c r="S84" s="199"/>
      <c r="T84" s="201">
        <f>T85+T130+T157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78</v>
      </c>
      <c r="AT84" s="203" t="s">
        <v>69</v>
      </c>
      <c r="AU84" s="203" t="s">
        <v>70</v>
      </c>
      <c r="AY84" s="202" t="s">
        <v>123</v>
      </c>
      <c r="BK84" s="204">
        <f>BK85+BK130+BK157</f>
        <v>0</v>
      </c>
    </row>
    <row r="85" s="12" customFormat="1" ht="22.8" customHeight="1">
      <c r="A85" s="12"/>
      <c r="B85" s="191"/>
      <c r="C85" s="192"/>
      <c r="D85" s="193" t="s">
        <v>69</v>
      </c>
      <c r="E85" s="205" t="s">
        <v>174</v>
      </c>
      <c r="F85" s="205" t="s">
        <v>595</v>
      </c>
      <c r="G85" s="192"/>
      <c r="H85" s="192"/>
      <c r="I85" s="195"/>
      <c r="J85" s="206">
        <f>BK85</f>
        <v>0</v>
      </c>
      <c r="K85" s="192"/>
      <c r="L85" s="197"/>
      <c r="M85" s="198"/>
      <c r="N85" s="199"/>
      <c r="O85" s="199"/>
      <c r="P85" s="200">
        <f>SUM(P86:P129)</f>
        <v>0</v>
      </c>
      <c r="Q85" s="199"/>
      <c r="R85" s="200">
        <f>SUM(R86:R129)</f>
        <v>0.015815800000000001</v>
      </c>
      <c r="S85" s="199"/>
      <c r="T85" s="201">
        <f>SUM(T86:T129)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78</v>
      </c>
      <c r="AT85" s="203" t="s">
        <v>69</v>
      </c>
      <c r="AU85" s="203" t="s">
        <v>78</v>
      </c>
      <c r="AY85" s="202" t="s">
        <v>123</v>
      </c>
      <c r="BK85" s="204">
        <f>SUM(BK86:BK129)</f>
        <v>0</v>
      </c>
    </row>
    <row r="86" s="2" customFormat="1" ht="24.15" customHeight="1">
      <c r="A86" s="41"/>
      <c r="B86" s="42"/>
      <c r="C86" s="207" t="s">
        <v>78</v>
      </c>
      <c r="D86" s="207" t="s">
        <v>125</v>
      </c>
      <c r="E86" s="208" t="s">
        <v>767</v>
      </c>
      <c r="F86" s="209" t="s">
        <v>768</v>
      </c>
      <c r="G86" s="210" t="s">
        <v>183</v>
      </c>
      <c r="H86" s="211">
        <v>8</v>
      </c>
      <c r="I86" s="212"/>
      <c r="J86" s="213">
        <f>ROUND(I86*H86,2)</f>
        <v>0</v>
      </c>
      <c r="K86" s="209" t="s">
        <v>129</v>
      </c>
      <c r="L86" s="47"/>
      <c r="M86" s="214" t="s">
        <v>19</v>
      </c>
      <c r="N86" s="215" t="s">
        <v>41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130</v>
      </c>
      <c r="AT86" s="218" t="s">
        <v>125</v>
      </c>
      <c r="AU86" s="218" t="s">
        <v>80</v>
      </c>
      <c r="AY86" s="20" t="s">
        <v>123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78</v>
      </c>
      <c r="BK86" s="219">
        <f>ROUND(I86*H86,2)</f>
        <v>0</v>
      </c>
      <c r="BL86" s="20" t="s">
        <v>130</v>
      </c>
      <c r="BM86" s="218" t="s">
        <v>769</v>
      </c>
    </row>
    <row r="87" s="2" customFormat="1">
      <c r="A87" s="41"/>
      <c r="B87" s="42"/>
      <c r="C87" s="43"/>
      <c r="D87" s="220" t="s">
        <v>132</v>
      </c>
      <c r="E87" s="43"/>
      <c r="F87" s="221" t="s">
        <v>770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132</v>
      </c>
      <c r="AU87" s="20" t="s">
        <v>80</v>
      </c>
    </row>
    <row r="88" s="13" customFormat="1">
      <c r="A88" s="13"/>
      <c r="B88" s="225"/>
      <c r="C88" s="226"/>
      <c r="D88" s="227" t="s">
        <v>134</v>
      </c>
      <c r="E88" s="228" t="s">
        <v>19</v>
      </c>
      <c r="F88" s="229" t="s">
        <v>771</v>
      </c>
      <c r="G88" s="226"/>
      <c r="H88" s="230">
        <v>8</v>
      </c>
      <c r="I88" s="231"/>
      <c r="J88" s="226"/>
      <c r="K88" s="226"/>
      <c r="L88" s="232"/>
      <c r="M88" s="233"/>
      <c r="N88" s="234"/>
      <c r="O88" s="234"/>
      <c r="P88" s="234"/>
      <c r="Q88" s="234"/>
      <c r="R88" s="234"/>
      <c r="S88" s="234"/>
      <c r="T88" s="235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6" t="s">
        <v>134</v>
      </c>
      <c r="AU88" s="236" t="s">
        <v>80</v>
      </c>
      <c r="AV88" s="13" t="s">
        <v>80</v>
      </c>
      <c r="AW88" s="13" t="s">
        <v>32</v>
      </c>
      <c r="AX88" s="13" t="s">
        <v>70</v>
      </c>
      <c r="AY88" s="236" t="s">
        <v>123</v>
      </c>
    </row>
    <row r="89" s="14" customFormat="1">
      <c r="A89" s="14"/>
      <c r="B89" s="237"/>
      <c r="C89" s="238"/>
      <c r="D89" s="227" t="s">
        <v>134</v>
      </c>
      <c r="E89" s="239" t="s">
        <v>19</v>
      </c>
      <c r="F89" s="240" t="s">
        <v>136</v>
      </c>
      <c r="G89" s="238"/>
      <c r="H89" s="241">
        <v>8</v>
      </c>
      <c r="I89" s="242"/>
      <c r="J89" s="238"/>
      <c r="K89" s="238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134</v>
      </c>
      <c r="AU89" s="247" t="s">
        <v>80</v>
      </c>
      <c r="AV89" s="14" t="s">
        <v>130</v>
      </c>
      <c r="AW89" s="14" t="s">
        <v>32</v>
      </c>
      <c r="AX89" s="14" t="s">
        <v>78</v>
      </c>
      <c r="AY89" s="247" t="s">
        <v>123</v>
      </c>
    </row>
    <row r="90" s="2" customFormat="1" ht="16.5" customHeight="1">
      <c r="A90" s="41"/>
      <c r="B90" s="42"/>
      <c r="C90" s="269" t="s">
        <v>80</v>
      </c>
      <c r="D90" s="269" t="s">
        <v>323</v>
      </c>
      <c r="E90" s="270" t="s">
        <v>772</v>
      </c>
      <c r="F90" s="271" t="s">
        <v>773</v>
      </c>
      <c r="G90" s="272" t="s">
        <v>183</v>
      </c>
      <c r="H90" s="273">
        <v>8.4000000000000004</v>
      </c>
      <c r="I90" s="274"/>
      <c r="J90" s="275">
        <f>ROUND(I90*H90,2)</f>
        <v>0</v>
      </c>
      <c r="K90" s="271" t="s">
        <v>19</v>
      </c>
      <c r="L90" s="276"/>
      <c r="M90" s="277" t="s">
        <v>19</v>
      </c>
      <c r="N90" s="278" t="s">
        <v>41</v>
      </c>
      <c r="O90" s="87"/>
      <c r="P90" s="216">
        <f>O90*H90</f>
        <v>0</v>
      </c>
      <c r="Q90" s="216">
        <v>0.00050000000000000001</v>
      </c>
      <c r="R90" s="216">
        <f>Q90*H90</f>
        <v>0.0042000000000000006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174</v>
      </c>
      <c r="AT90" s="218" t="s">
        <v>323</v>
      </c>
      <c r="AU90" s="218" t="s">
        <v>80</v>
      </c>
      <c r="AY90" s="20" t="s">
        <v>123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130</v>
      </c>
      <c r="BM90" s="218" t="s">
        <v>774</v>
      </c>
    </row>
    <row r="91" s="2" customFormat="1">
      <c r="A91" s="41"/>
      <c r="B91" s="42"/>
      <c r="C91" s="43"/>
      <c r="D91" s="227" t="s">
        <v>604</v>
      </c>
      <c r="E91" s="43"/>
      <c r="F91" s="283" t="s">
        <v>775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604</v>
      </c>
      <c r="AU91" s="20" t="s">
        <v>80</v>
      </c>
    </row>
    <row r="92" s="13" customFormat="1">
      <c r="A92" s="13"/>
      <c r="B92" s="225"/>
      <c r="C92" s="226"/>
      <c r="D92" s="227" t="s">
        <v>134</v>
      </c>
      <c r="E92" s="226"/>
      <c r="F92" s="229" t="s">
        <v>776</v>
      </c>
      <c r="G92" s="226"/>
      <c r="H92" s="230">
        <v>8.4000000000000004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134</v>
      </c>
      <c r="AU92" s="236" t="s">
        <v>80</v>
      </c>
      <c r="AV92" s="13" t="s">
        <v>80</v>
      </c>
      <c r="AW92" s="13" t="s">
        <v>4</v>
      </c>
      <c r="AX92" s="13" t="s">
        <v>78</v>
      </c>
      <c r="AY92" s="236" t="s">
        <v>123</v>
      </c>
    </row>
    <row r="93" s="2" customFormat="1" ht="24.15" customHeight="1">
      <c r="A93" s="41"/>
      <c r="B93" s="42"/>
      <c r="C93" s="207" t="s">
        <v>142</v>
      </c>
      <c r="D93" s="207" t="s">
        <v>125</v>
      </c>
      <c r="E93" s="208" t="s">
        <v>777</v>
      </c>
      <c r="F93" s="209" t="s">
        <v>778</v>
      </c>
      <c r="G93" s="210" t="s">
        <v>183</v>
      </c>
      <c r="H93" s="211">
        <v>1</v>
      </c>
      <c r="I93" s="212"/>
      <c r="J93" s="213">
        <f>ROUND(I93*H93,2)</f>
        <v>0</v>
      </c>
      <c r="K93" s="209" t="s">
        <v>129</v>
      </c>
      <c r="L93" s="47"/>
      <c r="M93" s="214" t="s">
        <v>19</v>
      </c>
      <c r="N93" s="215" t="s">
        <v>41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130</v>
      </c>
      <c r="AT93" s="218" t="s">
        <v>125</v>
      </c>
      <c r="AU93" s="218" t="s">
        <v>80</v>
      </c>
      <c r="AY93" s="20" t="s">
        <v>123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78</v>
      </c>
      <c r="BK93" s="219">
        <f>ROUND(I93*H93,2)</f>
        <v>0</v>
      </c>
      <c r="BL93" s="20" t="s">
        <v>130</v>
      </c>
      <c r="BM93" s="218" t="s">
        <v>779</v>
      </c>
    </row>
    <row r="94" s="2" customFormat="1">
      <c r="A94" s="41"/>
      <c r="B94" s="42"/>
      <c r="C94" s="43"/>
      <c r="D94" s="220" t="s">
        <v>132</v>
      </c>
      <c r="E94" s="43"/>
      <c r="F94" s="221" t="s">
        <v>780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132</v>
      </c>
      <c r="AU94" s="20" t="s">
        <v>80</v>
      </c>
    </row>
    <row r="95" s="13" customFormat="1">
      <c r="A95" s="13"/>
      <c r="B95" s="225"/>
      <c r="C95" s="226"/>
      <c r="D95" s="227" t="s">
        <v>134</v>
      </c>
      <c r="E95" s="228" t="s">
        <v>19</v>
      </c>
      <c r="F95" s="229" t="s">
        <v>781</v>
      </c>
      <c r="G95" s="226"/>
      <c r="H95" s="230">
        <v>1</v>
      </c>
      <c r="I95" s="231"/>
      <c r="J95" s="226"/>
      <c r="K95" s="226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134</v>
      </c>
      <c r="AU95" s="236" t="s">
        <v>80</v>
      </c>
      <c r="AV95" s="13" t="s">
        <v>80</v>
      </c>
      <c r="AW95" s="13" t="s">
        <v>32</v>
      </c>
      <c r="AX95" s="13" t="s">
        <v>70</v>
      </c>
      <c r="AY95" s="236" t="s">
        <v>123</v>
      </c>
    </row>
    <row r="96" s="14" customFormat="1">
      <c r="A96" s="14"/>
      <c r="B96" s="237"/>
      <c r="C96" s="238"/>
      <c r="D96" s="227" t="s">
        <v>134</v>
      </c>
      <c r="E96" s="239" t="s">
        <v>19</v>
      </c>
      <c r="F96" s="240" t="s">
        <v>136</v>
      </c>
      <c r="G96" s="238"/>
      <c r="H96" s="241">
        <v>1</v>
      </c>
      <c r="I96" s="242"/>
      <c r="J96" s="238"/>
      <c r="K96" s="238"/>
      <c r="L96" s="243"/>
      <c r="M96" s="244"/>
      <c r="N96" s="245"/>
      <c r="O96" s="245"/>
      <c r="P96" s="245"/>
      <c r="Q96" s="245"/>
      <c r="R96" s="245"/>
      <c r="S96" s="245"/>
      <c r="T96" s="246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7" t="s">
        <v>134</v>
      </c>
      <c r="AU96" s="247" t="s">
        <v>80</v>
      </c>
      <c r="AV96" s="14" t="s">
        <v>130</v>
      </c>
      <c r="AW96" s="14" t="s">
        <v>32</v>
      </c>
      <c r="AX96" s="14" t="s">
        <v>78</v>
      </c>
      <c r="AY96" s="247" t="s">
        <v>123</v>
      </c>
    </row>
    <row r="97" s="2" customFormat="1" ht="16.5" customHeight="1">
      <c r="A97" s="41"/>
      <c r="B97" s="42"/>
      <c r="C97" s="269" t="s">
        <v>130</v>
      </c>
      <c r="D97" s="269" t="s">
        <v>323</v>
      </c>
      <c r="E97" s="270" t="s">
        <v>782</v>
      </c>
      <c r="F97" s="271" t="s">
        <v>783</v>
      </c>
      <c r="G97" s="272" t="s">
        <v>183</v>
      </c>
      <c r="H97" s="273">
        <v>1.05</v>
      </c>
      <c r="I97" s="274"/>
      <c r="J97" s="275">
        <f>ROUND(I97*H97,2)</f>
        <v>0</v>
      </c>
      <c r="K97" s="271" t="s">
        <v>19</v>
      </c>
      <c r="L97" s="276"/>
      <c r="M97" s="277" t="s">
        <v>19</v>
      </c>
      <c r="N97" s="278" t="s">
        <v>41</v>
      </c>
      <c r="O97" s="87"/>
      <c r="P97" s="216">
        <f>O97*H97</f>
        <v>0</v>
      </c>
      <c r="Q97" s="216">
        <v>0.00050000000000000001</v>
      </c>
      <c r="R97" s="216">
        <f>Q97*H97</f>
        <v>0.00052500000000000008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174</v>
      </c>
      <c r="AT97" s="218" t="s">
        <v>323</v>
      </c>
      <c r="AU97" s="218" t="s">
        <v>80</v>
      </c>
      <c r="AY97" s="20" t="s">
        <v>123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130</v>
      </c>
      <c r="BM97" s="218" t="s">
        <v>784</v>
      </c>
    </row>
    <row r="98" s="2" customFormat="1">
      <c r="A98" s="41"/>
      <c r="B98" s="42"/>
      <c r="C98" s="43"/>
      <c r="D98" s="227" t="s">
        <v>604</v>
      </c>
      <c r="E98" s="43"/>
      <c r="F98" s="283" t="s">
        <v>785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604</v>
      </c>
      <c r="AU98" s="20" t="s">
        <v>80</v>
      </c>
    </row>
    <row r="99" s="13" customFormat="1">
      <c r="A99" s="13"/>
      <c r="B99" s="225"/>
      <c r="C99" s="226"/>
      <c r="D99" s="227" t="s">
        <v>134</v>
      </c>
      <c r="E99" s="226"/>
      <c r="F99" s="229" t="s">
        <v>786</v>
      </c>
      <c r="G99" s="226"/>
      <c r="H99" s="230">
        <v>1.05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134</v>
      </c>
      <c r="AU99" s="236" t="s">
        <v>80</v>
      </c>
      <c r="AV99" s="13" t="s">
        <v>80</v>
      </c>
      <c r="AW99" s="13" t="s">
        <v>4</v>
      </c>
      <c r="AX99" s="13" t="s">
        <v>78</v>
      </c>
      <c r="AY99" s="236" t="s">
        <v>123</v>
      </c>
    </row>
    <row r="100" s="2" customFormat="1" ht="21.75" customHeight="1">
      <c r="A100" s="41"/>
      <c r="B100" s="42"/>
      <c r="C100" s="207" t="s">
        <v>152</v>
      </c>
      <c r="D100" s="207" t="s">
        <v>125</v>
      </c>
      <c r="E100" s="208" t="s">
        <v>787</v>
      </c>
      <c r="F100" s="209" t="s">
        <v>788</v>
      </c>
      <c r="G100" s="210" t="s">
        <v>589</v>
      </c>
      <c r="H100" s="211">
        <v>16</v>
      </c>
      <c r="I100" s="212"/>
      <c r="J100" s="213">
        <f>ROUND(I100*H100,2)</f>
        <v>0</v>
      </c>
      <c r="K100" s="209" t="s">
        <v>129</v>
      </c>
      <c r="L100" s="47"/>
      <c r="M100" s="214" t="s">
        <v>19</v>
      </c>
      <c r="N100" s="215" t="s">
        <v>41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130</v>
      </c>
      <c r="AT100" s="218" t="s">
        <v>125</v>
      </c>
      <c r="AU100" s="218" t="s">
        <v>80</v>
      </c>
      <c r="AY100" s="20" t="s">
        <v>123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130</v>
      </c>
      <c r="BM100" s="218" t="s">
        <v>789</v>
      </c>
    </row>
    <row r="101" s="2" customFormat="1">
      <c r="A101" s="41"/>
      <c r="B101" s="42"/>
      <c r="C101" s="43"/>
      <c r="D101" s="220" t="s">
        <v>132</v>
      </c>
      <c r="E101" s="43"/>
      <c r="F101" s="221" t="s">
        <v>790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132</v>
      </c>
      <c r="AU101" s="20" t="s">
        <v>80</v>
      </c>
    </row>
    <row r="102" s="2" customFormat="1" ht="16.5" customHeight="1">
      <c r="A102" s="41"/>
      <c r="B102" s="42"/>
      <c r="C102" s="269" t="s">
        <v>161</v>
      </c>
      <c r="D102" s="269" t="s">
        <v>323</v>
      </c>
      <c r="E102" s="270" t="s">
        <v>791</v>
      </c>
      <c r="F102" s="271" t="s">
        <v>792</v>
      </c>
      <c r="G102" s="272" t="s">
        <v>589</v>
      </c>
      <c r="H102" s="273">
        <v>8</v>
      </c>
      <c r="I102" s="274"/>
      <c r="J102" s="275">
        <f>ROUND(I102*H102,2)</f>
        <v>0</v>
      </c>
      <c r="K102" s="271" t="s">
        <v>129</v>
      </c>
      <c r="L102" s="276"/>
      <c r="M102" s="277" t="s">
        <v>19</v>
      </c>
      <c r="N102" s="278" t="s">
        <v>41</v>
      </c>
      <c r="O102" s="87"/>
      <c r="P102" s="216">
        <f>O102*H102</f>
        <v>0</v>
      </c>
      <c r="Q102" s="216">
        <v>0.00027999999999999998</v>
      </c>
      <c r="R102" s="216">
        <f>Q102*H102</f>
        <v>0.0022399999999999998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174</v>
      </c>
      <c r="AT102" s="218" t="s">
        <v>323</v>
      </c>
      <c r="AU102" s="218" t="s">
        <v>80</v>
      </c>
      <c r="AY102" s="20" t="s">
        <v>123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78</v>
      </c>
      <c r="BK102" s="219">
        <f>ROUND(I102*H102,2)</f>
        <v>0</v>
      </c>
      <c r="BL102" s="20" t="s">
        <v>130</v>
      </c>
      <c r="BM102" s="218" t="s">
        <v>793</v>
      </c>
    </row>
    <row r="103" s="13" customFormat="1">
      <c r="A103" s="13"/>
      <c r="B103" s="225"/>
      <c r="C103" s="226"/>
      <c r="D103" s="227" t="s">
        <v>134</v>
      </c>
      <c r="E103" s="228" t="s">
        <v>19</v>
      </c>
      <c r="F103" s="229" t="s">
        <v>794</v>
      </c>
      <c r="G103" s="226"/>
      <c r="H103" s="230">
        <v>8</v>
      </c>
      <c r="I103" s="231"/>
      <c r="J103" s="226"/>
      <c r="K103" s="226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134</v>
      </c>
      <c r="AU103" s="236" t="s">
        <v>80</v>
      </c>
      <c r="AV103" s="13" t="s">
        <v>80</v>
      </c>
      <c r="AW103" s="13" t="s">
        <v>32</v>
      </c>
      <c r="AX103" s="13" t="s">
        <v>70</v>
      </c>
      <c r="AY103" s="236" t="s">
        <v>123</v>
      </c>
    </row>
    <row r="104" s="14" customFormat="1">
      <c r="A104" s="14"/>
      <c r="B104" s="237"/>
      <c r="C104" s="238"/>
      <c r="D104" s="227" t="s">
        <v>134</v>
      </c>
      <c r="E104" s="239" t="s">
        <v>19</v>
      </c>
      <c r="F104" s="240" t="s">
        <v>136</v>
      </c>
      <c r="G104" s="238"/>
      <c r="H104" s="241">
        <v>8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134</v>
      </c>
      <c r="AU104" s="247" t="s">
        <v>80</v>
      </c>
      <c r="AV104" s="14" t="s">
        <v>130</v>
      </c>
      <c r="AW104" s="14" t="s">
        <v>32</v>
      </c>
      <c r="AX104" s="14" t="s">
        <v>78</v>
      </c>
      <c r="AY104" s="247" t="s">
        <v>123</v>
      </c>
    </row>
    <row r="105" s="2" customFormat="1" ht="16.5" customHeight="1">
      <c r="A105" s="41"/>
      <c r="B105" s="42"/>
      <c r="C105" s="269" t="s">
        <v>168</v>
      </c>
      <c r="D105" s="269" t="s">
        <v>323</v>
      </c>
      <c r="E105" s="270" t="s">
        <v>795</v>
      </c>
      <c r="F105" s="271" t="s">
        <v>796</v>
      </c>
      <c r="G105" s="272" t="s">
        <v>589</v>
      </c>
      <c r="H105" s="273">
        <v>5</v>
      </c>
      <c r="I105" s="274"/>
      <c r="J105" s="275">
        <f>ROUND(I105*H105,2)</f>
        <v>0</v>
      </c>
      <c r="K105" s="271" t="s">
        <v>129</v>
      </c>
      <c r="L105" s="276"/>
      <c r="M105" s="277" t="s">
        <v>19</v>
      </c>
      <c r="N105" s="278" t="s">
        <v>41</v>
      </c>
      <c r="O105" s="87"/>
      <c r="P105" s="216">
        <f>O105*H105</f>
        <v>0</v>
      </c>
      <c r="Q105" s="216">
        <v>0.00016000000000000001</v>
      </c>
      <c r="R105" s="216">
        <f>Q105*H105</f>
        <v>0.00080000000000000004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174</v>
      </c>
      <c r="AT105" s="218" t="s">
        <v>323</v>
      </c>
      <c r="AU105" s="218" t="s">
        <v>80</v>
      </c>
      <c r="AY105" s="20" t="s">
        <v>123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78</v>
      </c>
      <c r="BK105" s="219">
        <f>ROUND(I105*H105,2)</f>
        <v>0</v>
      </c>
      <c r="BL105" s="20" t="s">
        <v>130</v>
      </c>
      <c r="BM105" s="218" t="s">
        <v>797</v>
      </c>
    </row>
    <row r="106" s="13" customFormat="1">
      <c r="A106" s="13"/>
      <c r="B106" s="225"/>
      <c r="C106" s="226"/>
      <c r="D106" s="227" t="s">
        <v>134</v>
      </c>
      <c r="E106" s="228" t="s">
        <v>19</v>
      </c>
      <c r="F106" s="229" t="s">
        <v>798</v>
      </c>
      <c r="G106" s="226"/>
      <c r="H106" s="230">
        <v>5</v>
      </c>
      <c r="I106" s="231"/>
      <c r="J106" s="226"/>
      <c r="K106" s="226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134</v>
      </c>
      <c r="AU106" s="236" t="s">
        <v>80</v>
      </c>
      <c r="AV106" s="13" t="s">
        <v>80</v>
      </c>
      <c r="AW106" s="13" t="s">
        <v>32</v>
      </c>
      <c r="AX106" s="13" t="s">
        <v>70</v>
      </c>
      <c r="AY106" s="236" t="s">
        <v>123</v>
      </c>
    </row>
    <row r="107" s="14" customFormat="1">
      <c r="A107" s="14"/>
      <c r="B107" s="237"/>
      <c r="C107" s="238"/>
      <c r="D107" s="227" t="s">
        <v>134</v>
      </c>
      <c r="E107" s="239" t="s">
        <v>19</v>
      </c>
      <c r="F107" s="240" t="s">
        <v>136</v>
      </c>
      <c r="G107" s="238"/>
      <c r="H107" s="241">
        <v>5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134</v>
      </c>
      <c r="AU107" s="247" t="s">
        <v>80</v>
      </c>
      <c r="AV107" s="14" t="s">
        <v>130</v>
      </c>
      <c r="AW107" s="14" t="s">
        <v>32</v>
      </c>
      <c r="AX107" s="14" t="s">
        <v>78</v>
      </c>
      <c r="AY107" s="247" t="s">
        <v>123</v>
      </c>
    </row>
    <row r="108" s="2" customFormat="1" ht="16.5" customHeight="1">
      <c r="A108" s="41"/>
      <c r="B108" s="42"/>
      <c r="C108" s="269" t="s">
        <v>174</v>
      </c>
      <c r="D108" s="269" t="s">
        <v>323</v>
      </c>
      <c r="E108" s="270" t="s">
        <v>799</v>
      </c>
      <c r="F108" s="271" t="s">
        <v>800</v>
      </c>
      <c r="G108" s="272" t="s">
        <v>589</v>
      </c>
      <c r="H108" s="273">
        <v>2</v>
      </c>
      <c r="I108" s="274"/>
      <c r="J108" s="275">
        <f>ROUND(I108*H108,2)</f>
        <v>0</v>
      </c>
      <c r="K108" s="271" t="s">
        <v>129</v>
      </c>
      <c r="L108" s="276"/>
      <c r="M108" s="277" t="s">
        <v>19</v>
      </c>
      <c r="N108" s="278" t="s">
        <v>41</v>
      </c>
      <c r="O108" s="87"/>
      <c r="P108" s="216">
        <f>O108*H108</f>
        <v>0</v>
      </c>
      <c r="Q108" s="216">
        <v>0.00012</v>
      </c>
      <c r="R108" s="216">
        <f>Q108*H108</f>
        <v>0.00024000000000000001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174</v>
      </c>
      <c r="AT108" s="218" t="s">
        <v>323</v>
      </c>
      <c r="AU108" s="218" t="s">
        <v>80</v>
      </c>
      <c r="AY108" s="20" t="s">
        <v>123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78</v>
      </c>
      <c r="BK108" s="219">
        <f>ROUND(I108*H108,2)</f>
        <v>0</v>
      </c>
      <c r="BL108" s="20" t="s">
        <v>130</v>
      </c>
      <c r="BM108" s="218" t="s">
        <v>801</v>
      </c>
    </row>
    <row r="109" s="13" customFormat="1">
      <c r="A109" s="13"/>
      <c r="B109" s="225"/>
      <c r="C109" s="226"/>
      <c r="D109" s="227" t="s">
        <v>134</v>
      </c>
      <c r="E109" s="228" t="s">
        <v>19</v>
      </c>
      <c r="F109" s="229" t="s">
        <v>802</v>
      </c>
      <c r="G109" s="226"/>
      <c r="H109" s="230">
        <v>2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134</v>
      </c>
      <c r="AU109" s="236" t="s">
        <v>80</v>
      </c>
      <c r="AV109" s="13" t="s">
        <v>80</v>
      </c>
      <c r="AW109" s="13" t="s">
        <v>32</v>
      </c>
      <c r="AX109" s="13" t="s">
        <v>70</v>
      </c>
      <c r="AY109" s="236" t="s">
        <v>123</v>
      </c>
    </row>
    <row r="110" s="14" customFormat="1">
      <c r="A110" s="14"/>
      <c r="B110" s="237"/>
      <c r="C110" s="238"/>
      <c r="D110" s="227" t="s">
        <v>134</v>
      </c>
      <c r="E110" s="239" t="s">
        <v>19</v>
      </c>
      <c r="F110" s="240" t="s">
        <v>136</v>
      </c>
      <c r="G110" s="238"/>
      <c r="H110" s="241">
        <v>2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134</v>
      </c>
      <c r="AU110" s="247" t="s">
        <v>80</v>
      </c>
      <c r="AV110" s="14" t="s">
        <v>130</v>
      </c>
      <c r="AW110" s="14" t="s">
        <v>32</v>
      </c>
      <c r="AX110" s="14" t="s">
        <v>78</v>
      </c>
      <c r="AY110" s="247" t="s">
        <v>123</v>
      </c>
    </row>
    <row r="111" s="2" customFormat="1" ht="16.5" customHeight="1">
      <c r="A111" s="41"/>
      <c r="B111" s="42"/>
      <c r="C111" s="269" t="s">
        <v>180</v>
      </c>
      <c r="D111" s="269" t="s">
        <v>323</v>
      </c>
      <c r="E111" s="270" t="s">
        <v>803</v>
      </c>
      <c r="F111" s="271" t="s">
        <v>804</v>
      </c>
      <c r="G111" s="272" t="s">
        <v>589</v>
      </c>
      <c r="H111" s="273">
        <v>1</v>
      </c>
      <c r="I111" s="274"/>
      <c r="J111" s="275">
        <f>ROUND(I111*H111,2)</f>
        <v>0</v>
      </c>
      <c r="K111" s="271" t="s">
        <v>19</v>
      </c>
      <c r="L111" s="276"/>
      <c r="M111" s="277" t="s">
        <v>19</v>
      </c>
      <c r="N111" s="278" t="s">
        <v>41</v>
      </c>
      <c r="O111" s="87"/>
      <c r="P111" s="216">
        <f>O111*H111</f>
        <v>0</v>
      </c>
      <c r="Q111" s="216">
        <v>0.0030000000000000001</v>
      </c>
      <c r="R111" s="216">
        <f>Q111*H111</f>
        <v>0.0030000000000000001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174</v>
      </c>
      <c r="AT111" s="218" t="s">
        <v>323</v>
      </c>
      <c r="AU111" s="218" t="s">
        <v>80</v>
      </c>
      <c r="AY111" s="20" t="s">
        <v>123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78</v>
      </c>
      <c r="BK111" s="219">
        <f>ROUND(I111*H111,2)</f>
        <v>0</v>
      </c>
      <c r="BL111" s="20" t="s">
        <v>130</v>
      </c>
      <c r="BM111" s="218" t="s">
        <v>805</v>
      </c>
    </row>
    <row r="112" s="13" customFormat="1">
      <c r="A112" s="13"/>
      <c r="B112" s="225"/>
      <c r="C112" s="226"/>
      <c r="D112" s="227" t="s">
        <v>134</v>
      </c>
      <c r="E112" s="228" t="s">
        <v>19</v>
      </c>
      <c r="F112" s="229" t="s">
        <v>806</v>
      </c>
      <c r="G112" s="226"/>
      <c r="H112" s="230">
        <v>1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134</v>
      </c>
      <c r="AU112" s="236" t="s">
        <v>80</v>
      </c>
      <c r="AV112" s="13" t="s">
        <v>80</v>
      </c>
      <c r="AW112" s="13" t="s">
        <v>32</v>
      </c>
      <c r="AX112" s="13" t="s">
        <v>70</v>
      </c>
      <c r="AY112" s="236" t="s">
        <v>123</v>
      </c>
    </row>
    <row r="113" s="14" customFormat="1">
      <c r="A113" s="14"/>
      <c r="B113" s="237"/>
      <c r="C113" s="238"/>
      <c r="D113" s="227" t="s">
        <v>134</v>
      </c>
      <c r="E113" s="239" t="s">
        <v>19</v>
      </c>
      <c r="F113" s="240" t="s">
        <v>136</v>
      </c>
      <c r="G113" s="238"/>
      <c r="H113" s="241">
        <v>1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134</v>
      </c>
      <c r="AU113" s="247" t="s">
        <v>80</v>
      </c>
      <c r="AV113" s="14" t="s">
        <v>130</v>
      </c>
      <c r="AW113" s="14" t="s">
        <v>32</v>
      </c>
      <c r="AX113" s="14" t="s">
        <v>78</v>
      </c>
      <c r="AY113" s="247" t="s">
        <v>123</v>
      </c>
    </row>
    <row r="114" s="2" customFormat="1" ht="21.75" customHeight="1">
      <c r="A114" s="41"/>
      <c r="B114" s="42"/>
      <c r="C114" s="207" t="s">
        <v>188</v>
      </c>
      <c r="D114" s="207" t="s">
        <v>125</v>
      </c>
      <c r="E114" s="208" t="s">
        <v>807</v>
      </c>
      <c r="F114" s="209" t="s">
        <v>808</v>
      </c>
      <c r="G114" s="210" t="s">
        <v>589</v>
      </c>
      <c r="H114" s="211">
        <v>2</v>
      </c>
      <c r="I114" s="212"/>
      <c r="J114" s="213">
        <f>ROUND(I114*H114,2)</f>
        <v>0</v>
      </c>
      <c r="K114" s="209" t="s">
        <v>129</v>
      </c>
      <c r="L114" s="47"/>
      <c r="M114" s="214" t="s">
        <v>19</v>
      </c>
      <c r="N114" s="215" t="s">
        <v>41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130</v>
      </c>
      <c r="AT114" s="218" t="s">
        <v>125</v>
      </c>
      <c r="AU114" s="218" t="s">
        <v>80</v>
      </c>
      <c r="AY114" s="20" t="s">
        <v>123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78</v>
      </c>
      <c r="BK114" s="219">
        <f>ROUND(I114*H114,2)</f>
        <v>0</v>
      </c>
      <c r="BL114" s="20" t="s">
        <v>130</v>
      </c>
      <c r="BM114" s="218" t="s">
        <v>809</v>
      </c>
    </row>
    <row r="115" s="2" customFormat="1">
      <c r="A115" s="41"/>
      <c r="B115" s="42"/>
      <c r="C115" s="43"/>
      <c r="D115" s="220" t="s">
        <v>132</v>
      </c>
      <c r="E115" s="43"/>
      <c r="F115" s="221" t="s">
        <v>810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132</v>
      </c>
      <c r="AU115" s="20" t="s">
        <v>80</v>
      </c>
    </row>
    <row r="116" s="2" customFormat="1" ht="16.5" customHeight="1">
      <c r="A116" s="41"/>
      <c r="B116" s="42"/>
      <c r="C116" s="269" t="s">
        <v>195</v>
      </c>
      <c r="D116" s="269" t="s">
        <v>323</v>
      </c>
      <c r="E116" s="270" t="s">
        <v>811</v>
      </c>
      <c r="F116" s="271" t="s">
        <v>812</v>
      </c>
      <c r="G116" s="272" t="s">
        <v>589</v>
      </c>
      <c r="H116" s="273">
        <v>1</v>
      </c>
      <c r="I116" s="274"/>
      <c r="J116" s="275">
        <f>ROUND(I116*H116,2)</f>
        <v>0</v>
      </c>
      <c r="K116" s="271" t="s">
        <v>129</v>
      </c>
      <c r="L116" s="276"/>
      <c r="M116" s="277" t="s">
        <v>19</v>
      </c>
      <c r="N116" s="278" t="s">
        <v>41</v>
      </c>
      <c r="O116" s="87"/>
      <c r="P116" s="216">
        <f>O116*H116</f>
        <v>0</v>
      </c>
      <c r="Q116" s="216">
        <v>0.0012999999999999999</v>
      </c>
      <c r="R116" s="216">
        <f>Q116*H116</f>
        <v>0.0012999999999999999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174</v>
      </c>
      <c r="AT116" s="218" t="s">
        <v>323</v>
      </c>
      <c r="AU116" s="218" t="s">
        <v>80</v>
      </c>
      <c r="AY116" s="20" t="s">
        <v>123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78</v>
      </c>
      <c r="BK116" s="219">
        <f>ROUND(I116*H116,2)</f>
        <v>0</v>
      </c>
      <c r="BL116" s="20" t="s">
        <v>130</v>
      </c>
      <c r="BM116" s="218" t="s">
        <v>813</v>
      </c>
    </row>
    <row r="117" s="13" customFormat="1">
      <c r="A117" s="13"/>
      <c r="B117" s="225"/>
      <c r="C117" s="226"/>
      <c r="D117" s="227" t="s">
        <v>134</v>
      </c>
      <c r="E117" s="228" t="s">
        <v>19</v>
      </c>
      <c r="F117" s="229" t="s">
        <v>814</v>
      </c>
      <c r="G117" s="226"/>
      <c r="H117" s="230">
        <v>1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134</v>
      </c>
      <c r="AU117" s="236" t="s">
        <v>80</v>
      </c>
      <c r="AV117" s="13" t="s">
        <v>80</v>
      </c>
      <c r="AW117" s="13" t="s">
        <v>32</v>
      </c>
      <c r="AX117" s="13" t="s">
        <v>70</v>
      </c>
      <c r="AY117" s="236" t="s">
        <v>123</v>
      </c>
    </row>
    <row r="118" s="14" customFormat="1">
      <c r="A118" s="14"/>
      <c r="B118" s="237"/>
      <c r="C118" s="238"/>
      <c r="D118" s="227" t="s">
        <v>134</v>
      </c>
      <c r="E118" s="239" t="s">
        <v>19</v>
      </c>
      <c r="F118" s="240" t="s">
        <v>136</v>
      </c>
      <c r="G118" s="238"/>
      <c r="H118" s="241">
        <v>1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134</v>
      </c>
      <c r="AU118" s="247" t="s">
        <v>80</v>
      </c>
      <c r="AV118" s="14" t="s">
        <v>130</v>
      </c>
      <c r="AW118" s="14" t="s">
        <v>32</v>
      </c>
      <c r="AX118" s="14" t="s">
        <v>78</v>
      </c>
      <c r="AY118" s="247" t="s">
        <v>123</v>
      </c>
    </row>
    <row r="119" s="2" customFormat="1" ht="16.5" customHeight="1">
      <c r="A119" s="41"/>
      <c r="B119" s="42"/>
      <c r="C119" s="269" t="s">
        <v>8</v>
      </c>
      <c r="D119" s="269" t="s">
        <v>323</v>
      </c>
      <c r="E119" s="270" t="s">
        <v>815</v>
      </c>
      <c r="F119" s="271" t="s">
        <v>816</v>
      </c>
      <c r="G119" s="272" t="s">
        <v>589</v>
      </c>
      <c r="H119" s="273">
        <v>1</v>
      </c>
      <c r="I119" s="274"/>
      <c r="J119" s="275">
        <f>ROUND(I119*H119,2)</f>
        <v>0</v>
      </c>
      <c r="K119" s="271" t="s">
        <v>129</v>
      </c>
      <c r="L119" s="276"/>
      <c r="M119" s="277" t="s">
        <v>19</v>
      </c>
      <c r="N119" s="278" t="s">
        <v>41</v>
      </c>
      <c r="O119" s="87"/>
      <c r="P119" s="216">
        <f>O119*H119</f>
        <v>0</v>
      </c>
      <c r="Q119" s="216">
        <v>0.00052999999999999998</v>
      </c>
      <c r="R119" s="216">
        <f>Q119*H119</f>
        <v>0.00052999999999999998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174</v>
      </c>
      <c r="AT119" s="218" t="s">
        <v>323</v>
      </c>
      <c r="AU119" s="218" t="s">
        <v>80</v>
      </c>
      <c r="AY119" s="20" t="s">
        <v>123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78</v>
      </c>
      <c r="BK119" s="219">
        <f>ROUND(I119*H119,2)</f>
        <v>0</v>
      </c>
      <c r="BL119" s="20" t="s">
        <v>130</v>
      </c>
      <c r="BM119" s="218" t="s">
        <v>817</v>
      </c>
    </row>
    <row r="120" s="13" customFormat="1">
      <c r="A120" s="13"/>
      <c r="B120" s="225"/>
      <c r="C120" s="226"/>
      <c r="D120" s="227" t="s">
        <v>134</v>
      </c>
      <c r="E120" s="228" t="s">
        <v>19</v>
      </c>
      <c r="F120" s="229" t="s">
        <v>818</v>
      </c>
      <c r="G120" s="226"/>
      <c r="H120" s="230">
        <v>1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134</v>
      </c>
      <c r="AU120" s="236" t="s">
        <v>80</v>
      </c>
      <c r="AV120" s="13" t="s">
        <v>80</v>
      </c>
      <c r="AW120" s="13" t="s">
        <v>32</v>
      </c>
      <c r="AX120" s="13" t="s">
        <v>70</v>
      </c>
      <c r="AY120" s="236" t="s">
        <v>123</v>
      </c>
    </row>
    <row r="121" s="14" customFormat="1">
      <c r="A121" s="14"/>
      <c r="B121" s="237"/>
      <c r="C121" s="238"/>
      <c r="D121" s="227" t="s">
        <v>134</v>
      </c>
      <c r="E121" s="239" t="s">
        <v>19</v>
      </c>
      <c r="F121" s="240" t="s">
        <v>136</v>
      </c>
      <c r="G121" s="238"/>
      <c r="H121" s="241">
        <v>1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134</v>
      </c>
      <c r="AU121" s="247" t="s">
        <v>80</v>
      </c>
      <c r="AV121" s="14" t="s">
        <v>130</v>
      </c>
      <c r="AW121" s="14" t="s">
        <v>32</v>
      </c>
      <c r="AX121" s="14" t="s">
        <v>78</v>
      </c>
      <c r="AY121" s="247" t="s">
        <v>123</v>
      </c>
    </row>
    <row r="122" s="2" customFormat="1" ht="16.5" customHeight="1">
      <c r="A122" s="41"/>
      <c r="B122" s="42"/>
      <c r="C122" s="207" t="s">
        <v>206</v>
      </c>
      <c r="D122" s="207" t="s">
        <v>125</v>
      </c>
      <c r="E122" s="208" t="s">
        <v>650</v>
      </c>
      <c r="F122" s="209" t="s">
        <v>651</v>
      </c>
      <c r="G122" s="210" t="s">
        <v>183</v>
      </c>
      <c r="H122" s="211">
        <v>9</v>
      </c>
      <c r="I122" s="212"/>
      <c r="J122" s="213">
        <f>ROUND(I122*H122,2)</f>
        <v>0</v>
      </c>
      <c r="K122" s="209" t="s">
        <v>129</v>
      </c>
      <c r="L122" s="47"/>
      <c r="M122" s="214" t="s">
        <v>19</v>
      </c>
      <c r="N122" s="215" t="s">
        <v>41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130</v>
      </c>
      <c r="AT122" s="218" t="s">
        <v>125</v>
      </c>
      <c r="AU122" s="218" t="s">
        <v>80</v>
      </c>
      <c r="AY122" s="20" t="s">
        <v>123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78</v>
      </c>
      <c r="BK122" s="219">
        <f>ROUND(I122*H122,2)</f>
        <v>0</v>
      </c>
      <c r="BL122" s="20" t="s">
        <v>130</v>
      </c>
      <c r="BM122" s="218" t="s">
        <v>819</v>
      </c>
    </row>
    <row r="123" s="2" customFormat="1">
      <c r="A123" s="41"/>
      <c r="B123" s="42"/>
      <c r="C123" s="43"/>
      <c r="D123" s="220" t="s">
        <v>132</v>
      </c>
      <c r="E123" s="43"/>
      <c r="F123" s="221" t="s">
        <v>653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132</v>
      </c>
      <c r="AU123" s="20" t="s">
        <v>80</v>
      </c>
    </row>
    <row r="124" s="2" customFormat="1" ht="16.5" customHeight="1">
      <c r="A124" s="41"/>
      <c r="B124" s="42"/>
      <c r="C124" s="207" t="s">
        <v>212</v>
      </c>
      <c r="D124" s="207" t="s">
        <v>125</v>
      </c>
      <c r="E124" s="208" t="s">
        <v>820</v>
      </c>
      <c r="F124" s="209" t="s">
        <v>821</v>
      </c>
      <c r="G124" s="210" t="s">
        <v>183</v>
      </c>
      <c r="H124" s="211">
        <v>9</v>
      </c>
      <c r="I124" s="212"/>
      <c r="J124" s="213">
        <f>ROUND(I124*H124,2)</f>
        <v>0</v>
      </c>
      <c r="K124" s="209" t="s">
        <v>129</v>
      </c>
      <c r="L124" s="47"/>
      <c r="M124" s="214" t="s">
        <v>19</v>
      </c>
      <c r="N124" s="215" t="s">
        <v>41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130</v>
      </c>
      <c r="AT124" s="218" t="s">
        <v>125</v>
      </c>
      <c r="AU124" s="218" t="s">
        <v>80</v>
      </c>
      <c r="AY124" s="20" t="s">
        <v>123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78</v>
      </c>
      <c r="BK124" s="219">
        <f>ROUND(I124*H124,2)</f>
        <v>0</v>
      </c>
      <c r="BL124" s="20" t="s">
        <v>130</v>
      </c>
      <c r="BM124" s="218" t="s">
        <v>822</v>
      </c>
    </row>
    <row r="125" s="2" customFormat="1">
      <c r="A125" s="41"/>
      <c r="B125" s="42"/>
      <c r="C125" s="43"/>
      <c r="D125" s="220" t="s">
        <v>132</v>
      </c>
      <c r="E125" s="43"/>
      <c r="F125" s="221" t="s">
        <v>823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132</v>
      </c>
      <c r="AU125" s="20" t="s">
        <v>80</v>
      </c>
    </row>
    <row r="126" s="2" customFormat="1" ht="16.5" customHeight="1">
      <c r="A126" s="41"/>
      <c r="B126" s="42"/>
      <c r="C126" s="207" t="s">
        <v>221</v>
      </c>
      <c r="D126" s="207" t="s">
        <v>125</v>
      </c>
      <c r="E126" s="208" t="s">
        <v>824</v>
      </c>
      <c r="F126" s="209" t="s">
        <v>825</v>
      </c>
      <c r="G126" s="210" t="s">
        <v>589</v>
      </c>
      <c r="H126" s="211">
        <v>9</v>
      </c>
      <c r="I126" s="212"/>
      <c r="J126" s="213">
        <f>ROUND(I126*H126,2)</f>
        <v>0</v>
      </c>
      <c r="K126" s="209" t="s">
        <v>129</v>
      </c>
      <c r="L126" s="47"/>
      <c r="M126" s="214" t="s">
        <v>19</v>
      </c>
      <c r="N126" s="215" t="s">
        <v>41</v>
      </c>
      <c r="O126" s="87"/>
      <c r="P126" s="216">
        <f>O126*H126</f>
        <v>0</v>
      </c>
      <c r="Q126" s="216">
        <v>0.00033119999999999997</v>
      </c>
      <c r="R126" s="216">
        <f>Q126*H126</f>
        <v>0.0029807999999999996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130</v>
      </c>
      <c r="AT126" s="218" t="s">
        <v>125</v>
      </c>
      <c r="AU126" s="218" t="s">
        <v>80</v>
      </c>
      <c r="AY126" s="20" t="s">
        <v>123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78</v>
      </c>
      <c r="BK126" s="219">
        <f>ROUND(I126*H126,2)</f>
        <v>0</v>
      </c>
      <c r="BL126" s="20" t="s">
        <v>130</v>
      </c>
      <c r="BM126" s="218" t="s">
        <v>826</v>
      </c>
    </row>
    <row r="127" s="2" customFormat="1">
      <c r="A127" s="41"/>
      <c r="B127" s="42"/>
      <c r="C127" s="43"/>
      <c r="D127" s="220" t="s">
        <v>132</v>
      </c>
      <c r="E127" s="43"/>
      <c r="F127" s="221" t="s">
        <v>827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132</v>
      </c>
      <c r="AU127" s="20" t="s">
        <v>80</v>
      </c>
    </row>
    <row r="128" s="13" customFormat="1">
      <c r="A128" s="13"/>
      <c r="B128" s="225"/>
      <c r="C128" s="226"/>
      <c r="D128" s="227" t="s">
        <v>134</v>
      </c>
      <c r="E128" s="228" t="s">
        <v>19</v>
      </c>
      <c r="F128" s="229" t="s">
        <v>828</v>
      </c>
      <c r="G128" s="226"/>
      <c r="H128" s="230">
        <v>9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134</v>
      </c>
      <c r="AU128" s="236" t="s">
        <v>80</v>
      </c>
      <c r="AV128" s="13" t="s">
        <v>80</v>
      </c>
      <c r="AW128" s="13" t="s">
        <v>32</v>
      </c>
      <c r="AX128" s="13" t="s">
        <v>70</v>
      </c>
      <c r="AY128" s="236" t="s">
        <v>123</v>
      </c>
    </row>
    <row r="129" s="14" customFormat="1">
      <c r="A129" s="14"/>
      <c r="B129" s="237"/>
      <c r="C129" s="238"/>
      <c r="D129" s="227" t="s">
        <v>134</v>
      </c>
      <c r="E129" s="239" t="s">
        <v>19</v>
      </c>
      <c r="F129" s="240" t="s">
        <v>136</v>
      </c>
      <c r="G129" s="238"/>
      <c r="H129" s="241">
        <v>9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134</v>
      </c>
      <c r="AU129" s="247" t="s">
        <v>80</v>
      </c>
      <c r="AV129" s="14" t="s">
        <v>130</v>
      </c>
      <c r="AW129" s="14" t="s">
        <v>32</v>
      </c>
      <c r="AX129" s="14" t="s">
        <v>78</v>
      </c>
      <c r="AY129" s="247" t="s">
        <v>123</v>
      </c>
    </row>
    <row r="130" s="12" customFormat="1" ht="22.8" customHeight="1">
      <c r="A130" s="12"/>
      <c r="B130" s="191"/>
      <c r="C130" s="192"/>
      <c r="D130" s="193" t="s">
        <v>69</v>
      </c>
      <c r="E130" s="205" t="s">
        <v>703</v>
      </c>
      <c r="F130" s="205" t="s">
        <v>704</v>
      </c>
      <c r="G130" s="192"/>
      <c r="H130" s="192"/>
      <c r="I130" s="195"/>
      <c r="J130" s="206">
        <f>BK130</f>
        <v>0</v>
      </c>
      <c r="K130" s="192"/>
      <c r="L130" s="197"/>
      <c r="M130" s="198"/>
      <c r="N130" s="199"/>
      <c r="O130" s="199"/>
      <c r="P130" s="200">
        <f>SUM(P131:P156)</f>
        <v>0</v>
      </c>
      <c r="Q130" s="199"/>
      <c r="R130" s="200">
        <f>SUM(R131:R156)</f>
        <v>0.76680000000000004</v>
      </c>
      <c r="S130" s="199"/>
      <c r="T130" s="201">
        <f>SUM(T131:T156)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2" t="s">
        <v>78</v>
      </c>
      <c r="AT130" s="203" t="s">
        <v>69</v>
      </c>
      <c r="AU130" s="203" t="s">
        <v>78</v>
      </c>
      <c r="AY130" s="202" t="s">
        <v>123</v>
      </c>
      <c r="BK130" s="204">
        <f>SUM(BK131:BK156)</f>
        <v>0</v>
      </c>
    </row>
    <row r="131" s="2" customFormat="1" ht="16.5" customHeight="1">
      <c r="A131" s="41"/>
      <c r="B131" s="42"/>
      <c r="C131" s="207" t="s">
        <v>234</v>
      </c>
      <c r="D131" s="207" t="s">
        <v>125</v>
      </c>
      <c r="E131" s="208" t="s">
        <v>829</v>
      </c>
      <c r="F131" s="209" t="s">
        <v>830</v>
      </c>
      <c r="G131" s="210" t="s">
        <v>589</v>
      </c>
      <c r="H131" s="211">
        <v>9</v>
      </c>
      <c r="I131" s="212"/>
      <c r="J131" s="213">
        <f>ROUND(I131*H131,2)</f>
        <v>0</v>
      </c>
      <c r="K131" s="209" t="s">
        <v>129</v>
      </c>
      <c r="L131" s="47"/>
      <c r="M131" s="214" t="s">
        <v>19</v>
      </c>
      <c r="N131" s="215" t="s">
        <v>41</v>
      </c>
      <c r="O131" s="87"/>
      <c r="P131" s="216">
        <f>O131*H131</f>
        <v>0</v>
      </c>
      <c r="Q131" s="216">
        <v>0.040000000000000001</v>
      </c>
      <c r="R131" s="216">
        <f>Q131*H131</f>
        <v>0.35999999999999999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130</v>
      </c>
      <c r="AT131" s="218" t="s">
        <v>125</v>
      </c>
      <c r="AU131" s="218" t="s">
        <v>80</v>
      </c>
      <c r="AY131" s="20" t="s">
        <v>123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78</v>
      </c>
      <c r="BK131" s="219">
        <f>ROUND(I131*H131,2)</f>
        <v>0</v>
      </c>
      <c r="BL131" s="20" t="s">
        <v>130</v>
      </c>
      <c r="BM131" s="218" t="s">
        <v>831</v>
      </c>
    </row>
    <row r="132" s="2" customFormat="1">
      <c r="A132" s="41"/>
      <c r="B132" s="42"/>
      <c r="C132" s="43"/>
      <c r="D132" s="220" t="s">
        <v>132</v>
      </c>
      <c r="E132" s="43"/>
      <c r="F132" s="221" t="s">
        <v>832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132</v>
      </c>
      <c r="AU132" s="20" t="s">
        <v>80</v>
      </c>
    </row>
    <row r="133" s="13" customFormat="1">
      <c r="A133" s="13"/>
      <c r="B133" s="225"/>
      <c r="C133" s="226"/>
      <c r="D133" s="227" t="s">
        <v>134</v>
      </c>
      <c r="E133" s="228" t="s">
        <v>19</v>
      </c>
      <c r="F133" s="229" t="s">
        <v>833</v>
      </c>
      <c r="G133" s="226"/>
      <c r="H133" s="230">
        <v>9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134</v>
      </c>
      <c r="AU133" s="236" t="s">
        <v>80</v>
      </c>
      <c r="AV133" s="13" t="s">
        <v>80</v>
      </c>
      <c r="AW133" s="13" t="s">
        <v>32</v>
      </c>
      <c r="AX133" s="13" t="s">
        <v>70</v>
      </c>
      <c r="AY133" s="236" t="s">
        <v>123</v>
      </c>
    </row>
    <row r="134" s="14" customFormat="1">
      <c r="A134" s="14"/>
      <c r="B134" s="237"/>
      <c r="C134" s="238"/>
      <c r="D134" s="227" t="s">
        <v>134</v>
      </c>
      <c r="E134" s="239" t="s">
        <v>19</v>
      </c>
      <c r="F134" s="240" t="s">
        <v>136</v>
      </c>
      <c r="G134" s="238"/>
      <c r="H134" s="241">
        <v>9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134</v>
      </c>
      <c r="AU134" s="247" t="s">
        <v>80</v>
      </c>
      <c r="AV134" s="14" t="s">
        <v>130</v>
      </c>
      <c r="AW134" s="14" t="s">
        <v>32</v>
      </c>
      <c r="AX134" s="14" t="s">
        <v>78</v>
      </c>
      <c r="AY134" s="247" t="s">
        <v>123</v>
      </c>
    </row>
    <row r="135" s="2" customFormat="1" ht="16.5" customHeight="1">
      <c r="A135" s="41"/>
      <c r="B135" s="42"/>
      <c r="C135" s="269" t="s">
        <v>243</v>
      </c>
      <c r="D135" s="269" t="s">
        <v>323</v>
      </c>
      <c r="E135" s="270" t="s">
        <v>834</v>
      </c>
      <c r="F135" s="271" t="s">
        <v>835</v>
      </c>
      <c r="G135" s="272" t="s">
        <v>589</v>
      </c>
      <c r="H135" s="273">
        <v>9</v>
      </c>
      <c r="I135" s="274"/>
      <c r="J135" s="275">
        <f>ROUND(I135*H135,2)</f>
        <v>0</v>
      </c>
      <c r="K135" s="271" t="s">
        <v>129</v>
      </c>
      <c r="L135" s="276"/>
      <c r="M135" s="277" t="s">
        <v>19</v>
      </c>
      <c r="N135" s="278" t="s">
        <v>41</v>
      </c>
      <c r="O135" s="87"/>
      <c r="P135" s="216">
        <f>O135*H135</f>
        <v>0</v>
      </c>
      <c r="Q135" s="216">
        <v>0.0079000000000000008</v>
      </c>
      <c r="R135" s="216">
        <f>Q135*H135</f>
        <v>0.07110000000000001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174</v>
      </c>
      <c r="AT135" s="218" t="s">
        <v>323</v>
      </c>
      <c r="AU135" s="218" t="s">
        <v>80</v>
      </c>
      <c r="AY135" s="20" t="s">
        <v>123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78</v>
      </c>
      <c r="BK135" s="219">
        <f>ROUND(I135*H135,2)</f>
        <v>0</v>
      </c>
      <c r="BL135" s="20" t="s">
        <v>130</v>
      </c>
      <c r="BM135" s="218" t="s">
        <v>836</v>
      </c>
    </row>
    <row r="136" s="13" customFormat="1">
      <c r="A136" s="13"/>
      <c r="B136" s="225"/>
      <c r="C136" s="226"/>
      <c r="D136" s="227" t="s">
        <v>134</v>
      </c>
      <c r="E136" s="228" t="s">
        <v>19</v>
      </c>
      <c r="F136" s="229" t="s">
        <v>837</v>
      </c>
      <c r="G136" s="226"/>
      <c r="H136" s="230">
        <v>9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134</v>
      </c>
      <c r="AU136" s="236" t="s">
        <v>80</v>
      </c>
      <c r="AV136" s="13" t="s">
        <v>80</v>
      </c>
      <c r="AW136" s="13" t="s">
        <v>32</v>
      </c>
      <c r="AX136" s="13" t="s">
        <v>70</v>
      </c>
      <c r="AY136" s="236" t="s">
        <v>123</v>
      </c>
    </row>
    <row r="137" s="14" customFormat="1">
      <c r="A137" s="14"/>
      <c r="B137" s="237"/>
      <c r="C137" s="238"/>
      <c r="D137" s="227" t="s">
        <v>134</v>
      </c>
      <c r="E137" s="239" t="s">
        <v>19</v>
      </c>
      <c r="F137" s="240" t="s">
        <v>136</v>
      </c>
      <c r="G137" s="238"/>
      <c r="H137" s="241">
        <v>9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134</v>
      </c>
      <c r="AU137" s="247" t="s">
        <v>80</v>
      </c>
      <c r="AV137" s="14" t="s">
        <v>130</v>
      </c>
      <c r="AW137" s="14" t="s">
        <v>32</v>
      </c>
      <c r="AX137" s="14" t="s">
        <v>78</v>
      </c>
      <c r="AY137" s="247" t="s">
        <v>123</v>
      </c>
    </row>
    <row r="138" s="2" customFormat="1" ht="16.5" customHeight="1">
      <c r="A138" s="41"/>
      <c r="B138" s="42"/>
      <c r="C138" s="269" t="s">
        <v>250</v>
      </c>
      <c r="D138" s="269" t="s">
        <v>323</v>
      </c>
      <c r="E138" s="270" t="s">
        <v>736</v>
      </c>
      <c r="F138" s="271" t="s">
        <v>737</v>
      </c>
      <c r="G138" s="272" t="s">
        <v>589</v>
      </c>
      <c r="H138" s="273">
        <v>9</v>
      </c>
      <c r="I138" s="274"/>
      <c r="J138" s="275">
        <f>ROUND(I138*H138,2)</f>
        <v>0</v>
      </c>
      <c r="K138" s="271" t="s">
        <v>129</v>
      </c>
      <c r="L138" s="276"/>
      <c r="M138" s="277" t="s">
        <v>19</v>
      </c>
      <c r="N138" s="278" t="s">
        <v>41</v>
      </c>
      <c r="O138" s="87"/>
      <c r="P138" s="216">
        <f>O138*H138</f>
        <v>0</v>
      </c>
      <c r="Q138" s="216">
        <v>0.00029999999999999997</v>
      </c>
      <c r="R138" s="216">
        <f>Q138*H138</f>
        <v>0.0026999999999999997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174</v>
      </c>
      <c r="AT138" s="218" t="s">
        <v>323</v>
      </c>
      <c r="AU138" s="218" t="s">
        <v>80</v>
      </c>
      <c r="AY138" s="20" t="s">
        <v>123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78</v>
      </c>
      <c r="BK138" s="219">
        <f>ROUND(I138*H138,2)</f>
        <v>0</v>
      </c>
      <c r="BL138" s="20" t="s">
        <v>130</v>
      </c>
      <c r="BM138" s="218" t="s">
        <v>838</v>
      </c>
    </row>
    <row r="139" s="13" customFormat="1">
      <c r="A139" s="13"/>
      <c r="B139" s="225"/>
      <c r="C139" s="226"/>
      <c r="D139" s="227" t="s">
        <v>134</v>
      </c>
      <c r="E139" s="228" t="s">
        <v>19</v>
      </c>
      <c r="F139" s="229" t="s">
        <v>839</v>
      </c>
      <c r="G139" s="226"/>
      <c r="H139" s="230">
        <v>9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134</v>
      </c>
      <c r="AU139" s="236" t="s">
        <v>80</v>
      </c>
      <c r="AV139" s="13" t="s">
        <v>80</v>
      </c>
      <c r="AW139" s="13" t="s">
        <v>32</v>
      </c>
      <c r="AX139" s="13" t="s">
        <v>70</v>
      </c>
      <c r="AY139" s="236" t="s">
        <v>123</v>
      </c>
    </row>
    <row r="140" s="14" customFormat="1">
      <c r="A140" s="14"/>
      <c r="B140" s="237"/>
      <c r="C140" s="238"/>
      <c r="D140" s="227" t="s">
        <v>134</v>
      </c>
      <c r="E140" s="239" t="s">
        <v>19</v>
      </c>
      <c r="F140" s="240" t="s">
        <v>136</v>
      </c>
      <c r="G140" s="238"/>
      <c r="H140" s="241">
        <v>9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134</v>
      </c>
      <c r="AU140" s="247" t="s">
        <v>80</v>
      </c>
      <c r="AV140" s="14" t="s">
        <v>130</v>
      </c>
      <c r="AW140" s="14" t="s">
        <v>32</v>
      </c>
      <c r="AX140" s="14" t="s">
        <v>78</v>
      </c>
      <c r="AY140" s="247" t="s">
        <v>123</v>
      </c>
    </row>
    <row r="141" s="2" customFormat="1" ht="16.5" customHeight="1">
      <c r="A141" s="41"/>
      <c r="B141" s="42"/>
      <c r="C141" s="207" t="s">
        <v>256</v>
      </c>
      <c r="D141" s="207" t="s">
        <v>125</v>
      </c>
      <c r="E141" s="208" t="s">
        <v>754</v>
      </c>
      <c r="F141" s="209" t="s">
        <v>755</v>
      </c>
      <c r="G141" s="210" t="s">
        <v>589</v>
      </c>
      <c r="H141" s="211">
        <v>9</v>
      </c>
      <c r="I141" s="212"/>
      <c r="J141" s="213">
        <f>ROUND(I141*H141,2)</f>
        <v>0</v>
      </c>
      <c r="K141" s="209" t="s">
        <v>19</v>
      </c>
      <c r="L141" s="47"/>
      <c r="M141" s="214" t="s">
        <v>19</v>
      </c>
      <c r="N141" s="215" t="s">
        <v>41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519</v>
      </c>
      <c r="AT141" s="218" t="s">
        <v>125</v>
      </c>
      <c r="AU141" s="218" t="s">
        <v>80</v>
      </c>
      <c r="AY141" s="20" t="s">
        <v>123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78</v>
      </c>
      <c r="BK141" s="219">
        <f>ROUND(I141*H141,2)</f>
        <v>0</v>
      </c>
      <c r="BL141" s="20" t="s">
        <v>519</v>
      </c>
      <c r="BM141" s="218" t="s">
        <v>840</v>
      </c>
    </row>
    <row r="142" s="2" customFormat="1" ht="16.5" customHeight="1">
      <c r="A142" s="41"/>
      <c r="B142" s="42"/>
      <c r="C142" s="207" t="s">
        <v>261</v>
      </c>
      <c r="D142" s="207" t="s">
        <v>125</v>
      </c>
      <c r="E142" s="208" t="s">
        <v>757</v>
      </c>
      <c r="F142" s="209" t="s">
        <v>758</v>
      </c>
      <c r="G142" s="210" t="s">
        <v>589</v>
      </c>
      <c r="H142" s="211">
        <v>9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41</v>
      </c>
      <c r="O142" s="87"/>
      <c r="P142" s="216">
        <f>O142*H142</f>
        <v>0</v>
      </c>
      <c r="Q142" s="216">
        <v>0.025000000000000001</v>
      </c>
      <c r="R142" s="216">
        <f>Q142*H142</f>
        <v>0.22500000000000001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130</v>
      </c>
      <c r="AT142" s="218" t="s">
        <v>125</v>
      </c>
      <c r="AU142" s="218" t="s">
        <v>80</v>
      </c>
      <c r="AY142" s="20" t="s">
        <v>123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78</v>
      </c>
      <c r="BK142" s="219">
        <f>ROUND(I142*H142,2)</f>
        <v>0</v>
      </c>
      <c r="BL142" s="20" t="s">
        <v>130</v>
      </c>
      <c r="BM142" s="218" t="s">
        <v>841</v>
      </c>
    </row>
    <row r="143" s="13" customFormat="1">
      <c r="A143" s="13"/>
      <c r="B143" s="225"/>
      <c r="C143" s="226"/>
      <c r="D143" s="227" t="s">
        <v>134</v>
      </c>
      <c r="E143" s="228" t="s">
        <v>19</v>
      </c>
      <c r="F143" s="229" t="s">
        <v>842</v>
      </c>
      <c r="G143" s="226"/>
      <c r="H143" s="230">
        <v>9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134</v>
      </c>
      <c r="AU143" s="236" t="s">
        <v>80</v>
      </c>
      <c r="AV143" s="13" t="s">
        <v>80</v>
      </c>
      <c r="AW143" s="13" t="s">
        <v>32</v>
      </c>
      <c r="AX143" s="13" t="s">
        <v>70</v>
      </c>
      <c r="AY143" s="236" t="s">
        <v>123</v>
      </c>
    </row>
    <row r="144" s="14" customFormat="1">
      <c r="A144" s="14"/>
      <c r="B144" s="237"/>
      <c r="C144" s="238"/>
      <c r="D144" s="227" t="s">
        <v>134</v>
      </c>
      <c r="E144" s="239" t="s">
        <v>19</v>
      </c>
      <c r="F144" s="240" t="s">
        <v>136</v>
      </c>
      <c r="G144" s="238"/>
      <c r="H144" s="241">
        <v>9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134</v>
      </c>
      <c r="AU144" s="247" t="s">
        <v>80</v>
      </c>
      <c r="AV144" s="14" t="s">
        <v>130</v>
      </c>
      <c r="AW144" s="14" t="s">
        <v>32</v>
      </c>
      <c r="AX144" s="14" t="s">
        <v>78</v>
      </c>
      <c r="AY144" s="247" t="s">
        <v>123</v>
      </c>
    </row>
    <row r="145" s="2" customFormat="1" ht="24.15" customHeight="1">
      <c r="A145" s="41"/>
      <c r="B145" s="42"/>
      <c r="C145" s="207" t="s">
        <v>7</v>
      </c>
      <c r="D145" s="207" t="s">
        <v>125</v>
      </c>
      <c r="E145" s="208" t="s">
        <v>843</v>
      </c>
      <c r="F145" s="209" t="s">
        <v>844</v>
      </c>
      <c r="G145" s="210" t="s">
        <v>589</v>
      </c>
      <c r="H145" s="211">
        <v>9</v>
      </c>
      <c r="I145" s="212"/>
      <c r="J145" s="213">
        <f>ROUND(I145*H145,2)</f>
        <v>0</v>
      </c>
      <c r="K145" s="209" t="s">
        <v>19</v>
      </c>
      <c r="L145" s="47"/>
      <c r="M145" s="214" t="s">
        <v>19</v>
      </c>
      <c r="N145" s="215" t="s">
        <v>41</v>
      </c>
      <c r="O145" s="87"/>
      <c r="P145" s="216">
        <f>O145*H145</f>
        <v>0</v>
      </c>
      <c r="Q145" s="216">
        <v>0.0060000000000000001</v>
      </c>
      <c r="R145" s="216">
        <f>Q145*H145</f>
        <v>0.053999999999999999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130</v>
      </c>
      <c r="AT145" s="218" t="s">
        <v>125</v>
      </c>
      <c r="AU145" s="218" t="s">
        <v>80</v>
      </c>
      <c r="AY145" s="20" t="s">
        <v>123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78</v>
      </c>
      <c r="BK145" s="219">
        <f>ROUND(I145*H145,2)</f>
        <v>0</v>
      </c>
      <c r="BL145" s="20" t="s">
        <v>130</v>
      </c>
      <c r="BM145" s="218" t="s">
        <v>845</v>
      </c>
    </row>
    <row r="146" s="2" customFormat="1">
      <c r="A146" s="41"/>
      <c r="B146" s="42"/>
      <c r="C146" s="43"/>
      <c r="D146" s="227" t="s">
        <v>604</v>
      </c>
      <c r="E146" s="43"/>
      <c r="F146" s="283" t="s">
        <v>846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604</v>
      </c>
      <c r="AU146" s="20" t="s">
        <v>80</v>
      </c>
    </row>
    <row r="147" s="13" customFormat="1">
      <c r="A147" s="13"/>
      <c r="B147" s="225"/>
      <c r="C147" s="226"/>
      <c r="D147" s="227" t="s">
        <v>134</v>
      </c>
      <c r="E147" s="228" t="s">
        <v>19</v>
      </c>
      <c r="F147" s="229" t="s">
        <v>847</v>
      </c>
      <c r="G147" s="226"/>
      <c r="H147" s="230">
        <v>9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134</v>
      </c>
      <c r="AU147" s="236" t="s">
        <v>80</v>
      </c>
      <c r="AV147" s="13" t="s">
        <v>80</v>
      </c>
      <c r="AW147" s="13" t="s">
        <v>32</v>
      </c>
      <c r="AX147" s="13" t="s">
        <v>70</v>
      </c>
      <c r="AY147" s="236" t="s">
        <v>123</v>
      </c>
    </row>
    <row r="148" s="14" customFormat="1">
      <c r="A148" s="14"/>
      <c r="B148" s="237"/>
      <c r="C148" s="238"/>
      <c r="D148" s="227" t="s">
        <v>134</v>
      </c>
      <c r="E148" s="239" t="s">
        <v>19</v>
      </c>
      <c r="F148" s="240" t="s">
        <v>136</v>
      </c>
      <c r="G148" s="238"/>
      <c r="H148" s="241">
        <v>9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134</v>
      </c>
      <c r="AU148" s="247" t="s">
        <v>80</v>
      </c>
      <c r="AV148" s="14" t="s">
        <v>130</v>
      </c>
      <c r="AW148" s="14" t="s">
        <v>32</v>
      </c>
      <c r="AX148" s="14" t="s">
        <v>78</v>
      </c>
      <c r="AY148" s="247" t="s">
        <v>123</v>
      </c>
    </row>
    <row r="149" s="2" customFormat="1" ht="24.15" customHeight="1">
      <c r="A149" s="41"/>
      <c r="B149" s="42"/>
      <c r="C149" s="207" t="s">
        <v>274</v>
      </c>
      <c r="D149" s="207" t="s">
        <v>125</v>
      </c>
      <c r="E149" s="208" t="s">
        <v>848</v>
      </c>
      <c r="F149" s="209" t="s">
        <v>849</v>
      </c>
      <c r="G149" s="210" t="s">
        <v>589</v>
      </c>
      <c r="H149" s="211">
        <v>8</v>
      </c>
      <c r="I149" s="212"/>
      <c r="J149" s="213">
        <f>ROUND(I149*H149,2)</f>
        <v>0</v>
      </c>
      <c r="K149" s="209" t="s">
        <v>19</v>
      </c>
      <c r="L149" s="47"/>
      <c r="M149" s="214" t="s">
        <v>19</v>
      </c>
      <c r="N149" s="215" t="s">
        <v>41</v>
      </c>
      <c r="O149" s="87"/>
      <c r="P149" s="216">
        <f>O149*H149</f>
        <v>0</v>
      </c>
      <c r="Q149" s="216">
        <v>0.0060000000000000001</v>
      </c>
      <c r="R149" s="216">
        <f>Q149*H149</f>
        <v>0.048000000000000001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130</v>
      </c>
      <c r="AT149" s="218" t="s">
        <v>125</v>
      </c>
      <c r="AU149" s="218" t="s">
        <v>80</v>
      </c>
      <c r="AY149" s="20" t="s">
        <v>123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78</v>
      </c>
      <c r="BK149" s="219">
        <f>ROUND(I149*H149,2)</f>
        <v>0</v>
      </c>
      <c r="BL149" s="20" t="s">
        <v>130</v>
      </c>
      <c r="BM149" s="218" t="s">
        <v>850</v>
      </c>
    </row>
    <row r="150" s="2" customFormat="1">
      <c r="A150" s="41"/>
      <c r="B150" s="42"/>
      <c r="C150" s="43"/>
      <c r="D150" s="227" t="s">
        <v>604</v>
      </c>
      <c r="E150" s="43"/>
      <c r="F150" s="283" t="s">
        <v>851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604</v>
      </c>
      <c r="AU150" s="20" t="s">
        <v>80</v>
      </c>
    </row>
    <row r="151" s="13" customFormat="1">
      <c r="A151" s="13"/>
      <c r="B151" s="225"/>
      <c r="C151" s="226"/>
      <c r="D151" s="227" t="s">
        <v>134</v>
      </c>
      <c r="E151" s="228" t="s">
        <v>19</v>
      </c>
      <c r="F151" s="229" t="s">
        <v>852</v>
      </c>
      <c r="G151" s="226"/>
      <c r="H151" s="230">
        <v>8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134</v>
      </c>
      <c r="AU151" s="236" t="s">
        <v>80</v>
      </c>
      <c r="AV151" s="13" t="s">
        <v>80</v>
      </c>
      <c r="AW151" s="13" t="s">
        <v>32</v>
      </c>
      <c r="AX151" s="13" t="s">
        <v>70</v>
      </c>
      <c r="AY151" s="236" t="s">
        <v>123</v>
      </c>
    </row>
    <row r="152" s="14" customFormat="1">
      <c r="A152" s="14"/>
      <c r="B152" s="237"/>
      <c r="C152" s="238"/>
      <c r="D152" s="227" t="s">
        <v>134</v>
      </c>
      <c r="E152" s="239" t="s">
        <v>19</v>
      </c>
      <c r="F152" s="240" t="s">
        <v>136</v>
      </c>
      <c r="G152" s="238"/>
      <c r="H152" s="241">
        <v>8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134</v>
      </c>
      <c r="AU152" s="247" t="s">
        <v>80</v>
      </c>
      <c r="AV152" s="14" t="s">
        <v>130</v>
      </c>
      <c r="AW152" s="14" t="s">
        <v>32</v>
      </c>
      <c r="AX152" s="14" t="s">
        <v>78</v>
      </c>
      <c r="AY152" s="247" t="s">
        <v>123</v>
      </c>
    </row>
    <row r="153" s="2" customFormat="1" ht="24.15" customHeight="1">
      <c r="A153" s="41"/>
      <c r="B153" s="42"/>
      <c r="C153" s="207" t="s">
        <v>281</v>
      </c>
      <c r="D153" s="207" t="s">
        <v>125</v>
      </c>
      <c r="E153" s="208" t="s">
        <v>853</v>
      </c>
      <c r="F153" s="209" t="s">
        <v>854</v>
      </c>
      <c r="G153" s="210" t="s">
        <v>589</v>
      </c>
      <c r="H153" s="211">
        <v>1</v>
      </c>
      <c r="I153" s="212"/>
      <c r="J153" s="213">
        <f>ROUND(I153*H153,2)</f>
        <v>0</v>
      </c>
      <c r="K153" s="209" t="s">
        <v>19</v>
      </c>
      <c r="L153" s="47"/>
      <c r="M153" s="214" t="s">
        <v>19</v>
      </c>
      <c r="N153" s="215" t="s">
        <v>41</v>
      </c>
      <c r="O153" s="87"/>
      <c r="P153" s="216">
        <f>O153*H153</f>
        <v>0</v>
      </c>
      <c r="Q153" s="216">
        <v>0.0060000000000000001</v>
      </c>
      <c r="R153" s="216">
        <f>Q153*H153</f>
        <v>0.0060000000000000001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130</v>
      </c>
      <c r="AT153" s="218" t="s">
        <v>125</v>
      </c>
      <c r="AU153" s="218" t="s">
        <v>80</v>
      </c>
      <c r="AY153" s="20" t="s">
        <v>123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78</v>
      </c>
      <c r="BK153" s="219">
        <f>ROUND(I153*H153,2)</f>
        <v>0</v>
      </c>
      <c r="BL153" s="20" t="s">
        <v>130</v>
      </c>
      <c r="BM153" s="218" t="s">
        <v>855</v>
      </c>
    </row>
    <row r="154" s="2" customFormat="1">
      <c r="A154" s="41"/>
      <c r="B154" s="42"/>
      <c r="C154" s="43"/>
      <c r="D154" s="227" t="s">
        <v>604</v>
      </c>
      <c r="E154" s="43"/>
      <c r="F154" s="283" t="s">
        <v>856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604</v>
      </c>
      <c r="AU154" s="20" t="s">
        <v>80</v>
      </c>
    </row>
    <row r="155" s="13" customFormat="1">
      <c r="A155" s="13"/>
      <c r="B155" s="225"/>
      <c r="C155" s="226"/>
      <c r="D155" s="227" t="s">
        <v>134</v>
      </c>
      <c r="E155" s="228" t="s">
        <v>19</v>
      </c>
      <c r="F155" s="229" t="s">
        <v>857</v>
      </c>
      <c r="G155" s="226"/>
      <c r="H155" s="230">
        <v>1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134</v>
      </c>
      <c r="AU155" s="236" t="s">
        <v>80</v>
      </c>
      <c r="AV155" s="13" t="s">
        <v>80</v>
      </c>
      <c r="AW155" s="13" t="s">
        <v>32</v>
      </c>
      <c r="AX155" s="13" t="s">
        <v>70</v>
      </c>
      <c r="AY155" s="236" t="s">
        <v>123</v>
      </c>
    </row>
    <row r="156" s="14" customFormat="1">
      <c r="A156" s="14"/>
      <c r="B156" s="237"/>
      <c r="C156" s="238"/>
      <c r="D156" s="227" t="s">
        <v>134</v>
      </c>
      <c r="E156" s="239" t="s">
        <v>19</v>
      </c>
      <c r="F156" s="240" t="s">
        <v>136</v>
      </c>
      <c r="G156" s="238"/>
      <c r="H156" s="241">
        <v>1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134</v>
      </c>
      <c r="AU156" s="247" t="s">
        <v>80</v>
      </c>
      <c r="AV156" s="14" t="s">
        <v>130</v>
      </c>
      <c r="AW156" s="14" t="s">
        <v>32</v>
      </c>
      <c r="AX156" s="14" t="s">
        <v>78</v>
      </c>
      <c r="AY156" s="247" t="s">
        <v>123</v>
      </c>
    </row>
    <row r="157" s="12" customFormat="1" ht="22.8" customHeight="1">
      <c r="A157" s="12"/>
      <c r="B157" s="191"/>
      <c r="C157" s="192"/>
      <c r="D157" s="193" t="s">
        <v>69</v>
      </c>
      <c r="E157" s="205" t="s">
        <v>561</v>
      </c>
      <c r="F157" s="205" t="s">
        <v>562</v>
      </c>
      <c r="G157" s="192"/>
      <c r="H157" s="192"/>
      <c r="I157" s="195"/>
      <c r="J157" s="206">
        <f>BK157</f>
        <v>0</v>
      </c>
      <c r="K157" s="192"/>
      <c r="L157" s="197"/>
      <c r="M157" s="198"/>
      <c r="N157" s="199"/>
      <c r="O157" s="199"/>
      <c r="P157" s="200">
        <f>SUM(P158:P159)</f>
        <v>0</v>
      </c>
      <c r="Q157" s="199"/>
      <c r="R157" s="200">
        <f>SUM(R158:R159)</f>
        <v>0</v>
      </c>
      <c r="S157" s="199"/>
      <c r="T157" s="201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2" t="s">
        <v>78</v>
      </c>
      <c r="AT157" s="203" t="s">
        <v>69</v>
      </c>
      <c r="AU157" s="203" t="s">
        <v>78</v>
      </c>
      <c r="AY157" s="202" t="s">
        <v>123</v>
      </c>
      <c r="BK157" s="204">
        <f>SUM(BK158:BK159)</f>
        <v>0</v>
      </c>
    </row>
    <row r="158" s="2" customFormat="1" ht="24.15" customHeight="1">
      <c r="A158" s="41"/>
      <c r="B158" s="42"/>
      <c r="C158" s="207" t="s">
        <v>287</v>
      </c>
      <c r="D158" s="207" t="s">
        <v>125</v>
      </c>
      <c r="E158" s="208" t="s">
        <v>564</v>
      </c>
      <c r="F158" s="209" t="s">
        <v>565</v>
      </c>
      <c r="G158" s="210" t="s">
        <v>296</v>
      </c>
      <c r="H158" s="211">
        <v>0.78300000000000003</v>
      </c>
      <c r="I158" s="212"/>
      <c r="J158" s="213">
        <f>ROUND(I158*H158,2)</f>
        <v>0</v>
      </c>
      <c r="K158" s="209" t="s">
        <v>129</v>
      </c>
      <c r="L158" s="47"/>
      <c r="M158" s="214" t="s">
        <v>19</v>
      </c>
      <c r="N158" s="215" t="s">
        <v>41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130</v>
      </c>
      <c r="AT158" s="218" t="s">
        <v>125</v>
      </c>
      <c r="AU158" s="218" t="s">
        <v>80</v>
      </c>
      <c r="AY158" s="20" t="s">
        <v>123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78</v>
      </c>
      <c r="BK158" s="219">
        <f>ROUND(I158*H158,2)</f>
        <v>0</v>
      </c>
      <c r="BL158" s="20" t="s">
        <v>130</v>
      </c>
      <c r="BM158" s="218" t="s">
        <v>858</v>
      </c>
    </row>
    <row r="159" s="2" customFormat="1">
      <c r="A159" s="41"/>
      <c r="B159" s="42"/>
      <c r="C159" s="43"/>
      <c r="D159" s="220" t="s">
        <v>132</v>
      </c>
      <c r="E159" s="43"/>
      <c r="F159" s="221" t="s">
        <v>567</v>
      </c>
      <c r="G159" s="43"/>
      <c r="H159" s="43"/>
      <c r="I159" s="222"/>
      <c r="J159" s="43"/>
      <c r="K159" s="43"/>
      <c r="L159" s="47"/>
      <c r="M159" s="279"/>
      <c r="N159" s="280"/>
      <c r="O159" s="281"/>
      <c r="P159" s="281"/>
      <c r="Q159" s="281"/>
      <c r="R159" s="281"/>
      <c r="S159" s="281"/>
      <c r="T159" s="282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132</v>
      </c>
      <c r="AU159" s="20" t="s">
        <v>80</v>
      </c>
    </row>
    <row r="160" s="2" customFormat="1" ht="6.96" customHeight="1">
      <c r="A160" s="41"/>
      <c r="B160" s="62"/>
      <c r="C160" s="63"/>
      <c r="D160" s="63"/>
      <c r="E160" s="63"/>
      <c r="F160" s="63"/>
      <c r="G160" s="63"/>
      <c r="H160" s="63"/>
      <c r="I160" s="63"/>
      <c r="J160" s="63"/>
      <c r="K160" s="63"/>
      <c r="L160" s="47"/>
      <c r="M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</sheetData>
  <sheetProtection sheet="1" autoFilter="0" formatColumns="0" formatRows="0" objects="1" scenarios="1" spinCount="100000" saltValue="2CNM21vlsVOsxhpq5/D97VmlBx0jyslKOHRffBOpyZxR3MhQBdSH8lbU557d0AFmDLsTnBHPyxCORJzKznn0lg==" hashValue="TClju3iN7u0iIPfFrroiLE5qFXVY3CNZ2cokVo+c7WawslukrlRPojTwekeJD3LoGS7HcyufZaWWiAtdNQ0Hig==" algorithmName="SHA-512" password="CC51"/>
  <autoFilter ref="C82:K15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2/871161211"/>
    <hyperlink ref="F94" r:id="rId2" display="https://podminky.urs.cz/item/CS_URS_2025_02/871211211"/>
    <hyperlink ref="F101" r:id="rId3" display="https://podminky.urs.cz/item/CS_URS_2025_02/877162001"/>
    <hyperlink ref="F115" r:id="rId4" display="https://podminky.urs.cz/item/CS_URS_2025_02/877212001"/>
    <hyperlink ref="F123" r:id="rId5" display="https://podminky.urs.cz/item/CS_URS_2025_02/892241111"/>
    <hyperlink ref="F125" r:id="rId6" display="https://podminky.urs.cz/item/CS_URS_2025_02/892233122"/>
    <hyperlink ref="F127" r:id="rId7" display="https://podminky.urs.cz/item/CS_URS_2025_02/899712111"/>
    <hyperlink ref="F132" r:id="rId8" display="https://podminky.urs.cz/item/CS_URS_2025_02/899401111"/>
    <hyperlink ref="F159" r:id="rId9" display="https://podminky.urs.cz/item/CS_URS_2025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93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BORŠICE U BLATNICE OPRAVA ČÁSTI ŘADU B-6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859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19. 7. 2025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ROUND((SUM(BE83:BE148)),  2)</f>
        <v>0</v>
      </c>
      <c r="G33" s="41"/>
      <c r="H33" s="41"/>
      <c r="I33" s="151">
        <v>0.20999999999999999</v>
      </c>
      <c r="J33" s="150">
        <f>ROUND(((SUM(BE83:BE148))*I33),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ROUND((SUM(BF83:BF148)),  2)</f>
        <v>0</v>
      </c>
      <c r="G34" s="41"/>
      <c r="H34" s="41"/>
      <c r="I34" s="151">
        <v>0.12</v>
      </c>
      <c r="J34" s="150">
        <f>ROUND(((SUM(BF83:BF148))*I34),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ROUND((SUM(BG83:BG148)),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ROUND((SUM(BH83:BH148)),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ROUND((SUM(BI83:BI148)),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BORŠICE U BLATNICE OPRAVA ČÁSTI ŘADU B-6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004 - Provizorní zásobení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Boršice u Blatnice</v>
      </c>
      <c r="G52" s="43"/>
      <c r="H52" s="43"/>
      <c r="I52" s="35" t="s">
        <v>23</v>
      </c>
      <c r="J52" s="75" t="str">
        <f>IF(J12="","",J12)</f>
        <v>19. 7. 2025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99</v>
      </c>
    </row>
    <row r="60" s="9" customFormat="1" ht="24.96" customHeight="1">
      <c r="A60" s="9"/>
      <c r="B60" s="168"/>
      <c r="C60" s="169"/>
      <c r="D60" s="170" t="s">
        <v>569</v>
      </c>
      <c r="E60" s="171"/>
      <c r="F60" s="171"/>
      <c r="G60" s="171"/>
      <c r="H60" s="171"/>
      <c r="I60" s="171"/>
      <c r="J60" s="172">
        <f>J84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571</v>
      </c>
      <c r="E61" s="177"/>
      <c r="F61" s="177"/>
      <c r="G61" s="177"/>
      <c r="H61" s="177"/>
      <c r="I61" s="177"/>
      <c r="J61" s="178">
        <f>J85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573</v>
      </c>
      <c r="E62" s="177"/>
      <c r="F62" s="177"/>
      <c r="G62" s="177"/>
      <c r="H62" s="177"/>
      <c r="I62" s="177"/>
      <c r="J62" s="178">
        <f>J137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107</v>
      </c>
      <c r="E63" s="177"/>
      <c r="F63" s="177"/>
      <c r="G63" s="177"/>
      <c r="H63" s="177"/>
      <c r="I63" s="177"/>
      <c r="J63" s="178">
        <f>J146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108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3" t="str">
        <f>E7</f>
        <v>BORŠICE U BLATNICE OPRAVA ČÁSTI ŘADU B-6</v>
      </c>
      <c r="F73" s="35"/>
      <c r="G73" s="35"/>
      <c r="H73" s="35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94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004 - Provizorní zásobení</v>
      </c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k.ú. Boršice u Blatnice</v>
      </c>
      <c r="G77" s="43"/>
      <c r="H77" s="43"/>
      <c r="I77" s="35" t="s">
        <v>23</v>
      </c>
      <c r="J77" s="75" t="str">
        <f>IF(J12="","",J12)</f>
        <v>19. 7. 2025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25</v>
      </c>
      <c r="D79" s="43"/>
      <c r="E79" s="43"/>
      <c r="F79" s="30" t="str">
        <f>E15</f>
        <v xml:space="preserve"> </v>
      </c>
      <c r="G79" s="43"/>
      <c r="H79" s="43"/>
      <c r="I79" s="35" t="s">
        <v>31</v>
      </c>
      <c r="J79" s="39" t="str">
        <f>E21</f>
        <v xml:space="preserve"> 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29</v>
      </c>
      <c r="D80" s="43"/>
      <c r="E80" s="43"/>
      <c r="F80" s="30" t="str">
        <f>IF(E18="","",E18)</f>
        <v>Vyplň údaj</v>
      </c>
      <c r="G80" s="43"/>
      <c r="H80" s="43"/>
      <c r="I80" s="35" t="s">
        <v>33</v>
      </c>
      <c r="J80" s="39" t="str">
        <f>E24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0"/>
      <c r="B82" s="181"/>
      <c r="C82" s="182" t="s">
        <v>109</v>
      </c>
      <c r="D82" s="183" t="s">
        <v>55</v>
      </c>
      <c r="E82" s="183" t="s">
        <v>51</v>
      </c>
      <c r="F82" s="183" t="s">
        <v>52</v>
      </c>
      <c r="G82" s="183" t="s">
        <v>110</v>
      </c>
      <c r="H82" s="183" t="s">
        <v>111</v>
      </c>
      <c r="I82" s="183" t="s">
        <v>112</v>
      </c>
      <c r="J82" s="183" t="s">
        <v>98</v>
      </c>
      <c r="K82" s="184" t="s">
        <v>113</v>
      </c>
      <c r="L82" s="185"/>
      <c r="M82" s="95" t="s">
        <v>19</v>
      </c>
      <c r="N82" s="96" t="s">
        <v>40</v>
      </c>
      <c r="O82" s="96" t="s">
        <v>114</v>
      </c>
      <c r="P82" s="96" t="s">
        <v>115</v>
      </c>
      <c r="Q82" s="96" t="s">
        <v>116</v>
      </c>
      <c r="R82" s="96" t="s">
        <v>117</v>
      </c>
      <c r="S82" s="96" t="s">
        <v>118</v>
      </c>
      <c r="T82" s="97" t="s">
        <v>119</v>
      </c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</row>
    <row r="83" s="2" customFormat="1" ht="22.8" customHeight="1">
      <c r="A83" s="41"/>
      <c r="B83" s="42"/>
      <c r="C83" s="102" t="s">
        <v>120</v>
      </c>
      <c r="D83" s="43"/>
      <c r="E83" s="43"/>
      <c r="F83" s="43"/>
      <c r="G83" s="43"/>
      <c r="H83" s="43"/>
      <c r="I83" s="43"/>
      <c r="J83" s="186">
        <f>BK83</f>
        <v>0</v>
      </c>
      <c r="K83" s="43"/>
      <c r="L83" s="47"/>
      <c r="M83" s="98"/>
      <c r="N83" s="187"/>
      <c r="O83" s="99"/>
      <c r="P83" s="188">
        <f>P84</f>
        <v>0</v>
      </c>
      <c r="Q83" s="99"/>
      <c r="R83" s="188">
        <f>R84</f>
        <v>3.766276312</v>
      </c>
      <c r="S83" s="99"/>
      <c r="T83" s="189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69</v>
      </c>
      <c r="AU83" s="20" t="s">
        <v>99</v>
      </c>
      <c r="BK83" s="190">
        <f>BK84</f>
        <v>0</v>
      </c>
    </row>
    <row r="84" s="12" customFormat="1" ht="25.92" customHeight="1">
      <c r="A84" s="12"/>
      <c r="B84" s="191"/>
      <c r="C84" s="192"/>
      <c r="D84" s="193" t="s">
        <v>69</v>
      </c>
      <c r="E84" s="194" t="s">
        <v>121</v>
      </c>
      <c r="F84" s="194" t="s">
        <v>574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P85+P137+P146</f>
        <v>0</v>
      </c>
      <c r="Q84" s="199"/>
      <c r="R84" s="200">
        <f>R85+R137+R146</f>
        <v>3.766276312</v>
      </c>
      <c r="S84" s="199"/>
      <c r="T84" s="201">
        <f>T85+T137+T146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78</v>
      </c>
      <c r="AT84" s="203" t="s">
        <v>69</v>
      </c>
      <c r="AU84" s="203" t="s">
        <v>70</v>
      </c>
      <c r="AY84" s="202" t="s">
        <v>123</v>
      </c>
      <c r="BK84" s="204">
        <f>BK85+BK137+BK146</f>
        <v>0</v>
      </c>
    </row>
    <row r="85" s="12" customFormat="1" ht="22.8" customHeight="1">
      <c r="A85" s="12"/>
      <c r="B85" s="191"/>
      <c r="C85" s="192"/>
      <c r="D85" s="193" t="s">
        <v>69</v>
      </c>
      <c r="E85" s="205" t="s">
        <v>174</v>
      </c>
      <c r="F85" s="205" t="s">
        <v>595</v>
      </c>
      <c r="G85" s="192"/>
      <c r="H85" s="192"/>
      <c r="I85" s="195"/>
      <c r="J85" s="206">
        <f>BK85</f>
        <v>0</v>
      </c>
      <c r="K85" s="192"/>
      <c r="L85" s="197"/>
      <c r="M85" s="198"/>
      <c r="N85" s="199"/>
      <c r="O85" s="199"/>
      <c r="P85" s="200">
        <f>SUM(P86:P136)</f>
        <v>0</v>
      </c>
      <c r="Q85" s="199"/>
      <c r="R85" s="200">
        <f>SUM(R86:R136)</f>
        <v>1.966276312</v>
      </c>
      <c r="S85" s="199"/>
      <c r="T85" s="201">
        <f>SUM(T86:T136)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78</v>
      </c>
      <c r="AT85" s="203" t="s">
        <v>69</v>
      </c>
      <c r="AU85" s="203" t="s">
        <v>78</v>
      </c>
      <c r="AY85" s="202" t="s">
        <v>123</v>
      </c>
      <c r="BK85" s="204">
        <f>SUM(BK86:BK136)</f>
        <v>0</v>
      </c>
    </row>
    <row r="86" s="2" customFormat="1" ht="24.15" customHeight="1">
      <c r="A86" s="41"/>
      <c r="B86" s="42"/>
      <c r="C86" s="207" t="s">
        <v>78</v>
      </c>
      <c r="D86" s="207" t="s">
        <v>125</v>
      </c>
      <c r="E86" s="208" t="s">
        <v>624</v>
      </c>
      <c r="F86" s="209" t="s">
        <v>625</v>
      </c>
      <c r="G86" s="210" t="s">
        <v>589</v>
      </c>
      <c r="H86" s="211">
        <v>2</v>
      </c>
      <c r="I86" s="212"/>
      <c r="J86" s="213">
        <f>ROUND(I86*H86,2)</f>
        <v>0</v>
      </c>
      <c r="K86" s="209" t="s">
        <v>129</v>
      </c>
      <c r="L86" s="47"/>
      <c r="M86" s="214" t="s">
        <v>19</v>
      </c>
      <c r="N86" s="215" t="s">
        <v>41</v>
      </c>
      <c r="O86" s="87"/>
      <c r="P86" s="216">
        <f>O86*H86</f>
        <v>0</v>
      </c>
      <c r="Q86" s="216">
        <v>0.00167</v>
      </c>
      <c r="R86" s="216">
        <f>Q86*H86</f>
        <v>0.0033400000000000001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130</v>
      </c>
      <c r="AT86" s="218" t="s">
        <v>125</v>
      </c>
      <c r="AU86" s="218" t="s">
        <v>80</v>
      </c>
      <c r="AY86" s="20" t="s">
        <v>123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78</v>
      </c>
      <c r="BK86" s="219">
        <f>ROUND(I86*H86,2)</f>
        <v>0</v>
      </c>
      <c r="BL86" s="20" t="s">
        <v>130</v>
      </c>
      <c r="BM86" s="218" t="s">
        <v>860</v>
      </c>
    </row>
    <row r="87" s="2" customFormat="1">
      <c r="A87" s="41"/>
      <c r="B87" s="42"/>
      <c r="C87" s="43"/>
      <c r="D87" s="220" t="s">
        <v>132</v>
      </c>
      <c r="E87" s="43"/>
      <c r="F87" s="221" t="s">
        <v>627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132</v>
      </c>
      <c r="AU87" s="20" t="s">
        <v>80</v>
      </c>
    </row>
    <row r="88" s="2" customFormat="1" ht="16.5" customHeight="1">
      <c r="A88" s="41"/>
      <c r="B88" s="42"/>
      <c r="C88" s="269" t="s">
        <v>80</v>
      </c>
      <c r="D88" s="269" t="s">
        <v>323</v>
      </c>
      <c r="E88" s="270" t="s">
        <v>861</v>
      </c>
      <c r="F88" s="271" t="s">
        <v>862</v>
      </c>
      <c r="G88" s="272" t="s">
        <v>589</v>
      </c>
      <c r="H88" s="273">
        <v>1</v>
      </c>
      <c r="I88" s="274"/>
      <c r="J88" s="275">
        <f>ROUND(I88*H88,2)</f>
        <v>0</v>
      </c>
      <c r="K88" s="271" t="s">
        <v>129</v>
      </c>
      <c r="L88" s="276"/>
      <c r="M88" s="277" t="s">
        <v>19</v>
      </c>
      <c r="N88" s="278" t="s">
        <v>41</v>
      </c>
      <c r="O88" s="87"/>
      <c r="P88" s="216">
        <f>O88*H88</f>
        <v>0</v>
      </c>
      <c r="Q88" s="216">
        <v>0.0080000000000000002</v>
      </c>
      <c r="R88" s="216">
        <f>Q88*H88</f>
        <v>0.0080000000000000002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174</v>
      </c>
      <c r="AT88" s="218" t="s">
        <v>323</v>
      </c>
      <c r="AU88" s="218" t="s">
        <v>80</v>
      </c>
      <c r="AY88" s="20" t="s">
        <v>123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78</v>
      </c>
      <c r="BK88" s="219">
        <f>ROUND(I88*H88,2)</f>
        <v>0</v>
      </c>
      <c r="BL88" s="20" t="s">
        <v>130</v>
      </c>
      <c r="BM88" s="218" t="s">
        <v>863</v>
      </c>
    </row>
    <row r="89" s="13" customFormat="1">
      <c r="A89" s="13"/>
      <c r="B89" s="225"/>
      <c r="C89" s="226"/>
      <c r="D89" s="227" t="s">
        <v>134</v>
      </c>
      <c r="E89" s="228" t="s">
        <v>19</v>
      </c>
      <c r="F89" s="229" t="s">
        <v>864</v>
      </c>
      <c r="G89" s="226"/>
      <c r="H89" s="230">
        <v>1</v>
      </c>
      <c r="I89" s="231"/>
      <c r="J89" s="226"/>
      <c r="K89" s="226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134</v>
      </c>
      <c r="AU89" s="236" t="s">
        <v>80</v>
      </c>
      <c r="AV89" s="13" t="s">
        <v>80</v>
      </c>
      <c r="AW89" s="13" t="s">
        <v>32</v>
      </c>
      <c r="AX89" s="13" t="s">
        <v>70</v>
      </c>
      <c r="AY89" s="236" t="s">
        <v>123</v>
      </c>
    </row>
    <row r="90" s="14" customFormat="1">
      <c r="A90" s="14"/>
      <c r="B90" s="237"/>
      <c r="C90" s="238"/>
      <c r="D90" s="227" t="s">
        <v>134</v>
      </c>
      <c r="E90" s="239" t="s">
        <v>19</v>
      </c>
      <c r="F90" s="240" t="s">
        <v>136</v>
      </c>
      <c r="G90" s="238"/>
      <c r="H90" s="241">
        <v>1</v>
      </c>
      <c r="I90" s="242"/>
      <c r="J90" s="238"/>
      <c r="K90" s="238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134</v>
      </c>
      <c r="AU90" s="247" t="s">
        <v>80</v>
      </c>
      <c r="AV90" s="14" t="s">
        <v>130</v>
      </c>
      <c r="AW90" s="14" t="s">
        <v>32</v>
      </c>
      <c r="AX90" s="14" t="s">
        <v>78</v>
      </c>
      <c r="AY90" s="247" t="s">
        <v>123</v>
      </c>
    </row>
    <row r="91" s="2" customFormat="1" ht="16.5" customHeight="1">
      <c r="A91" s="41"/>
      <c r="B91" s="42"/>
      <c r="C91" s="269" t="s">
        <v>142</v>
      </c>
      <c r="D91" s="269" t="s">
        <v>323</v>
      </c>
      <c r="E91" s="270" t="s">
        <v>865</v>
      </c>
      <c r="F91" s="271" t="s">
        <v>866</v>
      </c>
      <c r="G91" s="272" t="s">
        <v>589</v>
      </c>
      <c r="H91" s="273">
        <v>1</v>
      </c>
      <c r="I91" s="274"/>
      <c r="J91" s="275">
        <f>ROUND(I91*H91,2)</f>
        <v>0</v>
      </c>
      <c r="K91" s="271" t="s">
        <v>19</v>
      </c>
      <c r="L91" s="276"/>
      <c r="M91" s="277" t="s">
        <v>19</v>
      </c>
      <c r="N91" s="278" t="s">
        <v>41</v>
      </c>
      <c r="O91" s="87"/>
      <c r="P91" s="216">
        <f>O91*H91</f>
        <v>0</v>
      </c>
      <c r="Q91" s="216">
        <v>0.01</v>
      </c>
      <c r="R91" s="216">
        <f>Q91*H91</f>
        <v>0.01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174</v>
      </c>
      <c r="AT91" s="218" t="s">
        <v>323</v>
      </c>
      <c r="AU91" s="218" t="s">
        <v>80</v>
      </c>
      <c r="AY91" s="20" t="s">
        <v>123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130</v>
      </c>
      <c r="BM91" s="218" t="s">
        <v>867</v>
      </c>
    </row>
    <row r="92" s="13" customFormat="1">
      <c r="A92" s="13"/>
      <c r="B92" s="225"/>
      <c r="C92" s="226"/>
      <c r="D92" s="227" t="s">
        <v>134</v>
      </c>
      <c r="E92" s="228" t="s">
        <v>19</v>
      </c>
      <c r="F92" s="229" t="s">
        <v>864</v>
      </c>
      <c r="G92" s="226"/>
      <c r="H92" s="230">
        <v>1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134</v>
      </c>
      <c r="AU92" s="236" t="s">
        <v>80</v>
      </c>
      <c r="AV92" s="13" t="s">
        <v>80</v>
      </c>
      <c r="AW92" s="13" t="s">
        <v>32</v>
      </c>
      <c r="AX92" s="13" t="s">
        <v>70</v>
      </c>
      <c r="AY92" s="236" t="s">
        <v>123</v>
      </c>
    </row>
    <row r="93" s="14" customFormat="1">
      <c r="A93" s="14"/>
      <c r="B93" s="237"/>
      <c r="C93" s="238"/>
      <c r="D93" s="227" t="s">
        <v>134</v>
      </c>
      <c r="E93" s="239" t="s">
        <v>19</v>
      </c>
      <c r="F93" s="240" t="s">
        <v>136</v>
      </c>
      <c r="G93" s="238"/>
      <c r="H93" s="241">
        <v>1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134</v>
      </c>
      <c r="AU93" s="247" t="s">
        <v>80</v>
      </c>
      <c r="AV93" s="14" t="s">
        <v>130</v>
      </c>
      <c r="AW93" s="14" t="s">
        <v>32</v>
      </c>
      <c r="AX93" s="14" t="s">
        <v>78</v>
      </c>
      <c r="AY93" s="247" t="s">
        <v>123</v>
      </c>
    </row>
    <row r="94" s="2" customFormat="1" ht="24.15" customHeight="1">
      <c r="A94" s="41"/>
      <c r="B94" s="42"/>
      <c r="C94" s="207" t="s">
        <v>130</v>
      </c>
      <c r="D94" s="207" t="s">
        <v>125</v>
      </c>
      <c r="E94" s="208" t="s">
        <v>767</v>
      </c>
      <c r="F94" s="209" t="s">
        <v>768</v>
      </c>
      <c r="G94" s="210" t="s">
        <v>183</v>
      </c>
      <c r="H94" s="211">
        <v>50</v>
      </c>
      <c r="I94" s="212"/>
      <c r="J94" s="213">
        <f>ROUND(I94*H94,2)</f>
        <v>0</v>
      </c>
      <c r="K94" s="209" t="s">
        <v>129</v>
      </c>
      <c r="L94" s="47"/>
      <c r="M94" s="214" t="s">
        <v>19</v>
      </c>
      <c r="N94" s="215" t="s">
        <v>41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130</v>
      </c>
      <c r="AT94" s="218" t="s">
        <v>125</v>
      </c>
      <c r="AU94" s="218" t="s">
        <v>80</v>
      </c>
      <c r="AY94" s="20" t="s">
        <v>123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78</v>
      </c>
      <c r="BK94" s="219">
        <f>ROUND(I94*H94,2)</f>
        <v>0</v>
      </c>
      <c r="BL94" s="20" t="s">
        <v>130</v>
      </c>
      <c r="BM94" s="218" t="s">
        <v>868</v>
      </c>
    </row>
    <row r="95" s="2" customFormat="1">
      <c r="A95" s="41"/>
      <c r="B95" s="42"/>
      <c r="C95" s="43"/>
      <c r="D95" s="220" t="s">
        <v>132</v>
      </c>
      <c r="E95" s="43"/>
      <c r="F95" s="221" t="s">
        <v>770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132</v>
      </c>
      <c r="AU95" s="20" t="s">
        <v>80</v>
      </c>
    </row>
    <row r="96" s="13" customFormat="1">
      <c r="A96" s="13"/>
      <c r="B96" s="225"/>
      <c r="C96" s="226"/>
      <c r="D96" s="227" t="s">
        <v>134</v>
      </c>
      <c r="E96" s="228" t="s">
        <v>19</v>
      </c>
      <c r="F96" s="229" t="s">
        <v>869</v>
      </c>
      <c r="G96" s="226"/>
      <c r="H96" s="230">
        <v>50</v>
      </c>
      <c r="I96" s="231"/>
      <c r="J96" s="226"/>
      <c r="K96" s="226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134</v>
      </c>
      <c r="AU96" s="236" t="s">
        <v>80</v>
      </c>
      <c r="AV96" s="13" t="s">
        <v>80</v>
      </c>
      <c r="AW96" s="13" t="s">
        <v>32</v>
      </c>
      <c r="AX96" s="13" t="s">
        <v>70</v>
      </c>
      <c r="AY96" s="236" t="s">
        <v>123</v>
      </c>
    </row>
    <row r="97" s="14" customFormat="1">
      <c r="A97" s="14"/>
      <c r="B97" s="237"/>
      <c r="C97" s="238"/>
      <c r="D97" s="227" t="s">
        <v>134</v>
      </c>
      <c r="E97" s="239" t="s">
        <v>19</v>
      </c>
      <c r="F97" s="240" t="s">
        <v>136</v>
      </c>
      <c r="G97" s="238"/>
      <c r="H97" s="241">
        <v>50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134</v>
      </c>
      <c r="AU97" s="247" t="s">
        <v>80</v>
      </c>
      <c r="AV97" s="14" t="s">
        <v>130</v>
      </c>
      <c r="AW97" s="14" t="s">
        <v>32</v>
      </c>
      <c r="AX97" s="14" t="s">
        <v>78</v>
      </c>
      <c r="AY97" s="247" t="s">
        <v>123</v>
      </c>
    </row>
    <row r="98" s="2" customFormat="1" ht="21.75" customHeight="1">
      <c r="A98" s="41"/>
      <c r="B98" s="42"/>
      <c r="C98" s="269" t="s">
        <v>152</v>
      </c>
      <c r="D98" s="269" t="s">
        <v>323</v>
      </c>
      <c r="E98" s="270" t="s">
        <v>870</v>
      </c>
      <c r="F98" s="271" t="s">
        <v>871</v>
      </c>
      <c r="G98" s="272" t="s">
        <v>183</v>
      </c>
      <c r="H98" s="273">
        <v>50.75</v>
      </c>
      <c r="I98" s="274"/>
      <c r="J98" s="275">
        <f>ROUND(I98*H98,2)</f>
        <v>0</v>
      </c>
      <c r="K98" s="271" t="s">
        <v>19</v>
      </c>
      <c r="L98" s="276"/>
      <c r="M98" s="277" t="s">
        <v>19</v>
      </c>
      <c r="N98" s="278" t="s">
        <v>41</v>
      </c>
      <c r="O98" s="87"/>
      <c r="P98" s="216">
        <f>O98*H98</f>
        <v>0</v>
      </c>
      <c r="Q98" s="216">
        <v>0.0067400000000000003</v>
      </c>
      <c r="R98" s="216">
        <f>Q98*H98</f>
        <v>0.342055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174</v>
      </c>
      <c r="AT98" s="218" t="s">
        <v>323</v>
      </c>
      <c r="AU98" s="218" t="s">
        <v>80</v>
      </c>
      <c r="AY98" s="20" t="s">
        <v>123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130</v>
      </c>
      <c r="BM98" s="218" t="s">
        <v>872</v>
      </c>
    </row>
    <row r="99" s="13" customFormat="1">
      <c r="A99" s="13"/>
      <c r="B99" s="225"/>
      <c r="C99" s="226"/>
      <c r="D99" s="227" t="s">
        <v>134</v>
      </c>
      <c r="E99" s="226"/>
      <c r="F99" s="229" t="s">
        <v>873</v>
      </c>
      <c r="G99" s="226"/>
      <c r="H99" s="230">
        <v>50.75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134</v>
      </c>
      <c r="AU99" s="236" t="s">
        <v>80</v>
      </c>
      <c r="AV99" s="13" t="s">
        <v>80</v>
      </c>
      <c r="AW99" s="13" t="s">
        <v>4</v>
      </c>
      <c r="AX99" s="13" t="s">
        <v>78</v>
      </c>
      <c r="AY99" s="236" t="s">
        <v>123</v>
      </c>
    </row>
    <row r="100" s="2" customFormat="1" ht="24.15" customHeight="1">
      <c r="A100" s="41"/>
      <c r="B100" s="42"/>
      <c r="C100" s="207" t="s">
        <v>161</v>
      </c>
      <c r="D100" s="207" t="s">
        <v>125</v>
      </c>
      <c r="E100" s="208" t="s">
        <v>777</v>
      </c>
      <c r="F100" s="209" t="s">
        <v>778</v>
      </c>
      <c r="G100" s="210" t="s">
        <v>183</v>
      </c>
      <c r="H100" s="211">
        <v>100</v>
      </c>
      <c r="I100" s="212"/>
      <c r="J100" s="213">
        <f>ROUND(I100*H100,2)</f>
        <v>0</v>
      </c>
      <c r="K100" s="209" t="s">
        <v>129</v>
      </c>
      <c r="L100" s="47"/>
      <c r="M100" s="214" t="s">
        <v>19</v>
      </c>
      <c r="N100" s="215" t="s">
        <v>41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130</v>
      </c>
      <c r="AT100" s="218" t="s">
        <v>125</v>
      </c>
      <c r="AU100" s="218" t="s">
        <v>80</v>
      </c>
      <c r="AY100" s="20" t="s">
        <v>123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130</v>
      </c>
      <c r="BM100" s="218" t="s">
        <v>874</v>
      </c>
    </row>
    <row r="101" s="2" customFormat="1">
      <c r="A101" s="41"/>
      <c r="B101" s="42"/>
      <c r="C101" s="43"/>
      <c r="D101" s="220" t="s">
        <v>132</v>
      </c>
      <c r="E101" s="43"/>
      <c r="F101" s="221" t="s">
        <v>780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132</v>
      </c>
      <c r="AU101" s="20" t="s">
        <v>80</v>
      </c>
    </row>
    <row r="102" s="13" customFormat="1">
      <c r="A102" s="13"/>
      <c r="B102" s="225"/>
      <c r="C102" s="226"/>
      <c r="D102" s="227" t="s">
        <v>134</v>
      </c>
      <c r="E102" s="228" t="s">
        <v>19</v>
      </c>
      <c r="F102" s="229" t="s">
        <v>875</v>
      </c>
      <c r="G102" s="226"/>
      <c r="H102" s="230">
        <v>100</v>
      </c>
      <c r="I102" s="231"/>
      <c r="J102" s="226"/>
      <c r="K102" s="226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134</v>
      </c>
      <c r="AU102" s="236" t="s">
        <v>80</v>
      </c>
      <c r="AV102" s="13" t="s">
        <v>80</v>
      </c>
      <c r="AW102" s="13" t="s">
        <v>32</v>
      </c>
      <c r="AX102" s="13" t="s">
        <v>70</v>
      </c>
      <c r="AY102" s="236" t="s">
        <v>123</v>
      </c>
    </row>
    <row r="103" s="14" customFormat="1">
      <c r="A103" s="14"/>
      <c r="B103" s="237"/>
      <c r="C103" s="238"/>
      <c r="D103" s="227" t="s">
        <v>134</v>
      </c>
      <c r="E103" s="239" t="s">
        <v>19</v>
      </c>
      <c r="F103" s="240" t="s">
        <v>136</v>
      </c>
      <c r="G103" s="238"/>
      <c r="H103" s="241">
        <v>100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134</v>
      </c>
      <c r="AU103" s="247" t="s">
        <v>80</v>
      </c>
      <c r="AV103" s="14" t="s">
        <v>130</v>
      </c>
      <c r="AW103" s="14" t="s">
        <v>32</v>
      </c>
      <c r="AX103" s="14" t="s">
        <v>78</v>
      </c>
      <c r="AY103" s="247" t="s">
        <v>123</v>
      </c>
    </row>
    <row r="104" s="2" customFormat="1" ht="21.75" customHeight="1">
      <c r="A104" s="41"/>
      <c r="B104" s="42"/>
      <c r="C104" s="269" t="s">
        <v>168</v>
      </c>
      <c r="D104" s="269" t="s">
        <v>323</v>
      </c>
      <c r="E104" s="270" t="s">
        <v>876</v>
      </c>
      <c r="F104" s="271" t="s">
        <v>877</v>
      </c>
      <c r="G104" s="272" t="s">
        <v>183</v>
      </c>
      <c r="H104" s="273">
        <v>101.5</v>
      </c>
      <c r="I104" s="274"/>
      <c r="J104" s="275">
        <f>ROUND(I104*H104,2)</f>
        <v>0</v>
      </c>
      <c r="K104" s="271" t="s">
        <v>19</v>
      </c>
      <c r="L104" s="276"/>
      <c r="M104" s="277" t="s">
        <v>19</v>
      </c>
      <c r="N104" s="278" t="s">
        <v>41</v>
      </c>
      <c r="O104" s="87"/>
      <c r="P104" s="216">
        <f>O104*H104</f>
        <v>0</v>
      </c>
      <c r="Q104" s="216">
        <v>0.0067400000000000003</v>
      </c>
      <c r="R104" s="216">
        <f>Q104*H104</f>
        <v>0.68411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174</v>
      </c>
      <c r="AT104" s="218" t="s">
        <v>323</v>
      </c>
      <c r="AU104" s="218" t="s">
        <v>80</v>
      </c>
      <c r="AY104" s="20" t="s">
        <v>123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78</v>
      </c>
      <c r="BK104" s="219">
        <f>ROUND(I104*H104,2)</f>
        <v>0</v>
      </c>
      <c r="BL104" s="20" t="s">
        <v>130</v>
      </c>
      <c r="BM104" s="218" t="s">
        <v>878</v>
      </c>
    </row>
    <row r="105" s="13" customFormat="1">
      <c r="A105" s="13"/>
      <c r="B105" s="225"/>
      <c r="C105" s="226"/>
      <c r="D105" s="227" t="s">
        <v>134</v>
      </c>
      <c r="E105" s="226"/>
      <c r="F105" s="229" t="s">
        <v>879</v>
      </c>
      <c r="G105" s="226"/>
      <c r="H105" s="230">
        <v>101.5</v>
      </c>
      <c r="I105" s="231"/>
      <c r="J105" s="226"/>
      <c r="K105" s="226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134</v>
      </c>
      <c r="AU105" s="236" t="s">
        <v>80</v>
      </c>
      <c r="AV105" s="13" t="s">
        <v>80</v>
      </c>
      <c r="AW105" s="13" t="s">
        <v>4</v>
      </c>
      <c r="AX105" s="13" t="s">
        <v>78</v>
      </c>
      <c r="AY105" s="236" t="s">
        <v>123</v>
      </c>
    </row>
    <row r="106" s="2" customFormat="1" ht="21.75" customHeight="1">
      <c r="A106" s="41"/>
      <c r="B106" s="42"/>
      <c r="C106" s="207" t="s">
        <v>174</v>
      </c>
      <c r="D106" s="207" t="s">
        <v>125</v>
      </c>
      <c r="E106" s="208" t="s">
        <v>787</v>
      </c>
      <c r="F106" s="209" t="s">
        <v>788</v>
      </c>
      <c r="G106" s="210" t="s">
        <v>589</v>
      </c>
      <c r="H106" s="211">
        <v>4</v>
      </c>
      <c r="I106" s="212"/>
      <c r="J106" s="213">
        <f>ROUND(I106*H106,2)</f>
        <v>0</v>
      </c>
      <c r="K106" s="209" t="s">
        <v>129</v>
      </c>
      <c r="L106" s="47"/>
      <c r="M106" s="214" t="s">
        <v>19</v>
      </c>
      <c r="N106" s="215" t="s">
        <v>41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130</v>
      </c>
      <c r="AT106" s="218" t="s">
        <v>125</v>
      </c>
      <c r="AU106" s="218" t="s">
        <v>80</v>
      </c>
      <c r="AY106" s="20" t="s">
        <v>123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78</v>
      </c>
      <c r="BK106" s="219">
        <f>ROUND(I106*H106,2)</f>
        <v>0</v>
      </c>
      <c r="BL106" s="20" t="s">
        <v>130</v>
      </c>
      <c r="BM106" s="218" t="s">
        <v>880</v>
      </c>
    </row>
    <row r="107" s="2" customFormat="1">
      <c r="A107" s="41"/>
      <c r="B107" s="42"/>
      <c r="C107" s="43"/>
      <c r="D107" s="220" t="s">
        <v>132</v>
      </c>
      <c r="E107" s="43"/>
      <c r="F107" s="221" t="s">
        <v>790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132</v>
      </c>
      <c r="AU107" s="20" t="s">
        <v>80</v>
      </c>
    </row>
    <row r="108" s="13" customFormat="1">
      <c r="A108" s="13"/>
      <c r="B108" s="225"/>
      <c r="C108" s="226"/>
      <c r="D108" s="227" t="s">
        <v>134</v>
      </c>
      <c r="E108" s="228" t="s">
        <v>19</v>
      </c>
      <c r="F108" s="229" t="s">
        <v>881</v>
      </c>
      <c r="G108" s="226"/>
      <c r="H108" s="230">
        <v>4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134</v>
      </c>
      <c r="AU108" s="236" t="s">
        <v>80</v>
      </c>
      <c r="AV108" s="13" t="s">
        <v>80</v>
      </c>
      <c r="AW108" s="13" t="s">
        <v>32</v>
      </c>
      <c r="AX108" s="13" t="s">
        <v>70</v>
      </c>
      <c r="AY108" s="236" t="s">
        <v>123</v>
      </c>
    </row>
    <row r="109" s="14" customFormat="1">
      <c r="A109" s="14"/>
      <c r="B109" s="237"/>
      <c r="C109" s="238"/>
      <c r="D109" s="227" t="s">
        <v>134</v>
      </c>
      <c r="E109" s="239" t="s">
        <v>19</v>
      </c>
      <c r="F109" s="240" t="s">
        <v>136</v>
      </c>
      <c r="G109" s="238"/>
      <c r="H109" s="241">
        <v>4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134</v>
      </c>
      <c r="AU109" s="247" t="s">
        <v>80</v>
      </c>
      <c r="AV109" s="14" t="s">
        <v>130</v>
      </c>
      <c r="AW109" s="14" t="s">
        <v>32</v>
      </c>
      <c r="AX109" s="14" t="s">
        <v>78</v>
      </c>
      <c r="AY109" s="247" t="s">
        <v>123</v>
      </c>
    </row>
    <row r="110" s="2" customFormat="1" ht="16.5" customHeight="1">
      <c r="A110" s="41"/>
      <c r="B110" s="42"/>
      <c r="C110" s="269" t="s">
        <v>180</v>
      </c>
      <c r="D110" s="269" t="s">
        <v>323</v>
      </c>
      <c r="E110" s="270" t="s">
        <v>803</v>
      </c>
      <c r="F110" s="271" t="s">
        <v>882</v>
      </c>
      <c r="G110" s="272" t="s">
        <v>589</v>
      </c>
      <c r="H110" s="273">
        <v>4</v>
      </c>
      <c r="I110" s="274"/>
      <c r="J110" s="275">
        <f>ROUND(I110*H110,2)</f>
        <v>0</v>
      </c>
      <c r="K110" s="271" t="s">
        <v>19</v>
      </c>
      <c r="L110" s="276"/>
      <c r="M110" s="277" t="s">
        <v>19</v>
      </c>
      <c r="N110" s="278" t="s">
        <v>41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174</v>
      </c>
      <c r="AT110" s="218" t="s">
        <v>323</v>
      </c>
      <c r="AU110" s="218" t="s">
        <v>80</v>
      </c>
      <c r="AY110" s="20" t="s">
        <v>123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78</v>
      </c>
      <c r="BK110" s="219">
        <f>ROUND(I110*H110,2)</f>
        <v>0</v>
      </c>
      <c r="BL110" s="20" t="s">
        <v>130</v>
      </c>
      <c r="BM110" s="218" t="s">
        <v>883</v>
      </c>
    </row>
    <row r="111" s="2" customFormat="1" ht="21.75" customHeight="1">
      <c r="A111" s="41"/>
      <c r="B111" s="42"/>
      <c r="C111" s="207" t="s">
        <v>188</v>
      </c>
      <c r="D111" s="207" t="s">
        <v>125</v>
      </c>
      <c r="E111" s="208" t="s">
        <v>807</v>
      </c>
      <c r="F111" s="209" t="s">
        <v>808</v>
      </c>
      <c r="G111" s="210" t="s">
        <v>589</v>
      </c>
      <c r="H111" s="211">
        <v>5</v>
      </c>
      <c r="I111" s="212"/>
      <c r="J111" s="213">
        <f>ROUND(I111*H111,2)</f>
        <v>0</v>
      </c>
      <c r="K111" s="209" t="s">
        <v>129</v>
      </c>
      <c r="L111" s="47"/>
      <c r="M111" s="214" t="s">
        <v>19</v>
      </c>
      <c r="N111" s="215" t="s">
        <v>41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130</v>
      </c>
      <c r="AT111" s="218" t="s">
        <v>125</v>
      </c>
      <c r="AU111" s="218" t="s">
        <v>80</v>
      </c>
      <c r="AY111" s="20" t="s">
        <v>123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78</v>
      </c>
      <c r="BK111" s="219">
        <f>ROUND(I111*H111,2)</f>
        <v>0</v>
      </c>
      <c r="BL111" s="20" t="s">
        <v>130</v>
      </c>
      <c r="BM111" s="218" t="s">
        <v>884</v>
      </c>
    </row>
    <row r="112" s="2" customFormat="1">
      <c r="A112" s="41"/>
      <c r="B112" s="42"/>
      <c r="C112" s="43"/>
      <c r="D112" s="220" t="s">
        <v>132</v>
      </c>
      <c r="E112" s="43"/>
      <c r="F112" s="221" t="s">
        <v>810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132</v>
      </c>
      <c r="AU112" s="20" t="s">
        <v>80</v>
      </c>
    </row>
    <row r="113" s="13" customFormat="1">
      <c r="A113" s="13"/>
      <c r="B113" s="225"/>
      <c r="C113" s="226"/>
      <c r="D113" s="227" t="s">
        <v>134</v>
      </c>
      <c r="E113" s="228" t="s">
        <v>19</v>
      </c>
      <c r="F113" s="229" t="s">
        <v>885</v>
      </c>
      <c r="G113" s="226"/>
      <c r="H113" s="230">
        <v>5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134</v>
      </c>
      <c r="AU113" s="236" t="s">
        <v>80</v>
      </c>
      <c r="AV113" s="13" t="s">
        <v>80</v>
      </c>
      <c r="AW113" s="13" t="s">
        <v>32</v>
      </c>
      <c r="AX113" s="13" t="s">
        <v>70</v>
      </c>
      <c r="AY113" s="236" t="s">
        <v>123</v>
      </c>
    </row>
    <row r="114" s="14" customFormat="1">
      <c r="A114" s="14"/>
      <c r="B114" s="237"/>
      <c r="C114" s="238"/>
      <c r="D114" s="227" t="s">
        <v>134</v>
      </c>
      <c r="E114" s="239" t="s">
        <v>19</v>
      </c>
      <c r="F114" s="240" t="s">
        <v>136</v>
      </c>
      <c r="G114" s="238"/>
      <c r="H114" s="241">
        <v>5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134</v>
      </c>
      <c r="AU114" s="247" t="s">
        <v>80</v>
      </c>
      <c r="AV114" s="14" t="s">
        <v>130</v>
      </c>
      <c r="AW114" s="14" t="s">
        <v>32</v>
      </c>
      <c r="AX114" s="14" t="s">
        <v>78</v>
      </c>
      <c r="AY114" s="247" t="s">
        <v>123</v>
      </c>
    </row>
    <row r="115" s="2" customFormat="1" ht="16.5" customHeight="1">
      <c r="A115" s="41"/>
      <c r="B115" s="42"/>
      <c r="C115" s="269" t="s">
        <v>195</v>
      </c>
      <c r="D115" s="269" t="s">
        <v>323</v>
      </c>
      <c r="E115" s="270" t="s">
        <v>886</v>
      </c>
      <c r="F115" s="271" t="s">
        <v>887</v>
      </c>
      <c r="G115" s="272" t="s">
        <v>589</v>
      </c>
      <c r="H115" s="273">
        <v>1</v>
      </c>
      <c r="I115" s="274"/>
      <c r="J115" s="275">
        <f>ROUND(I115*H115,2)</f>
        <v>0</v>
      </c>
      <c r="K115" s="271" t="s">
        <v>19</v>
      </c>
      <c r="L115" s="276"/>
      <c r="M115" s="277" t="s">
        <v>19</v>
      </c>
      <c r="N115" s="278" t="s">
        <v>41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174</v>
      </c>
      <c r="AT115" s="218" t="s">
        <v>323</v>
      </c>
      <c r="AU115" s="218" t="s">
        <v>80</v>
      </c>
      <c r="AY115" s="20" t="s">
        <v>123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78</v>
      </c>
      <c r="BK115" s="219">
        <f>ROUND(I115*H115,2)</f>
        <v>0</v>
      </c>
      <c r="BL115" s="20" t="s">
        <v>130</v>
      </c>
      <c r="BM115" s="218" t="s">
        <v>888</v>
      </c>
    </row>
    <row r="116" s="2" customFormat="1" ht="16.5" customHeight="1">
      <c r="A116" s="41"/>
      <c r="B116" s="42"/>
      <c r="C116" s="269" t="s">
        <v>8</v>
      </c>
      <c r="D116" s="269" t="s">
        <v>323</v>
      </c>
      <c r="E116" s="270" t="s">
        <v>889</v>
      </c>
      <c r="F116" s="271" t="s">
        <v>890</v>
      </c>
      <c r="G116" s="272" t="s">
        <v>589</v>
      </c>
      <c r="H116" s="273">
        <v>1</v>
      </c>
      <c r="I116" s="274"/>
      <c r="J116" s="275">
        <f>ROUND(I116*H116,2)</f>
        <v>0</v>
      </c>
      <c r="K116" s="271" t="s">
        <v>19</v>
      </c>
      <c r="L116" s="276"/>
      <c r="M116" s="277" t="s">
        <v>19</v>
      </c>
      <c r="N116" s="278" t="s">
        <v>41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174</v>
      </c>
      <c r="AT116" s="218" t="s">
        <v>323</v>
      </c>
      <c r="AU116" s="218" t="s">
        <v>80</v>
      </c>
      <c r="AY116" s="20" t="s">
        <v>123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78</v>
      </c>
      <c r="BK116" s="219">
        <f>ROUND(I116*H116,2)</f>
        <v>0</v>
      </c>
      <c r="BL116" s="20" t="s">
        <v>130</v>
      </c>
      <c r="BM116" s="218" t="s">
        <v>891</v>
      </c>
    </row>
    <row r="117" s="2" customFormat="1" ht="16.5" customHeight="1">
      <c r="A117" s="41"/>
      <c r="B117" s="42"/>
      <c r="C117" s="269" t="s">
        <v>206</v>
      </c>
      <c r="D117" s="269" t="s">
        <v>323</v>
      </c>
      <c r="E117" s="270" t="s">
        <v>892</v>
      </c>
      <c r="F117" s="271" t="s">
        <v>893</v>
      </c>
      <c r="G117" s="272" t="s">
        <v>589</v>
      </c>
      <c r="H117" s="273">
        <v>2</v>
      </c>
      <c r="I117" s="274"/>
      <c r="J117" s="275">
        <f>ROUND(I117*H117,2)</f>
        <v>0</v>
      </c>
      <c r="K117" s="271" t="s">
        <v>19</v>
      </c>
      <c r="L117" s="276"/>
      <c r="M117" s="277" t="s">
        <v>19</v>
      </c>
      <c r="N117" s="278" t="s">
        <v>41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174</v>
      </c>
      <c r="AT117" s="218" t="s">
        <v>323</v>
      </c>
      <c r="AU117" s="218" t="s">
        <v>80</v>
      </c>
      <c r="AY117" s="20" t="s">
        <v>123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78</v>
      </c>
      <c r="BK117" s="219">
        <f>ROUND(I117*H117,2)</f>
        <v>0</v>
      </c>
      <c r="BL117" s="20" t="s">
        <v>130</v>
      </c>
      <c r="BM117" s="218" t="s">
        <v>894</v>
      </c>
    </row>
    <row r="118" s="2" customFormat="1" ht="16.5" customHeight="1">
      <c r="A118" s="41"/>
      <c r="B118" s="42"/>
      <c r="C118" s="269" t="s">
        <v>212</v>
      </c>
      <c r="D118" s="269" t="s">
        <v>323</v>
      </c>
      <c r="E118" s="270" t="s">
        <v>895</v>
      </c>
      <c r="F118" s="271" t="s">
        <v>896</v>
      </c>
      <c r="G118" s="272" t="s">
        <v>589</v>
      </c>
      <c r="H118" s="273">
        <v>1</v>
      </c>
      <c r="I118" s="274"/>
      <c r="J118" s="275">
        <f>ROUND(I118*H118,2)</f>
        <v>0</v>
      </c>
      <c r="K118" s="271" t="s">
        <v>19</v>
      </c>
      <c r="L118" s="276"/>
      <c r="M118" s="277" t="s">
        <v>19</v>
      </c>
      <c r="N118" s="278" t="s">
        <v>41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174</v>
      </c>
      <c r="AT118" s="218" t="s">
        <v>323</v>
      </c>
      <c r="AU118" s="218" t="s">
        <v>80</v>
      </c>
      <c r="AY118" s="20" t="s">
        <v>123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78</v>
      </c>
      <c r="BK118" s="219">
        <f>ROUND(I118*H118,2)</f>
        <v>0</v>
      </c>
      <c r="BL118" s="20" t="s">
        <v>130</v>
      </c>
      <c r="BM118" s="218" t="s">
        <v>897</v>
      </c>
    </row>
    <row r="119" s="2" customFormat="1" ht="16.5" customHeight="1">
      <c r="A119" s="41"/>
      <c r="B119" s="42"/>
      <c r="C119" s="207" t="s">
        <v>221</v>
      </c>
      <c r="D119" s="207" t="s">
        <v>125</v>
      </c>
      <c r="E119" s="208" t="s">
        <v>898</v>
      </c>
      <c r="F119" s="209" t="s">
        <v>899</v>
      </c>
      <c r="G119" s="210" t="s">
        <v>589</v>
      </c>
      <c r="H119" s="211">
        <v>1</v>
      </c>
      <c r="I119" s="212"/>
      <c r="J119" s="213">
        <f>ROUND(I119*H119,2)</f>
        <v>0</v>
      </c>
      <c r="K119" s="209" t="s">
        <v>129</v>
      </c>
      <c r="L119" s="47"/>
      <c r="M119" s="214" t="s">
        <v>19</v>
      </c>
      <c r="N119" s="215" t="s">
        <v>41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130</v>
      </c>
      <c r="AT119" s="218" t="s">
        <v>125</v>
      </c>
      <c r="AU119" s="218" t="s">
        <v>80</v>
      </c>
      <c r="AY119" s="20" t="s">
        <v>123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78</v>
      </c>
      <c r="BK119" s="219">
        <f>ROUND(I119*H119,2)</f>
        <v>0</v>
      </c>
      <c r="BL119" s="20" t="s">
        <v>130</v>
      </c>
      <c r="BM119" s="218" t="s">
        <v>900</v>
      </c>
    </row>
    <row r="120" s="2" customFormat="1">
      <c r="A120" s="41"/>
      <c r="B120" s="42"/>
      <c r="C120" s="43"/>
      <c r="D120" s="220" t="s">
        <v>132</v>
      </c>
      <c r="E120" s="43"/>
      <c r="F120" s="221" t="s">
        <v>901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132</v>
      </c>
      <c r="AU120" s="20" t="s">
        <v>80</v>
      </c>
    </row>
    <row r="121" s="2" customFormat="1" ht="16.5" customHeight="1">
      <c r="A121" s="41"/>
      <c r="B121" s="42"/>
      <c r="C121" s="269" t="s">
        <v>234</v>
      </c>
      <c r="D121" s="269" t="s">
        <v>323</v>
      </c>
      <c r="E121" s="270" t="s">
        <v>902</v>
      </c>
      <c r="F121" s="271" t="s">
        <v>903</v>
      </c>
      <c r="G121" s="272" t="s">
        <v>589</v>
      </c>
      <c r="H121" s="273">
        <v>1</v>
      </c>
      <c r="I121" s="274"/>
      <c r="J121" s="275">
        <f>ROUND(I121*H121,2)</f>
        <v>0</v>
      </c>
      <c r="K121" s="271" t="s">
        <v>19</v>
      </c>
      <c r="L121" s="276"/>
      <c r="M121" s="277" t="s">
        <v>19</v>
      </c>
      <c r="N121" s="278" t="s">
        <v>41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174</v>
      </c>
      <c r="AT121" s="218" t="s">
        <v>323</v>
      </c>
      <c r="AU121" s="218" t="s">
        <v>80</v>
      </c>
      <c r="AY121" s="20" t="s">
        <v>123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78</v>
      </c>
      <c r="BK121" s="219">
        <f>ROUND(I121*H121,2)</f>
        <v>0</v>
      </c>
      <c r="BL121" s="20" t="s">
        <v>130</v>
      </c>
      <c r="BM121" s="218" t="s">
        <v>904</v>
      </c>
    </row>
    <row r="122" s="2" customFormat="1" ht="16.5" customHeight="1">
      <c r="A122" s="41"/>
      <c r="B122" s="42"/>
      <c r="C122" s="207" t="s">
        <v>243</v>
      </c>
      <c r="D122" s="207" t="s">
        <v>125</v>
      </c>
      <c r="E122" s="208" t="s">
        <v>820</v>
      </c>
      <c r="F122" s="209" t="s">
        <v>821</v>
      </c>
      <c r="G122" s="210" t="s">
        <v>183</v>
      </c>
      <c r="H122" s="211">
        <v>150</v>
      </c>
      <c r="I122" s="212"/>
      <c r="J122" s="213">
        <f>ROUND(I122*H122,2)</f>
        <v>0</v>
      </c>
      <c r="K122" s="209" t="s">
        <v>129</v>
      </c>
      <c r="L122" s="47"/>
      <c r="M122" s="214" t="s">
        <v>19</v>
      </c>
      <c r="N122" s="215" t="s">
        <v>41</v>
      </c>
      <c r="O122" s="87"/>
      <c r="P122" s="216">
        <f>O122*H122</f>
        <v>0</v>
      </c>
      <c r="Q122" s="216">
        <v>1.6999999999999999E-07</v>
      </c>
      <c r="R122" s="216">
        <f>Q122*H122</f>
        <v>2.5499999999999996E-05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130</v>
      </c>
      <c r="AT122" s="218" t="s">
        <v>125</v>
      </c>
      <c r="AU122" s="218" t="s">
        <v>80</v>
      </c>
      <c r="AY122" s="20" t="s">
        <v>123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78</v>
      </c>
      <c r="BK122" s="219">
        <f>ROUND(I122*H122,2)</f>
        <v>0</v>
      </c>
      <c r="BL122" s="20" t="s">
        <v>130</v>
      </c>
      <c r="BM122" s="218" t="s">
        <v>905</v>
      </c>
    </row>
    <row r="123" s="2" customFormat="1">
      <c r="A123" s="41"/>
      <c r="B123" s="42"/>
      <c r="C123" s="43"/>
      <c r="D123" s="220" t="s">
        <v>132</v>
      </c>
      <c r="E123" s="43"/>
      <c r="F123" s="221" t="s">
        <v>823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132</v>
      </c>
      <c r="AU123" s="20" t="s">
        <v>80</v>
      </c>
    </row>
    <row r="124" s="13" customFormat="1">
      <c r="A124" s="13"/>
      <c r="B124" s="225"/>
      <c r="C124" s="226"/>
      <c r="D124" s="227" t="s">
        <v>134</v>
      </c>
      <c r="E124" s="228" t="s">
        <v>19</v>
      </c>
      <c r="F124" s="229" t="s">
        <v>875</v>
      </c>
      <c r="G124" s="226"/>
      <c r="H124" s="230">
        <v>100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134</v>
      </c>
      <c r="AU124" s="236" t="s">
        <v>80</v>
      </c>
      <c r="AV124" s="13" t="s">
        <v>80</v>
      </c>
      <c r="AW124" s="13" t="s">
        <v>32</v>
      </c>
      <c r="AX124" s="13" t="s">
        <v>70</v>
      </c>
      <c r="AY124" s="236" t="s">
        <v>123</v>
      </c>
    </row>
    <row r="125" s="13" customFormat="1">
      <c r="A125" s="13"/>
      <c r="B125" s="225"/>
      <c r="C125" s="226"/>
      <c r="D125" s="227" t="s">
        <v>134</v>
      </c>
      <c r="E125" s="228" t="s">
        <v>19</v>
      </c>
      <c r="F125" s="229" t="s">
        <v>869</v>
      </c>
      <c r="G125" s="226"/>
      <c r="H125" s="230">
        <v>50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134</v>
      </c>
      <c r="AU125" s="236" t="s">
        <v>80</v>
      </c>
      <c r="AV125" s="13" t="s">
        <v>80</v>
      </c>
      <c r="AW125" s="13" t="s">
        <v>32</v>
      </c>
      <c r="AX125" s="13" t="s">
        <v>70</v>
      </c>
      <c r="AY125" s="236" t="s">
        <v>123</v>
      </c>
    </row>
    <row r="126" s="14" customFormat="1">
      <c r="A126" s="14"/>
      <c r="B126" s="237"/>
      <c r="C126" s="238"/>
      <c r="D126" s="227" t="s">
        <v>134</v>
      </c>
      <c r="E126" s="239" t="s">
        <v>19</v>
      </c>
      <c r="F126" s="240" t="s">
        <v>136</v>
      </c>
      <c r="G126" s="238"/>
      <c r="H126" s="241">
        <v>150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134</v>
      </c>
      <c r="AU126" s="247" t="s">
        <v>80</v>
      </c>
      <c r="AV126" s="14" t="s">
        <v>130</v>
      </c>
      <c r="AW126" s="14" t="s">
        <v>32</v>
      </c>
      <c r="AX126" s="14" t="s">
        <v>78</v>
      </c>
      <c r="AY126" s="247" t="s">
        <v>123</v>
      </c>
    </row>
    <row r="127" s="2" customFormat="1" ht="16.5" customHeight="1">
      <c r="A127" s="41"/>
      <c r="B127" s="42"/>
      <c r="C127" s="207" t="s">
        <v>250</v>
      </c>
      <c r="D127" s="207" t="s">
        <v>125</v>
      </c>
      <c r="E127" s="208" t="s">
        <v>650</v>
      </c>
      <c r="F127" s="209" t="s">
        <v>651</v>
      </c>
      <c r="G127" s="210" t="s">
        <v>183</v>
      </c>
      <c r="H127" s="211">
        <v>150</v>
      </c>
      <c r="I127" s="212"/>
      <c r="J127" s="213">
        <f>ROUND(I127*H127,2)</f>
        <v>0</v>
      </c>
      <c r="K127" s="209" t="s">
        <v>129</v>
      </c>
      <c r="L127" s="47"/>
      <c r="M127" s="214" t="s">
        <v>19</v>
      </c>
      <c r="N127" s="215" t="s">
        <v>41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130</v>
      </c>
      <c r="AT127" s="218" t="s">
        <v>125</v>
      </c>
      <c r="AU127" s="218" t="s">
        <v>80</v>
      </c>
      <c r="AY127" s="20" t="s">
        <v>123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78</v>
      </c>
      <c r="BK127" s="219">
        <f>ROUND(I127*H127,2)</f>
        <v>0</v>
      </c>
      <c r="BL127" s="20" t="s">
        <v>130</v>
      </c>
      <c r="BM127" s="218" t="s">
        <v>906</v>
      </c>
    </row>
    <row r="128" s="2" customFormat="1">
      <c r="A128" s="41"/>
      <c r="B128" s="42"/>
      <c r="C128" s="43"/>
      <c r="D128" s="220" t="s">
        <v>132</v>
      </c>
      <c r="E128" s="43"/>
      <c r="F128" s="221" t="s">
        <v>653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132</v>
      </c>
      <c r="AU128" s="20" t="s">
        <v>80</v>
      </c>
    </row>
    <row r="129" s="13" customFormat="1">
      <c r="A129" s="13"/>
      <c r="B129" s="225"/>
      <c r="C129" s="226"/>
      <c r="D129" s="227" t="s">
        <v>134</v>
      </c>
      <c r="E129" s="228" t="s">
        <v>19</v>
      </c>
      <c r="F129" s="229" t="s">
        <v>875</v>
      </c>
      <c r="G129" s="226"/>
      <c r="H129" s="230">
        <v>100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134</v>
      </c>
      <c r="AU129" s="236" t="s">
        <v>80</v>
      </c>
      <c r="AV129" s="13" t="s">
        <v>80</v>
      </c>
      <c r="AW129" s="13" t="s">
        <v>32</v>
      </c>
      <c r="AX129" s="13" t="s">
        <v>70</v>
      </c>
      <c r="AY129" s="236" t="s">
        <v>123</v>
      </c>
    </row>
    <row r="130" s="13" customFormat="1">
      <c r="A130" s="13"/>
      <c r="B130" s="225"/>
      <c r="C130" s="226"/>
      <c r="D130" s="227" t="s">
        <v>134</v>
      </c>
      <c r="E130" s="228" t="s">
        <v>19</v>
      </c>
      <c r="F130" s="229" t="s">
        <v>869</v>
      </c>
      <c r="G130" s="226"/>
      <c r="H130" s="230">
        <v>50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134</v>
      </c>
      <c r="AU130" s="236" t="s">
        <v>80</v>
      </c>
      <c r="AV130" s="13" t="s">
        <v>80</v>
      </c>
      <c r="AW130" s="13" t="s">
        <v>32</v>
      </c>
      <c r="AX130" s="13" t="s">
        <v>70</v>
      </c>
      <c r="AY130" s="236" t="s">
        <v>123</v>
      </c>
    </row>
    <row r="131" s="14" customFormat="1">
      <c r="A131" s="14"/>
      <c r="B131" s="237"/>
      <c r="C131" s="238"/>
      <c r="D131" s="227" t="s">
        <v>134</v>
      </c>
      <c r="E131" s="239" t="s">
        <v>19</v>
      </c>
      <c r="F131" s="240" t="s">
        <v>136</v>
      </c>
      <c r="G131" s="238"/>
      <c r="H131" s="241">
        <v>150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134</v>
      </c>
      <c r="AU131" s="247" t="s">
        <v>80</v>
      </c>
      <c r="AV131" s="14" t="s">
        <v>130</v>
      </c>
      <c r="AW131" s="14" t="s">
        <v>32</v>
      </c>
      <c r="AX131" s="14" t="s">
        <v>78</v>
      </c>
      <c r="AY131" s="247" t="s">
        <v>123</v>
      </c>
    </row>
    <row r="132" s="2" customFormat="1" ht="16.5" customHeight="1">
      <c r="A132" s="41"/>
      <c r="B132" s="42"/>
      <c r="C132" s="207" t="s">
        <v>256</v>
      </c>
      <c r="D132" s="207" t="s">
        <v>125</v>
      </c>
      <c r="E132" s="208" t="s">
        <v>658</v>
      </c>
      <c r="F132" s="209" t="s">
        <v>659</v>
      </c>
      <c r="G132" s="210" t="s">
        <v>589</v>
      </c>
      <c r="H132" s="211">
        <v>2</v>
      </c>
      <c r="I132" s="212"/>
      <c r="J132" s="213">
        <f>ROUND(I132*H132,2)</f>
        <v>0</v>
      </c>
      <c r="K132" s="209" t="s">
        <v>129</v>
      </c>
      <c r="L132" s="47"/>
      <c r="M132" s="214" t="s">
        <v>19</v>
      </c>
      <c r="N132" s="215" t="s">
        <v>41</v>
      </c>
      <c r="O132" s="87"/>
      <c r="P132" s="216">
        <f>O132*H132</f>
        <v>0</v>
      </c>
      <c r="Q132" s="216">
        <v>0.45937290600000003</v>
      </c>
      <c r="R132" s="216">
        <f>Q132*H132</f>
        <v>0.91874581200000005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130</v>
      </c>
      <c r="AT132" s="218" t="s">
        <v>125</v>
      </c>
      <c r="AU132" s="218" t="s">
        <v>80</v>
      </c>
      <c r="AY132" s="20" t="s">
        <v>123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78</v>
      </c>
      <c r="BK132" s="219">
        <f>ROUND(I132*H132,2)</f>
        <v>0</v>
      </c>
      <c r="BL132" s="20" t="s">
        <v>130</v>
      </c>
      <c r="BM132" s="218" t="s">
        <v>907</v>
      </c>
    </row>
    <row r="133" s="2" customFormat="1">
      <c r="A133" s="41"/>
      <c r="B133" s="42"/>
      <c r="C133" s="43"/>
      <c r="D133" s="220" t="s">
        <v>132</v>
      </c>
      <c r="E133" s="43"/>
      <c r="F133" s="221" t="s">
        <v>661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132</v>
      </c>
      <c r="AU133" s="20" t="s">
        <v>80</v>
      </c>
    </row>
    <row r="134" s="2" customFormat="1" ht="16.5" customHeight="1">
      <c r="A134" s="41"/>
      <c r="B134" s="42"/>
      <c r="C134" s="207" t="s">
        <v>261</v>
      </c>
      <c r="D134" s="207" t="s">
        <v>125</v>
      </c>
      <c r="E134" s="208" t="s">
        <v>908</v>
      </c>
      <c r="F134" s="209" t="s">
        <v>909</v>
      </c>
      <c r="G134" s="210" t="s">
        <v>589</v>
      </c>
      <c r="H134" s="211">
        <v>7</v>
      </c>
      <c r="I134" s="212"/>
      <c r="J134" s="213">
        <f>ROUND(I134*H134,2)</f>
        <v>0</v>
      </c>
      <c r="K134" s="209" t="s">
        <v>19</v>
      </c>
      <c r="L134" s="47"/>
      <c r="M134" s="214" t="s">
        <v>19</v>
      </c>
      <c r="N134" s="215" t="s">
        <v>41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130</v>
      </c>
      <c r="AT134" s="218" t="s">
        <v>125</v>
      </c>
      <c r="AU134" s="218" t="s">
        <v>80</v>
      </c>
      <c r="AY134" s="20" t="s">
        <v>123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78</v>
      </c>
      <c r="BK134" s="219">
        <f>ROUND(I134*H134,2)</f>
        <v>0</v>
      </c>
      <c r="BL134" s="20" t="s">
        <v>130</v>
      </c>
      <c r="BM134" s="218" t="s">
        <v>910</v>
      </c>
    </row>
    <row r="135" s="13" customFormat="1">
      <c r="A135" s="13"/>
      <c r="B135" s="225"/>
      <c r="C135" s="226"/>
      <c r="D135" s="227" t="s">
        <v>134</v>
      </c>
      <c r="E135" s="228" t="s">
        <v>19</v>
      </c>
      <c r="F135" s="229" t="s">
        <v>911</v>
      </c>
      <c r="G135" s="226"/>
      <c r="H135" s="230">
        <v>7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134</v>
      </c>
      <c r="AU135" s="236" t="s">
        <v>80</v>
      </c>
      <c r="AV135" s="13" t="s">
        <v>80</v>
      </c>
      <c r="AW135" s="13" t="s">
        <v>32</v>
      </c>
      <c r="AX135" s="13" t="s">
        <v>70</v>
      </c>
      <c r="AY135" s="236" t="s">
        <v>123</v>
      </c>
    </row>
    <row r="136" s="14" customFormat="1">
      <c r="A136" s="14"/>
      <c r="B136" s="237"/>
      <c r="C136" s="238"/>
      <c r="D136" s="227" t="s">
        <v>134</v>
      </c>
      <c r="E136" s="239" t="s">
        <v>19</v>
      </c>
      <c r="F136" s="240" t="s">
        <v>136</v>
      </c>
      <c r="G136" s="238"/>
      <c r="H136" s="241">
        <v>7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134</v>
      </c>
      <c r="AU136" s="247" t="s">
        <v>80</v>
      </c>
      <c r="AV136" s="14" t="s">
        <v>130</v>
      </c>
      <c r="AW136" s="14" t="s">
        <v>32</v>
      </c>
      <c r="AX136" s="14" t="s">
        <v>78</v>
      </c>
      <c r="AY136" s="247" t="s">
        <v>123</v>
      </c>
    </row>
    <row r="137" s="12" customFormat="1" ht="22.8" customHeight="1">
      <c r="A137" s="12"/>
      <c r="B137" s="191"/>
      <c r="C137" s="192"/>
      <c r="D137" s="193" t="s">
        <v>69</v>
      </c>
      <c r="E137" s="205" t="s">
        <v>703</v>
      </c>
      <c r="F137" s="205" t="s">
        <v>704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SUM(P138:P145)</f>
        <v>0</v>
      </c>
      <c r="Q137" s="199"/>
      <c r="R137" s="200">
        <f>SUM(R138:R145)</f>
        <v>1.8</v>
      </c>
      <c r="S137" s="199"/>
      <c r="T137" s="201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78</v>
      </c>
      <c r="AT137" s="203" t="s">
        <v>69</v>
      </c>
      <c r="AU137" s="203" t="s">
        <v>78</v>
      </c>
      <c r="AY137" s="202" t="s">
        <v>123</v>
      </c>
      <c r="BK137" s="204">
        <f>SUM(BK138:BK145)</f>
        <v>0</v>
      </c>
    </row>
    <row r="138" s="2" customFormat="1" ht="33" customHeight="1">
      <c r="A138" s="41"/>
      <c r="B138" s="42"/>
      <c r="C138" s="207" t="s">
        <v>7</v>
      </c>
      <c r="D138" s="207" t="s">
        <v>125</v>
      </c>
      <c r="E138" s="208" t="s">
        <v>853</v>
      </c>
      <c r="F138" s="209" t="s">
        <v>912</v>
      </c>
      <c r="G138" s="210" t="s">
        <v>183</v>
      </c>
      <c r="H138" s="211">
        <v>150</v>
      </c>
      <c r="I138" s="212"/>
      <c r="J138" s="213">
        <f>ROUND(I138*H138,2)</f>
        <v>0</v>
      </c>
      <c r="K138" s="209" t="s">
        <v>19</v>
      </c>
      <c r="L138" s="47"/>
      <c r="M138" s="214" t="s">
        <v>19</v>
      </c>
      <c r="N138" s="215" t="s">
        <v>41</v>
      </c>
      <c r="O138" s="87"/>
      <c r="P138" s="216">
        <f>O138*H138</f>
        <v>0</v>
      </c>
      <c r="Q138" s="216">
        <v>0.0060000000000000001</v>
      </c>
      <c r="R138" s="216">
        <f>Q138*H138</f>
        <v>0.90000000000000002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130</v>
      </c>
      <c r="AT138" s="218" t="s">
        <v>125</v>
      </c>
      <c r="AU138" s="218" t="s">
        <v>80</v>
      </c>
      <c r="AY138" s="20" t="s">
        <v>123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78</v>
      </c>
      <c r="BK138" s="219">
        <f>ROUND(I138*H138,2)</f>
        <v>0</v>
      </c>
      <c r="BL138" s="20" t="s">
        <v>130</v>
      </c>
      <c r="BM138" s="218" t="s">
        <v>913</v>
      </c>
    </row>
    <row r="139" s="13" customFormat="1">
      <c r="A139" s="13"/>
      <c r="B139" s="225"/>
      <c r="C139" s="226"/>
      <c r="D139" s="227" t="s">
        <v>134</v>
      </c>
      <c r="E139" s="228" t="s">
        <v>19</v>
      </c>
      <c r="F139" s="229" t="s">
        <v>875</v>
      </c>
      <c r="G139" s="226"/>
      <c r="H139" s="230">
        <v>100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134</v>
      </c>
      <c r="AU139" s="236" t="s">
        <v>80</v>
      </c>
      <c r="AV139" s="13" t="s">
        <v>80</v>
      </c>
      <c r="AW139" s="13" t="s">
        <v>32</v>
      </c>
      <c r="AX139" s="13" t="s">
        <v>70</v>
      </c>
      <c r="AY139" s="236" t="s">
        <v>123</v>
      </c>
    </row>
    <row r="140" s="13" customFormat="1">
      <c r="A140" s="13"/>
      <c r="B140" s="225"/>
      <c r="C140" s="226"/>
      <c r="D140" s="227" t="s">
        <v>134</v>
      </c>
      <c r="E140" s="228" t="s">
        <v>19</v>
      </c>
      <c r="F140" s="229" t="s">
        <v>869</v>
      </c>
      <c r="G140" s="226"/>
      <c r="H140" s="230">
        <v>50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134</v>
      </c>
      <c r="AU140" s="236" t="s">
        <v>80</v>
      </c>
      <c r="AV140" s="13" t="s">
        <v>80</v>
      </c>
      <c r="AW140" s="13" t="s">
        <v>32</v>
      </c>
      <c r="AX140" s="13" t="s">
        <v>70</v>
      </c>
      <c r="AY140" s="236" t="s">
        <v>123</v>
      </c>
    </row>
    <row r="141" s="14" customFormat="1">
      <c r="A141" s="14"/>
      <c r="B141" s="237"/>
      <c r="C141" s="238"/>
      <c r="D141" s="227" t="s">
        <v>134</v>
      </c>
      <c r="E141" s="239" t="s">
        <v>19</v>
      </c>
      <c r="F141" s="240" t="s">
        <v>136</v>
      </c>
      <c r="G141" s="238"/>
      <c r="H141" s="241">
        <v>150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134</v>
      </c>
      <c r="AU141" s="247" t="s">
        <v>80</v>
      </c>
      <c r="AV141" s="14" t="s">
        <v>130</v>
      </c>
      <c r="AW141" s="14" t="s">
        <v>32</v>
      </c>
      <c r="AX141" s="14" t="s">
        <v>78</v>
      </c>
      <c r="AY141" s="247" t="s">
        <v>123</v>
      </c>
    </row>
    <row r="142" s="2" customFormat="1" ht="24.15" customHeight="1">
      <c r="A142" s="41"/>
      <c r="B142" s="42"/>
      <c r="C142" s="207" t="s">
        <v>274</v>
      </c>
      <c r="D142" s="207" t="s">
        <v>125</v>
      </c>
      <c r="E142" s="208" t="s">
        <v>914</v>
      </c>
      <c r="F142" s="209" t="s">
        <v>915</v>
      </c>
      <c r="G142" s="210" t="s">
        <v>183</v>
      </c>
      <c r="H142" s="211">
        <v>150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41</v>
      </c>
      <c r="O142" s="87"/>
      <c r="P142" s="216">
        <f>O142*H142</f>
        <v>0</v>
      </c>
      <c r="Q142" s="216">
        <v>0.0060000000000000001</v>
      </c>
      <c r="R142" s="216">
        <f>Q142*H142</f>
        <v>0.90000000000000002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130</v>
      </c>
      <c r="AT142" s="218" t="s">
        <v>125</v>
      </c>
      <c r="AU142" s="218" t="s">
        <v>80</v>
      </c>
      <c r="AY142" s="20" t="s">
        <v>123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78</v>
      </c>
      <c r="BK142" s="219">
        <f>ROUND(I142*H142,2)</f>
        <v>0</v>
      </c>
      <c r="BL142" s="20" t="s">
        <v>130</v>
      </c>
      <c r="BM142" s="218" t="s">
        <v>916</v>
      </c>
    </row>
    <row r="143" s="13" customFormat="1">
      <c r="A143" s="13"/>
      <c r="B143" s="225"/>
      <c r="C143" s="226"/>
      <c r="D143" s="227" t="s">
        <v>134</v>
      </c>
      <c r="E143" s="228" t="s">
        <v>19</v>
      </c>
      <c r="F143" s="229" t="s">
        <v>875</v>
      </c>
      <c r="G143" s="226"/>
      <c r="H143" s="230">
        <v>100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134</v>
      </c>
      <c r="AU143" s="236" t="s">
        <v>80</v>
      </c>
      <c r="AV143" s="13" t="s">
        <v>80</v>
      </c>
      <c r="AW143" s="13" t="s">
        <v>32</v>
      </c>
      <c r="AX143" s="13" t="s">
        <v>70</v>
      </c>
      <c r="AY143" s="236" t="s">
        <v>123</v>
      </c>
    </row>
    <row r="144" s="13" customFormat="1">
      <c r="A144" s="13"/>
      <c r="B144" s="225"/>
      <c r="C144" s="226"/>
      <c r="D144" s="227" t="s">
        <v>134</v>
      </c>
      <c r="E144" s="228" t="s">
        <v>19</v>
      </c>
      <c r="F144" s="229" t="s">
        <v>869</v>
      </c>
      <c r="G144" s="226"/>
      <c r="H144" s="230">
        <v>50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134</v>
      </c>
      <c r="AU144" s="236" t="s">
        <v>80</v>
      </c>
      <c r="AV144" s="13" t="s">
        <v>80</v>
      </c>
      <c r="AW144" s="13" t="s">
        <v>32</v>
      </c>
      <c r="AX144" s="13" t="s">
        <v>70</v>
      </c>
      <c r="AY144" s="236" t="s">
        <v>123</v>
      </c>
    </row>
    <row r="145" s="14" customFormat="1">
      <c r="A145" s="14"/>
      <c r="B145" s="237"/>
      <c r="C145" s="238"/>
      <c r="D145" s="227" t="s">
        <v>134</v>
      </c>
      <c r="E145" s="239" t="s">
        <v>19</v>
      </c>
      <c r="F145" s="240" t="s">
        <v>136</v>
      </c>
      <c r="G145" s="238"/>
      <c r="H145" s="241">
        <v>150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134</v>
      </c>
      <c r="AU145" s="247" t="s">
        <v>80</v>
      </c>
      <c r="AV145" s="14" t="s">
        <v>130</v>
      </c>
      <c r="AW145" s="14" t="s">
        <v>32</v>
      </c>
      <c r="AX145" s="14" t="s">
        <v>78</v>
      </c>
      <c r="AY145" s="247" t="s">
        <v>123</v>
      </c>
    </row>
    <row r="146" s="12" customFormat="1" ht="22.8" customHeight="1">
      <c r="A146" s="12"/>
      <c r="B146" s="191"/>
      <c r="C146" s="192"/>
      <c r="D146" s="193" t="s">
        <v>69</v>
      </c>
      <c r="E146" s="205" t="s">
        <v>561</v>
      </c>
      <c r="F146" s="205" t="s">
        <v>562</v>
      </c>
      <c r="G146" s="192"/>
      <c r="H146" s="192"/>
      <c r="I146" s="195"/>
      <c r="J146" s="206">
        <f>BK146</f>
        <v>0</v>
      </c>
      <c r="K146" s="192"/>
      <c r="L146" s="197"/>
      <c r="M146" s="198"/>
      <c r="N146" s="199"/>
      <c r="O146" s="199"/>
      <c r="P146" s="200">
        <f>SUM(P147:P148)</f>
        <v>0</v>
      </c>
      <c r="Q146" s="199"/>
      <c r="R146" s="200">
        <f>SUM(R147:R148)</f>
        <v>0</v>
      </c>
      <c r="S146" s="199"/>
      <c r="T146" s="201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2" t="s">
        <v>78</v>
      </c>
      <c r="AT146" s="203" t="s">
        <v>69</v>
      </c>
      <c r="AU146" s="203" t="s">
        <v>78</v>
      </c>
      <c r="AY146" s="202" t="s">
        <v>123</v>
      </c>
      <c r="BK146" s="204">
        <f>SUM(BK147:BK148)</f>
        <v>0</v>
      </c>
    </row>
    <row r="147" s="2" customFormat="1" ht="24.15" customHeight="1">
      <c r="A147" s="41"/>
      <c r="B147" s="42"/>
      <c r="C147" s="207" t="s">
        <v>281</v>
      </c>
      <c r="D147" s="207" t="s">
        <v>125</v>
      </c>
      <c r="E147" s="208" t="s">
        <v>564</v>
      </c>
      <c r="F147" s="209" t="s">
        <v>565</v>
      </c>
      <c r="G147" s="210" t="s">
        <v>296</v>
      </c>
      <c r="H147" s="211">
        <v>3.766</v>
      </c>
      <c r="I147" s="212"/>
      <c r="J147" s="213">
        <f>ROUND(I147*H147,2)</f>
        <v>0</v>
      </c>
      <c r="K147" s="209" t="s">
        <v>129</v>
      </c>
      <c r="L147" s="47"/>
      <c r="M147" s="214" t="s">
        <v>19</v>
      </c>
      <c r="N147" s="215" t="s">
        <v>41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130</v>
      </c>
      <c r="AT147" s="218" t="s">
        <v>125</v>
      </c>
      <c r="AU147" s="218" t="s">
        <v>80</v>
      </c>
      <c r="AY147" s="20" t="s">
        <v>123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78</v>
      </c>
      <c r="BK147" s="219">
        <f>ROUND(I147*H147,2)</f>
        <v>0</v>
      </c>
      <c r="BL147" s="20" t="s">
        <v>130</v>
      </c>
      <c r="BM147" s="218" t="s">
        <v>917</v>
      </c>
    </row>
    <row r="148" s="2" customFormat="1">
      <c r="A148" s="41"/>
      <c r="B148" s="42"/>
      <c r="C148" s="43"/>
      <c r="D148" s="220" t="s">
        <v>132</v>
      </c>
      <c r="E148" s="43"/>
      <c r="F148" s="221" t="s">
        <v>567</v>
      </c>
      <c r="G148" s="43"/>
      <c r="H148" s="43"/>
      <c r="I148" s="222"/>
      <c r="J148" s="43"/>
      <c r="K148" s="43"/>
      <c r="L148" s="47"/>
      <c r="M148" s="279"/>
      <c r="N148" s="280"/>
      <c r="O148" s="281"/>
      <c r="P148" s="281"/>
      <c r="Q148" s="281"/>
      <c r="R148" s="281"/>
      <c r="S148" s="281"/>
      <c r="T148" s="282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132</v>
      </c>
      <c r="AU148" s="20" t="s">
        <v>80</v>
      </c>
    </row>
    <row r="149" s="2" customFormat="1" ht="6.96" customHeight="1">
      <c r="A149" s="41"/>
      <c r="B149" s="62"/>
      <c r="C149" s="63"/>
      <c r="D149" s="63"/>
      <c r="E149" s="63"/>
      <c r="F149" s="63"/>
      <c r="G149" s="63"/>
      <c r="H149" s="63"/>
      <c r="I149" s="63"/>
      <c r="J149" s="63"/>
      <c r="K149" s="63"/>
      <c r="L149" s="47"/>
      <c r="M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</sheetData>
  <sheetProtection sheet="1" autoFilter="0" formatColumns="0" formatRows="0" objects="1" scenarios="1" spinCount="100000" saltValue="idjH7rUFZAq3wVy/PygirHJ/Ob9MVwR6qgZty3pBJv9QTqSTZ9o8rptutnteNhCNqAePxYgm2qnqYEBXRgi+4Q==" hashValue="5HM8OmponrPt1GzdwJNNuhHQiNPh/51h2a4ESHRxC5eGM1EuWOe/NW0eA15iI7bvL/CwD22YQ8+CpIE4CxdQIg==" algorithmName="SHA-512" password="CC51"/>
  <autoFilter ref="C82:K14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2/857242122"/>
    <hyperlink ref="F95" r:id="rId2" display="https://podminky.urs.cz/item/CS_URS_2025_02/871161211"/>
    <hyperlink ref="F101" r:id="rId3" display="https://podminky.urs.cz/item/CS_URS_2025_02/871211211"/>
    <hyperlink ref="F107" r:id="rId4" display="https://podminky.urs.cz/item/CS_URS_2025_02/877162001"/>
    <hyperlink ref="F112" r:id="rId5" display="https://podminky.urs.cz/item/CS_URS_2025_02/877212001"/>
    <hyperlink ref="F120" r:id="rId6" display="https://podminky.urs.cz/item/CS_URS_2025_02/877212011"/>
    <hyperlink ref="F123" r:id="rId7" display="https://podminky.urs.cz/item/CS_URS_2025_02/892233122"/>
    <hyperlink ref="F128" r:id="rId8" display="https://podminky.urs.cz/item/CS_URS_2025_02/892241111"/>
    <hyperlink ref="F133" r:id="rId9" display="https://podminky.urs.cz/item/CS_URS_2025_02/892372111"/>
    <hyperlink ref="F148" r:id="rId10" display="https://podminky.urs.cz/item/CS_URS_2025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93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BORŠICE U BLATNICE OPRAVA ČÁSTI ŘADU B-6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918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19. 7. 2025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ROUND((SUM(BE80:BE104)),  2)</f>
        <v>0</v>
      </c>
      <c r="G33" s="41"/>
      <c r="H33" s="41"/>
      <c r="I33" s="151">
        <v>0.20999999999999999</v>
      </c>
      <c r="J33" s="150">
        <f>ROUND(((SUM(BE80:BE104))*I33),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ROUND((SUM(BF80:BF104)),  2)</f>
        <v>0</v>
      </c>
      <c r="G34" s="41"/>
      <c r="H34" s="41"/>
      <c r="I34" s="151">
        <v>0.12</v>
      </c>
      <c r="J34" s="150">
        <f>ROUND(((SUM(BF80:BF104))*I34),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ROUND((SUM(BG80:BG104)),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ROUND((SUM(BH80:BH104)),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ROUND((SUM(BI80:BI104)),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BORŠICE U BLATNICE OPRAVA ČÁSTI ŘADU B-6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OVN - Ostatní a vedlejší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Boršice u Blatnice</v>
      </c>
      <c r="G52" s="43"/>
      <c r="H52" s="43"/>
      <c r="I52" s="35" t="s">
        <v>23</v>
      </c>
      <c r="J52" s="75" t="str">
        <f>IF(J12="","",J12)</f>
        <v>19. 7. 2025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99</v>
      </c>
    </row>
    <row r="60" s="9" customFormat="1" ht="24.96" customHeight="1">
      <c r="A60" s="9"/>
      <c r="B60" s="168"/>
      <c r="C60" s="169"/>
      <c r="D60" s="170" t="s">
        <v>919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108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BORŠICE U BLATNICE OPRAVA ČÁSTI ŘADU B-6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94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OVN - Ostatní a vedlejší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k.ú. Boršice u Blatnice</v>
      </c>
      <c r="G74" s="43"/>
      <c r="H74" s="43"/>
      <c r="I74" s="35" t="s">
        <v>23</v>
      </c>
      <c r="J74" s="75" t="str">
        <f>IF(J12="","",J12)</f>
        <v>19. 7. 2025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 xml:space="preserve"> </v>
      </c>
      <c r="G76" s="43"/>
      <c r="H76" s="43"/>
      <c r="I76" s="35" t="s">
        <v>31</v>
      </c>
      <c r="J76" s="39" t="str">
        <f>E21</f>
        <v xml:space="preserve"> 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33</v>
      </c>
      <c r="J77" s="39" t="str">
        <f>E24</f>
        <v xml:space="preserve">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109</v>
      </c>
      <c r="D79" s="183" t="s">
        <v>55</v>
      </c>
      <c r="E79" s="183" t="s">
        <v>51</v>
      </c>
      <c r="F79" s="183" t="s">
        <v>52</v>
      </c>
      <c r="G79" s="183" t="s">
        <v>110</v>
      </c>
      <c r="H79" s="183" t="s">
        <v>111</v>
      </c>
      <c r="I79" s="183" t="s">
        <v>112</v>
      </c>
      <c r="J79" s="183" t="s">
        <v>98</v>
      </c>
      <c r="K79" s="184" t="s">
        <v>113</v>
      </c>
      <c r="L79" s="185"/>
      <c r="M79" s="95" t="s">
        <v>19</v>
      </c>
      <c r="N79" s="96" t="s">
        <v>40</v>
      </c>
      <c r="O79" s="96" t="s">
        <v>114</v>
      </c>
      <c r="P79" s="96" t="s">
        <v>115</v>
      </c>
      <c r="Q79" s="96" t="s">
        <v>116</v>
      </c>
      <c r="R79" s="96" t="s">
        <v>117</v>
      </c>
      <c r="S79" s="96" t="s">
        <v>118</v>
      </c>
      <c r="T79" s="97" t="s">
        <v>119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120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69</v>
      </c>
      <c r="AU80" s="20" t="s">
        <v>99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69</v>
      </c>
      <c r="E81" s="194" t="s">
        <v>920</v>
      </c>
      <c r="F81" s="194" t="s">
        <v>921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SUM(P82:P104)</f>
        <v>0</v>
      </c>
      <c r="Q81" s="199"/>
      <c r="R81" s="200">
        <f>SUM(R82:R104)</f>
        <v>0</v>
      </c>
      <c r="S81" s="199"/>
      <c r="T81" s="201">
        <f>SUM(T82:T104)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78</v>
      </c>
      <c r="AT81" s="203" t="s">
        <v>69</v>
      </c>
      <c r="AU81" s="203" t="s">
        <v>70</v>
      </c>
      <c r="AY81" s="202" t="s">
        <v>123</v>
      </c>
      <c r="BK81" s="204">
        <f>SUM(BK82:BK104)</f>
        <v>0</v>
      </c>
    </row>
    <row r="82" s="2" customFormat="1" ht="21.75" customHeight="1">
      <c r="A82" s="41"/>
      <c r="B82" s="42"/>
      <c r="C82" s="207" t="s">
        <v>78</v>
      </c>
      <c r="D82" s="207" t="s">
        <v>125</v>
      </c>
      <c r="E82" s="208" t="s">
        <v>922</v>
      </c>
      <c r="F82" s="209" t="s">
        <v>923</v>
      </c>
      <c r="G82" s="210" t="s">
        <v>924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41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130</v>
      </c>
      <c r="AT82" s="218" t="s">
        <v>125</v>
      </c>
      <c r="AU82" s="218" t="s">
        <v>78</v>
      </c>
      <c r="AY82" s="20" t="s">
        <v>123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78</v>
      </c>
      <c r="BK82" s="219">
        <f>ROUND(I82*H82,2)</f>
        <v>0</v>
      </c>
      <c r="BL82" s="20" t="s">
        <v>130</v>
      </c>
      <c r="BM82" s="218" t="s">
        <v>925</v>
      </c>
    </row>
    <row r="83" s="2" customFormat="1" ht="16.5" customHeight="1">
      <c r="A83" s="41"/>
      <c r="B83" s="42"/>
      <c r="C83" s="207" t="s">
        <v>80</v>
      </c>
      <c r="D83" s="207" t="s">
        <v>125</v>
      </c>
      <c r="E83" s="208" t="s">
        <v>926</v>
      </c>
      <c r="F83" s="209" t="s">
        <v>927</v>
      </c>
      <c r="G83" s="210" t="s">
        <v>924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41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130</v>
      </c>
      <c r="AT83" s="218" t="s">
        <v>125</v>
      </c>
      <c r="AU83" s="218" t="s">
        <v>78</v>
      </c>
      <c r="AY83" s="20" t="s">
        <v>123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78</v>
      </c>
      <c r="BK83" s="219">
        <f>ROUND(I83*H83,2)</f>
        <v>0</v>
      </c>
      <c r="BL83" s="20" t="s">
        <v>130</v>
      </c>
      <c r="BM83" s="218" t="s">
        <v>928</v>
      </c>
    </row>
    <row r="84" s="2" customFormat="1" ht="16.5" customHeight="1">
      <c r="A84" s="41"/>
      <c r="B84" s="42"/>
      <c r="C84" s="207" t="s">
        <v>142</v>
      </c>
      <c r="D84" s="207" t="s">
        <v>125</v>
      </c>
      <c r="E84" s="208" t="s">
        <v>929</v>
      </c>
      <c r="F84" s="209" t="s">
        <v>930</v>
      </c>
      <c r="G84" s="210" t="s">
        <v>924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41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130</v>
      </c>
      <c r="AT84" s="218" t="s">
        <v>125</v>
      </c>
      <c r="AU84" s="218" t="s">
        <v>78</v>
      </c>
      <c r="AY84" s="20" t="s">
        <v>123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78</v>
      </c>
      <c r="BK84" s="219">
        <f>ROUND(I84*H84,2)</f>
        <v>0</v>
      </c>
      <c r="BL84" s="20" t="s">
        <v>130</v>
      </c>
      <c r="BM84" s="218" t="s">
        <v>931</v>
      </c>
    </row>
    <row r="85" s="2" customFormat="1" ht="16.5" customHeight="1">
      <c r="A85" s="41"/>
      <c r="B85" s="42"/>
      <c r="C85" s="207" t="s">
        <v>130</v>
      </c>
      <c r="D85" s="207" t="s">
        <v>125</v>
      </c>
      <c r="E85" s="208" t="s">
        <v>932</v>
      </c>
      <c r="F85" s="209" t="s">
        <v>933</v>
      </c>
      <c r="G85" s="210" t="s">
        <v>924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41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130</v>
      </c>
      <c r="AT85" s="218" t="s">
        <v>125</v>
      </c>
      <c r="AU85" s="218" t="s">
        <v>78</v>
      </c>
      <c r="AY85" s="20" t="s">
        <v>123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78</v>
      </c>
      <c r="BK85" s="219">
        <f>ROUND(I85*H85,2)</f>
        <v>0</v>
      </c>
      <c r="BL85" s="20" t="s">
        <v>130</v>
      </c>
      <c r="BM85" s="218" t="s">
        <v>934</v>
      </c>
    </row>
    <row r="86" s="2" customFormat="1" ht="16.5" customHeight="1">
      <c r="A86" s="41"/>
      <c r="B86" s="42"/>
      <c r="C86" s="207" t="s">
        <v>152</v>
      </c>
      <c r="D86" s="207" t="s">
        <v>125</v>
      </c>
      <c r="E86" s="208" t="s">
        <v>935</v>
      </c>
      <c r="F86" s="209" t="s">
        <v>936</v>
      </c>
      <c r="G86" s="210" t="s">
        <v>924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41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130</v>
      </c>
      <c r="AT86" s="218" t="s">
        <v>125</v>
      </c>
      <c r="AU86" s="218" t="s">
        <v>78</v>
      </c>
      <c r="AY86" s="20" t="s">
        <v>123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78</v>
      </c>
      <c r="BK86" s="219">
        <f>ROUND(I86*H86,2)</f>
        <v>0</v>
      </c>
      <c r="BL86" s="20" t="s">
        <v>130</v>
      </c>
      <c r="BM86" s="218" t="s">
        <v>937</v>
      </c>
    </row>
    <row r="87" s="2" customFormat="1" ht="16.5" customHeight="1">
      <c r="A87" s="41"/>
      <c r="B87" s="42"/>
      <c r="C87" s="207" t="s">
        <v>161</v>
      </c>
      <c r="D87" s="207" t="s">
        <v>125</v>
      </c>
      <c r="E87" s="208" t="s">
        <v>938</v>
      </c>
      <c r="F87" s="209" t="s">
        <v>939</v>
      </c>
      <c r="G87" s="210" t="s">
        <v>924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41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130</v>
      </c>
      <c r="AT87" s="218" t="s">
        <v>125</v>
      </c>
      <c r="AU87" s="218" t="s">
        <v>78</v>
      </c>
      <c r="AY87" s="20" t="s">
        <v>123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78</v>
      </c>
      <c r="BK87" s="219">
        <f>ROUND(I87*H87,2)</f>
        <v>0</v>
      </c>
      <c r="BL87" s="20" t="s">
        <v>130</v>
      </c>
      <c r="BM87" s="218" t="s">
        <v>940</v>
      </c>
    </row>
    <row r="88" s="2" customFormat="1" ht="16.5" customHeight="1">
      <c r="A88" s="41"/>
      <c r="B88" s="42"/>
      <c r="C88" s="207" t="s">
        <v>168</v>
      </c>
      <c r="D88" s="207" t="s">
        <v>125</v>
      </c>
      <c r="E88" s="208" t="s">
        <v>941</v>
      </c>
      <c r="F88" s="209" t="s">
        <v>942</v>
      </c>
      <c r="G88" s="210" t="s">
        <v>924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41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130</v>
      </c>
      <c r="AT88" s="218" t="s">
        <v>125</v>
      </c>
      <c r="AU88" s="218" t="s">
        <v>78</v>
      </c>
      <c r="AY88" s="20" t="s">
        <v>123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78</v>
      </c>
      <c r="BK88" s="219">
        <f>ROUND(I88*H88,2)</f>
        <v>0</v>
      </c>
      <c r="BL88" s="20" t="s">
        <v>130</v>
      </c>
      <c r="BM88" s="218" t="s">
        <v>943</v>
      </c>
    </row>
    <row r="89" s="2" customFormat="1" ht="16.5" customHeight="1">
      <c r="A89" s="41"/>
      <c r="B89" s="42"/>
      <c r="C89" s="207" t="s">
        <v>174</v>
      </c>
      <c r="D89" s="207" t="s">
        <v>125</v>
      </c>
      <c r="E89" s="208" t="s">
        <v>944</v>
      </c>
      <c r="F89" s="209" t="s">
        <v>945</v>
      </c>
      <c r="G89" s="210" t="s">
        <v>924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41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130</v>
      </c>
      <c r="AT89" s="218" t="s">
        <v>125</v>
      </c>
      <c r="AU89" s="218" t="s">
        <v>78</v>
      </c>
      <c r="AY89" s="20" t="s">
        <v>123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78</v>
      </c>
      <c r="BK89" s="219">
        <f>ROUND(I89*H89,2)</f>
        <v>0</v>
      </c>
      <c r="BL89" s="20" t="s">
        <v>130</v>
      </c>
      <c r="BM89" s="218" t="s">
        <v>946</v>
      </c>
    </row>
    <row r="90" s="2" customFormat="1" ht="33" customHeight="1">
      <c r="A90" s="41"/>
      <c r="B90" s="42"/>
      <c r="C90" s="207" t="s">
        <v>180</v>
      </c>
      <c r="D90" s="207" t="s">
        <v>125</v>
      </c>
      <c r="E90" s="208" t="s">
        <v>947</v>
      </c>
      <c r="F90" s="209" t="s">
        <v>948</v>
      </c>
      <c r="G90" s="210" t="s">
        <v>924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41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130</v>
      </c>
      <c r="AT90" s="218" t="s">
        <v>125</v>
      </c>
      <c r="AU90" s="218" t="s">
        <v>78</v>
      </c>
      <c r="AY90" s="20" t="s">
        <v>123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130</v>
      </c>
      <c r="BM90" s="218" t="s">
        <v>949</v>
      </c>
    </row>
    <row r="91" s="2" customFormat="1" ht="24.15" customHeight="1">
      <c r="A91" s="41"/>
      <c r="B91" s="42"/>
      <c r="C91" s="207" t="s">
        <v>188</v>
      </c>
      <c r="D91" s="207" t="s">
        <v>125</v>
      </c>
      <c r="E91" s="208" t="s">
        <v>950</v>
      </c>
      <c r="F91" s="209" t="s">
        <v>951</v>
      </c>
      <c r="G91" s="210" t="s">
        <v>924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41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130</v>
      </c>
      <c r="AT91" s="218" t="s">
        <v>125</v>
      </c>
      <c r="AU91" s="218" t="s">
        <v>78</v>
      </c>
      <c r="AY91" s="20" t="s">
        <v>123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130</v>
      </c>
      <c r="BM91" s="218" t="s">
        <v>952</v>
      </c>
    </row>
    <row r="92" s="2" customFormat="1" ht="24.15" customHeight="1">
      <c r="A92" s="41"/>
      <c r="B92" s="42"/>
      <c r="C92" s="207" t="s">
        <v>195</v>
      </c>
      <c r="D92" s="207" t="s">
        <v>125</v>
      </c>
      <c r="E92" s="208" t="s">
        <v>953</v>
      </c>
      <c r="F92" s="209" t="s">
        <v>954</v>
      </c>
      <c r="G92" s="210" t="s">
        <v>924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41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130</v>
      </c>
      <c r="AT92" s="218" t="s">
        <v>125</v>
      </c>
      <c r="AU92" s="218" t="s">
        <v>78</v>
      </c>
      <c r="AY92" s="20" t="s">
        <v>123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78</v>
      </c>
      <c r="BK92" s="219">
        <f>ROUND(I92*H92,2)</f>
        <v>0</v>
      </c>
      <c r="BL92" s="20" t="s">
        <v>130</v>
      </c>
      <c r="BM92" s="218" t="s">
        <v>955</v>
      </c>
    </row>
    <row r="93" s="2" customFormat="1" ht="16.5" customHeight="1">
      <c r="A93" s="41"/>
      <c r="B93" s="42"/>
      <c r="C93" s="207" t="s">
        <v>8</v>
      </c>
      <c r="D93" s="207" t="s">
        <v>125</v>
      </c>
      <c r="E93" s="208" t="s">
        <v>956</v>
      </c>
      <c r="F93" s="209" t="s">
        <v>957</v>
      </c>
      <c r="G93" s="210" t="s">
        <v>924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41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130</v>
      </c>
      <c r="AT93" s="218" t="s">
        <v>125</v>
      </c>
      <c r="AU93" s="218" t="s">
        <v>78</v>
      </c>
      <c r="AY93" s="20" t="s">
        <v>123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78</v>
      </c>
      <c r="BK93" s="219">
        <f>ROUND(I93*H93,2)</f>
        <v>0</v>
      </c>
      <c r="BL93" s="20" t="s">
        <v>130</v>
      </c>
      <c r="BM93" s="218" t="s">
        <v>958</v>
      </c>
    </row>
    <row r="94" s="2" customFormat="1" ht="16.5" customHeight="1">
      <c r="A94" s="41"/>
      <c r="B94" s="42"/>
      <c r="C94" s="207" t="s">
        <v>206</v>
      </c>
      <c r="D94" s="207" t="s">
        <v>125</v>
      </c>
      <c r="E94" s="208" t="s">
        <v>959</v>
      </c>
      <c r="F94" s="209" t="s">
        <v>960</v>
      </c>
      <c r="G94" s="210" t="s">
        <v>924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41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130</v>
      </c>
      <c r="AT94" s="218" t="s">
        <v>125</v>
      </c>
      <c r="AU94" s="218" t="s">
        <v>78</v>
      </c>
      <c r="AY94" s="20" t="s">
        <v>123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78</v>
      </c>
      <c r="BK94" s="219">
        <f>ROUND(I94*H94,2)</f>
        <v>0</v>
      </c>
      <c r="BL94" s="20" t="s">
        <v>130</v>
      </c>
      <c r="BM94" s="218" t="s">
        <v>961</v>
      </c>
    </row>
    <row r="95" s="2" customFormat="1" ht="16.5" customHeight="1">
      <c r="A95" s="41"/>
      <c r="B95" s="42"/>
      <c r="C95" s="207" t="s">
        <v>212</v>
      </c>
      <c r="D95" s="207" t="s">
        <v>125</v>
      </c>
      <c r="E95" s="208" t="s">
        <v>962</v>
      </c>
      <c r="F95" s="209" t="s">
        <v>963</v>
      </c>
      <c r="G95" s="210" t="s">
        <v>924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41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130</v>
      </c>
      <c r="AT95" s="218" t="s">
        <v>125</v>
      </c>
      <c r="AU95" s="218" t="s">
        <v>78</v>
      </c>
      <c r="AY95" s="20" t="s">
        <v>123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130</v>
      </c>
      <c r="BM95" s="218" t="s">
        <v>964</v>
      </c>
    </row>
    <row r="96" s="2" customFormat="1" ht="24.15" customHeight="1">
      <c r="A96" s="41"/>
      <c r="B96" s="42"/>
      <c r="C96" s="207" t="s">
        <v>221</v>
      </c>
      <c r="D96" s="207" t="s">
        <v>125</v>
      </c>
      <c r="E96" s="208" t="s">
        <v>965</v>
      </c>
      <c r="F96" s="209" t="s">
        <v>966</v>
      </c>
      <c r="G96" s="210" t="s">
        <v>924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41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130</v>
      </c>
      <c r="AT96" s="218" t="s">
        <v>125</v>
      </c>
      <c r="AU96" s="218" t="s">
        <v>78</v>
      </c>
      <c r="AY96" s="20" t="s">
        <v>123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130</v>
      </c>
      <c r="BM96" s="218" t="s">
        <v>967</v>
      </c>
    </row>
    <row r="97" s="2" customFormat="1" ht="24.15" customHeight="1">
      <c r="A97" s="41"/>
      <c r="B97" s="42"/>
      <c r="C97" s="207" t="s">
        <v>234</v>
      </c>
      <c r="D97" s="207" t="s">
        <v>125</v>
      </c>
      <c r="E97" s="208" t="s">
        <v>968</v>
      </c>
      <c r="F97" s="209" t="s">
        <v>969</v>
      </c>
      <c r="G97" s="210" t="s">
        <v>924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41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130</v>
      </c>
      <c r="AT97" s="218" t="s">
        <v>125</v>
      </c>
      <c r="AU97" s="218" t="s">
        <v>78</v>
      </c>
      <c r="AY97" s="20" t="s">
        <v>123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130</v>
      </c>
      <c r="BM97" s="218" t="s">
        <v>970</v>
      </c>
    </row>
    <row r="98" s="2" customFormat="1" ht="16.5" customHeight="1">
      <c r="A98" s="41"/>
      <c r="B98" s="42"/>
      <c r="C98" s="207" t="s">
        <v>243</v>
      </c>
      <c r="D98" s="207" t="s">
        <v>125</v>
      </c>
      <c r="E98" s="208" t="s">
        <v>971</v>
      </c>
      <c r="F98" s="209" t="s">
        <v>972</v>
      </c>
      <c r="G98" s="210" t="s">
        <v>924</v>
      </c>
      <c r="H98" s="211">
        <v>1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41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130</v>
      </c>
      <c r="AT98" s="218" t="s">
        <v>125</v>
      </c>
      <c r="AU98" s="218" t="s">
        <v>78</v>
      </c>
      <c r="AY98" s="20" t="s">
        <v>123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130</v>
      </c>
      <c r="BM98" s="218" t="s">
        <v>973</v>
      </c>
    </row>
    <row r="99" s="2" customFormat="1" ht="24.15" customHeight="1">
      <c r="A99" s="41"/>
      <c r="B99" s="42"/>
      <c r="C99" s="207" t="s">
        <v>250</v>
      </c>
      <c r="D99" s="207" t="s">
        <v>125</v>
      </c>
      <c r="E99" s="208" t="s">
        <v>974</v>
      </c>
      <c r="F99" s="209" t="s">
        <v>975</v>
      </c>
      <c r="G99" s="210" t="s">
        <v>924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41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130</v>
      </c>
      <c r="AT99" s="218" t="s">
        <v>125</v>
      </c>
      <c r="AU99" s="218" t="s">
        <v>78</v>
      </c>
      <c r="AY99" s="20" t="s">
        <v>123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78</v>
      </c>
      <c r="BK99" s="219">
        <f>ROUND(I99*H99,2)</f>
        <v>0</v>
      </c>
      <c r="BL99" s="20" t="s">
        <v>130</v>
      </c>
      <c r="BM99" s="218" t="s">
        <v>976</v>
      </c>
    </row>
    <row r="100" s="2" customFormat="1">
      <c r="A100" s="41"/>
      <c r="B100" s="42"/>
      <c r="C100" s="43"/>
      <c r="D100" s="227" t="s">
        <v>604</v>
      </c>
      <c r="E100" s="43"/>
      <c r="F100" s="283" t="s">
        <v>977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604</v>
      </c>
      <c r="AU100" s="20" t="s">
        <v>78</v>
      </c>
    </row>
    <row r="101" s="2" customFormat="1" ht="33" customHeight="1">
      <c r="A101" s="41"/>
      <c r="B101" s="42"/>
      <c r="C101" s="207" t="s">
        <v>256</v>
      </c>
      <c r="D101" s="207" t="s">
        <v>125</v>
      </c>
      <c r="E101" s="208" t="s">
        <v>978</v>
      </c>
      <c r="F101" s="209" t="s">
        <v>979</v>
      </c>
      <c r="G101" s="210" t="s">
        <v>924</v>
      </c>
      <c r="H101" s="211">
        <v>1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41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130</v>
      </c>
      <c r="AT101" s="218" t="s">
        <v>125</v>
      </c>
      <c r="AU101" s="218" t="s">
        <v>78</v>
      </c>
      <c r="AY101" s="20" t="s">
        <v>123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130</v>
      </c>
      <c r="BM101" s="218" t="s">
        <v>980</v>
      </c>
    </row>
    <row r="102" s="2" customFormat="1" ht="16.5" customHeight="1">
      <c r="A102" s="41"/>
      <c r="B102" s="42"/>
      <c r="C102" s="207" t="s">
        <v>261</v>
      </c>
      <c r="D102" s="207" t="s">
        <v>125</v>
      </c>
      <c r="E102" s="208" t="s">
        <v>981</v>
      </c>
      <c r="F102" s="209" t="s">
        <v>982</v>
      </c>
      <c r="G102" s="210" t="s">
        <v>924</v>
      </c>
      <c r="H102" s="211">
        <v>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41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130</v>
      </c>
      <c r="AT102" s="218" t="s">
        <v>125</v>
      </c>
      <c r="AU102" s="218" t="s">
        <v>78</v>
      </c>
      <c r="AY102" s="20" t="s">
        <v>123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78</v>
      </c>
      <c r="BK102" s="219">
        <f>ROUND(I102*H102,2)</f>
        <v>0</v>
      </c>
      <c r="BL102" s="20" t="s">
        <v>130</v>
      </c>
      <c r="BM102" s="218" t="s">
        <v>983</v>
      </c>
    </row>
    <row r="103" s="2" customFormat="1" ht="16.5" customHeight="1">
      <c r="A103" s="41"/>
      <c r="B103" s="42"/>
      <c r="C103" s="207" t="s">
        <v>7</v>
      </c>
      <c r="D103" s="207" t="s">
        <v>125</v>
      </c>
      <c r="E103" s="208" t="s">
        <v>984</v>
      </c>
      <c r="F103" s="209" t="s">
        <v>985</v>
      </c>
      <c r="G103" s="210" t="s">
        <v>924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41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130</v>
      </c>
      <c r="AT103" s="218" t="s">
        <v>125</v>
      </c>
      <c r="AU103" s="218" t="s">
        <v>78</v>
      </c>
      <c r="AY103" s="20" t="s">
        <v>123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130</v>
      </c>
      <c r="BM103" s="218" t="s">
        <v>986</v>
      </c>
    </row>
    <row r="104" s="2" customFormat="1" ht="24.15" customHeight="1">
      <c r="A104" s="41"/>
      <c r="B104" s="42"/>
      <c r="C104" s="207" t="s">
        <v>274</v>
      </c>
      <c r="D104" s="207" t="s">
        <v>125</v>
      </c>
      <c r="E104" s="208" t="s">
        <v>987</v>
      </c>
      <c r="F104" s="209" t="s">
        <v>988</v>
      </c>
      <c r="G104" s="210" t="s">
        <v>924</v>
      </c>
      <c r="H104" s="211">
        <v>1</v>
      </c>
      <c r="I104" s="212"/>
      <c r="J104" s="213">
        <f>ROUND(I104*H104,2)</f>
        <v>0</v>
      </c>
      <c r="K104" s="209" t="s">
        <v>19</v>
      </c>
      <c r="L104" s="47"/>
      <c r="M104" s="284" t="s">
        <v>19</v>
      </c>
      <c r="N104" s="285" t="s">
        <v>41</v>
      </c>
      <c r="O104" s="281"/>
      <c r="P104" s="286">
        <f>O104*H104</f>
        <v>0</v>
      </c>
      <c r="Q104" s="286">
        <v>0</v>
      </c>
      <c r="R104" s="286">
        <f>Q104*H104</f>
        <v>0</v>
      </c>
      <c r="S104" s="286">
        <v>0</v>
      </c>
      <c r="T104" s="28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130</v>
      </c>
      <c r="AT104" s="218" t="s">
        <v>125</v>
      </c>
      <c r="AU104" s="218" t="s">
        <v>78</v>
      </c>
      <c r="AY104" s="20" t="s">
        <v>123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78</v>
      </c>
      <c r="BK104" s="219">
        <f>ROUND(I104*H104,2)</f>
        <v>0</v>
      </c>
      <c r="BL104" s="20" t="s">
        <v>130</v>
      </c>
      <c r="BM104" s="218" t="s">
        <v>989</v>
      </c>
    </row>
    <row r="105" s="2" customFormat="1" ht="6.96" customHeight="1">
      <c r="A105" s="41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47"/>
      <c r="M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</sheetData>
  <sheetProtection sheet="1" autoFilter="0" formatColumns="0" formatRows="0" objects="1" scenarios="1" spinCount="100000" saltValue="J8pwbV+GGxnrOTqCmGdD1xvTV9t5lXzdxD9nMSHub5Td5/x8RDTCrSnNljUubEDYCRqW+LcRjg+4ZBxm/vIZmA==" hashValue="nT74apZLPHLpcpRDwsulYi6NodWxW9eieEdqUqCoMiYudbDWhe2CKDYzLWWqEeN5W/FI/exgf1ajUiDN5Jr53w==" algorithmName="SHA-512" password="CC51"/>
  <autoFilter ref="C79:K104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990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991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992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993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994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995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996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997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998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999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1000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77</v>
      </c>
      <c r="F18" s="299" t="s">
        <v>1001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1002</v>
      </c>
      <c r="F19" s="299" t="s">
        <v>1003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1004</v>
      </c>
      <c r="F20" s="299" t="s">
        <v>1005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1006</v>
      </c>
      <c r="F21" s="299" t="s">
        <v>1007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1008</v>
      </c>
      <c r="F22" s="299" t="s">
        <v>1009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1010</v>
      </c>
      <c r="F23" s="299" t="s">
        <v>1011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1012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1013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1014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1015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1016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1017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1018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1019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1020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109</v>
      </c>
      <c r="F36" s="299"/>
      <c r="G36" s="299" t="s">
        <v>1021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1022</v>
      </c>
      <c r="F37" s="299"/>
      <c r="G37" s="299" t="s">
        <v>1023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51</v>
      </c>
      <c r="F38" s="299"/>
      <c r="G38" s="299" t="s">
        <v>1024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52</v>
      </c>
      <c r="F39" s="299"/>
      <c r="G39" s="299" t="s">
        <v>1025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110</v>
      </c>
      <c r="F40" s="299"/>
      <c r="G40" s="299" t="s">
        <v>1026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111</v>
      </c>
      <c r="F41" s="299"/>
      <c r="G41" s="299" t="s">
        <v>1027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1028</v>
      </c>
      <c r="F42" s="299"/>
      <c r="G42" s="299" t="s">
        <v>1029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1030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1031</v>
      </c>
      <c r="F44" s="299"/>
      <c r="G44" s="299" t="s">
        <v>1032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113</v>
      </c>
      <c r="F45" s="299"/>
      <c r="G45" s="299" t="s">
        <v>1033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1034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1035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1036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1037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1038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1039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1040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1041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1042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1043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1044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1045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1046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1047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1048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1049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1050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1051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1052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1053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1054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1055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1056</v>
      </c>
      <c r="D76" s="317"/>
      <c r="E76" s="317"/>
      <c r="F76" s="317" t="s">
        <v>1057</v>
      </c>
      <c r="G76" s="318"/>
      <c r="H76" s="317" t="s">
        <v>52</v>
      </c>
      <c r="I76" s="317" t="s">
        <v>55</v>
      </c>
      <c r="J76" s="317" t="s">
        <v>1058</v>
      </c>
      <c r="K76" s="316"/>
    </row>
    <row r="77" s="1" customFormat="1" ht="17.25" customHeight="1">
      <c r="B77" s="314"/>
      <c r="C77" s="319" t="s">
        <v>1059</v>
      </c>
      <c r="D77" s="319"/>
      <c r="E77" s="319"/>
      <c r="F77" s="320" t="s">
        <v>1060</v>
      </c>
      <c r="G77" s="321"/>
      <c r="H77" s="319"/>
      <c r="I77" s="319"/>
      <c r="J77" s="319" t="s">
        <v>1061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51</v>
      </c>
      <c r="D79" s="324"/>
      <c r="E79" s="324"/>
      <c r="F79" s="325" t="s">
        <v>1062</v>
      </c>
      <c r="G79" s="326"/>
      <c r="H79" s="302" t="s">
        <v>1063</v>
      </c>
      <c r="I79" s="302" t="s">
        <v>1064</v>
      </c>
      <c r="J79" s="302">
        <v>20</v>
      </c>
      <c r="K79" s="316"/>
    </row>
    <row r="80" s="1" customFormat="1" ht="15" customHeight="1">
      <c r="B80" s="314"/>
      <c r="C80" s="302" t="s">
        <v>1065</v>
      </c>
      <c r="D80" s="302"/>
      <c r="E80" s="302"/>
      <c r="F80" s="325" t="s">
        <v>1062</v>
      </c>
      <c r="G80" s="326"/>
      <c r="H80" s="302" t="s">
        <v>1066</v>
      </c>
      <c r="I80" s="302" t="s">
        <v>1064</v>
      </c>
      <c r="J80" s="302">
        <v>120</v>
      </c>
      <c r="K80" s="316"/>
    </row>
    <row r="81" s="1" customFormat="1" ht="15" customHeight="1">
      <c r="B81" s="327"/>
      <c r="C81" s="302" t="s">
        <v>1067</v>
      </c>
      <c r="D81" s="302"/>
      <c r="E81" s="302"/>
      <c r="F81" s="325" t="s">
        <v>1068</v>
      </c>
      <c r="G81" s="326"/>
      <c r="H81" s="302" t="s">
        <v>1069</v>
      </c>
      <c r="I81" s="302" t="s">
        <v>1064</v>
      </c>
      <c r="J81" s="302">
        <v>50</v>
      </c>
      <c r="K81" s="316"/>
    </row>
    <row r="82" s="1" customFormat="1" ht="15" customHeight="1">
      <c r="B82" s="327"/>
      <c r="C82" s="302" t="s">
        <v>1070</v>
      </c>
      <c r="D82" s="302"/>
      <c r="E82" s="302"/>
      <c r="F82" s="325" t="s">
        <v>1062</v>
      </c>
      <c r="G82" s="326"/>
      <c r="H82" s="302" t="s">
        <v>1071</v>
      </c>
      <c r="I82" s="302" t="s">
        <v>1072</v>
      </c>
      <c r="J82" s="302"/>
      <c r="K82" s="316"/>
    </row>
    <row r="83" s="1" customFormat="1" ht="15" customHeight="1">
      <c r="B83" s="327"/>
      <c r="C83" s="328" t="s">
        <v>1073</v>
      </c>
      <c r="D83" s="328"/>
      <c r="E83" s="328"/>
      <c r="F83" s="329" t="s">
        <v>1068</v>
      </c>
      <c r="G83" s="328"/>
      <c r="H83" s="328" t="s">
        <v>1074</v>
      </c>
      <c r="I83" s="328" t="s">
        <v>1064</v>
      </c>
      <c r="J83" s="328">
        <v>15</v>
      </c>
      <c r="K83" s="316"/>
    </row>
    <row r="84" s="1" customFormat="1" ht="15" customHeight="1">
      <c r="B84" s="327"/>
      <c r="C84" s="328" t="s">
        <v>1075</v>
      </c>
      <c r="D84" s="328"/>
      <c r="E84" s="328"/>
      <c r="F84" s="329" t="s">
        <v>1068</v>
      </c>
      <c r="G84" s="328"/>
      <c r="H84" s="328" t="s">
        <v>1076</v>
      </c>
      <c r="I84" s="328" t="s">
        <v>1064</v>
      </c>
      <c r="J84" s="328">
        <v>15</v>
      </c>
      <c r="K84" s="316"/>
    </row>
    <row r="85" s="1" customFormat="1" ht="15" customHeight="1">
      <c r="B85" s="327"/>
      <c r="C85" s="328" t="s">
        <v>1077</v>
      </c>
      <c r="D85" s="328"/>
      <c r="E85" s="328"/>
      <c r="F85" s="329" t="s">
        <v>1068</v>
      </c>
      <c r="G85" s="328"/>
      <c r="H85" s="328" t="s">
        <v>1078</v>
      </c>
      <c r="I85" s="328" t="s">
        <v>1064</v>
      </c>
      <c r="J85" s="328">
        <v>20</v>
      </c>
      <c r="K85" s="316"/>
    </row>
    <row r="86" s="1" customFormat="1" ht="15" customHeight="1">
      <c r="B86" s="327"/>
      <c r="C86" s="328" t="s">
        <v>1079</v>
      </c>
      <c r="D86" s="328"/>
      <c r="E86" s="328"/>
      <c r="F86" s="329" t="s">
        <v>1068</v>
      </c>
      <c r="G86" s="328"/>
      <c r="H86" s="328" t="s">
        <v>1080</v>
      </c>
      <c r="I86" s="328" t="s">
        <v>1064</v>
      </c>
      <c r="J86" s="328">
        <v>20</v>
      </c>
      <c r="K86" s="316"/>
    </row>
    <row r="87" s="1" customFormat="1" ht="15" customHeight="1">
      <c r="B87" s="327"/>
      <c r="C87" s="302" t="s">
        <v>1081</v>
      </c>
      <c r="D87" s="302"/>
      <c r="E87" s="302"/>
      <c r="F87" s="325" t="s">
        <v>1068</v>
      </c>
      <c r="G87" s="326"/>
      <c r="H87" s="302" t="s">
        <v>1082</v>
      </c>
      <c r="I87" s="302" t="s">
        <v>1064</v>
      </c>
      <c r="J87" s="302">
        <v>50</v>
      </c>
      <c r="K87" s="316"/>
    </row>
    <row r="88" s="1" customFormat="1" ht="15" customHeight="1">
      <c r="B88" s="327"/>
      <c r="C88" s="302" t="s">
        <v>1083</v>
      </c>
      <c r="D88" s="302"/>
      <c r="E88" s="302"/>
      <c r="F88" s="325" t="s">
        <v>1068</v>
      </c>
      <c r="G88" s="326"/>
      <c r="H88" s="302" t="s">
        <v>1084</v>
      </c>
      <c r="I88" s="302" t="s">
        <v>1064</v>
      </c>
      <c r="J88" s="302">
        <v>20</v>
      </c>
      <c r="K88" s="316"/>
    </row>
    <row r="89" s="1" customFormat="1" ht="15" customHeight="1">
      <c r="B89" s="327"/>
      <c r="C89" s="302" t="s">
        <v>1085</v>
      </c>
      <c r="D89" s="302"/>
      <c r="E89" s="302"/>
      <c r="F89" s="325" t="s">
        <v>1068</v>
      </c>
      <c r="G89" s="326"/>
      <c r="H89" s="302" t="s">
        <v>1086</v>
      </c>
      <c r="I89" s="302" t="s">
        <v>1064</v>
      </c>
      <c r="J89" s="302">
        <v>20</v>
      </c>
      <c r="K89" s="316"/>
    </row>
    <row r="90" s="1" customFormat="1" ht="15" customHeight="1">
      <c r="B90" s="327"/>
      <c r="C90" s="302" t="s">
        <v>1087</v>
      </c>
      <c r="D90" s="302"/>
      <c r="E90" s="302"/>
      <c r="F90" s="325" t="s">
        <v>1068</v>
      </c>
      <c r="G90" s="326"/>
      <c r="H90" s="302" t="s">
        <v>1088</v>
      </c>
      <c r="I90" s="302" t="s">
        <v>1064</v>
      </c>
      <c r="J90" s="302">
        <v>50</v>
      </c>
      <c r="K90" s="316"/>
    </row>
    <row r="91" s="1" customFormat="1" ht="15" customHeight="1">
      <c r="B91" s="327"/>
      <c r="C91" s="302" t="s">
        <v>1089</v>
      </c>
      <c r="D91" s="302"/>
      <c r="E91" s="302"/>
      <c r="F91" s="325" t="s">
        <v>1068</v>
      </c>
      <c r="G91" s="326"/>
      <c r="H91" s="302" t="s">
        <v>1089</v>
      </c>
      <c r="I91" s="302" t="s">
        <v>1064</v>
      </c>
      <c r="J91" s="302">
        <v>50</v>
      </c>
      <c r="K91" s="316"/>
    </row>
    <row r="92" s="1" customFormat="1" ht="15" customHeight="1">
      <c r="B92" s="327"/>
      <c r="C92" s="302" t="s">
        <v>1090</v>
      </c>
      <c r="D92" s="302"/>
      <c r="E92" s="302"/>
      <c r="F92" s="325" t="s">
        <v>1068</v>
      </c>
      <c r="G92" s="326"/>
      <c r="H92" s="302" t="s">
        <v>1091</v>
      </c>
      <c r="I92" s="302" t="s">
        <v>1064</v>
      </c>
      <c r="J92" s="302">
        <v>255</v>
      </c>
      <c r="K92" s="316"/>
    </row>
    <row r="93" s="1" customFormat="1" ht="15" customHeight="1">
      <c r="B93" s="327"/>
      <c r="C93" s="302" t="s">
        <v>1092</v>
      </c>
      <c r="D93" s="302"/>
      <c r="E93" s="302"/>
      <c r="F93" s="325" t="s">
        <v>1062</v>
      </c>
      <c r="G93" s="326"/>
      <c r="H93" s="302" t="s">
        <v>1093</v>
      </c>
      <c r="I93" s="302" t="s">
        <v>1094</v>
      </c>
      <c r="J93" s="302"/>
      <c r="K93" s="316"/>
    </row>
    <row r="94" s="1" customFormat="1" ht="15" customHeight="1">
      <c r="B94" s="327"/>
      <c r="C94" s="302" t="s">
        <v>1095</v>
      </c>
      <c r="D94" s="302"/>
      <c r="E94" s="302"/>
      <c r="F94" s="325" t="s">
        <v>1062</v>
      </c>
      <c r="G94" s="326"/>
      <c r="H94" s="302" t="s">
        <v>1096</v>
      </c>
      <c r="I94" s="302" t="s">
        <v>1097</v>
      </c>
      <c r="J94" s="302"/>
      <c r="K94" s="316"/>
    </row>
    <row r="95" s="1" customFormat="1" ht="15" customHeight="1">
      <c r="B95" s="327"/>
      <c r="C95" s="302" t="s">
        <v>1098</v>
      </c>
      <c r="D95" s="302"/>
      <c r="E95" s="302"/>
      <c r="F95" s="325" t="s">
        <v>1062</v>
      </c>
      <c r="G95" s="326"/>
      <c r="H95" s="302" t="s">
        <v>1098</v>
      </c>
      <c r="I95" s="302" t="s">
        <v>1097</v>
      </c>
      <c r="J95" s="302"/>
      <c r="K95" s="316"/>
    </row>
    <row r="96" s="1" customFormat="1" ht="15" customHeight="1">
      <c r="B96" s="327"/>
      <c r="C96" s="302" t="s">
        <v>36</v>
      </c>
      <c r="D96" s="302"/>
      <c r="E96" s="302"/>
      <c r="F96" s="325" t="s">
        <v>1062</v>
      </c>
      <c r="G96" s="326"/>
      <c r="H96" s="302" t="s">
        <v>1099</v>
      </c>
      <c r="I96" s="302" t="s">
        <v>1097</v>
      </c>
      <c r="J96" s="302"/>
      <c r="K96" s="316"/>
    </row>
    <row r="97" s="1" customFormat="1" ht="15" customHeight="1">
      <c r="B97" s="327"/>
      <c r="C97" s="302" t="s">
        <v>46</v>
      </c>
      <c r="D97" s="302"/>
      <c r="E97" s="302"/>
      <c r="F97" s="325" t="s">
        <v>1062</v>
      </c>
      <c r="G97" s="326"/>
      <c r="H97" s="302" t="s">
        <v>1100</v>
      </c>
      <c r="I97" s="302" t="s">
        <v>1097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1101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1056</v>
      </c>
      <c r="D103" s="317"/>
      <c r="E103" s="317"/>
      <c r="F103" s="317" t="s">
        <v>1057</v>
      </c>
      <c r="G103" s="318"/>
      <c r="H103" s="317" t="s">
        <v>52</v>
      </c>
      <c r="I103" s="317" t="s">
        <v>55</v>
      </c>
      <c r="J103" s="317" t="s">
        <v>1058</v>
      </c>
      <c r="K103" s="316"/>
    </row>
    <row r="104" s="1" customFormat="1" ht="17.25" customHeight="1">
      <c r="B104" s="314"/>
      <c r="C104" s="319" t="s">
        <v>1059</v>
      </c>
      <c r="D104" s="319"/>
      <c r="E104" s="319"/>
      <c r="F104" s="320" t="s">
        <v>1060</v>
      </c>
      <c r="G104" s="321"/>
      <c r="H104" s="319"/>
      <c r="I104" s="319"/>
      <c r="J104" s="319" t="s">
        <v>1061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51</v>
      </c>
      <c r="D106" s="324"/>
      <c r="E106" s="324"/>
      <c r="F106" s="325" t="s">
        <v>1062</v>
      </c>
      <c r="G106" s="302"/>
      <c r="H106" s="302" t="s">
        <v>1102</v>
      </c>
      <c r="I106" s="302" t="s">
        <v>1064</v>
      </c>
      <c r="J106" s="302">
        <v>20</v>
      </c>
      <c r="K106" s="316"/>
    </row>
    <row r="107" s="1" customFormat="1" ht="15" customHeight="1">
      <c r="B107" s="314"/>
      <c r="C107" s="302" t="s">
        <v>1065</v>
      </c>
      <c r="D107" s="302"/>
      <c r="E107" s="302"/>
      <c r="F107" s="325" t="s">
        <v>1062</v>
      </c>
      <c r="G107" s="302"/>
      <c r="H107" s="302" t="s">
        <v>1102</v>
      </c>
      <c r="I107" s="302" t="s">
        <v>1064</v>
      </c>
      <c r="J107" s="302">
        <v>120</v>
      </c>
      <c r="K107" s="316"/>
    </row>
    <row r="108" s="1" customFormat="1" ht="15" customHeight="1">
      <c r="B108" s="327"/>
      <c r="C108" s="302" t="s">
        <v>1067</v>
      </c>
      <c r="D108" s="302"/>
      <c r="E108" s="302"/>
      <c r="F108" s="325" t="s">
        <v>1068</v>
      </c>
      <c r="G108" s="302"/>
      <c r="H108" s="302" t="s">
        <v>1102</v>
      </c>
      <c r="I108" s="302" t="s">
        <v>1064</v>
      </c>
      <c r="J108" s="302">
        <v>50</v>
      </c>
      <c r="K108" s="316"/>
    </row>
    <row r="109" s="1" customFormat="1" ht="15" customHeight="1">
      <c r="B109" s="327"/>
      <c r="C109" s="302" t="s">
        <v>1070</v>
      </c>
      <c r="D109" s="302"/>
      <c r="E109" s="302"/>
      <c r="F109" s="325" t="s">
        <v>1062</v>
      </c>
      <c r="G109" s="302"/>
      <c r="H109" s="302" t="s">
        <v>1102</v>
      </c>
      <c r="I109" s="302" t="s">
        <v>1072</v>
      </c>
      <c r="J109" s="302"/>
      <c r="K109" s="316"/>
    </row>
    <row r="110" s="1" customFormat="1" ht="15" customHeight="1">
      <c r="B110" s="327"/>
      <c r="C110" s="302" t="s">
        <v>1081</v>
      </c>
      <c r="D110" s="302"/>
      <c r="E110" s="302"/>
      <c r="F110" s="325" t="s">
        <v>1068</v>
      </c>
      <c r="G110" s="302"/>
      <c r="H110" s="302" t="s">
        <v>1102</v>
      </c>
      <c r="I110" s="302" t="s">
        <v>1064</v>
      </c>
      <c r="J110" s="302">
        <v>50</v>
      </c>
      <c r="K110" s="316"/>
    </row>
    <row r="111" s="1" customFormat="1" ht="15" customHeight="1">
      <c r="B111" s="327"/>
      <c r="C111" s="302" t="s">
        <v>1089</v>
      </c>
      <c r="D111" s="302"/>
      <c r="E111" s="302"/>
      <c r="F111" s="325" t="s">
        <v>1068</v>
      </c>
      <c r="G111" s="302"/>
      <c r="H111" s="302" t="s">
        <v>1102</v>
      </c>
      <c r="I111" s="302" t="s">
        <v>1064</v>
      </c>
      <c r="J111" s="302">
        <v>50</v>
      </c>
      <c r="K111" s="316"/>
    </row>
    <row r="112" s="1" customFormat="1" ht="15" customHeight="1">
      <c r="B112" s="327"/>
      <c r="C112" s="302" t="s">
        <v>1087</v>
      </c>
      <c r="D112" s="302"/>
      <c r="E112" s="302"/>
      <c r="F112" s="325" t="s">
        <v>1068</v>
      </c>
      <c r="G112" s="302"/>
      <c r="H112" s="302" t="s">
        <v>1102</v>
      </c>
      <c r="I112" s="302" t="s">
        <v>1064</v>
      </c>
      <c r="J112" s="302">
        <v>50</v>
      </c>
      <c r="K112" s="316"/>
    </row>
    <row r="113" s="1" customFormat="1" ht="15" customHeight="1">
      <c r="B113" s="327"/>
      <c r="C113" s="302" t="s">
        <v>51</v>
      </c>
      <c r="D113" s="302"/>
      <c r="E113" s="302"/>
      <c r="F113" s="325" t="s">
        <v>1062</v>
      </c>
      <c r="G113" s="302"/>
      <c r="H113" s="302" t="s">
        <v>1103</v>
      </c>
      <c r="I113" s="302" t="s">
        <v>1064</v>
      </c>
      <c r="J113" s="302">
        <v>20</v>
      </c>
      <c r="K113" s="316"/>
    </row>
    <row r="114" s="1" customFormat="1" ht="15" customHeight="1">
      <c r="B114" s="327"/>
      <c r="C114" s="302" t="s">
        <v>1104</v>
      </c>
      <c r="D114" s="302"/>
      <c r="E114" s="302"/>
      <c r="F114" s="325" t="s">
        <v>1062</v>
      </c>
      <c r="G114" s="302"/>
      <c r="H114" s="302" t="s">
        <v>1105</v>
      </c>
      <c r="I114" s="302" t="s">
        <v>1064</v>
      </c>
      <c r="J114" s="302">
        <v>120</v>
      </c>
      <c r="K114" s="316"/>
    </row>
    <row r="115" s="1" customFormat="1" ht="15" customHeight="1">
      <c r="B115" s="327"/>
      <c r="C115" s="302" t="s">
        <v>36</v>
      </c>
      <c r="D115" s="302"/>
      <c r="E115" s="302"/>
      <c r="F115" s="325" t="s">
        <v>1062</v>
      </c>
      <c r="G115" s="302"/>
      <c r="H115" s="302" t="s">
        <v>1106</v>
      </c>
      <c r="I115" s="302" t="s">
        <v>1097</v>
      </c>
      <c r="J115" s="302"/>
      <c r="K115" s="316"/>
    </row>
    <row r="116" s="1" customFormat="1" ht="15" customHeight="1">
      <c r="B116" s="327"/>
      <c r="C116" s="302" t="s">
        <v>46</v>
      </c>
      <c r="D116" s="302"/>
      <c r="E116" s="302"/>
      <c r="F116" s="325" t="s">
        <v>1062</v>
      </c>
      <c r="G116" s="302"/>
      <c r="H116" s="302" t="s">
        <v>1107</v>
      </c>
      <c r="I116" s="302" t="s">
        <v>1097</v>
      </c>
      <c r="J116" s="302"/>
      <c r="K116" s="316"/>
    </row>
    <row r="117" s="1" customFormat="1" ht="15" customHeight="1">
      <c r="B117" s="327"/>
      <c r="C117" s="302" t="s">
        <v>55</v>
      </c>
      <c r="D117" s="302"/>
      <c r="E117" s="302"/>
      <c r="F117" s="325" t="s">
        <v>1062</v>
      </c>
      <c r="G117" s="302"/>
      <c r="H117" s="302" t="s">
        <v>1108</v>
      </c>
      <c r="I117" s="302" t="s">
        <v>1109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1110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1056</v>
      </c>
      <c r="D123" s="317"/>
      <c r="E123" s="317"/>
      <c r="F123" s="317" t="s">
        <v>1057</v>
      </c>
      <c r="G123" s="318"/>
      <c r="H123" s="317" t="s">
        <v>52</v>
      </c>
      <c r="I123" s="317" t="s">
        <v>55</v>
      </c>
      <c r="J123" s="317" t="s">
        <v>1058</v>
      </c>
      <c r="K123" s="346"/>
    </row>
    <row r="124" s="1" customFormat="1" ht="17.25" customHeight="1">
      <c r="B124" s="345"/>
      <c r="C124" s="319" t="s">
        <v>1059</v>
      </c>
      <c r="D124" s="319"/>
      <c r="E124" s="319"/>
      <c r="F124" s="320" t="s">
        <v>1060</v>
      </c>
      <c r="G124" s="321"/>
      <c r="H124" s="319"/>
      <c r="I124" s="319"/>
      <c r="J124" s="319" t="s">
        <v>1061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1065</v>
      </c>
      <c r="D126" s="324"/>
      <c r="E126" s="324"/>
      <c r="F126" s="325" t="s">
        <v>1062</v>
      </c>
      <c r="G126" s="302"/>
      <c r="H126" s="302" t="s">
        <v>1102</v>
      </c>
      <c r="I126" s="302" t="s">
        <v>1064</v>
      </c>
      <c r="J126" s="302">
        <v>120</v>
      </c>
      <c r="K126" s="350"/>
    </row>
    <row r="127" s="1" customFormat="1" ht="15" customHeight="1">
      <c r="B127" s="347"/>
      <c r="C127" s="302" t="s">
        <v>1111</v>
      </c>
      <c r="D127" s="302"/>
      <c r="E127" s="302"/>
      <c r="F127" s="325" t="s">
        <v>1062</v>
      </c>
      <c r="G127" s="302"/>
      <c r="H127" s="302" t="s">
        <v>1112</v>
      </c>
      <c r="I127" s="302" t="s">
        <v>1064</v>
      </c>
      <c r="J127" s="302" t="s">
        <v>1113</v>
      </c>
      <c r="K127" s="350"/>
    </row>
    <row r="128" s="1" customFormat="1" ht="15" customHeight="1">
      <c r="B128" s="347"/>
      <c r="C128" s="302" t="s">
        <v>1010</v>
      </c>
      <c r="D128" s="302"/>
      <c r="E128" s="302"/>
      <c r="F128" s="325" t="s">
        <v>1062</v>
      </c>
      <c r="G128" s="302"/>
      <c r="H128" s="302" t="s">
        <v>1114</v>
      </c>
      <c r="I128" s="302" t="s">
        <v>1064</v>
      </c>
      <c r="J128" s="302" t="s">
        <v>1113</v>
      </c>
      <c r="K128" s="350"/>
    </row>
    <row r="129" s="1" customFormat="1" ht="15" customHeight="1">
      <c r="B129" s="347"/>
      <c r="C129" s="302" t="s">
        <v>1073</v>
      </c>
      <c r="D129" s="302"/>
      <c r="E129" s="302"/>
      <c r="F129" s="325" t="s">
        <v>1068</v>
      </c>
      <c r="G129" s="302"/>
      <c r="H129" s="302" t="s">
        <v>1074</v>
      </c>
      <c r="I129" s="302" t="s">
        <v>1064</v>
      </c>
      <c r="J129" s="302">
        <v>15</v>
      </c>
      <c r="K129" s="350"/>
    </row>
    <row r="130" s="1" customFormat="1" ht="15" customHeight="1">
      <c r="B130" s="347"/>
      <c r="C130" s="328" t="s">
        <v>1075</v>
      </c>
      <c r="D130" s="328"/>
      <c r="E130" s="328"/>
      <c r="F130" s="329" t="s">
        <v>1068</v>
      </c>
      <c r="G130" s="328"/>
      <c r="H130" s="328" t="s">
        <v>1076</v>
      </c>
      <c r="I130" s="328" t="s">
        <v>1064</v>
      </c>
      <c r="J130" s="328">
        <v>15</v>
      </c>
      <c r="K130" s="350"/>
    </row>
    <row r="131" s="1" customFormat="1" ht="15" customHeight="1">
      <c r="B131" s="347"/>
      <c r="C131" s="328" t="s">
        <v>1077</v>
      </c>
      <c r="D131" s="328"/>
      <c r="E131" s="328"/>
      <c r="F131" s="329" t="s">
        <v>1068</v>
      </c>
      <c r="G131" s="328"/>
      <c r="H131" s="328" t="s">
        <v>1078</v>
      </c>
      <c r="I131" s="328" t="s">
        <v>1064</v>
      </c>
      <c r="J131" s="328">
        <v>20</v>
      </c>
      <c r="K131" s="350"/>
    </row>
    <row r="132" s="1" customFormat="1" ht="15" customHeight="1">
      <c r="B132" s="347"/>
      <c r="C132" s="328" t="s">
        <v>1079</v>
      </c>
      <c r="D132" s="328"/>
      <c r="E132" s="328"/>
      <c r="F132" s="329" t="s">
        <v>1068</v>
      </c>
      <c r="G132" s="328"/>
      <c r="H132" s="328" t="s">
        <v>1080</v>
      </c>
      <c r="I132" s="328" t="s">
        <v>1064</v>
      </c>
      <c r="J132" s="328">
        <v>20</v>
      </c>
      <c r="K132" s="350"/>
    </row>
    <row r="133" s="1" customFormat="1" ht="15" customHeight="1">
      <c r="B133" s="347"/>
      <c r="C133" s="302" t="s">
        <v>1067</v>
      </c>
      <c r="D133" s="302"/>
      <c r="E133" s="302"/>
      <c r="F133" s="325" t="s">
        <v>1068</v>
      </c>
      <c r="G133" s="302"/>
      <c r="H133" s="302" t="s">
        <v>1102</v>
      </c>
      <c r="I133" s="302" t="s">
        <v>1064</v>
      </c>
      <c r="J133" s="302">
        <v>50</v>
      </c>
      <c r="K133" s="350"/>
    </row>
    <row r="134" s="1" customFormat="1" ht="15" customHeight="1">
      <c r="B134" s="347"/>
      <c r="C134" s="302" t="s">
        <v>1081</v>
      </c>
      <c r="D134" s="302"/>
      <c r="E134" s="302"/>
      <c r="F134" s="325" t="s">
        <v>1068</v>
      </c>
      <c r="G134" s="302"/>
      <c r="H134" s="302" t="s">
        <v>1102</v>
      </c>
      <c r="I134" s="302" t="s">
        <v>1064</v>
      </c>
      <c r="J134" s="302">
        <v>50</v>
      </c>
      <c r="K134" s="350"/>
    </row>
    <row r="135" s="1" customFormat="1" ht="15" customHeight="1">
      <c r="B135" s="347"/>
      <c r="C135" s="302" t="s">
        <v>1087</v>
      </c>
      <c r="D135" s="302"/>
      <c r="E135" s="302"/>
      <c r="F135" s="325" t="s">
        <v>1068</v>
      </c>
      <c r="G135" s="302"/>
      <c r="H135" s="302" t="s">
        <v>1102</v>
      </c>
      <c r="I135" s="302" t="s">
        <v>1064</v>
      </c>
      <c r="J135" s="302">
        <v>50</v>
      </c>
      <c r="K135" s="350"/>
    </row>
    <row r="136" s="1" customFormat="1" ht="15" customHeight="1">
      <c r="B136" s="347"/>
      <c r="C136" s="302" t="s">
        <v>1089</v>
      </c>
      <c r="D136" s="302"/>
      <c r="E136" s="302"/>
      <c r="F136" s="325" t="s">
        <v>1068</v>
      </c>
      <c r="G136" s="302"/>
      <c r="H136" s="302" t="s">
        <v>1102</v>
      </c>
      <c r="I136" s="302" t="s">
        <v>1064</v>
      </c>
      <c r="J136" s="302">
        <v>50</v>
      </c>
      <c r="K136" s="350"/>
    </row>
    <row r="137" s="1" customFormat="1" ht="15" customHeight="1">
      <c r="B137" s="347"/>
      <c r="C137" s="302" t="s">
        <v>1090</v>
      </c>
      <c r="D137" s="302"/>
      <c r="E137" s="302"/>
      <c r="F137" s="325" t="s">
        <v>1068</v>
      </c>
      <c r="G137" s="302"/>
      <c r="H137" s="302" t="s">
        <v>1115</v>
      </c>
      <c r="I137" s="302" t="s">
        <v>1064</v>
      </c>
      <c r="J137" s="302">
        <v>255</v>
      </c>
      <c r="K137" s="350"/>
    </row>
    <row r="138" s="1" customFormat="1" ht="15" customHeight="1">
      <c r="B138" s="347"/>
      <c r="C138" s="302" t="s">
        <v>1092</v>
      </c>
      <c r="D138" s="302"/>
      <c r="E138" s="302"/>
      <c r="F138" s="325" t="s">
        <v>1062</v>
      </c>
      <c r="G138" s="302"/>
      <c r="H138" s="302" t="s">
        <v>1116</v>
      </c>
      <c r="I138" s="302" t="s">
        <v>1094</v>
      </c>
      <c r="J138" s="302"/>
      <c r="K138" s="350"/>
    </row>
    <row r="139" s="1" customFormat="1" ht="15" customHeight="1">
      <c r="B139" s="347"/>
      <c r="C139" s="302" t="s">
        <v>1095</v>
      </c>
      <c r="D139" s="302"/>
      <c r="E139" s="302"/>
      <c r="F139" s="325" t="s">
        <v>1062</v>
      </c>
      <c r="G139" s="302"/>
      <c r="H139" s="302" t="s">
        <v>1117</v>
      </c>
      <c r="I139" s="302" t="s">
        <v>1097</v>
      </c>
      <c r="J139" s="302"/>
      <c r="K139" s="350"/>
    </row>
    <row r="140" s="1" customFormat="1" ht="15" customHeight="1">
      <c r="B140" s="347"/>
      <c r="C140" s="302" t="s">
        <v>1098</v>
      </c>
      <c r="D140" s="302"/>
      <c r="E140" s="302"/>
      <c r="F140" s="325" t="s">
        <v>1062</v>
      </c>
      <c r="G140" s="302"/>
      <c r="H140" s="302" t="s">
        <v>1098</v>
      </c>
      <c r="I140" s="302" t="s">
        <v>1097</v>
      </c>
      <c r="J140" s="302"/>
      <c r="K140" s="350"/>
    </row>
    <row r="141" s="1" customFormat="1" ht="15" customHeight="1">
      <c r="B141" s="347"/>
      <c r="C141" s="302" t="s">
        <v>36</v>
      </c>
      <c r="D141" s="302"/>
      <c r="E141" s="302"/>
      <c r="F141" s="325" t="s">
        <v>1062</v>
      </c>
      <c r="G141" s="302"/>
      <c r="H141" s="302" t="s">
        <v>1118</v>
      </c>
      <c r="I141" s="302" t="s">
        <v>1097</v>
      </c>
      <c r="J141" s="302"/>
      <c r="K141" s="350"/>
    </row>
    <row r="142" s="1" customFormat="1" ht="15" customHeight="1">
      <c r="B142" s="347"/>
      <c r="C142" s="302" t="s">
        <v>1119</v>
      </c>
      <c r="D142" s="302"/>
      <c r="E142" s="302"/>
      <c r="F142" s="325" t="s">
        <v>1062</v>
      </c>
      <c r="G142" s="302"/>
      <c r="H142" s="302" t="s">
        <v>1120</v>
      </c>
      <c r="I142" s="302" t="s">
        <v>1097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1121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1056</v>
      </c>
      <c r="D148" s="317"/>
      <c r="E148" s="317"/>
      <c r="F148" s="317" t="s">
        <v>1057</v>
      </c>
      <c r="G148" s="318"/>
      <c r="H148" s="317" t="s">
        <v>52</v>
      </c>
      <c r="I148" s="317" t="s">
        <v>55</v>
      </c>
      <c r="J148" s="317" t="s">
        <v>1058</v>
      </c>
      <c r="K148" s="316"/>
    </row>
    <row r="149" s="1" customFormat="1" ht="17.25" customHeight="1">
      <c r="B149" s="314"/>
      <c r="C149" s="319" t="s">
        <v>1059</v>
      </c>
      <c r="D149" s="319"/>
      <c r="E149" s="319"/>
      <c r="F149" s="320" t="s">
        <v>1060</v>
      </c>
      <c r="G149" s="321"/>
      <c r="H149" s="319"/>
      <c r="I149" s="319"/>
      <c r="J149" s="319" t="s">
        <v>1061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1065</v>
      </c>
      <c r="D151" s="302"/>
      <c r="E151" s="302"/>
      <c r="F151" s="355" t="s">
        <v>1062</v>
      </c>
      <c r="G151" s="302"/>
      <c r="H151" s="354" t="s">
        <v>1102</v>
      </c>
      <c r="I151" s="354" t="s">
        <v>1064</v>
      </c>
      <c r="J151" s="354">
        <v>120</v>
      </c>
      <c r="K151" s="350"/>
    </row>
    <row r="152" s="1" customFormat="1" ht="15" customHeight="1">
      <c r="B152" s="327"/>
      <c r="C152" s="354" t="s">
        <v>1111</v>
      </c>
      <c r="D152" s="302"/>
      <c r="E152" s="302"/>
      <c r="F152" s="355" t="s">
        <v>1062</v>
      </c>
      <c r="G152" s="302"/>
      <c r="H152" s="354" t="s">
        <v>1122</v>
      </c>
      <c r="I152" s="354" t="s">
        <v>1064</v>
      </c>
      <c r="J152" s="354" t="s">
        <v>1113</v>
      </c>
      <c r="K152" s="350"/>
    </row>
    <row r="153" s="1" customFormat="1" ht="15" customHeight="1">
      <c r="B153" s="327"/>
      <c r="C153" s="354" t="s">
        <v>1010</v>
      </c>
      <c r="D153" s="302"/>
      <c r="E153" s="302"/>
      <c r="F153" s="355" t="s">
        <v>1062</v>
      </c>
      <c r="G153" s="302"/>
      <c r="H153" s="354" t="s">
        <v>1123</v>
      </c>
      <c r="I153" s="354" t="s">
        <v>1064</v>
      </c>
      <c r="J153" s="354" t="s">
        <v>1113</v>
      </c>
      <c r="K153" s="350"/>
    </row>
    <row r="154" s="1" customFormat="1" ht="15" customHeight="1">
      <c r="B154" s="327"/>
      <c r="C154" s="354" t="s">
        <v>1067</v>
      </c>
      <c r="D154" s="302"/>
      <c r="E154" s="302"/>
      <c r="F154" s="355" t="s">
        <v>1068</v>
      </c>
      <c r="G154" s="302"/>
      <c r="H154" s="354" t="s">
        <v>1102</v>
      </c>
      <c r="I154" s="354" t="s">
        <v>1064</v>
      </c>
      <c r="J154" s="354">
        <v>50</v>
      </c>
      <c r="K154" s="350"/>
    </row>
    <row r="155" s="1" customFormat="1" ht="15" customHeight="1">
      <c r="B155" s="327"/>
      <c r="C155" s="354" t="s">
        <v>1070</v>
      </c>
      <c r="D155" s="302"/>
      <c r="E155" s="302"/>
      <c r="F155" s="355" t="s">
        <v>1062</v>
      </c>
      <c r="G155" s="302"/>
      <c r="H155" s="354" t="s">
        <v>1102</v>
      </c>
      <c r="I155" s="354" t="s">
        <v>1072</v>
      </c>
      <c r="J155" s="354"/>
      <c r="K155" s="350"/>
    </row>
    <row r="156" s="1" customFormat="1" ht="15" customHeight="1">
      <c r="B156" s="327"/>
      <c r="C156" s="354" t="s">
        <v>1081</v>
      </c>
      <c r="D156" s="302"/>
      <c r="E156" s="302"/>
      <c r="F156" s="355" t="s">
        <v>1068</v>
      </c>
      <c r="G156" s="302"/>
      <c r="H156" s="354" t="s">
        <v>1102</v>
      </c>
      <c r="I156" s="354" t="s">
        <v>1064</v>
      </c>
      <c r="J156" s="354">
        <v>50</v>
      </c>
      <c r="K156" s="350"/>
    </row>
    <row r="157" s="1" customFormat="1" ht="15" customHeight="1">
      <c r="B157" s="327"/>
      <c r="C157" s="354" t="s">
        <v>1089</v>
      </c>
      <c r="D157" s="302"/>
      <c r="E157" s="302"/>
      <c r="F157" s="355" t="s">
        <v>1068</v>
      </c>
      <c r="G157" s="302"/>
      <c r="H157" s="354" t="s">
        <v>1102</v>
      </c>
      <c r="I157" s="354" t="s">
        <v>1064</v>
      </c>
      <c r="J157" s="354">
        <v>50</v>
      </c>
      <c r="K157" s="350"/>
    </row>
    <row r="158" s="1" customFormat="1" ht="15" customHeight="1">
      <c r="B158" s="327"/>
      <c r="C158" s="354" t="s">
        <v>1087</v>
      </c>
      <c r="D158" s="302"/>
      <c r="E158" s="302"/>
      <c r="F158" s="355" t="s">
        <v>1068</v>
      </c>
      <c r="G158" s="302"/>
      <c r="H158" s="354" t="s">
        <v>1102</v>
      </c>
      <c r="I158" s="354" t="s">
        <v>1064</v>
      </c>
      <c r="J158" s="354">
        <v>50</v>
      </c>
      <c r="K158" s="350"/>
    </row>
    <row r="159" s="1" customFormat="1" ht="15" customHeight="1">
      <c r="B159" s="327"/>
      <c r="C159" s="354" t="s">
        <v>97</v>
      </c>
      <c r="D159" s="302"/>
      <c r="E159" s="302"/>
      <c r="F159" s="355" t="s">
        <v>1062</v>
      </c>
      <c r="G159" s="302"/>
      <c r="H159" s="354" t="s">
        <v>1124</v>
      </c>
      <c r="I159" s="354" t="s">
        <v>1064</v>
      </c>
      <c r="J159" s="354" t="s">
        <v>1125</v>
      </c>
      <c r="K159" s="350"/>
    </row>
    <row r="160" s="1" customFormat="1" ht="15" customHeight="1">
      <c r="B160" s="327"/>
      <c r="C160" s="354" t="s">
        <v>1126</v>
      </c>
      <c r="D160" s="302"/>
      <c r="E160" s="302"/>
      <c r="F160" s="355" t="s">
        <v>1062</v>
      </c>
      <c r="G160" s="302"/>
      <c r="H160" s="354" t="s">
        <v>1127</v>
      </c>
      <c r="I160" s="354" t="s">
        <v>1097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1128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1056</v>
      </c>
      <c r="D166" s="317"/>
      <c r="E166" s="317"/>
      <c r="F166" s="317" t="s">
        <v>1057</v>
      </c>
      <c r="G166" s="359"/>
      <c r="H166" s="360" t="s">
        <v>52</v>
      </c>
      <c r="I166" s="360" t="s">
        <v>55</v>
      </c>
      <c r="J166" s="317" t="s">
        <v>1058</v>
      </c>
      <c r="K166" s="294"/>
    </row>
    <row r="167" s="1" customFormat="1" ht="17.25" customHeight="1">
      <c r="B167" s="295"/>
      <c r="C167" s="319" t="s">
        <v>1059</v>
      </c>
      <c r="D167" s="319"/>
      <c r="E167" s="319"/>
      <c r="F167" s="320" t="s">
        <v>1060</v>
      </c>
      <c r="G167" s="361"/>
      <c r="H167" s="362"/>
      <c r="I167" s="362"/>
      <c r="J167" s="319" t="s">
        <v>1061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1065</v>
      </c>
      <c r="D169" s="302"/>
      <c r="E169" s="302"/>
      <c r="F169" s="325" t="s">
        <v>1062</v>
      </c>
      <c r="G169" s="302"/>
      <c r="H169" s="302" t="s">
        <v>1102</v>
      </c>
      <c r="I169" s="302" t="s">
        <v>1064</v>
      </c>
      <c r="J169" s="302">
        <v>120</v>
      </c>
      <c r="K169" s="350"/>
    </row>
    <row r="170" s="1" customFormat="1" ht="15" customHeight="1">
      <c r="B170" s="327"/>
      <c r="C170" s="302" t="s">
        <v>1111</v>
      </c>
      <c r="D170" s="302"/>
      <c r="E170" s="302"/>
      <c r="F170" s="325" t="s">
        <v>1062</v>
      </c>
      <c r="G170" s="302"/>
      <c r="H170" s="302" t="s">
        <v>1112</v>
      </c>
      <c r="I170" s="302" t="s">
        <v>1064</v>
      </c>
      <c r="J170" s="302" t="s">
        <v>1113</v>
      </c>
      <c r="K170" s="350"/>
    </row>
    <row r="171" s="1" customFormat="1" ht="15" customHeight="1">
      <c r="B171" s="327"/>
      <c r="C171" s="302" t="s">
        <v>1010</v>
      </c>
      <c r="D171" s="302"/>
      <c r="E171" s="302"/>
      <c r="F171" s="325" t="s">
        <v>1062</v>
      </c>
      <c r="G171" s="302"/>
      <c r="H171" s="302" t="s">
        <v>1129</v>
      </c>
      <c r="I171" s="302" t="s">
        <v>1064</v>
      </c>
      <c r="J171" s="302" t="s">
        <v>1113</v>
      </c>
      <c r="K171" s="350"/>
    </row>
    <row r="172" s="1" customFormat="1" ht="15" customHeight="1">
      <c r="B172" s="327"/>
      <c r="C172" s="302" t="s">
        <v>1067</v>
      </c>
      <c r="D172" s="302"/>
      <c r="E172" s="302"/>
      <c r="F172" s="325" t="s">
        <v>1068</v>
      </c>
      <c r="G172" s="302"/>
      <c r="H172" s="302" t="s">
        <v>1129</v>
      </c>
      <c r="I172" s="302" t="s">
        <v>1064</v>
      </c>
      <c r="J172" s="302">
        <v>50</v>
      </c>
      <c r="K172" s="350"/>
    </row>
    <row r="173" s="1" customFormat="1" ht="15" customHeight="1">
      <c r="B173" s="327"/>
      <c r="C173" s="302" t="s">
        <v>1070</v>
      </c>
      <c r="D173" s="302"/>
      <c r="E173" s="302"/>
      <c r="F173" s="325" t="s">
        <v>1062</v>
      </c>
      <c r="G173" s="302"/>
      <c r="H173" s="302" t="s">
        <v>1129</v>
      </c>
      <c r="I173" s="302" t="s">
        <v>1072</v>
      </c>
      <c r="J173" s="302"/>
      <c r="K173" s="350"/>
    </row>
    <row r="174" s="1" customFormat="1" ht="15" customHeight="1">
      <c r="B174" s="327"/>
      <c r="C174" s="302" t="s">
        <v>1081</v>
      </c>
      <c r="D174" s="302"/>
      <c r="E174" s="302"/>
      <c r="F174" s="325" t="s">
        <v>1068</v>
      </c>
      <c r="G174" s="302"/>
      <c r="H174" s="302" t="s">
        <v>1129</v>
      </c>
      <c r="I174" s="302" t="s">
        <v>1064</v>
      </c>
      <c r="J174" s="302">
        <v>50</v>
      </c>
      <c r="K174" s="350"/>
    </row>
    <row r="175" s="1" customFormat="1" ht="15" customHeight="1">
      <c r="B175" s="327"/>
      <c r="C175" s="302" t="s">
        <v>1089</v>
      </c>
      <c r="D175" s="302"/>
      <c r="E175" s="302"/>
      <c r="F175" s="325" t="s">
        <v>1068</v>
      </c>
      <c r="G175" s="302"/>
      <c r="H175" s="302" t="s">
        <v>1129</v>
      </c>
      <c r="I175" s="302" t="s">
        <v>1064</v>
      </c>
      <c r="J175" s="302">
        <v>50</v>
      </c>
      <c r="K175" s="350"/>
    </row>
    <row r="176" s="1" customFormat="1" ht="15" customHeight="1">
      <c r="B176" s="327"/>
      <c r="C176" s="302" t="s">
        <v>1087</v>
      </c>
      <c r="D176" s="302"/>
      <c r="E176" s="302"/>
      <c r="F176" s="325" t="s">
        <v>1068</v>
      </c>
      <c r="G176" s="302"/>
      <c r="H176" s="302" t="s">
        <v>1129</v>
      </c>
      <c r="I176" s="302" t="s">
        <v>1064</v>
      </c>
      <c r="J176" s="302">
        <v>50</v>
      </c>
      <c r="K176" s="350"/>
    </row>
    <row r="177" s="1" customFormat="1" ht="15" customHeight="1">
      <c r="B177" s="327"/>
      <c r="C177" s="302" t="s">
        <v>109</v>
      </c>
      <c r="D177" s="302"/>
      <c r="E177" s="302"/>
      <c r="F177" s="325" t="s">
        <v>1062</v>
      </c>
      <c r="G177" s="302"/>
      <c r="H177" s="302" t="s">
        <v>1130</v>
      </c>
      <c r="I177" s="302" t="s">
        <v>1131</v>
      </c>
      <c r="J177" s="302"/>
      <c r="K177" s="350"/>
    </row>
    <row r="178" s="1" customFormat="1" ht="15" customHeight="1">
      <c r="B178" s="327"/>
      <c r="C178" s="302" t="s">
        <v>55</v>
      </c>
      <c r="D178" s="302"/>
      <c r="E178" s="302"/>
      <c r="F178" s="325" t="s">
        <v>1062</v>
      </c>
      <c r="G178" s="302"/>
      <c r="H178" s="302" t="s">
        <v>1132</v>
      </c>
      <c r="I178" s="302" t="s">
        <v>1133</v>
      </c>
      <c r="J178" s="302">
        <v>1</v>
      </c>
      <c r="K178" s="350"/>
    </row>
    <row r="179" s="1" customFormat="1" ht="15" customHeight="1">
      <c r="B179" s="327"/>
      <c r="C179" s="302" t="s">
        <v>51</v>
      </c>
      <c r="D179" s="302"/>
      <c r="E179" s="302"/>
      <c r="F179" s="325" t="s">
        <v>1062</v>
      </c>
      <c r="G179" s="302"/>
      <c r="H179" s="302" t="s">
        <v>1134</v>
      </c>
      <c r="I179" s="302" t="s">
        <v>1064</v>
      </c>
      <c r="J179" s="302">
        <v>20</v>
      </c>
      <c r="K179" s="350"/>
    </row>
    <row r="180" s="1" customFormat="1" ht="15" customHeight="1">
      <c r="B180" s="327"/>
      <c r="C180" s="302" t="s">
        <v>52</v>
      </c>
      <c r="D180" s="302"/>
      <c r="E180" s="302"/>
      <c r="F180" s="325" t="s">
        <v>1062</v>
      </c>
      <c r="G180" s="302"/>
      <c r="H180" s="302" t="s">
        <v>1135</v>
      </c>
      <c r="I180" s="302" t="s">
        <v>1064</v>
      </c>
      <c r="J180" s="302">
        <v>255</v>
      </c>
      <c r="K180" s="350"/>
    </row>
    <row r="181" s="1" customFormat="1" ht="15" customHeight="1">
      <c r="B181" s="327"/>
      <c r="C181" s="302" t="s">
        <v>110</v>
      </c>
      <c r="D181" s="302"/>
      <c r="E181" s="302"/>
      <c r="F181" s="325" t="s">
        <v>1062</v>
      </c>
      <c r="G181" s="302"/>
      <c r="H181" s="302" t="s">
        <v>1026</v>
      </c>
      <c r="I181" s="302" t="s">
        <v>1064</v>
      </c>
      <c r="J181" s="302">
        <v>10</v>
      </c>
      <c r="K181" s="350"/>
    </row>
    <row r="182" s="1" customFormat="1" ht="15" customHeight="1">
      <c r="B182" s="327"/>
      <c r="C182" s="302" t="s">
        <v>111</v>
      </c>
      <c r="D182" s="302"/>
      <c r="E182" s="302"/>
      <c r="F182" s="325" t="s">
        <v>1062</v>
      </c>
      <c r="G182" s="302"/>
      <c r="H182" s="302" t="s">
        <v>1136</v>
      </c>
      <c r="I182" s="302" t="s">
        <v>1097</v>
      </c>
      <c r="J182" s="302"/>
      <c r="K182" s="350"/>
    </row>
    <row r="183" s="1" customFormat="1" ht="15" customHeight="1">
      <c r="B183" s="327"/>
      <c r="C183" s="302" t="s">
        <v>1137</v>
      </c>
      <c r="D183" s="302"/>
      <c r="E183" s="302"/>
      <c r="F183" s="325" t="s">
        <v>1062</v>
      </c>
      <c r="G183" s="302"/>
      <c r="H183" s="302" t="s">
        <v>1138</v>
      </c>
      <c r="I183" s="302" t="s">
        <v>1097</v>
      </c>
      <c r="J183" s="302"/>
      <c r="K183" s="350"/>
    </row>
    <row r="184" s="1" customFormat="1" ht="15" customHeight="1">
      <c r="B184" s="327"/>
      <c r="C184" s="302" t="s">
        <v>1126</v>
      </c>
      <c r="D184" s="302"/>
      <c r="E184" s="302"/>
      <c r="F184" s="325" t="s">
        <v>1062</v>
      </c>
      <c r="G184" s="302"/>
      <c r="H184" s="302" t="s">
        <v>1139</v>
      </c>
      <c r="I184" s="302" t="s">
        <v>1097</v>
      </c>
      <c r="J184" s="302"/>
      <c r="K184" s="350"/>
    </row>
    <row r="185" s="1" customFormat="1" ht="15" customHeight="1">
      <c r="B185" s="327"/>
      <c r="C185" s="302" t="s">
        <v>113</v>
      </c>
      <c r="D185" s="302"/>
      <c r="E185" s="302"/>
      <c r="F185" s="325" t="s">
        <v>1068</v>
      </c>
      <c r="G185" s="302"/>
      <c r="H185" s="302" t="s">
        <v>1140</v>
      </c>
      <c r="I185" s="302" t="s">
        <v>1064</v>
      </c>
      <c r="J185" s="302">
        <v>50</v>
      </c>
      <c r="K185" s="350"/>
    </row>
    <row r="186" s="1" customFormat="1" ht="15" customHeight="1">
      <c r="B186" s="327"/>
      <c r="C186" s="302" t="s">
        <v>1141</v>
      </c>
      <c r="D186" s="302"/>
      <c r="E186" s="302"/>
      <c r="F186" s="325" t="s">
        <v>1068</v>
      </c>
      <c r="G186" s="302"/>
      <c r="H186" s="302" t="s">
        <v>1142</v>
      </c>
      <c r="I186" s="302" t="s">
        <v>1143</v>
      </c>
      <c r="J186" s="302"/>
      <c r="K186" s="350"/>
    </row>
    <row r="187" s="1" customFormat="1" ht="15" customHeight="1">
      <c r="B187" s="327"/>
      <c r="C187" s="302" t="s">
        <v>1144</v>
      </c>
      <c r="D187" s="302"/>
      <c r="E187" s="302"/>
      <c r="F187" s="325" t="s">
        <v>1068</v>
      </c>
      <c r="G187" s="302"/>
      <c r="H187" s="302" t="s">
        <v>1145</v>
      </c>
      <c r="I187" s="302" t="s">
        <v>1143</v>
      </c>
      <c r="J187" s="302"/>
      <c r="K187" s="350"/>
    </row>
    <row r="188" s="1" customFormat="1" ht="15" customHeight="1">
      <c r="B188" s="327"/>
      <c r="C188" s="302" t="s">
        <v>1146</v>
      </c>
      <c r="D188" s="302"/>
      <c r="E188" s="302"/>
      <c r="F188" s="325" t="s">
        <v>1068</v>
      </c>
      <c r="G188" s="302"/>
      <c r="H188" s="302" t="s">
        <v>1147</v>
      </c>
      <c r="I188" s="302" t="s">
        <v>1143</v>
      </c>
      <c r="J188" s="302"/>
      <c r="K188" s="350"/>
    </row>
    <row r="189" s="1" customFormat="1" ht="15" customHeight="1">
      <c r="B189" s="327"/>
      <c r="C189" s="363" t="s">
        <v>1148</v>
      </c>
      <c r="D189" s="302"/>
      <c r="E189" s="302"/>
      <c r="F189" s="325" t="s">
        <v>1068</v>
      </c>
      <c r="G189" s="302"/>
      <c r="H189" s="302" t="s">
        <v>1149</v>
      </c>
      <c r="I189" s="302" t="s">
        <v>1150</v>
      </c>
      <c r="J189" s="364" t="s">
        <v>1151</v>
      </c>
      <c r="K189" s="350"/>
    </row>
    <row r="190" s="18" customFormat="1" ht="15" customHeight="1">
      <c r="B190" s="365"/>
      <c r="C190" s="366" t="s">
        <v>1152</v>
      </c>
      <c r="D190" s="367"/>
      <c r="E190" s="367"/>
      <c r="F190" s="368" t="s">
        <v>1068</v>
      </c>
      <c r="G190" s="367"/>
      <c r="H190" s="367" t="s">
        <v>1153</v>
      </c>
      <c r="I190" s="367" t="s">
        <v>1150</v>
      </c>
      <c r="J190" s="369" t="s">
        <v>1151</v>
      </c>
      <c r="K190" s="370"/>
    </row>
    <row r="191" s="1" customFormat="1" ht="15" customHeight="1">
      <c r="B191" s="327"/>
      <c r="C191" s="363" t="s">
        <v>40</v>
      </c>
      <c r="D191" s="302"/>
      <c r="E191" s="302"/>
      <c r="F191" s="325" t="s">
        <v>1062</v>
      </c>
      <c r="G191" s="302"/>
      <c r="H191" s="299" t="s">
        <v>1154</v>
      </c>
      <c r="I191" s="302" t="s">
        <v>1155</v>
      </c>
      <c r="J191" s="302"/>
      <c r="K191" s="350"/>
    </row>
    <row r="192" s="1" customFormat="1" ht="15" customHeight="1">
      <c r="B192" s="327"/>
      <c r="C192" s="363" t="s">
        <v>1156</v>
      </c>
      <c r="D192" s="302"/>
      <c r="E192" s="302"/>
      <c r="F192" s="325" t="s">
        <v>1062</v>
      </c>
      <c r="G192" s="302"/>
      <c r="H192" s="302" t="s">
        <v>1157</v>
      </c>
      <c r="I192" s="302" t="s">
        <v>1097</v>
      </c>
      <c r="J192" s="302"/>
      <c r="K192" s="350"/>
    </row>
    <row r="193" s="1" customFormat="1" ht="15" customHeight="1">
      <c r="B193" s="327"/>
      <c r="C193" s="363" t="s">
        <v>1158</v>
      </c>
      <c r="D193" s="302"/>
      <c r="E193" s="302"/>
      <c r="F193" s="325" t="s">
        <v>1062</v>
      </c>
      <c r="G193" s="302"/>
      <c r="H193" s="302" t="s">
        <v>1159</v>
      </c>
      <c r="I193" s="302" t="s">
        <v>1097</v>
      </c>
      <c r="J193" s="302"/>
      <c r="K193" s="350"/>
    </row>
    <row r="194" s="1" customFormat="1" ht="15" customHeight="1">
      <c r="B194" s="327"/>
      <c r="C194" s="363" t="s">
        <v>1160</v>
      </c>
      <c r="D194" s="302"/>
      <c r="E194" s="302"/>
      <c r="F194" s="325" t="s">
        <v>1068</v>
      </c>
      <c r="G194" s="302"/>
      <c r="H194" s="302" t="s">
        <v>1161</v>
      </c>
      <c r="I194" s="302" t="s">
        <v>1097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1162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1163</v>
      </c>
      <c r="D201" s="372"/>
      <c r="E201" s="372"/>
      <c r="F201" s="372" t="s">
        <v>1164</v>
      </c>
      <c r="G201" s="373"/>
      <c r="H201" s="372" t="s">
        <v>1165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1155</v>
      </c>
      <c r="D203" s="302"/>
      <c r="E203" s="302"/>
      <c r="F203" s="325" t="s">
        <v>41</v>
      </c>
      <c r="G203" s="302"/>
      <c r="H203" s="302" t="s">
        <v>1166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42</v>
      </c>
      <c r="G204" s="302"/>
      <c r="H204" s="302" t="s">
        <v>1167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45</v>
      </c>
      <c r="G205" s="302"/>
      <c r="H205" s="302" t="s">
        <v>1168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43</v>
      </c>
      <c r="G206" s="302"/>
      <c r="H206" s="302" t="s">
        <v>1169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44</v>
      </c>
      <c r="G207" s="302"/>
      <c r="H207" s="302" t="s">
        <v>1170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1109</v>
      </c>
      <c r="D209" s="302"/>
      <c r="E209" s="302"/>
      <c r="F209" s="325" t="s">
        <v>77</v>
      </c>
      <c r="G209" s="302"/>
      <c r="H209" s="302" t="s">
        <v>1171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1004</v>
      </c>
      <c r="G210" s="302"/>
      <c r="H210" s="302" t="s">
        <v>1005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1002</v>
      </c>
      <c r="G211" s="302"/>
      <c r="H211" s="302" t="s">
        <v>1172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1006</v>
      </c>
      <c r="G212" s="363"/>
      <c r="H212" s="354" t="s">
        <v>1007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1008</v>
      </c>
      <c r="G213" s="363"/>
      <c r="H213" s="354" t="s">
        <v>1173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1133</v>
      </c>
      <c r="D215" s="302"/>
      <c r="E215" s="302"/>
      <c r="F215" s="325">
        <v>1</v>
      </c>
      <c r="G215" s="363"/>
      <c r="H215" s="354" t="s">
        <v>1174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1175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1176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1177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NBLenovo\Miloslav Výskala</dc:creator>
  <cp:lastModifiedBy>NBLenovo\Miloslav Výskala</cp:lastModifiedBy>
  <dcterms:created xsi:type="dcterms:W3CDTF">2025-08-05T08:59:40Z</dcterms:created>
  <dcterms:modified xsi:type="dcterms:W3CDTF">2025-08-05T08:59:45Z</dcterms:modified>
</cp:coreProperties>
</file>