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ocuments\ZAKÁZKY\KOLOVRATY - CYKLO\ZADÁVACÍ DOKUMENTACE\"/>
    </mc:Choice>
  </mc:AlternateContent>
  <xr:revisionPtr revIDLastSave="0" documentId="8_{8CCA36A4-A77C-4B86-AC93-7C73ABF6F0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SO 101 - Stezka podél Říč..." sheetId="2" r:id="rId2"/>
    <sheet name="SO 102a - SO 102a" sheetId="3" r:id="rId3"/>
    <sheet name="SO 102b - SO 102b" sheetId="4" r:id="rId4"/>
    <sheet name="SO 103 - Propojení parkov..." sheetId="5" r:id="rId5"/>
    <sheet name="SO 104 - Stavební úpravy ..." sheetId="6" r:id="rId6"/>
    <sheet name="SO 105 - Úpravy v ulici D..." sheetId="7" r:id="rId7"/>
    <sheet name="SO 106 - Stezka skrz park..." sheetId="8" r:id="rId8"/>
    <sheet name="SO 107 - Dopravní značení..." sheetId="9" r:id="rId9"/>
    <sheet name="SO 201 - Lávka přes Říčan..." sheetId="10" r:id="rId10"/>
    <sheet name="SO 202 - Propustek pod st..." sheetId="11" r:id="rId11"/>
    <sheet name="SO 302 - Odběrný objekt" sheetId="12" r:id="rId12"/>
    <sheet name="SO 401 - Veřejné osvětlení" sheetId="13" r:id="rId13"/>
    <sheet name="SO 402 - Veřejné osvětlení" sheetId="14" r:id="rId14"/>
    <sheet name="SO 403 - Veřejné osvětlení" sheetId="15" r:id="rId15"/>
    <sheet name="SO 404 - Veřejné osvětlení" sheetId="16" r:id="rId16"/>
    <sheet name="SO 800 - Sadové úpravy" sheetId="17" r:id="rId17"/>
  </sheets>
  <definedNames>
    <definedName name="_xlnm._FilterDatabase" localSheetId="1" hidden="1">'SO 101 - Stezka podél Říč...'!$C$132:$K$286</definedName>
    <definedName name="_xlnm._FilterDatabase" localSheetId="2" hidden="1">'SO 102a - SO 102a'!$C$131:$K$304</definedName>
    <definedName name="_xlnm._FilterDatabase" localSheetId="3" hidden="1">'SO 102b - SO 102b'!$C$129:$K$314</definedName>
    <definedName name="_xlnm._FilterDatabase" localSheetId="4" hidden="1">'SO 103 - Propojení parkov...'!$C$130:$K$252</definedName>
    <definedName name="_xlnm._FilterDatabase" localSheetId="5" hidden="1">'SO 104 - Stavební úpravy ...'!$C$132:$K$254</definedName>
    <definedName name="_xlnm._FilterDatabase" localSheetId="6" hidden="1">'SO 105 - Úpravy v ulici D...'!$C$127:$K$286</definedName>
    <definedName name="_xlnm._FilterDatabase" localSheetId="7" hidden="1">'SO 106 - Stezka skrz park...'!$C$128:$K$258</definedName>
    <definedName name="_xlnm._FilterDatabase" localSheetId="8" hidden="1">'SO 107 - Dopravní značení...'!$C$120:$K$154</definedName>
    <definedName name="_xlnm._FilterDatabase" localSheetId="9" hidden="1">'SO 201 - Lávka přes Říčan...'!$C$130:$K$268</definedName>
    <definedName name="_xlnm._FilterDatabase" localSheetId="10" hidden="1">'SO 202 - Propustek pod st...'!$C$130:$K$242</definedName>
    <definedName name="_xlnm._FilterDatabase" localSheetId="11" hidden="1">'SO 302 - Odběrný objekt'!$C$129:$K$222</definedName>
    <definedName name="_xlnm._FilterDatabase" localSheetId="12" hidden="1">'SO 401 - Veřejné osvětlení'!$C$117:$K$122</definedName>
    <definedName name="_xlnm._FilterDatabase" localSheetId="13" hidden="1">'SO 402 - Veřejné osvětlení'!$C$117:$K$122</definedName>
    <definedName name="_xlnm._FilterDatabase" localSheetId="14" hidden="1">'SO 403 - Veřejné osvětlení'!$C$117:$K$122</definedName>
    <definedName name="_xlnm._FilterDatabase" localSheetId="15" hidden="1">'SO 404 - Veřejné osvětlení'!$C$117:$K$122</definedName>
    <definedName name="_xlnm._FilterDatabase" localSheetId="16" hidden="1">'SO 800 - Sadové úpravy'!$C$120:$K$158</definedName>
    <definedName name="_xlnm.Print_Titles" localSheetId="0">'Rekapitulace stavby'!$92:$92</definedName>
    <definedName name="_xlnm.Print_Titles" localSheetId="1">'SO 101 - Stezka podél Říč...'!$132:$132</definedName>
    <definedName name="_xlnm.Print_Titles" localSheetId="2">'SO 102a - SO 102a'!$131:$131</definedName>
    <definedName name="_xlnm.Print_Titles" localSheetId="3">'SO 102b - SO 102b'!$129:$129</definedName>
    <definedName name="_xlnm.Print_Titles" localSheetId="4">'SO 103 - Propojení parkov...'!$130:$130</definedName>
    <definedName name="_xlnm.Print_Titles" localSheetId="5">'SO 104 - Stavební úpravy ...'!$132:$132</definedName>
    <definedName name="_xlnm.Print_Titles" localSheetId="6">'SO 105 - Úpravy v ulici D...'!$127:$127</definedName>
    <definedName name="_xlnm.Print_Titles" localSheetId="7">'SO 106 - Stezka skrz park...'!$128:$128</definedName>
    <definedName name="_xlnm.Print_Titles" localSheetId="8">'SO 107 - Dopravní značení...'!$120:$120</definedName>
    <definedName name="_xlnm.Print_Titles" localSheetId="9">'SO 201 - Lávka přes Říčan...'!$130:$130</definedName>
    <definedName name="_xlnm.Print_Titles" localSheetId="10">'SO 202 - Propustek pod st...'!$130:$130</definedName>
    <definedName name="_xlnm.Print_Titles" localSheetId="11">'SO 302 - Odběrný objekt'!$129:$129</definedName>
    <definedName name="_xlnm.Print_Titles" localSheetId="12">'SO 401 - Veřejné osvětlení'!$117:$117</definedName>
    <definedName name="_xlnm.Print_Titles" localSheetId="13">'SO 402 - Veřejné osvětlení'!$117:$117</definedName>
    <definedName name="_xlnm.Print_Titles" localSheetId="14">'SO 403 - Veřejné osvětlení'!$117:$117</definedName>
    <definedName name="_xlnm.Print_Titles" localSheetId="15">'SO 404 - Veřejné osvětlení'!$117:$117</definedName>
    <definedName name="_xlnm.Print_Titles" localSheetId="16">'SO 800 - Sadové úpravy'!$120:$120</definedName>
    <definedName name="_xlnm.Print_Area" localSheetId="0">'Rekapitulace stavby'!$D$4:$AO$76,'Rekapitulace stavby'!$C$82:$AQ$111</definedName>
    <definedName name="_xlnm.Print_Area" localSheetId="1">'SO 101 - Stezka podél Říč...'!$C$4:$J$76,'SO 101 - Stezka podél Říč...'!$C$82:$J$114,'SO 101 - Stezka podél Říč...'!$C$120:$J$286</definedName>
    <definedName name="_xlnm.Print_Area" localSheetId="2">'SO 102a - SO 102a'!$C$4:$J$76,'SO 102a - SO 102a'!$C$82:$J$113,'SO 102a - SO 102a'!$C$119:$J$304</definedName>
    <definedName name="_xlnm.Print_Area" localSheetId="3">'SO 102b - SO 102b'!$C$4:$J$76,'SO 102b - SO 102b'!$C$82:$J$111,'SO 102b - SO 102b'!$C$117:$J$314</definedName>
    <definedName name="_xlnm.Print_Area" localSheetId="4">'SO 103 - Propojení parkov...'!$C$4:$J$76,'SO 103 - Propojení parkov...'!$C$82:$J$112,'SO 103 - Propojení parkov...'!$C$118:$J$252</definedName>
    <definedName name="_xlnm.Print_Area" localSheetId="5">'SO 104 - Stavební úpravy ...'!$C$4:$J$76,'SO 104 - Stavební úpravy ...'!$C$82:$J$114,'SO 104 - Stavební úpravy ...'!$C$120:$J$254</definedName>
    <definedName name="_xlnm.Print_Area" localSheetId="6">'SO 105 - Úpravy v ulici D...'!$C$4:$J$76,'SO 105 - Úpravy v ulici D...'!$C$82:$J$109,'SO 105 - Úpravy v ulici D...'!$C$115:$J$286</definedName>
    <definedName name="_xlnm.Print_Area" localSheetId="7">'SO 106 - Stezka skrz park...'!$C$4:$J$76,'SO 106 - Stezka skrz park...'!$C$82:$J$110,'SO 106 - Stezka skrz park...'!$C$116:$J$258</definedName>
    <definedName name="_xlnm.Print_Area" localSheetId="8">'SO 107 - Dopravní značení...'!$C$4:$J$76,'SO 107 - Dopravní značení...'!$C$82:$J$102,'SO 107 - Dopravní značení...'!$C$108:$J$154</definedName>
    <definedName name="_xlnm.Print_Area" localSheetId="9">'SO 201 - Lávka přes Říčan...'!$C$4:$J$76,'SO 201 - Lávka přes Říčan...'!$C$82:$J$112,'SO 201 - Lávka přes Říčan...'!$C$118:$J$268</definedName>
    <definedName name="_xlnm.Print_Area" localSheetId="10">'SO 202 - Propustek pod st...'!$C$4:$J$76,'SO 202 - Propustek pod st...'!$C$82:$J$112,'SO 202 - Propustek pod st...'!$C$118:$J$242</definedName>
    <definedName name="_xlnm.Print_Area" localSheetId="11">'SO 302 - Odběrný objekt'!$C$4:$J$76,'SO 302 - Odběrný objekt'!$C$82:$J$111,'SO 302 - Odběrný objekt'!$C$117:$J$222</definedName>
    <definedName name="_xlnm.Print_Area" localSheetId="12">'SO 401 - Veřejné osvětlení'!$C$4:$J$76,'SO 401 - Veřejné osvětlení'!$C$82:$J$99,'SO 401 - Veřejné osvětlení'!$C$105:$J$122</definedName>
    <definedName name="_xlnm.Print_Area" localSheetId="13">'SO 402 - Veřejné osvětlení'!$C$4:$J$76,'SO 402 - Veřejné osvětlení'!$C$82:$J$99,'SO 402 - Veřejné osvětlení'!$C$105:$J$122</definedName>
    <definedName name="_xlnm.Print_Area" localSheetId="14">'SO 403 - Veřejné osvětlení'!$C$4:$J$76,'SO 403 - Veřejné osvětlení'!$C$82:$J$99,'SO 403 - Veřejné osvětlení'!$C$105:$J$122</definedName>
    <definedName name="_xlnm.Print_Area" localSheetId="15">'SO 404 - Veřejné osvětlení'!$C$4:$J$76,'SO 404 - Veřejné osvětlení'!$C$82:$J$99,'SO 404 - Veřejné osvětlení'!$C$105:$J$122</definedName>
    <definedName name="_xlnm.Print_Area" localSheetId="16">'SO 800 - Sadové úpravy'!$C$4:$J$76,'SO 800 - Sadové úpravy'!$C$82:$J$102,'SO 800 - Sadové úpravy'!$C$108:$J$158</definedName>
  </definedNames>
  <calcPr calcId="191029"/>
</workbook>
</file>

<file path=xl/calcChain.xml><?xml version="1.0" encoding="utf-8"?>
<calcChain xmlns="http://schemas.openxmlformats.org/spreadsheetml/2006/main">
  <c r="J37" i="17" l="1"/>
  <c r="J36" i="17"/>
  <c r="AY110" i="1"/>
  <c r="J35" i="17"/>
  <c r="AX110" i="1"/>
  <c r="BI157" i="17"/>
  <c r="BH157" i="17"/>
  <c r="BG157" i="17"/>
  <c r="BF157" i="17"/>
  <c r="T157" i="17"/>
  <c r="T156" i="17"/>
  <c r="T155" i="17"/>
  <c r="R157" i="17"/>
  <c r="R156" i="17"/>
  <c r="R155" i="17"/>
  <c r="P157" i="17"/>
  <c r="P156" i="17" s="1"/>
  <c r="P155" i="17" s="1"/>
  <c r="BI153" i="17"/>
  <c r="BH153" i="17"/>
  <c r="BG153" i="17"/>
  <c r="BF153" i="17"/>
  <c r="T153" i="17"/>
  <c r="T152" i="17" s="1"/>
  <c r="R153" i="17"/>
  <c r="R152" i="17" s="1"/>
  <c r="P153" i="17"/>
  <c r="P152" i="17" s="1"/>
  <c r="BI150" i="17"/>
  <c r="BH150" i="17"/>
  <c r="BG150" i="17"/>
  <c r="BF150" i="17"/>
  <c r="T150" i="17"/>
  <c r="R150" i="17"/>
  <c r="P150" i="17"/>
  <c r="BI148" i="17"/>
  <c r="BH148" i="17"/>
  <c r="BG148" i="17"/>
  <c r="BF148" i="17"/>
  <c r="T148" i="17"/>
  <c r="R148" i="17"/>
  <c r="P148" i="17"/>
  <c r="BI146" i="17"/>
  <c r="BH146" i="17"/>
  <c r="BG146" i="17"/>
  <c r="BF146" i="17"/>
  <c r="T146" i="17"/>
  <c r="R146" i="17"/>
  <c r="P146" i="17"/>
  <c r="BI144" i="17"/>
  <c r="BH144" i="17"/>
  <c r="BG144" i="17"/>
  <c r="BF144" i="17"/>
  <c r="T144" i="17"/>
  <c r="R144" i="17"/>
  <c r="P144" i="17"/>
  <c r="BI142" i="17"/>
  <c r="BH142" i="17"/>
  <c r="BG142" i="17"/>
  <c r="BF142" i="17"/>
  <c r="T142" i="17"/>
  <c r="R142" i="17"/>
  <c r="P142" i="17"/>
  <c r="BI140" i="17"/>
  <c r="BH140" i="17"/>
  <c r="BG140" i="17"/>
  <c r="BF140" i="17"/>
  <c r="T140" i="17"/>
  <c r="R140" i="17"/>
  <c r="P140" i="17"/>
  <c r="BI138" i="17"/>
  <c r="BH138" i="17"/>
  <c r="BG138" i="17"/>
  <c r="BF138" i="17"/>
  <c r="T138" i="17"/>
  <c r="R138" i="17"/>
  <c r="P138" i="17"/>
  <c r="BI136" i="17"/>
  <c r="BH136" i="17"/>
  <c r="BG136" i="17"/>
  <c r="BF136" i="17"/>
  <c r="T136" i="17"/>
  <c r="R136" i="17"/>
  <c r="P136" i="17"/>
  <c r="BI134" i="17"/>
  <c r="BH134" i="17"/>
  <c r="BG134" i="17"/>
  <c r="BF134" i="17"/>
  <c r="T134" i="17"/>
  <c r="R134" i="17"/>
  <c r="P134" i="17"/>
  <c r="BI132" i="17"/>
  <c r="BH132" i="17"/>
  <c r="BG132" i="17"/>
  <c r="BF132" i="17"/>
  <c r="T132" i="17"/>
  <c r="R132" i="17"/>
  <c r="P132" i="17"/>
  <c r="BI130" i="17"/>
  <c r="BH130" i="17"/>
  <c r="BG130" i="17"/>
  <c r="BF130" i="17"/>
  <c r="T130" i="17"/>
  <c r="R130" i="17"/>
  <c r="P130" i="17"/>
  <c r="BI128" i="17"/>
  <c r="BH128" i="17"/>
  <c r="BG128" i="17"/>
  <c r="BF128" i="17"/>
  <c r="T128" i="17"/>
  <c r="R128" i="17"/>
  <c r="P128" i="17"/>
  <c r="BI126" i="17"/>
  <c r="BH126" i="17"/>
  <c r="BG126" i="17"/>
  <c r="BF126" i="17"/>
  <c r="T126" i="17"/>
  <c r="R126" i="17"/>
  <c r="P126" i="17"/>
  <c r="BI124" i="17"/>
  <c r="BH124" i="17"/>
  <c r="BG124" i="17"/>
  <c r="BF124" i="17"/>
  <c r="T124" i="17"/>
  <c r="R124" i="17"/>
  <c r="P124" i="17"/>
  <c r="F115" i="17"/>
  <c r="E113" i="17"/>
  <c r="F89" i="17"/>
  <c r="E87" i="17"/>
  <c r="J24" i="17"/>
  <c r="E24" i="17"/>
  <c r="J118" i="17" s="1"/>
  <c r="J23" i="17"/>
  <c r="J21" i="17"/>
  <c r="E21" i="17"/>
  <c r="J117" i="17" s="1"/>
  <c r="J20" i="17"/>
  <c r="J18" i="17"/>
  <c r="E18" i="17"/>
  <c r="F92" i="17" s="1"/>
  <c r="J17" i="17"/>
  <c r="J15" i="17"/>
  <c r="E15" i="17"/>
  <c r="F117" i="17" s="1"/>
  <c r="J14" i="17"/>
  <c r="J12" i="17"/>
  <c r="J89" i="17"/>
  <c r="E7" i="17"/>
  <c r="E85" i="17"/>
  <c r="J37" i="16"/>
  <c r="J36" i="16"/>
  <c r="AY109" i="1" s="1"/>
  <c r="J35" i="16"/>
  <c r="AX109" i="1" s="1"/>
  <c r="BI121" i="16"/>
  <c r="BH121" i="16"/>
  <c r="BG121" i="16"/>
  <c r="BF121" i="16"/>
  <c r="T121" i="16"/>
  <c r="T120" i="16" s="1"/>
  <c r="T119" i="16" s="1"/>
  <c r="T118" i="16" s="1"/>
  <c r="R121" i="16"/>
  <c r="R120" i="16" s="1"/>
  <c r="R119" i="16" s="1"/>
  <c r="R118" i="16" s="1"/>
  <c r="P121" i="16"/>
  <c r="P120" i="16" s="1"/>
  <c r="P119" i="16" s="1"/>
  <c r="P118" i="16" s="1"/>
  <c r="AU109" i="1" s="1"/>
  <c r="F112" i="16"/>
  <c r="E110" i="16"/>
  <c r="F89" i="16"/>
  <c r="E87" i="16"/>
  <c r="J24" i="16"/>
  <c r="E24" i="16"/>
  <c r="J115" i="16" s="1"/>
  <c r="J23" i="16"/>
  <c r="J21" i="16"/>
  <c r="E21" i="16"/>
  <c r="J91" i="16" s="1"/>
  <c r="J20" i="16"/>
  <c r="J18" i="16"/>
  <c r="E18" i="16"/>
  <c r="F115" i="16" s="1"/>
  <c r="J17" i="16"/>
  <c r="J15" i="16"/>
  <c r="E15" i="16"/>
  <c r="F91" i="16" s="1"/>
  <c r="J14" i="16"/>
  <c r="J12" i="16"/>
  <c r="J112" i="16"/>
  <c r="E7" i="16"/>
  <c r="E85" i="16" s="1"/>
  <c r="J37" i="15"/>
  <c r="J36" i="15"/>
  <c r="AY108" i="1" s="1"/>
  <c r="J35" i="15"/>
  <c r="AX108" i="1"/>
  <c r="BI121" i="15"/>
  <c r="BH121" i="15"/>
  <c r="BG121" i="15"/>
  <c r="BF121" i="15"/>
  <c r="T121" i="15"/>
  <c r="T120" i="15" s="1"/>
  <c r="T119" i="15" s="1"/>
  <c r="T118" i="15" s="1"/>
  <c r="R121" i="15"/>
  <c r="R120" i="15" s="1"/>
  <c r="R119" i="15" s="1"/>
  <c r="R118" i="15" s="1"/>
  <c r="P121" i="15"/>
  <c r="P120" i="15" s="1"/>
  <c r="P119" i="15" s="1"/>
  <c r="P118" i="15" s="1"/>
  <c r="AU108" i="1" s="1"/>
  <c r="F112" i="15"/>
  <c r="E110" i="15"/>
  <c r="F89" i="15"/>
  <c r="E87" i="15"/>
  <c r="J24" i="15"/>
  <c r="E24" i="15"/>
  <c r="J115" i="15" s="1"/>
  <c r="J23" i="15"/>
  <c r="J21" i="15"/>
  <c r="E21" i="15"/>
  <c r="J114" i="15" s="1"/>
  <c r="J20" i="15"/>
  <c r="J18" i="15"/>
  <c r="E18" i="15"/>
  <c r="F92" i="15" s="1"/>
  <c r="J17" i="15"/>
  <c r="J15" i="15"/>
  <c r="E15" i="15"/>
  <c r="F91" i="15" s="1"/>
  <c r="J14" i="15"/>
  <c r="J12" i="15"/>
  <c r="J89" i="15" s="1"/>
  <c r="E7" i="15"/>
  <c r="E108" i="15"/>
  <c r="J37" i="14"/>
  <c r="J36" i="14"/>
  <c r="AY107" i="1" s="1"/>
  <c r="J35" i="14"/>
  <c r="AX107" i="1" s="1"/>
  <c r="BI121" i="14"/>
  <c r="BH121" i="14"/>
  <c r="BG121" i="14"/>
  <c r="BF121" i="14"/>
  <c r="T121" i="14"/>
  <c r="T120" i="14" s="1"/>
  <c r="T119" i="14" s="1"/>
  <c r="T118" i="14" s="1"/>
  <c r="R121" i="14"/>
  <c r="R120" i="14" s="1"/>
  <c r="R119" i="14" s="1"/>
  <c r="R118" i="14" s="1"/>
  <c r="P121" i="14"/>
  <c r="P120" i="14" s="1"/>
  <c r="P119" i="14" s="1"/>
  <c r="P118" i="14" s="1"/>
  <c r="AU107" i="1" s="1"/>
  <c r="F112" i="14"/>
  <c r="E110" i="14"/>
  <c r="F89" i="14"/>
  <c r="E87" i="14"/>
  <c r="J24" i="14"/>
  <c r="E24" i="14"/>
  <c r="J92" i="14" s="1"/>
  <c r="J23" i="14"/>
  <c r="J21" i="14"/>
  <c r="E21" i="14"/>
  <c r="J114" i="14" s="1"/>
  <c r="J20" i="14"/>
  <c r="J18" i="14"/>
  <c r="E18" i="14"/>
  <c r="F115" i="14" s="1"/>
  <c r="J17" i="14"/>
  <c r="J15" i="14"/>
  <c r="E15" i="14"/>
  <c r="F91" i="14" s="1"/>
  <c r="J14" i="14"/>
  <c r="J12" i="14"/>
  <c r="J112" i="14"/>
  <c r="E7" i="14"/>
  <c r="E108" i="14"/>
  <c r="J37" i="13"/>
  <c r="J36" i="13"/>
  <c r="AY106" i="1" s="1"/>
  <c r="J35" i="13"/>
  <c r="AX106" i="1" s="1"/>
  <c r="BI121" i="13"/>
  <c r="BH121" i="13"/>
  <c r="BG121" i="13"/>
  <c r="BF121" i="13"/>
  <c r="T121" i="13"/>
  <c r="T120" i="13" s="1"/>
  <c r="T119" i="13" s="1"/>
  <c r="T118" i="13" s="1"/>
  <c r="R121" i="13"/>
  <c r="R120" i="13" s="1"/>
  <c r="R119" i="13" s="1"/>
  <c r="R118" i="13" s="1"/>
  <c r="P121" i="13"/>
  <c r="P120" i="13" s="1"/>
  <c r="P119" i="13" s="1"/>
  <c r="P118" i="13" s="1"/>
  <c r="AU106" i="1" s="1"/>
  <c r="F112" i="13"/>
  <c r="E110" i="13"/>
  <c r="F89" i="13"/>
  <c r="E87" i="13"/>
  <c r="J24" i="13"/>
  <c r="E24" i="13"/>
  <c r="J92" i="13" s="1"/>
  <c r="J23" i="13"/>
  <c r="J21" i="13"/>
  <c r="E21" i="13"/>
  <c r="J114" i="13" s="1"/>
  <c r="J20" i="13"/>
  <c r="J18" i="13"/>
  <c r="E18" i="13"/>
  <c r="F92" i="13" s="1"/>
  <c r="J17" i="13"/>
  <c r="J15" i="13"/>
  <c r="E15" i="13"/>
  <c r="F114" i="13" s="1"/>
  <c r="J14" i="13"/>
  <c r="J12" i="13"/>
  <c r="J112" i="13"/>
  <c r="E7" i="13"/>
  <c r="E108" i="13"/>
  <c r="J37" i="12"/>
  <c r="J36" i="12"/>
  <c r="AY105" i="1" s="1"/>
  <c r="J35" i="12"/>
  <c r="AX105" i="1" s="1"/>
  <c r="BI221" i="12"/>
  <c r="BH221" i="12"/>
  <c r="BG221" i="12"/>
  <c r="BF221" i="12"/>
  <c r="T221" i="12"/>
  <c r="T220" i="12" s="1"/>
  <c r="R221" i="12"/>
  <c r="R220" i="12" s="1"/>
  <c r="P221" i="12"/>
  <c r="P220" i="12" s="1"/>
  <c r="BI218" i="12"/>
  <c r="BH218" i="12"/>
  <c r="BG218" i="12"/>
  <c r="BF218" i="12"/>
  <c r="T218" i="12"/>
  <c r="R218" i="12"/>
  <c r="P218" i="12"/>
  <c r="BI216" i="12"/>
  <c r="BH216" i="12"/>
  <c r="BG216" i="12"/>
  <c r="BF216" i="12"/>
  <c r="T216" i="12"/>
  <c r="R216" i="12"/>
  <c r="P216" i="12"/>
  <c r="BI214" i="12"/>
  <c r="BH214" i="12"/>
  <c r="BG214" i="12"/>
  <c r="BF214" i="12"/>
  <c r="T214" i="12"/>
  <c r="R214" i="12"/>
  <c r="P214" i="12"/>
  <c r="BI212" i="12"/>
  <c r="BH212" i="12"/>
  <c r="BG212" i="12"/>
  <c r="BF212" i="12"/>
  <c r="T212" i="12"/>
  <c r="R212" i="12"/>
  <c r="P212" i="12"/>
  <c r="BI208" i="12"/>
  <c r="BH208" i="12"/>
  <c r="BG208" i="12"/>
  <c r="BF208" i="12"/>
  <c r="T208" i="12"/>
  <c r="T207" i="12" s="1"/>
  <c r="R208" i="12"/>
  <c r="R207" i="12" s="1"/>
  <c r="P208" i="12"/>
  <c r="P207" i="12" s="1"/>
  <c r="BI205" i="12"/>
  <c r="BH205" i="12"/>
  <c r="BG205" i="12"/>
  <c r="BF205" i="12"/>
  <c r="T205" i="12"/>
  <c r="R205" i="12"/>
  <c r="P205" i="12"/>
  <c r="BI203" i="12"/>
  <c r="BH203" i="12"/>
  <c r="BG203" i="12"/>
  <c r="BF203" i="12"/>
  <c r="T203" i="12"/>
  <c r="R203" i="12"/>
  <c r="P203" i="12"/>
  <c r="BI201" i="12"/>
  <c r="BH201" i="12"/>
  <c r="BG201" i="12"/>
  <c r="BF201" i="12"/>
  <c r="T201" i="12"/>
  <c r="R201" i="12"/>
  <c r="P201" i="12"/>
  <c r="BI199" i="12"/>
  <c r="BH199" i="12"/>
  <c r="BG199" i="12"/>
  <c r="BF199" i="12"/>
  <c r="T199" i="12"/>
  <c r="R199" i="12"/>
  <c r="P199" i="12"/>
  <c r="BI197" i="12"/>
  <c r="BH197" i="12"/>
  <c r="BG197" i="12"/>
  <c r="BF197" i="12"/>
  <c r="T197" i="12"/>
  <c r="R197" i="12"/>
  <c r="P197" i="12"/>
  <c r="BI193" i="12"/>
  <c r="BH193" i="12"/>
  <c r="BG193" i="12"/>
  <c r="BF193" i="12"/>
  <c r="T193" i="12"/>
  <c r="T192" i="12"/>
  <c r="R193" i="12"/>
  <c r="R192" i="12"/>
  <c r="P193" i="12"/>
  <c r="P192" i="12"/>
  <c r="BI190" i="12"/>
  <c r="BH190" i="12"/>
  <c r="BG190" i="12"/>
  <c r="BF190" i="12"/>
  <c r="T190" i="12"/>
  <c r="R190" i="12"/>
  <c r="P190" i="12"/>
  <c r="BI188" i="12"/>
  <c r="BH188" i="12"/>
  <c r="BG188" i="12"/>
  <c r="BF188" i="12"/>
  <c r="T188" i="12"/>
  <c r="R188" i="12"/>
  <c r="P188" i="12"/>
  <c r="BI186" i="12"/>
  <c r="BH186" i="12"/>
  <c r="BG186" i="12"/>
  <c r="BF186" i="12"/>
  <c r="T186" i="12"/>
  <c r="R186" i="12"/>
  <c r="P186" i="12"/>
  <c r="BI184" i="12"/>
  <c r="BH184" i="12"/>
  <c r="BG184" i="12"/>
  <c r="BF184" i="12"/>
  <c r="T184" i="12"/>
  <c r="R184" i="12"/>
  <c r="P184" i="12"/>
  <c r="BI181" i="12"/>
  <c r="BH181" i="12"/>
  <c r="BG181" i="12"/>
  <c r="BF181" i="12"/>
  <c r="T181" i="12"/>
  <c r="R181" i="12"/>
  <c r="P181" i="12"/>
  <c r="BI179" i="12"/>
  <c r="BH179" i="12"/>
  <c r="BG179" i="12"/>
  <c r="BF179" i="12"/>
  <c r="T179" i="12"/>
  <c r="R179" i="12"/>
  <c r="P179" i="12"/>
  <c r="BI177" i="12"/>
  <c r="BH177" i="12"/>
  <c r="BG177" i="12"/>
  <c r="BF177" i="12"/>
  <c r="T177" i="12"/>
  <c r="R177" i="12"/>
  <c r="P177" i="12"/>
  <c r="BI175" i="12"/>
  <c r="BH175" i="12"/>
  <c r="BG175" i="12"/>
  <c r="BF175" i="12"/>
  <c r="T175" i="12"/>
  <c r="R175" i="12"/>
  <c r="P175" i="12"/>
  <c r="BI172" i="12"/>
  <c r="BH172" i="12"/>
  <c r="BG172" i="12"/>
  <c r="BF172" i="12"/>
  <c r="T172" i="12"/>
  <c r="R172" i="12"/>
  <c r="P172" i="12"/>
  <c r="BI170" i="12"/>
  <c r="BH170" i="12"/>
  <c r="BG170" i="12"/>
  <c r="BF170" i="12"/>
  <c r="T170" i="12"/>
  <c r="R170" i="12"/>
  <c r="P170" i="12"/>
  <c r="BI168" i="12"/>
  <c r="BH168" i="12"/>
  <c r="BG168" i="12"/>
  <c r="BF168" i="12"/>
  <c r="T168" i="12"/>
  <c r="R168" i="12"/>
  <c r="P168" i="12"/>
  <c r="BI165" i="12"/>
  <c r="BH165" i="12"/>
  <c r="BG165" i="12"/>
  <c r="BF165" i="12"/>
  <c r="T165" i="12"/>
  <c r="R165" i="12"/>
  <c r="P165" i="12"/>
  <c r="BI163" i="12"/>
  <c r="BH163" i="12"/>
  <c r="BG163" i="12"/>
  <c r="BF163" i="12"/>
  <c r="T163" i="12"/>
  <c r="R163" i="12"/>
  <c r="P163" i="12"/>
  <c r="BI161" i="12"/>
  <c r="BH161" i="12"/>
  <c r="BG161" i="12"/>
  <c r="BF161" i="12"/>
  <c r="T161" i="12"/>
  <c r="R161" i="12"/>
  <c r="P161" i="12"/>
  <c r="BI159" i="12"/>
  <c r="BH159" i="12"/>
  <c r="BG159" i="12"/>
  <c r="BF159" i="12"/>
  <c r="T159" i="12"/>
  <c r="R159" i="12"/>
  <c r="P159" i="12"/>
  <c r="BI157" i="12"/>
  <c r="BH157" i="12"/>
  <c r="BG157" i="12"/>
  <c r="BF157" i="12"/>
  <c r="T157" i="12"/>
  <c r="R157" i="12"/>
  <c r="P157" i="12"/>
  <c r="BI154" i="12"/>
  <c r="BH154" i="12"/>
  <c r="BG154" i="12"/>
  <c r="BF154" i="12"/>
  <c r="T154" i="12"/>
  <c r="R154" i="12"/>
  <c r="P154" i="12"/>
  <c r="BI152" i="12"/>
  <c r="BH152" i="12"/>
  <c r="BG152" i="12"/>
  <c r="BF152" i="12"/>
  <c r="T152" i="12"/>
  <c r="R152" i="12"/>
  <c r="P152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6" i="12"/>
  <c r="BH146" i="12"/>
  <c r="BG146" i="12"/>
  <c r="BF146" i="12"/>
  <c r="T146" i="12"/>
  <c r="R146" i="12"/>
  <c r="P146" i="12"/>
  <c r="BI144" i="12"/>
  <c r="BH144" i="12"/>
  <c r="BG144" i="12"/>
  <c r="BF144" i="12"/>
  <c r="T144" i="12"/>
  <c r="R144" i="12"/>
  <c r="P144" i="12"/>
  <c r="BI141" i="12"/>
  <c r="BH141" i="12"/>
  <c r="BG141" i="12"/>
  <c r="BF141" i="12"/>
  <c r="T141" i="12"/>
  <c r="R141" i="12"/>
  <c r="P141" i="12"/>
  <c r="BI139" i="12"/>
  <c r="BH139" i="12"/>
  <c r="BG139" i="12"/>
  <c r="BF139" i="12"/>
  <c r="T139" i="12"/>
  <c r="R139" i="12"/>
  <c r="P139" i="12"/>
  <c r="BI137" i="12"/>
  <c r="BH137" i="12"/>
  <c r="BG137" i="12"/>
  <c r="BF137" i="12"/>
  <c r="T137" i="12"/>
  <c r="R137" i="12"/>
  <c r="P137" i="12"/>
  <c r="BI135" i="12"/>
  <c r="BH135" i="12"/>
  <c r="BG135" i="12"/>
  <c r="BF135" i="12"/>
  <c r="T135" i="12"/>
  <c r="R135" i="12"/>
  <c r="P135" i="12"/>
  <c r="BI133" i="12"/>
  <c r="BH133" i="12"/>
  <c r="BG133" i="12"/>
  <c r="BF133" i="12"/>
  <c r="T133" i="12"/>
  <c r="R133" i="12"/>
  <c r="P133" i="12"/>
  <c r="F124" i="12"/>
  <c r="E122" i="12"/>
  <c r="F89" i="12"/>
  <c r="E87" i="12"/>
  <c r="J24" i="12"/>
  <c r="E24" i="12"/>
  <c r="J127" i="12" s="1"/>
  <c r="J23" i="12"/>
  <c r="J21" i="12"/>
  <c r="E21" i="12"/>
  <c r="J91" i="12" s="1"/>
  <c r="J20" i="12"/>
  <c r="J18" i="12"/>
  <c r="E18" i="12"/>
  <c r="F127" i="12" s="1"/>
  <c r="J17" i="12"/>
  <c r="J15" i="12"/>
  <c r="E15" i="12"/>
  <c r="F126" i="12" s="1"/>
  <c r="J14" i="12"/>
  <c r="J12" i="12"/>
  <c r="J124" i="12" s="1"/>
  <c r="E7" i="12"/>
  <c r="E120" i="12"/>
  <c r="J37" i="11"/>
  <c r="J36" i="11"/>
  <c r="AY104" i="1" s="1"/>
  <c r="J35" i="11"/>
  <c r="AX104" i="1"/>
  <c r="BI241" i="11"/>
  <c r="BH241" i="11"/>
  <c r="BG241" i="11"/>
  <c r="BF241" i="11"/>
  <c r="T241" i="11"/>
  <c r="T240" i="11" s="1"/>
  <c r="R241" i="11"/>
  <c r="R240" i="11"/>
  <c r="P241" i="11"/>
  <c r="P240" i="11"/>
  <c r="BI238" i="11"/>
  <c r="BH238" i="11"/>
  <c r="BG238" i="11"/>
  <c r="BF238" i="11"/>
  <c r="T238" i="11"/>
  <c r="R238" i="11"/>
  <c r="P238" i="11"/>
  <c r="BI236" i="11"/>
  <c r="BH236" i="11"/>
  <c r="BG236" i="11"/>
  <c r="BF236" i="11"/>
  <c r="T236" i="11"/>
  <c r="R236" i="11"/>
  <c r="P236" i="11"/>
  <c r="BI234" i="11"/>
  <c r="BH234" i="11"/>
  <c r="BG234" i="11"/>
  <c r="BF234" i="11"/>
  <c r="T234" i="11"/>
  <c r="R234" i="11"/>
  <c r="P234" i="11"/>
  <c r="BI232" i="11"/>
  <c r="BH232" i="11"/>
  <c r="BG232" i="11"/>
  <c r="BF232" i="11"/>
  <c r="T232" i="11"/>
  <c r="R232" i="11"/>
  <c r="P232" i="11"/>
  <c r="BI230" i="11"/>
  <c r="BH230" i="11"/>
  <c r="BG230" i="11"/>
  <c r="BF230" i="11"/>
  <c r="T230" i="11"/>
  <c r="R230" i="11"/>
  <c r="P230" i="11"/>
  <c r="BI228" i="11"/>
  <c r="BH228" i="11"/>
  <c r="BG228" i="11"/>
  <c r="BF228" i="11"/>
  <c r="T228" i="11"/>
  <c r="R228" i="11"/>
  <c r="P228" i="11"/>
  <c r="BI224" i="11"/>
  <c r="BH224" i="11"/>
  <c r="BG224" i="11"/>
  <c r="BF224" i="11"/>
  <c r="T224" i="11"/>
  <c r="R224" i="11"/>
  <c r="P224" i="11"/>
  <c r="BI222" i="11"/>
  <c r="BH222" i="11"/>
  <c r="BG222" i="11"/>
  <c r="BF222" i="11"/>
  <c r="T222" i="11"/>
  <c r="R222" i="11"/>
  <c r="P222" i="11"/>
  <c r="BI220" i="11"/>
  <c r="BH220" i="11"/>
  <c r="BG220" i="11"/>
  <c r="BF220" i="11"/>
  <c r="T220" i="11"/>
  <c r="R220" i="11"/>
  <c r="P220" i="11"/>
  <c r="BI218" i="11"/>
  <c r="BH218" i="11"/>
  <c r="BG218" i="11"/>
  <c r="BF218" i="11"/>
  <c r="T218" i="11"/>
  <c r="R218" i="11"/>
  <c r="P218" i="11"/>
  <c r="BI216" i="11"/>
  <c r="BH216" i="11"/>
  <c r="BG216" i="11"/>
  <c r="BF216" i="11"/>
  <c r="T216" i="11"/>
  <c r="R216" i="11"/>
  <c r="P216" i="11"/>
  <c r="BI214" i="11"/>
  <c r="BH214" i="11"/>
  <c r="BG214" i="11"/>
  <c r="BF214" i="11"/>
  <c r="T214" i="11"/>
  <c r="R214" i="11"/>
  <c r="P214" i="11"/>
  <c r="BI210" i="11"/>
  <c r="BH210" i="11"/>
  <c r="BG210" i="11"/>
  <c r="BF210" i="11"/>
  <c r="T210" i="11"/>
  <c r="T209" i="11"/>
  <c r="R210" i="11"/>
  <c r="R209" i="11" s="1"/>
  <c r="P210" i="11"/>
  <c r="P209" i="11"/>
  <c r="BI207" i="11"/>
  <c r="BH207" i="11"/>
  <c r="BG207" i="11"/>
  <c r="BF207" i="11"/>
  <c r="T207" i="11"/>
  <c r="R207" i="11"/>
  <c r="P207" i="11"/>
  <c r="BI205" i="11"/>
  <c r="BH205" i="11"/>
  <c r="BG205" i="11"/>
  <c r="BF205" i="11"/>
  <c r="T205" i="11"/>
  <c r="R205" i="11"/>
  <c r="P205" i="11"/>
  <c r="BI203" i="11"/>
  <c r="BH203" i="11"/>
  <c r="BG203" i="11"/>
  <c r="BF203" i="11"/>
  <c r="T203" i="11"/>
  <c r="R203" i="11"/>
  <c r="P203" i="11"/>
  <c r="BI201" i="11"/>
  <c r="BH201" i="11"/>
  <c r="BG201" i="11"/>
  <c r="BF201" i="11"/>
  <c r="T201" i="11"/>
  <c r="R201" i="11"/>
  <c r="P201" i="11"/>
  <c r="BI199" i="11"/>
  <c r="BH199" i="11"/>
  <c r="BG199" i="11"/>
  <c r="BF199" i="11"/>
  <c r="T199" i="11"/>
  <c r="R199" i="11"/>
  <c r="P199" i="11"/>
  <c r="BI197" i="11"/>
  <c r="BH197" i="11"/>
  <c r="BG197" i="11"/>
  <c r="BF197" i="11"/>
  <c r="T197" i="11"/>
  <c r="R197" i="11"/>
  <c r="P197" i="11"/>
  <c r="BI194" i="11"/>
  <c r="BH194" i="11"/>
  <c r="BG194" i="11"/>
  <c r="BF194" i="11"/>
  <c r="T194" i="11"/>
  <c r="R194" i="11"/>
  <c r="P194" i="11"/>
  <c r="BI192" i="11"/>
  <c r="BH192" i="11"/>
  <c r="BG192" i="11"/>
  <c r="BF192" i="11"/>
  <c r="T192" i="11"/>
  <c r="R192" i="11"/>
  <c r="P192" i="11"/>
  <c r="BI190" i="11"/>
  <c r="BH190" i="11"/>
  <c r="BG190" i="11"/>
  <c r="BF190" i="11"/>
  <c r="T190" i="11"/>
  <c r="R190" i="11"/>
  <c r="P190" i="11"/>
  <c r="BI188" i="11"/>
  <c r="BH188" i="11"/>
  <c r="BG188" i="11"/>
  <c r="BF188" i="11"/>
  <c r="T188" i="11"/>
  <c r="R188" i="11"/>
  <c r="P188" i="11"/>
  <c r="BI186" i="11"/>
  <c r="BH186" i="11"/>
  <c r="BG186" i="11"/>
  <c r="BF186" i="11"/>
  <c r="T186" i="11"/>
  <c r="R186" i="11"/>
  <c r="P186" i="11"/>
  <c r="BI184" i="11"/>
  <c r="BH184" i="11"/>
  <c r="BG184" i="11"/>
  <c r="BF184" i="11"/>
  <c r="T184" i="11"/>
  <c r="R184" i="11"/>
  <c r="P184" i="11"/>
  <c r="BI182" i="11"/>
  <c r="BH182" i="11"/>
  <c r="BG182" i="11"/>
  <c r="BF182" i="11"/>
  <c r="T182" i="11"/>
  <c r="R182" i="11"/>
  <c r="P182" i="11"/>
  <c r="BI180" i="11"/>
  <c r="BH180" i="11"/>
  <c r="BG180" i="11"/>
  <c r="BF180" i="11"/>
  <c r="T180" i="11"/>
  <c r="R180" i="11"/>
  <c r="P180" i="11"/>
  <c r="BI178" i="11"/>
  <c r="BH178" i="11"/>
  <c r="BG178" i="11"/>
  <c r="BF178" i="11"/>
  <c r="T178" i="11"/>
  <c r="R178" i="11"/>
  <c r="P178" i="11"/>
  <c r="BI175" i="11"/>
  <c r="BH175" i="11"/>
  <c r="BG175" i="11"/>
  <c r="BF175" i="11"/>
  <c r="T175" i="11"/>
  <c r="R175" i="11"/>
  <c r="P175" i="11"/>
  <c r="BI173" i="11"/>
  <c r="BH173" i="11"/>
  <c r="BG173" i="11"/>
  <c r="BF173" i="11"/>
  <c r="T173" i="11"/>
  <c r="R173" i="11"/>
  <c r="P173" i="11"/>
  <c r="BI170" i="11"/>
  <c r="BH170" i="11"/>
  <c r="BG170" i="11"/>
  <c r="BF170" i="11"/>
  <c r="T170" i="11"/>
  <c r="R170" i="11"/>
  <c r="P170" i="11"/>
  <c r="BI168" i="11"/>
  <c r="BH168" i="11"/>
  <c r="BG168" i="11"/>
  <c r="BF168" i="11"/>
  <c r="T168" i="11"/>
  <c r="R168" i="11"/>
  <c r="P168" i="11"/>
  <c r="BI166" i="11"/>
  <c r="BH166" i="11"/>
  <c r="BG166" i="11"/>
  <c r="BF166" i="11"/>
  <c r="T166" i="11"/>
  <c r="R166" i="11"/>
  <c r="P166" i="11"/>
  <c r="BI163" i="11"/>
  <c r="BH163" i="11"/>
  <c r="BG163" i="11"/>
  <c r="BF163" i="11"/>
  <c r="T163" i="11"/>
  <c r="T162" i="11" s="1"/>
  <c r="R163" i="11"/>
  <c r="R162" i="11"/>
  <c r="P163" i="11"/>
  <c r="P162" i="11"/>
  <c r="BI160" i="11"/>
  <c r="BH160" i="11"/>
  <c r="BG160" i="11"/>
  <c r="BF160" i="11"/>
  <c r="T160" i="11"/>
  <c r="R160" i="11"/>
  <c r="P160" i="11"/>
  <c r="BI158" i="11"/>
  <c r="BH158" i="11"/>
  <c r="BG158" i="11"/>
  <c r="BF158" i="11"/>
  <c r="T158" i="11"/>
  <c r="R158" i="11"/>
  <c r="P158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2" i="11"/>
  <c r="BH152" i="11"/>
  <c r="BG152" i="11"/>
  <c r="BF152" i="11"/>
  <c r="T152" i="11"/>
  <c r="R152" i="11"/>
  <c r="P152" i="11"/>
  <c r="BI150" i="11"/>
  <c r="BH150" i="11"/>
  <c r="BG150" i="11"/>
  <c r="BF150" i="11"/>
  <c r="T150" i="11"/>
  <c r="R150" i="11"/>
  <c r="P150" i="11"/>
  <c r="BI148" i="11"/>
  <c r="BH148" i="11"/>
  <c r="BG148" i="11"/>
  <c r="BF148" i="11"/>
  <c r="T148" i="11"/>
  <c r="R148" i="11"/>
  <c r="P148" i="11"/>
  <c r="BI145" i="11"/>
  <c r="BH145" i="11"/>
  <c r="BG145" i="11"/>
  <c r="BF145" i="11"/>
  <c r="T145" i="11"/>
  <c r="R145" i="11"/>
  <c r="P145" i="11"/>
  <c r="BI143" i="11"/>
  <c r="BH143" i="11"/>
  <c r="BG143" i="11"/>
  <c r="BF143" i="11"/>
  <c r="T143" i="11"/>
  <c r="R143" i="11"/>
  <c r="P143" i="11"/>
  <c r="BI140" i="11"/>
  <c r="BH140" i="11"/>
  <c r="BG140" i="11"/>
  <c r="BF140" i="11"/>
  <c r="T140" i="11"/>
  <c r="R140" i="11"/>
  <c r="P140" i="11"/>
  <c r="BI138" i="11"/>
  <c r="BH138" i="11"/>
  <c r="BG138" i="11"/>
  <c r="BF138" i="11"/>
  <c r="T138" i="11"/>
  <c r="R138" i="11"/>
  <c r="P138" i="11"/>
  <c r="BI136" i="11"/>
  <c r="BH136" i="11"/>
  <c r="BG136" i="11"/>
  <c r="BF136" i="11"/>
  <c r="T136" i="11"/>
  <c r="R136" i="11"/>
  <c r="P136" i="11"/>
  <c r="BI134" i="11"/>
  <c r="BH134" i="11"/>
  <c r="BG134" i="11"/>
  <c r="BF134" i="11"/>
  <c r="T134" i="11"/>
  <c r="R134" i="11"/>
  <c r="P134" i="11"/>
  <c r="F125" i="11"/>
  <c r="E123" i="11"/>
  <c r="F89" i="11"/>
  <c r="E87" i="11"/>
  <c r="J24" i="11"/>
  <c r="E24" i="11"/>
  <c r="J128" i="11"/>
  <c r="J23" i="11"/>
  <c r="J21" i="11"/>
  <c r="E21" i="11"/>
  <c r="J91" i="11"/>
  <c r="J20" i="11"/>
  <c r="J18" i="11"/>
  <c r="E18" i="11"/>
  <c r="F128" i="11"/>
  <c r="J17" i="11"/>
  <c r="J15" i="11"/>
  <c r="E15" i="11"/>
  <c r="F127" i="11"/>
  <c r="J14" i="11"/>
  <c r="J12" i="11"/>
  <c r="J125" i="11" s="1"/>
  <c r="E7" i="11"/>
  <c r="E85" i="11" s="1"/>
  <c r="J37" i="10"/>
  <c r="J36" i="10"/>
  <c r="AY103" i="1"/>
  <c r="J35" i="10"/>
  <c r="AX103" i="1"/>
  <c r="BI267" i="10"/>
  <c r="BH267" i="10"/>
  <c r="BG267" i="10"/>
  <c r="BF267" i="10"/>
  <c r="T267" i="10"/>
  <c r="T266" i="10"/>
  <c r="R267" i="10"/>
  <c r="R266" i="10"/>
  <c r="P267" i="10"/>
  <c r="P266" i="10"/>
  <c r="BI264" i="10"/>
  <c r="BH264" i="10"/>
  <c r="BG264" i="10"/>
  <c r="BF264" i="10"/>
  <c r="T264" i="10"/>
  <c r="R264" i="10"/>
  <c r="P264" i="10"/>
  <c r="BI262" i="10"/>
  <c r="BH262" i="10"/>
  <c r="BG262" i="10"/>
  <c r="BF262" i="10"/>
  <c r="T262" i="10"/>
  <c r="R262" i="10"/>
  <c r="P262" i="10"/>
  <c r="BI260" i="10"/>
  <c r="BH260" i="10"/>
  <c r="BG260" i="10"/>
  <c r="BF260" i="10"/>
  <c r="T260" i="10"/>
  <c r="R260" i="10"/>
  <c r="P260" i="10"/>
  <c r="BI258" i="10"/>
  <c r="BH258" i="10"/>
  <c r="BG258" i="10"/>
  <c r="BF258" i="10"/>
  <c r="T258" i="10"/>
  <c r="R258" i="10"/>
  <c r="P258" i="10"/>
  <c r="BI256" i="10"/>
  <c r="BH256" i="10"/>
  <c r="BG256" i="10"/>
  <c r="BF256" i="10"/>
  <c r="T256" i="10"/>
  <c r="R256" i="10"/>
  <c r="P256" i="10"/>
  <c r="BI254" i="10"/>
  <c r="BH254" i="10"/>
  <c r="BG254" i="10"/>
  <c r="BF254" i="10"/>
  <c r="T254" i="10"/>
  <c r="R254" i="10"/>
  <c r="P254" i="10"/>
  <c r="BI250" i="10"/>
  <c r="BH250" i="10"/>
  <c r="BG250" i="10"/>
  <c r="BF250" i="10"/>
  <c r="T250" i="10"/>
  <c r="R250" i="10"/>
  <c r="P250" i="10"/>
  <c r="BI248" i="10"/>
  <c r="BH248" i="10"/>
  <c r="BG248" i="10"/>
  <c r="BF248" i="10"/>
  <c r="T248" i="10"/>
  <c r="R248" i="10"/>
  <c r="P248" i="10"/>
  <c r="BI246" i="10"/>
  <c r="BH246" i="10"/>
  <c r="BG246" i="10"/>
  <c r="BF246" i="10"/>
  <c r="T246" i="10"/>
  <c r="R246" i="10"/>
  <c r="P246" i="10"/>
  <c r="BI244" i="10"/>
  <c r="BH244" i="10"/>
  <c r="BG244" i="10"/>
  <c r="BF244" i="10"/>
  <c r="T244" i="10"/>
  <c r="R244" i="10"/>
  <c r="P244" i="10"/>
  <c r="BI242" i="10"/>
  <c r="BH242" i="10"/>
  <c r="BG242" i="10"/>
  <c r="BF242" i="10"/>
  <c r="T242" i="10"/>
  <c r="R242" i="10"/>
  <c r="P242" i="10"/>
  <c r="BI240" i="10"/>
  <c r="BH240" i="10"/>
  <c r="BG240" i="10"/>
  <c r="BF240" i="10"/>
  <c r="T240" i="10"/>
  <c r="R240" i="10"/>
  <c r="P240" i="10"/>
  <c r="BI236" i="10"/>
  <c r="BH236" i="10"/>
  <c r="BG236" i="10"/>
  <c r="BF236" i="10"/>
  <c r="T236" i="10"/>
  <c r="T235" i="10" s="1"/>
  <c r="R236" i="10"/>
  <c r="R235" i="10"/>
  <c r="P236" i="10"/>
  <c r="P235" i="10"/>
  <c r="BI233" i="10"/>
  <c r="BH233" i="10"/>
  <c r="BG233" i="10"/>
  <c r="BF233" i="10"/>
  <c r="T233" i="10"/>
  <c r="R233" i="10"/>
  <c r="P233" i="10"/>
  <c r="BI231" i="10"/>
  <c r="BH231" i="10"/>
  <c r="BG231" i="10"/>
  <c r="BF231" i="10"/>
  <c r="T231" i="10"/>
  <c r="R231" i="10"/>
  <c r="P231" i="10"/>
  <c r="BI229" i="10"/>
  <c r="BH229" i="10"/>
  <c r="BG229" i="10"/>
  <c r="BF229" i="10"/>
  <c r="T229" i="10"/>
  <c r="R229" i="10"/>
  <c r="P229" i="10"/>
  <c r="BI227" i="10"/>
  <c r="BH227" i="10"/>
  <c r="BG227" i="10"/>
  <c r="BF227" i="10"/>
  <c r="T227" i="10"/>
  <c r="R227" i="10"/>
  <c r="P227" i="10"/>
  <c r="BI224" i="10"/>
  <c r="BH224" i="10"/>
  <c r="BG224" i="10"/>
  <c r="BF224" i="10"/>
  <c r="T224" i="10"/>
  <c r="R224" i="10"/>
  <c r="P224" i="10"/>
  <c r="BI222" i="10"/>
  <c r="BH222" i="10"/>
  <c r="BG222" i="10"/>
  <c r="BF222" i="10"/>
  <c r="T222" i="10"/>
  <c r="R222" i="10"/>
  <c r="P222" i="10"/>
  <c r="BI220" i="10"/>
  <c r="BH220" i="10"/>
  <c r="BG220" i="10"/>
  <c r="BF220" i="10"/>
  <c r="T220" i="10"/>
  <c r="R220" i="10"/>
  <c r="P220" i="10"/>
  <c r="BI218" i="10"/>
  <c r="BH218" i="10"/>
  <c r="BG218" i="10"/>
  <c r="BF218" i="10"/>
  <c r="T218" i="10"/>
  <c r="R218" i="10"/>
  <c r="P218" i="10"/>
  <c r="BI216" i="10"/>
  <c r="BH216" i="10"/>
  <c r="BG216" i="10"/>
  <c r="BF216" i="10"/>
  <c r="T216" i="10"/>
  <c r="R216" i="10"/>
  <c r="P216" i="10"/>
  <c r="BI214" i="10"/>
  <c r="BH214" i="10"/>
  <c r="BG214" i="10"/>
  <c r="BF214" i="10"/>
  <c r="T214" i="10"/>
  <c r="R214" i="10"/>
  <c r="P214" i="10"/>
  <c r="BI212" i="10"/>
  <c r="BH212" i="10"/>
  <c r="BG212" i="10"/>
  <c r="BF212" i="10"/>
  <c r="T212" i="10"/>
  <c r="R212" i="10"/>
  <c r="P212" i="10"/>
  <c r="BI210" i="10"/>
  <c r="BH210" i="10"/>
  <c r="BG210" i="10"/>
  <c r="BF210" i="10"/>
  <c r="T210" i="10"/>
  <c r="R210" i="10"/>
  <c r="P210" i="10"/>
  <c r="BI208" i="10"/>
  <c r="BH208" i="10"/>
  <c r="BG208" i="10"/>
  <c r="BF208" i="10"/>
  <c r="T208" i="10"/>
  <c r="R208" i="10"/>
  <c r="P208" i="10"/>
  <c r="BI206" i="10"/>
  <c r="BH206" i="10"/>
  <c r="BG206" i="10"/>
  <c r="BF206" i="10"/>
  <c r="T206" i="10"/>
  <c r="R206" i="10"/>
  <c r="P206" i="10"/>
  <c r="BI203" i="10"/>
  <c r="BH203" i="10"/>
  <c r="BG203" i="10"/>
  <c r="BF203" i="10"/>
  <c r="T203" i="10"/>
  <c r="T202" i="10" s="1"/>
  <c r="R203" i="10"/>
  <c r="R202" i="10"/>
  <c r="P203" i="10"/>
  <c r="P202" i="10" s="1"/>
  <c r="BI200" i="10"/>
  <c r="BH200" i="10"/>
  <c r="BG200" i="10"/>
  <c r="BF200" i="10"/>
  <c r="T200" i="10"/>
  <c r="R200" i="10"/>
  <c r="P200" i="10"/>
  <c r="BI198" i="10"/>
  <c r="BH198" i="10"/>
  <c r="BG198" i="10"/>
  <c r="BF198" i="10"/>
  <c r="T198" i="10"/>
  <c r="R198" i="10"/>
  <c r="P198" i="10"/>
  <c r="BI196" i="10"/>
  <c r="BH196" i="10"/>
  <c r="BG196" i="10"/>
  <c r="BF196" i="10"/>
  <c r="T196" i="10"/>
  <c r="R196" i="10"/>
  <c r="P196" i="10"/>
  <c r="BI194" i="10"/>
  <c r="BH194" i="10"/>
  <c r="BG194" i="10"/>
  <c r="BF194" i="10"/>
  <c r="T194" i="10"/>
  <c r="R194" i="10"/>
  <c r="P194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7" i="10"/>
  <c r="BH187" i="10"/>
  <c r="BG187" i="10"/>
  <c r="BF187" i="10"/>
  <c r="T187" i="10"/>
  <c r="R187" i="10"/>
  <c r="P187" i="10"/>
  <c r="BI185" i="10"/>
  <c r="BH185" i="10"/>
  <c r="BG185" i="10"/>
  <c r="BF185" i="10"/>
  <c r="T185" i="10"/>
  <c r="R185" i="10"/>
  <c r="P185" i="10"/>
  <c r="BI182" i="10"/>
  <c r="BH182" i="10"/>
  <c r="BG182" i="10"/>
  <c r="BF182" i="10"/>
  <c r="T182" i="10"/>
  <c r="R182" i="10"/>
  <c r="P182" i="10"/>
  <c r="BI180" i="10"/>
  <c r="BH180" i="10"/>
  <c r="BG180" i="10"/>
  <c r="BF180" i="10"/>
  <c r="T180" i="10"/>
  <c r="R180" i="10"/>
  <c r="P180" i="10"/>
  <c r="BI178" i="10"/>
  <c r="BH178" i="10"/>
  <c r="BG178" i="10"/>
  <c r="BF178" i="10"/>
  <c r="T178" i="10"/>
  <c r="R178" i="10"/>
  <c r="P178" i="10"/>
  <c r="BI176" i="10"/>
  <c r="BH176" i="10"/>
  <c r="BG176" i="10"/>
  <c r="BF176" i="10"/>
  <c r="T176" i="10"/>
  <c r="R176" i="10"/>
  <c r="P176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6" i="10"/>
  <c r="BH166" i="10"/>
  <c r="BG166" i="10"/>
  <c r="BF166" i="10"/>
  <c r="T166" i="10"/>
  <c r="R166" i="10"/>
  <c r="P166" i="10"/>
  <c r="BI164" i="10"/>
  <c r="BH164" i="10"/>
  <c r="BG164" i="10"/>
  <c r="BF164" i="10"/>
  <c r="T164" i="10"/>
  <c r="R164" i="10"/>
  <c r="P164" i="10"/>
  <c r="BI162" i="10"/>
  <c r="BH162" i="10"/>
  <c r="BG162" i="10"/>
  <c r="BF162" i="10"/>
  <c r="T162" i="10"/>
  <c r="R162" i="10"/>
  <c r="P162" i="10"/>
  <c r="BI159" i="10"/>
  <c r="BH159" i="10"/>
  <c r="BG159" i="10"/>
  <c r="BF159" i="10"/>
  <c r="T159" i="10"/>
  <c r="R159" i="10"/>
  <c r="P159" i="10"/>
  <c r="BI157" i="10"/>
  <c r="BH157" i="10"/>
  <c r="BG157" i="10"/>
  <c r="BF157" i="10"/>
  <c r="T157" i="10"/>
  <c r="R157" i="10"/>
  <c r="P157" i="10"/>
  <c r="BI155" i="10"/>
  <c r="BH155" i="10"/>
  <c r="BG155" i="10"/>
  <c r="BF155" i="10"/>
  <c r="T155" i="10"/>
  <c r="R155" i="10"/>
  <c r="P155" i="10"/>
  <c r="BI153" i="10"/>
  <c r="BH153" i="10"/>
  <c r="BG153" i="10"/>
  <c r="BF153" i="10"/>
  <c r="T153" i="10"/>
  <c r="R153" i="10"/>
  <c r="P153" i="10"/>
  <c r="BI151" i="10"/>
  <c r="BH151" i="10"/>
  <c r="BG151" i="10"/>
  <c r="BF151" i="10"/>
  <c r="T151" i="10"/>
  <c r="R151" i="10"/>
  <c r="P151" i="10"/>
  <c r="BI149" i="10"/>
  <c r="BH149" i="10"/>
  <c r="BG149" i="10"/>
  <c r="BF149" i="10"/>
  <c r="T149" i="10"/>
  <c r="R149" i="10"/>
  <c r="P149" i="10"/>
  <c r="BI147" i="10"/>
  <c r="BH147" i="10"/>
  <c r="BG147" i="10"/>
  <c r="BF147" i="10"/>
  <c r="T147" i="10"/>
  <c r="R147" i="10"/>
  <c r="P147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40" i="10"/>
  <c r="BH140" i="10"/>
  <c r="BG140" i="10"/>
  <c r="BF140" i="10"/>
  <c r="T140" i="10"/>
  <c r="R140" i="10"/>
  <c r="P140" i="10"/>
  <c r="BI138" i="10"/>
  <c r="BH138" i="10"/>
  <c r="BG138" i="10"/>
  <c r="BF138" i="10"/>
  <c r="T138" i="10"/>
  <c r="R138" i="10"/>
  <c r="P138" i="10"/>
  <c r="BI136" i="10"/>
  <c r="BH136" i="10"/>
  <c r="BG136" i="10"/>
  <c r="BF136" i="10"/>
  <c r="T136" i="10"/>
  <c r="R136" i="10"/>
  <c r="P136" i="10"/>
  <c r="BI134" i="10"/>
  <c r="BH134" i="10"/>
  <c r="BG134" i="10"/>
  <c r="BF134" i="10"/>
  <c r="T134" i="10"/>
  <c r="R134" i="10"/>
  <c r="P134" i="10"/>
  <c r="F125" i="10"/>
  <c r="E123" i="10"/>
  <c r="F89" i="10"/>
  <c r="E87" i="10"/>
  <c r="J24" i="10"/>
  <c r="E24" i="10"/>
  <c r="J92" i="10" s="1"/>
  <c r="J23" i="10"/>
  <c r="J21" i="10"/>
  <c r="E21" i="10"/>
  <c r="J91" i="10" s="1"/>
  <c r="J20" i="10"/>
  <c r="J18" i="10"/>
  <c r="E18" i="10"/>
  <c r="F128" i="10" s="1"/>
  <c r="J17" i="10"/>
  <c r="J15" i="10"/>
  <c r="E15" i="10"/>
  <c r="F91" i="10" s="1"/>
  <c r="J14" i="10"/>
  <c r="J12" i="10"/>
  <c r="J89" i="10"/>
  <c r="E7" i="10"/>
  <c r="E121" i="10"/>
  <c r="J154" i="9"/>
  <c r="J101" i="9" s="1"/>
  <c r="J37" i="9"/>
  <c r="J36" i="9"/>
  <c r="AY102" i="1"/>
  <c r="J35" i="9"/>
  <c r="AX102" i="1"/>
  <c r="BI152" i="9"/>
  <c r="BH152" i="9"/>
  <c r="BG152" i="9"/>
  <c r="BF152" i="9"/>
  <c r="T152" i="9"/>
  <c r="T151" i="9" s="1"/>
  <c r="R152" i="9"/>
  <c r="R151" i="9" s="1"/>
  <c r="P152" i="9"/>
  <c r="P151" i="9" s="1"/>
  <c r="BI149" i="9"/>
  <c r="BH149" i="9"/>
  <c r="BG149" i="9"/>
  <c r="BF149" i="9"/>
  <c r="T149" i="9"/>
  <c r="R149" i="9"/>
  <c r="P149" i="9"/>
  <c r="BI147" i="9"/>
  <c r="BH147" i="9"/>
  <c r="BG147" i="9"/>
  <c r="BF147" i="9"/>
  <c r="T147" i="9"/>
  <c r="R147" i="9"/>
  <c r="P147" i="9"/>
  <c r="BI145" i="9"/>
  <c r="BH145" i="9"/>
  <c r="BG145" i="9"/>
  <c r="BF145" i="9"/>
  <c r="T145" i="9"/>
  <c r="R145" i="9"/>
  <c r="P145" i="9"/>
  <c r="BI143" i="9"/>
  <c r="BH143" i="9"/>
  <c r="BG143" i="9"/>
  <c r="BF143" i="9"/>
  <c r="T143" i="9"/>
  <c r="R143" i="9"/>
  <c r="P143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BI130" i="9"/>
  <c r="BH130" i="9"/>
  <c r="BG130" i="9"/>
  <c r="BF130" i="9"/>
  <c r="T130" i="9"/>
  <c r="R130" i="9"/>
  <c r="P130" i="9"/>
  <c r="BI128" i="9"/>
  <c r="BH128" i="9"/>
  <c r="BG128" i="9"/>
  <c r="BF128" i="9"/>
  <c r="T128" i="9"/>
  <c r="R128" i="9"/>
  <c r="P128" i="9"/>
  <c r="BI126" i="9"/>
  <c r="BH126" i="9"/>
  <c r="BG126" i="9"/>
  <c r="BF126" i="9"/>
  <c r="T126" i="9"/>
  <c r="R126" i="9"/>
  <c r="P126" i="9"/>
  <c r="BI124" i="9"/>
  <c r="BH124" i="9"/>
  <c r="BG124" i="9"/>
  <c r="BF124" i="9"/>
  <c r="T124" i="9"/>
  <c r="R124" i="9"/>
  <c r="P124" i="9"/>
  <c r="F115" i="9"/>
  <c r="E113" i="9"/>
  <c r="F89" i="9"/>
  <c r="E87" i="9"/>
  <c r="J24" i="9"/>
  <c r="E24" i="9"/>
  <c r="J118" i="9" s="1"/>
  <c r="J23" i="9"/>
  <c r="J21" i="9"/>
  <c r="E21" i="9"/>
  <c r="J91" i="9" s="1"/>
  <c r="J20" i="9"/>
  <c r="J18" i="9"/>
  <c r="E18" i="9"/>
  <c r="F92" i="9" s="1"/>
  <c r="J17" i="9"/>
  <c r="J15" i="9"/>
  <c r="E15" i="9"/>
  <c r="F117" i="9" s="1"/>
  <c r="J14" i="9"/>
  <c r="J12" i="9"/>
  <c r="J115" i="9"/>
  <c r="E7" i="9"/>
  <c r="E111" i="9"/>
  <c r="J37" i="8"/>
  <c r="J36" i="8"/>
  <c r="AY101" i="1" s="1"/>
  <c r="J35" i="8"/>
  <c r="AX101" i="1" s="1"/>
  <c r="BI257" i="8"/>
  <c r="BH257" i="8"/>
  <c r="BG257" i="8"/>
  <c r="BF257" i="8"/>
  <c r="T257" i="8"/>
  <c r="R257" i="8"/>
  <c r="P257" i="8"/>
  <c r="BI255" i="8"/>
  <c r="BH255" i="8"/>
  <c r="BG255" i="8"/>
  <c r="BF255" i="8"/>
  <c r="T255" i="8"/>
  <c r="R255" i="8"/>
  <c r="P255" i="8"/>
  <c r="BI252" i="8"/>
  <c r="BH252" i="8"/>
  <c r="BG252" i="8"/>
  <c r="BF252" i="8"/>
  <c r="T252" i="8"/>
  <c r="T251" i="8" s="1"/>
  <c r="R252" i="8"/>
  <c r="R251" i="8" s="1"/>
  <c r="P252" i="8"/>
  <c r="P251" i="8" s="1"/>
  <c r="BI249" i="8"/>
  <c r="BH249" i="8"/>
  <c r="BG249" i="8"/>
  <c r="BF249" i="8"/>
  <c r="T249" i="8"/>
  <c r="T248" i="8" s="1"/>
  <c r="R249" i="8"/>
  <c r="R248" i="8"/>
  <c r="P249" i="8"/>
  <c r="P248" i="8" s="1"/>
  <c r="BI246" i="8"/>
  <c r="BH246" i="8"/>
  <c r="BG246" i="8"/>
  <c r="BF246" i="8"/>
  <c r="T246" i="8"/>
  <c r="R246" i="8"/>
  <c r="P246" i="8"/>
  <c r="BI244" i="8"/>
  <c r="BH244" i="8"/>
  <c r="BG244" i="8"/>
  <c r="BF244" i="8"/>
  <c r="T244" i="8"/>
  <c r="R244" i="8"/>
  <c r="P244" i="8"/>
  <c r="BI242" i="8"/>
  <c r="BH242" i="8"/>
  <c r="BG242" i="8"/>
  <c r="BF242" i="8"/>
  <c r="T242" i="8"/>
  <c r="R242" i="8"/>
  <c r="P242" i="8"/>
  <c r="BI240" i="8"/>
  <c r="BH240" i="8"/>
  <c r="BG240" i="8"/>
  <c r="BF240" i="8"/>
  <c r="T240" i="8"/>
  <c r="R240" i="8"/>
  <c r="P240" i="8"/>
  <c r="BI236" i="8"/>
  <c r="BH236" i="8"/>
  <c r="BG236" i="8"/>
  <c r="BF236" i="8"/>
  <c r="T236" i="8"/>
  <c r="R236" i="8"/>
  <c r="P236" i="8"/>
  <c r="BI234" i="8"/>
  <c r="BH234" i="8"/>
  <c r="BG234" i="8"/>
  <c r="BF234" i="8"/>
  <c r="T234" i="8"/>
  <c r="R234" i="8"/>
  <c r="P234" i="8"/>
  <c r="BI231" i="8"/>
  <c r="BH231" i="8"/>
  <c r="BG231" i="8"/>
  <c r="BF231" i="8"/>
  <c r="T231" i="8"/>
  <c r="R231" i="8"/>
  <c r="P231" i="8"/>
  <c r="BI229" i="8"/>
  <c r="BH229" i="8"/>
  <c r="BG229" i="8"/>
  <c r="BF229" i="8"/>
  <c r="T229" i="8"/>
  <c r="R229" i="8"/>
  <c r="P229" i="8"/>
  <c r="BI227" i="8"/>
  <c r="BH227" i="8"/>
  <c r="BG227" i="8"/>
  <c r="BF227" i="8"/>
  <c r="T227" i="8"/>
  <c r="R227" i="8"/>
  <c r="P227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21" i="8"/>
  <c r="BH221" i="8"/>
  <c r="BG221" i="8"/>
  <c r="BF221" i="8"/>
  <c r="T221" i="8"/>
  <c r="R221" i="8"/>
  <c r="P221" i="8"/>
  <c r="BI219" i="8"/>
  <c r="BH219" i="8"/>
  <c r="BG219" i="8"/>
  <c r="BF219" i="8"/>
  <c r="T219" i="8"/>
  <c r="R219" i="8"/>
  <c r="P219" i="8"/>
  <c r="BI216" i="8"/>
  <c r="BH216" i="8"/>
  <c r="BG216" i="8"/>
  <c r="BF216" i="8"/>
  <c r="T216" i="8"/>
  <c r="R216" i="8"/>
  <c r="P216" i="8"/>
  <c r="BI214" i="8"/>
  <c r="BH214" i="8"/>
  <c r="BG214" i="8"/>
  <c r="BF214" i="8"/>
  <c r="T214" i="8"/>
  <c r="R214" i="8"/>
  <c r="P214" i="8"/>
  <c r="BI212" i="8"/>
  <c r="BH212" i="8"/>
  <c r="BG212" i="8"/>
  <c r="BF212" i="8"/>
  <c r="T212" i="8"/>
  <c r="R212" i="8"/>
  <c r="P212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200" i="8"/>
  <c r="BH200" i="8"/>
  <c r="BG200" i="8"/>
  <c r="BF200" i="8"/>
  <c r="T200" i="8"/>
  <c r="R200" i="8"/>
  <c r="P200" i="8"/>
  <c r="BI198" i="8"/>
  <c r="BH198" i="8"/>
  <c r="BG198" i="8"/>
  <c r="BF198" i="8"/>
  <c r="T198" i="8"/>
  <c r="R198" i="8"/>
  <c r="P198" i="8"/>
  <c r="BI196" i="8"/>
  <c r="BH196" i="8"/>
  <c r="BG196" i="8"/>
  <c r="BF196" i="8"/>
  <c r="T196" i="8"/>
  <c r="R196" i="8"/>
  <c r="P196" i="8"/>
  <c r="BI194" i="8"/>
  <c r="BH194" i="8"/>
  <c r="BG194" i="8"/>
  <c r="BF194" i="8"/>
  <c r="T194" i="8"/>
  <c r="R194" i="8"/>
  <c r="P194" i="8"/>
  <c r="BI192" i="8"/>
  <c r="BH192" i="8"/>
  <c r="BG192" i="8"/>
  <c r="BF192" i="8"/>
  <c r="T192" i="8"/>
  <c r="R192" i="8"/>
  <c r="P192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6" i="8"/>
  <c r="BH186" i="8"/>
  <c r="BG186" i="8"/>
  <c r="BF186" i="8"/>
  <c r="T186" i="8"/>
  <c r="R186" i="8"/>
  <c r="P186" i="8"/>
  <c r="BI183" i="8"/>
  <c r="BH183" i="8"/>
  <c r="BG183" i="8"/>
  <c r="BF183" i="8"/>
  <c r="T183" i="8"/>
  <c r="T182" i="8" s="1"/>
  <c r="R183" i="8"/>
  <c r="R182" i="8"/>
  <c r="P183" i="8"/>
  <c r="P182" i="8" s="1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70" i="8"/>
  <c r="BH170" i="8"/>
  <c r="BG170" i="8"/>
  <c r="BF170" i="8"/>
  <c r="T170" i="8"/>
  <c r="R170" i="8"/>
  <c r="P170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3" i="8"/>
  <c r="BH163" i="8"/>
  <c r="BG163" i="8"/>
  <c r="BF163" i="8"/>
  <c r="T163" i="8"/>
  <c r="T162" i="8"/>
  <c r="R163" i="8"/>
  <c r="R162" i="8" s="1"/>
  <c r="P163" i="8"/>
  <c r="P162" i="8"/>
  <c r="BI160" i="8"/>
  <c r="BH160" i="8"/>
  <c r="BG160" i="8"/>
  <c r="BF160" i="8"/>
  <c r="T160" i="8"/>
  <c r="R160" i="8"/>
  <c r="P160" i="8"/>
  <c r="BI158" i="8"/>
  <c r="BH158" i="8"/>
  <c r="BG158" i="8"/>
  <c r="BF158" i="8"/>
  <c r="T158" i="8"/>
  <c r="R158" i="8"/>
  <c r="P158" i="8"/>
  <c r="BI156" i="8"/>
  <c r="BH156" i="8"/>
  <c r="BG156" i="8"/>
  <c r="BF156" i="8"/>
  <c r="T156" i="8"/>
  <c r="R156" i="8"/>
  <c r="P156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0" i="8"/>
  <c r="BH150" i="8"/>
  <c r="BG150" i="8"/>
  <c r="BF150" i="8"/>
  <c r="T150" i="8"/>
  <c r="R150" i="8"/>
  <c r="P150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2" i="8"/>
  <c r="BH132" i="8"/>
  <c r="BG132" i="8"/>
  <c r="BF132" i="8"/>
  <c r="T132" i="8"/>
  <c r="R132" i="8"/>
  <c r="P132" i="8"/>
  <c r="F123" i="8"/>
  <c r="E121" i="8"/>
  <c r="F89" i="8"/>
  <c r="E87" i="8"/>
  <c r="J24" i="8"/>
  <c r="E24" i="8"/>
  <c r="J126" i="8"/>
  <c r="J23" i="8"/>
  <c r="J21" i="8"/>
  <c r="E21" i="8"/>
  <c r="J125" i="8"/>
  <c r="J20" i="8"/>
  <c r="J18" i="8"/>
  <c r="E18" i="8"/>
  <c r="F92" i="8"/>
  <c r="J17" i="8"/>
  <c r="J15" i="8"/>
  <c r="E15" i="8"/>
  <c r="F125" i="8"/>
  <c r="J14" i="8"/>
  <c r="J12" i="8"/>
  <c r="J89" i="8" s="1"/>
  <c r="E7" i="8"/>
  <c r="E85" i="8" s="1"/>
  <c r="J37" i="7"/>
  <c r="J36" i="7"/>
  <c r="AY100" i="1"/>
  <c r="J35" i="7"/>
  <c r="AX100" i="1"/>
  <c r="BI285" i="7"/>
  <c r="BH285" i="7"/>
  <c r="BG285" i="7"/>
  <c r="BF285" i="7"/>
  <c r="T285" i="7"/>
  <c r="R285" i="7"/>
  <c r="P285" i="7"/>
  <c r="BI283" i="7"/>
  <c r="BH283" i="7"/>
  <c r="BG283" i="7"/>
  <c r="BF283" i="7"/>
  <c r="T283" i="7"/>
  <c r="R283" i="7"/>
  <c r="P283" i="7"/>
  <c r="BI280" i="7"/>
  <c r="BH280" i="7"/>
  <c r="BG280" i="7"/>
  <c r="BF280" i="7"/>
  <c r="T280" i="7"/>
  <c r="T279" i="7"/>
  <c r="R280" i="7"/>
  <c r="R279" i="7"/>
  <c r="P280" i="7"/>
  <c r="P279" i="7"/>
  <c r="BI277" i="7"/>
  <c r="BH277" i="7"/>
  <c r="BG277" i="7"/>
  <c r="BF277" i="7"/>
  <c r="T277" i="7"/>
  <c r="R277" i="7"/>
  <c r="P277" i="7"/>
  <c r="BI275" i="7"/>
  <c r="BH275" i="7"/>
  <c r="BG275" i="7"/>
  <c r="BF275" i="7"/>
  <c r="T275" i="7"/>
  <c r="R275" i="7"/>
  <c r="P275" i="7"/>
  <c r="BI273" i="7"/>
  <c r="BH273" i="7"/>
  <c r="BG273" i="7"/>
  <c r="BF273" i="7"/>
  <c r="T273" i="7"/>
  <c r="R273" i="7"/>
  <c r="P273" i="7"/>
  <c r="BI271" i="7"/>
  <c r="BH271" i="7"/>
  <c r="BG271" i="7"/>
  <c r="BF271" i="7"/>
  <c r="T271" i="7"/>
  <c r="R271" i="7"/>
  <c r="P271" i="7"/>
  <c r="BI267" i="7"/>
  <c r="BH267" i="7"/>
  <c r="BG267" i="7"/>
  <c r="BF267" i="7"/>
  <c r="T267" i="7"/>
  <c r="R267" i="7"/>
  <c r="P267" i="7"/>
  <c r="BI265" i="7"/>
  <c r="BH265" i="7"/>
  <c r="BG265" i="7"/>
  <c r="BF265" i="7"/>
  <c r="T265" i="7"/>
  <c r="R265" i="7"/>
  <c r="P265" i="7"/>
  <c r="BI262" i="7"/>
  <c r="BH262" i="7"/>
  <c r="BG262" i="7"/>
  <c r="BF262" i="7"/>
  <c r="T262" i="7"/>
  <c r="R262" i="7"/>
  <c r="P262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6" i="7"/>
  <c r="BH256" i="7"/>
  <c r="BG256" i="7"/>
  <c r="BF256" i="7"/>
  <c r="T256" i="7"/>
  <c r="R256" i="7"/>
  <c r="P256" i="7"/>
  <c r="BI254" i="7"/>
  <c r="BH254" i="7"/>
  <c r="BG254" i="7"/>
  <c r="BF254" i="7"/>
  <c r="T254" i="7"/>
  <c r="R254" i="7"/>
  <c r="P254" i="7"/>
  <c r="BI252" i="7"/>
  <c r="BH252" i="7"/>
  <c r="BG252" i="7"/>
  <c r="BF252" i="7"/>
  <c r="T252" i="7"/>
  <c r="R252" i="7"/>
  <c r="P252" i="7"/>
  <c r="BI250" i="7"/>
  <c r="BH250" i="7"/>
  <c r="BG250" i="7"/>
  <c r="BF250" i="7"/>
  <c r="T250" i="7"/>
  <c r="R250" i="7"/>
  <c r="P250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43" i="7"/>
  <c r="BH243" i="7"/>
  <c r="BG243" i="7"/>
  <c r="BF243" i="7"/>
  <c r="T243" i="7"/>
  <c r="R243" i="7"/>
  <c r="P243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7" i="7"/>
  <c r="BH237" i="7"/>
  <c r="BG237" i="7"/>
  <c r="BF237" i="7"/>
  <c r="T237" i="7"/>
  <c r="R237" i="7"/>
  <c r="P237" i="7"/>
  <c r="BI235" i="7"/>
  <c r="BH235" i="7"/>
  <c r="BG235" i="7"/>
  <c r="BF235" i="7"/>
  <c r="T235" i="7"/>
  <c r="R235" i="7"/>
  <c r="P235" i="7"/>
  <c r="BI233" i="7"/>
  <c r="BH233" i="7"/>
  <c r="BG233" i="7"/>
  <c r="BF233" i="7"/>
  <c r="T233" i="7"/>
  <c r="R233" i="7"/>
  <c r="P233" i="7"/>
  <c r="BI231" i="7"/>
  <c r="BH231" i="7"/>
  <c r="BG231" i="7"/>
  <c r="BF231" i="7"/>
  <c r="T231" i="7"/>
  <c r="R231" i="7"/>
  <c r="P231" i="7"/>
  <c r="BI229" i="7"/>
  <c r="BH229" i="7"/>
  <c r="BG229" i="7"/>
  <c r="BF229" i="7"/>
  <c r="T229" i="7"/>
  <c r="R229" i="7"/>
  <c r="P229" i="7"/>
  <c r="BI227" i="7"/>
  <c r="BH227" i="7"/>
  <c r="BG227" i="7"/>
  <c r="BF227" i="7"/>
  <c r="T227" i="7"/>
  <c r="R227" i="7"/>
  <c r="P227" i="7"/>
  <c r="BI225" i="7"/>
  <c r="BH225" i="7"/>
  <c r="BG225" i="7"/>
  <c r="BF225" i="7"/>
  <c r="T225" i="7"/>
  <c r="R225" i="7"/>
  <c r="P225" i="7"/>
  <c r="BI223" i="7"/>
  <c r="BH223" i="7"/>
  <c r="BG223" i="7"/>
  <c r="BF223" i="7"/>
  <c r="T223" i="7"/>
  <c r="R223" i="7"/>
  <c r="P223" i="7"/>
  <c r="BI221" i="7"/>
  <c r="BH221" i="7"/>
  <c r="BG221" i="7"/>
  <c r="BF221" i="7"/>
  <c r="T221" i="7"/>
  <c r="R221" i="7"/>
  <c r="P221" i="7"/>
  <c r="BI219" i="7"/>
  <c r="BH219" i="7"/>
  <c r="BG219" i="7"/>
  <c r="BF219" i="7"/>
  <c r="T219" i="7"/>
  <c r="R219" i="7"/>
  <c r="P219" i="7"/>
  <c r="BI217" i="7"/>
  <c r="BH217" i="7"/>
  <c r="BG217" i="7"/>
  <c r="BF217" i="7"/>
  <c r="T217" i="7"/>
  <c r="R217" i="7"/>
  <c r="P217" i="7"/>
  <c r="BI215" i="7"/>
  <c r="BH215" i="7"/>
  <c r="BG215" i="7"/>
  <c r="BF215" i="7"/>
  <c r="T215" i="7"/>
  <c r="R215" i="7"/>
  <c r="P215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200" i="7"/>
  <c r="BH200" i="7"/>
  <c r="BG200" i="7"/>
  <c r="BF200" i="7"/>
  <c r="T200" i="7"/>
  <c r="R200" i="7"/>
  <c r="P200" i="7"/>
  <c r="BI197" i="7"/>
  <c r="BH197" i="7"/>
  <c r="BG197" i="7"/>
  <c r="BF197" i="7"/>
  <c r="T197" i="7"/>
  <c r="R197" i="7"/>
  <c r="P197" i="7"/>
  <c r="BI195" i="7"/>
  <c r="BH195" i="7"/>
  <c r="BG195" i="7"/>
  <c r="BF195" i="7"/>
  <c r="T195" i="7"/>
  <c r="R195" i="7"/>
  <c r="P195" i="7"/>
  <c r="BI193" i="7"/>
  <c r="BH193" i="7"/>
  <c r="BG193" i="7"/>
  <c r="BF193" i="7"/>
  <c r="T193" i="7"/>
  <c r="R193" i="7"/>
  <c r="P193" i="7"/>
  <c r="BI191" i="7"/>
  <c r="BH191" i="7"/>
  <c r="BG191" i="7"/>
  <c r="BF191" i="7"/>
  <c r="T191" i="7"/>
  <c r="R191" i="7"/>
  <c r="P191" i="7"/>
  <c r="BI189" i="7"/>
  <c r="BH189" i="7"/>
  <c r="BG189" i="7"/>
  <c r="BF189" i="7"/>
  <c r="T189" i="7"/>
  <c r="R189" i="7"/>
  <c r="P189" i="7"/>
  <c r="BI187" i="7"/>
  <c r="BH187" i="7"/>
  <c r="BG187" i="7"/>
  <c r="BF187" i="7"/>
  <c r="T187" i="7"/>
  <c r="R187" i="7"/>
  <c r="P187" i="7"/>
  <c r="BI185" i="7"/>
  <c r="BH185" i="7"/>
  <c r="BG185" i="7"/>
  <c r="BF185" i="7"/>
  <c r="T185" i="7"/>
  <c r="R185" i="7"/>
  <c r="P185" i="7"/>
  <c r="BI183" i="7"/>
  <c r="BH183" i="7"/>
  <c r="BG183" i="7"/>
  <c r="BF183" i="7"/>
  <c r="T183" i="7"/>
  <c r="R183" i="7"/>
  <c r="P183" i="7"/>
  <c r="BI181" i="7"/>
  <c r="BH181" i="7"/>
  <c r="BG181" i="7"/>
  <c r="BF181" i="7"/>
  <c r="T181" i="7"/>
  <c r="R181" i="7"/>
  <c r="P181" i="7"/>
  <c r="BI179" i="7"/>
  <c r="BH179" i="7"/>
  <c r="BG179" i="7"/>
  <c r="BF179" i="7"/>
  <c r="T179" i="7"/>
  <c r="R179" i="7"/>
  <c r="P179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1" i="7"/>
  <c r="BH171" i="7"/>
  <c r="BG171" i="7"/>
  <c r="BF171" i="7"/>
  <c r="T171" i="7"/>
  <c r="R171" i="7"/>
  <c r="P171" i="7"/>
  <c r="BI169" i="7"/>
  <c r="BH169" i="7"/>
  <c r="BG169" i="7"/>
  <c r="BF169" i="7"/>
  <c r="T169" i="7"/>
  <c r="R169" i="7"/>
  <c r="P169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F122" i="7"/>
  <c r="E120" i="7"/>
  <c r="F89" i="7"/>
  <c r="E87" i="7"/>
  <c r="J24" i="7"/>
  <c r="E24" i="7"/>
  <c r="J125" i="7" s="1"/>
  <c r="J23" i="7"/>
  <c r="J21" i="7"/>
  <c r="E21" i="7"/>
  <c r="J91" i="7" s="1"/>
  <c r="J20" i="7"/>
  <c r="J18" i="7"/>
  <c r="E18" i="7"/>
  <c r="F125" i="7" s="1"/>
  <c r="J17" i="7"/>
  <c r="J15" i="7"/>
  <c r="E15" i="7"/>
  <c r="F124" i="7" s="1"/>
  <c r="J14" i="7"/>
  <c r="J12" i="7"/>
  <c r="J89" i="7" s="1"/>
  <c r="E7" i="7"/>
  <c r="E118" i="7"/>
  <c r="J37" i="6"/>
  <c r="J36" i="6"/>
  <c r="AY99" i="1" s="1"/>
  <c r="J35" i="6"/>
  <c r="AX99" i="1" s="1"/>
  <c r="BI253" i="6"/>
  <c r="BH253" i="6"/>
  <c r="BG253" i="6"/>
  <c r="BF253" i="6"/>
  <c r="T253" i="6"/>
  <c r="R253" i="6"/>
  <c r="P253" i="6"/>
  <c r="BI251" i="6"/>
  <c r="BH251" i="6"/>
  <c r="BG251" i="6"/>
  <c r="BF251" i="6"/>
  <c r="T251" i="6"/>
  <c r="R251" i="6"/>
  <c r="P251" i="6"/>
  <c r="BI248" i="6"/>
  <c r="BH248" i="6"/>
  <c r="BG248" i="6"/>
  <c r="BF248" i="6"/>
  <c r="T248" i="6"/>
  <c r="T247" i="6" s="1"/>
  <c r="R248" i="6"/>
  <c r="R247" i="6" s="1"/>
  <c r="P248" i="6"/>
  <c r="P247" i="6" s="1"/>
  <c r="BI245" i="6"/>
  <c r="BH245" i="6"/>
  <c r="BG245" i="6"/>
  <c r="BF245" i="6"/>
  <c r="T245" i="6"/>
  <c r="T244" i="6" s="1"/>
  <c r="R245" i="6"/>
  <c r="R244" i="6" s="1"/>
  <c r="P245" i="6"/>
  <c r="P244" i="6" s="1"/>
  <c r="BI242" i="6"/>
  <c r="BH242" i="6"/>
  <c r="BG242" i="6"/>
  <c r="BF242" i="6"/>
  <c r="T242" i="6"/>
  <c r="R242" i="6"/>
  <c r="P242" i="6"/>
  <c r="BI240" i="6"/>
  <c r="BH240" i="6"/>
  <c r="BG240" i="6"/>
  <c r="BF240" i="6"/>
  <c r="T240" i="6"/>
  <c r="R240" i="6"/>
  <c r="P240" i="6"/>
  <c r="BI238" i="6"/>
  <c r="BH238" i="6"/>
  <c r="BG238" i="6"/>
  <c r="BF238" i="6"/>
  <c r="T238" i="6"/>
  <c r="R238" i="6"/>
  <c r="P238" i="6"/>
  <c r="BI236" i="6"/>
  <c r="BH236" i="6"/>
  <c r="BG236" i="6"/>
  <c r="BF236" i="6"/>
  <c r="T236" i="6"/>
  <c r="R236" i="6"/>
  <c r="P236" i="6"/>
  <c r="BI232" i="6"/>
  <c r="BH232" i="6"/>
  <c r="BG232" i="6"/>
  <c r="BF232" i="6"/>
  <c r="T232" i="6"/>
  <c r="R232" i="6"/>
  <c r="P232" i="6"/>
  <c r="BI230" i="6"/>
  <c r="BH230" i="6"/>
  <c r="BG230" i="6"/>
  <c r="BF230" i="6"/>
  <c r="T230" i="6"/>
  <c r="R230" i="6"/>
  <c r="P230" i="6"/>
  <c r="BI226" i="6"/>
  <c r="BH226" i="6"/>
  <c r="BG226" i="6"/>
  <c r="BF226" i="6"/>
  <c r="T226" i="6"/>
  <c r="R226" i="6"/>
  <c r="P226" i="6"/>
  <c r="BI224" i="6"/>
  <c r="BH224" i="6"/>
  <c r="BG224" i="6"/>
  <c r="BF224" i="6"/>
  <c r="T224" i="6"/>
  <c r="R224" i="6"/>
  <c r="P224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7" i="6"/>
  <c r="BH217" i="6"/>
  <c r="BG217" i="6"/>
  <c r="BF217" i="6"/>
  <c r="T217" i="6"/>
  <c r="R217" i="6"/>
  <c r="P217" i="6"/>
  <c r="BI215" i="6"/>
  <c r="BH215" i="6"/>
  <c r="BG215" i="6"/>
  <c r="BF215" i="6"/>
  <c r="T215" i="6"/>
  <c r="R215" i="6"/>
  <c r="P215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R210" i="6"/>
  <c r="P210" i="6"/>
  <c r="BI208" i="6"/>
  <c r="BH208" i="6"/>
  <c r="BG208" i="6"/>
  <c r="BF208" i="6"/>
  <c r="T208" i="6"/>
  <c r="R208" i="6"/>
  <c r="P208" i="6"/>
  <c r="BI206" i="6"/>
  <c r="BH206" i="6"/>
  <c r="BG206" i="6"/>
  <c r="BF206" i="6"/>
  <c r="T206" i="6"/>
  <c r="R206" i="6"/>
  <c r="P206" i="6"/>
  <c r="BI204" i="6"/>
  <c r="BH204" i="6"/>
  <c r="BG204" i="6"/>
  <c r="BF204" i="6"/>
  <c r="T204" i="6"/>
  <c r="R204" i="6"/>
  <c r="P204" i="6"/>
  <c r="BI202" i="6"/>
  <c r="BH202" i="6"/>
  <c r="BG202" i="6"/>
  <c r="BF202" i="6"/>
  <c r="T202" i="6"/>
  <c r="R202" i="6"/>
  <c r="P202" i="6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R198" i="6"/>
  <c r="P198" i="6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91" i="6"/>
  <c r="BH191" i="6"/>
  <c r="BG191" i="6"/>
  <c r="BF191" i="6"/>
  <c r="T191" i="6"/>
  <c r="T190" i="6"/>
  <c r="R191" i="6"/>
  <c r="R190" i="6" s="1"/>
  <c r="P191" i="6"/>
  <c r="P190" i="6" s="1"/>
  <c r="BI188" i="6"/>
  <c r="BH188" i="6"/>
  <c r="BG188" i="6"/>
  <c r="BF188" i="6"/>
  <c r="T188" i="6"/>
  <c r="R188" i="6"/>
  <c r="P188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5" i="6"/>
  <c r="BH175" i="6"/>
  <c r="BG175" i="6"/>
  <c r="BF175" i="6"/>
  <c r="T175" i="6"/>
  <c r="T174" i="6"/>
  <c r="R175" i="6"/>
  <c r="R174" i="6" s="1"/>
  <c r="P175" i="6"/>
  <c r="P174" i="6"/>
  <c r="BI172" i="6"/>
  <c r="BH172" i="6"/>
  <c r="BG172" i="6"/>
  <c r="BF172" i="6"/>
  <c r="T172" i="6"/>
  <c r="R172" i="6"/>
  <c r="P172" i="6"/>
  <c r="BI170" i="6"/>
  <c r="BH170" i="6"/>
  <c r="BG170" i="6"/>
  <c r="BF170" i="6"/>
  <c r="T170" i="6"/>
  <c r="R170" i="6"/>
  <c r="P170" i="6"/>
  <c r="BI168" i="6"/>
  <c r="BH168" i="6"/>
  <c r="BG168" i="6"/>
  <c r="BF168" i="6"/>
  <c r="T168" i="6"/>
  <c r="R168" i="6"/>
  <c r="P168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F127" i="6"/>
  <c r="E125" i="6"/>
  <c r="F89" i="6"/>
  <c r="E87" i="6"/>
  <c r="J24" i="6"/>
  <c r="E24" i="6"/>
  <c r="J130" i="6"/>
  <c r="J23" i="6"/>
  <c r="J21" i="6"/>
  <c r="E21" i="6"/>
  <c r="J91" i="6"/>
  <c r="J20" i="6"/>
  <c r="J18" i="6"/>
  <c r="E18" i="6"/>
  <c r="F92" i="6"/>
  <c r="J17" i="6"/>
  <c r="J15" i="6"/>
  <c r="E15" i="6"/>
  <c r="F129" i="6"/>
  <c r="J14" i="6"/>
  <c r="J12" i="6"/>
  <c r="J127" i="6" s="1"/>
  <c r="E7" i="6"/>
  <c r="E85" i="6" s="1"/>
  <c r="J37" i="5"/>
  <c r="J36" i="5"/>
  <c r="AY98" i="1"/>
  <c r="J35" i="5"/>
  <c r="AX98" i="1" s="1"/>
  <c r="BI251" i="5"/>
  <c r="BH251" i="5"/>
  <c r="BG251" i="5"/>
  <c r="BF251" i="5"/>
  <c r="T251" i="5"/>
  <c r="R251" i="5"/>
  <c r="P251" i="5"/>
  <c r="BI249" i="5"/>
  <c r="BH249" i="5"/>
  <c r="BG249" i="5"/>
  <c r="BF249" i="5"/>
  <c r="T249" i="5"/>
  <c r="R249" i="5"/>
  <c r="P249" i="5"/>
  <c r="BI246" i="5"/>
  <c r="BH246" i="5"/>
  <c r="BG246" i="5"/>
  <c r="BF246" i="5"/>
  <c r="T246" i="5"/>
  <c r="T245" i="5" s="1"/>
  <c r="R246" i="5"/>
  <c r="R245" i="5"/>
  <c r="P246" i="5"/>
  <c r="P245" i="5" s="1"/>
  <c r="BI243" i="5"/>
  <c r="BH243" i="5"/>
  <c r="BG243" i="5"/>
  <c r="BF243" i="5"/>
  <c r="T243" i="5"/>
  <c r="T242" i="5"/>
  <c r="R243" i="5"/>
  <c r="R242" i="5"/>
  <c r="P243" i="5"/>
  <c r="P242" i="5"/>
  <c r="BI240" i="5"/>
  <c r="BH240" i="5"/>
  <c r="BG240" i="5"/>
  <c r="BF240" i="5"/>
  <c r="T240" i="5"/>
  <c r="R240" i="5"/>
  <c r="P240" i="5"/>
  <c r="BI238" i="5"/>
  <c r="BH238" i="5"/>
  <c r="BG238" i="5"/>
  <c r="BF238" i="5"/>
  <c r="T238" i="5"/>
  <c r="R238" i="5"/>
  <c r="P238" i="5"/>
  <c r="BI236" i="5"/>
  <c r="BH236" i="5"/>
  <c r="BG236" i="5"/>
  <c r="BF236" i="5"/>
  <c r="T236" i="5"/>
  <c r="R236" i="5"/>
  <c r="P236" i="5"/>
  <c r="BI234" i="5"/>
  <c r="BH234" i="5"/>
  <c r="BG234" i="5"/>
  <c r="BF234" i="5"/>
  <c r="T234" i="5"/>
  <c r="R234" i="5"/>
  <c r="P234" i="5"/>
  <c r="BI230" i="5"/>
  <c r="BH230" i="5"/>
  <c r="BG230" i="5"/>
  <c r="BF230" i="5"/>
  <c r="T230" i="5"/>
  <c r="R230" i="5"/>
  <c r="P230" i="5"/>
  <c r="BI228" i="5"/>
  <c r="BH228" i="5"/>
  <c r="BG228" i="5"/>
  <c r="BF228" i="5"/>
  <c r="T228" i="5"/>
  <c r="R228" i="5"/>
  <c r="P228" i="5"/>
  <c r="BI224" i="5"/>
  <c r="BH224" i="5"/>
  <c r="BG224" i="5"/>
  <c r="BF224" i="5"/>
  <c r="T224" i="5"/>
  <c r="R224" i="5"/>
  <c r="P224" i="5"/>
  <c r="BI222" i="5"/>
  <c r="BH222" i="5"/>
  <c r="BG222" i="5"/>
  <c r="BF222" i="5"/>
  <c r="T222" i="5"/>
  <c r="R222" i="5"/>
  <c r="P222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5" i="5"/>
  <c r="BH215" i="5"/>
  <c r="BG215" i="5"/>
  <c r="BF215" i="5"/>
  <c r="T215" i="5"/>
  <c r="R215" i="5"/>
  <c r="P215" i="5"/>
  <c r="BI213" i="5"/>
  <c r="BH213" i="5"/>
  <c r="BG213" i="5"/>
  <c r="BF213" i="5"/>
  <c r="T213" i="5"/>
  <c r="R213" i="5"/>
  <c r="P213" i="5"/>
  <c r="BI210" i="5"/>
  <c r="BH210" i="5"/>
  <c r="BG210" i="5"/>
  <c r="BF210" i="5"/>
  <c r="T210" i="5"/>
  <c r="R210" i="5"/>
  <c r="P210" i="5"/>
  <c r="BI208" i="5"/>
  <c r="BH208" i="5"/>
  <c r="BG208" i="5"/>
  <c r="BF208" i="5"/>
  <c r="T208" i="5"/>
  <c r="R208" i="5"/>
  <c r="P208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2" i="5"/>
  <c r="BH202" i="5"/>
  <c r="BG202" i="5"/>
  <c r="BF202" i="5"/>
  <c r="T202" i="5"/>
  <c r="R202" i="5"/>
  <c r="P202" i="5"/>
  <c r="BI200" i="5"/>
  <c r="BH200" i="5"/>
  <c r="BG200" i="5"/>
  <c r="BF200" i="5"/>
  <c r="T200" i="5"/>
  <c r="R200" i="5"/>
  <c r="P200" i="5"/>
  <c r="BI198" i="5"/>
  <c r="BH198" i="5"/>
  <c r="BG198" i="5"/>
  <c r="BF198" i="5"/>
  <c r="T198" i="5"/>
  <c r="R198" i="5"/>
  <c r="P198" i="5"/>
  <c r="BI196" i="5"/>
  <c r="BH196" i="5"/>
  <c r="BG196" i="5"/>
  <c r="BF196" i="5"/>
  <c r="T196" i="5"/>
  <c r="R196" i="5"/>
  <c r="P196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5" i="5"/>
  <c r="BH185" i="5"/>
  <c r="BG185" i="5"/>
  <c r="BF185" i="5"/>
  <c r="T185" i="5"/>
  <c r="T184" i="5" s="1"/>
  <c r="R185" i="5"/>
  <c r="R184" i="5"/>
  <c r="P185" i="5"/>
  <c r="P184" i="5"/>
  <c r="BI182" i="5"/>
  <c r="BH182" i="5"/>
  <c r="BG182" i="5"/>
  <c r="BF182" i="5"/>
  <c r="T182" i="5"/>
  <c r="R182" i="5"/>
  <c r="P182" i="5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R176" i="5"/>
  <c r="P176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5" i="5"/>
  <c r="BH165" i="5"/>
  <c r="BG165" i="5"/>
  <c r="BF165" i="5"/>
  <c r="T165" i="5"/>
  <c r="T164" i="5"/>
  <c r="R165" i="5"/>
  <c r="R164" i="5"/>
  <c r="P165" i="5"/>
  <c r="P164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F125" i="5"/>
  <c r="E123" i="5"/>
  <c r="F89" i="5"/>
  <c r="E87" i="5"/>
  <c r="J24" i="5"/>
  <c r="E24" i="5"/>
  <c r="J92" i="5"/>
  <c r="J23" i="5"/>
  <c r="J21" i="5"/>
  <c r="E21" i="5"/>
  <c r="J127" i="5"/>
  <c r="J20" i="5"/>
  <c r="J18" i="5"/>
  <c r="E18" i="5"/>
  <c r="F128" i="5"/>
  <c r="J17" i="5"/>
  <c r="J15" i="5"/>
  <c r="E15" i="5"/>
  <c r="F127" i="5"/>
  <c r="J14" i="5"/>
  <c r="J12" i="5"/>
  <c r="J89" i="5" s="1"/>
  <c r="E7" i="5"/>
  <c r="E121" i="5" s="1"/>
  <c r="J37" i="4"/>
  <c r="J36" i="4"/>
  <c r="AY97" i="1"/>
  <c r="J35" i="4"/>
  <c r="AX97" i="1"/>
  <c r="BI313" i="4"/>
  <c r="BH313" i="4"/>
  <c r="BG313" i="4"/>
  <c r="BF313" i="4"/>
  <c r="T313" i="4"/>
  <c r="R313" i="4"/>
  <c r="P313" i="4"/>
  <c r="BI311" i="4"/>
  <c r="BH311" i="4"/>
  <c r="BG311" i="4"/>
  <c r="BF311" i="4"/>
  <c r="T311" i="4"/>
  <c r="R311" i="4"/>
  <c r="P311" i="4"/>
  <c r="BI308" i="4"/>
  <c r="BH308" i="4"/>
  <c r="BG308" i="4"/>
  <c r="BF308" i="4"/>
  <c r="T308" i="4"/>
  <c r="T307" i="4" s="1"/>
  <c r="R308" i="4"/>
  <c r="R307" i="4"/>
  <c r="P308" i="4"/>
  <c r="P307" i="4"/>
  <c r="BI305" i="4"/>
  <c r="BH305" i="4"/>
  <c r="BG305" i="4"/>
  <c r="BF305" i="4"/>
  <c r="T305" i="4"/>
  <c r="T304" i="4"/>
  <c r="R305" i="4"/>
  <c r="R304" i="4"/>
  <c r="P305" i="4"/>
  <c r="P304" i="4"/>
  <c r="BI302" i="4"/>
  <c r="BH302" i="4"/>
  <c r="BG302" i="4"/>
  <c r="BF302" i="4"/>
  <c r="T302" i="4"/>
  <c r="R302" i="4"/>
  <c r="P302" i="4"/>
  <c r="BI300" i="4"/>
  <c r="BH300" i="4"/>
  <c r="BG300" i="4"/>
  <c r="BF300" i="4"/>
  <c r="T300" i="4"/>
  <c r="R300" i="4"/>
  <c r="P300" i="4"/>
  <c r="BI298" i="4"/>
  <c r="BH298" i="4"/>
  <c r="BG298" i="4"/>
  <c r="BF298" i="4"/>
  <c r="T298" i="4"/>
  <c r="R298" i="4"/>
  <c r="P298" i="4"/>
  <c r="BI296" i="4"/>
  <c r="BH296" i="4"/>
  <c r="BG296" i="4"/>
  <c r="BF296" i="4"/>
  <c r="T296" i="4"/>
  <c r="R296" i="4"/>
  <c r="P296" i="4"/>
  <c r="BI292" i="4"/>
  <c r="BH292" i="4"/>
  <c r="BG292" i="4"/>
  <c r="BF292" i="4"/>
  <c r="T292" i="4"/>
  <c r="R292" i="4"/>
  <c r="P292" i="4"/>
  <c r="BI290" i="4"/>
  <c r="BH290" i="4"/>
  <c r="BG290" i="4"/>
  <c r="BF290" i="4"/>
  <c r="T290" i="4"/>
  <c r="R290" i="4"/>
  <c r="P290" i="4"/>
  <c r="BI287" i="4"/>
  <c r="BH287" i="4"/>
  <c r="BG287" i="4"/>
  <c r="BF287" i="4"/>
  <c r="T287" i="4"/>
  <c r="R287" i="4"/>
  <c r="P287" i="4"/>
  <c r="BI285" i="4"/>
  <c r="BH285" i="4"/>
  <c r="BG285" i="4"/>
  <c r="BF285" i="4"/>
  <c r="T285" i="4"/>
  <c r="R285" i="4"/>
  <c r="P285" i="4"/>
  <c r="BI283" i="4"/>
  <c r="BH283" i="4"/>
  <c r="BG283" i="4"/>
  <c r="BF283" i="4"/>
  <c r="T283" i="4"/>
  <c r="R283" i="4"/>
  <c r="P283" i="4"/>
  <c r="BI281" i="4"/>
  <c r="BH281" i="4"/>
  <c r="BG281" i="4"/>
  <c r="BF281" i="4"/>
  <c r="T281" i="4"/>
  <c r="R281" i="4"/>
  <c r="P281" i="4"/>
  <c r="BI279" i="4"/>
  <c r="BH279" i="4"/>
  <c r="BG279" i="4"/>
  <c r="BF279" i="4"/>
  <c r="T279" i="4"/>
  <c r="R279" i="4"/>
  <c r="P279" i="4"/>
  <c r="BI277" i="4"/>
  <c r="BH277" i="4"/>
  <c r="BG277" i="4"/>
  <c r="BF277" i="4"/>
  <c r="T277" i="4"/>
  <c r="R277" i="4"/>
  <c r="P277" i="4"/>
  <c r="BI274" i="4"/>
  <c r="BH274" i="4"/>
  <c r="BG274" i="4"/>
  <c r="BF274" i="4"/>
  <c r="T274" i="4"/>
  <c r="R274" i="4"/>
  <c r="P274" i="4"/>
  <c r="BI272" i="4"/>
  <c r="BH272" i="4"/>
  <c r="BG272" i="4"/>
  <c r="BF272" i="4"/>
  <c r="T272" i="4"/>
  <c r="R272" i="4"/>
  <c r="P272" i="4"/>
  <c r="BI270" i="4"/>
  <c r="BH270" i="4"/>
  <c r="BG270" i="4"/>
  <c r="BF270" i="4"/>
  <c r="T270" i="4"/>
  <c r="R270" i="4"/>
  <c r="P270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60" i="4"/>
  <c r="BH260" i="4"/>
  <c r="BG260" i="4"/>
  <c r="BF260" i="4"/>
  <c r="T260" i="4"/>
  <c r="R260" i="4"/>
  <c r="P260" i="4"/>
  <c r="BI258" i="4"/>
  <c r="BH258" i="4"/>
  <c r="BG258" i="4"/>
  <c r="BF258" i="4"/>
  <c r="T258" i="4"/>
  <c r="R258" i="4"/>
  <c r="P258" i="4"/>
  <c r="BI256" i="4"/>
  <c r="BH256" i="4"/>
  <c r="BG256" i="4"/>
  <c r="BF256" i="4"/>
  <c r="T256" i="4"/>
  <c r="R256" i="4"/>
  <c r="P256" i="4"/>
  <c r="BI254" i="4"/>
  <c r="BH254" i="4"/>
  <c r="BG254" i="4"/>
  <c r="BF254" i="4"/>
  <c r="T254" i="4"/>
  <c r="R254" i="4"/>
  <c r="P254" i="4"/>
  <c r="BI252" i="4"/>
  <c r="BH252" i="4"/>
  <c r="BG252" i="4"/>
  <c r="BF252" i="4"/>
  <c r="T252" i="4"/>
  <c r="R252" i="4"/>
  <c r="P252" i="4"/>
  <c r="BI250" i="4"/>
  <c r="BH250" i="4"/>
  <c r="BG250" i="4"/>
  <c r="BF250" i="4"/>
  <c r="T250" i="4"/>
  <c r="R250" i="4"/>
  <c r="P250" i="4"/>
  <c r="BI248" i="4"/>
  <c r="BH248" i="4"/>
  <c r="BG248" i="4"/>
  <c r="BF248" i="4"/>
  <c r="T248" i="4"/>
  <c r="R248" i="4"/>
  <c r="P248" i="4"/>
  <c r="BI246" i="4"/>
  <c r="BH246" i="4"/>
  <c r="BG246" i="4"/>
  <c r="BF246" i="4"/>
  <c r="T246" i="4"/>
  <c r="R246" i="4"/>
  <c r="P246" i="4"/>
  <c r="BI244" i="4"/>
  <c r="BH244" i="4"/>
  <c r="BG244" i="4"/>
  <c r="BF244" i="4"/>
  <c r="T244" i="4"/>
  <c r="R244" i="4"/>
  <c r="P244" i="4"/>
  <c r="BI242" i="4"/>
  <c r="BH242" i="4"/>
  <c r="BG242" i="4"/>
  <c r="BF242" i="4"/>
  <c r="T242" i="4"/>
  <c r="R242" i="4"/>
  <c r="P242" i="4"/>
  <c r="BI240" i="4"/>
  <c r="BH240" i="4"/>
  <c r="BG240" i="4"/>
  <c r="BF240" i="4"/>
  <c r="T240" i="4"/>
  <c r="R240" i="4"/>
  <c r="P240" i="4"/>
  <c r="BI238" i="4"/>
  <c r="BH238" i="4"/>
  <c r="BG238" i="4"/>
  <c r="BF238" i="4"/>
  <c r="T238" i="4"/>
  <c r="R238" i="4"/>
  <c r="P238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32" i="4"/>
  <c r="BH232" i="4"/>
  <c r="BG232" i="4"/>
  <c r="BF232" i="4"/>
  <c r="T232" i="4"/>
  <c r="R232" i="4"/>
  <c r="P232" i="4"/>
  <c r="BI230" i="4"/>
  <c r="BH230" i="4"/>
  <c r="BG230" i="4"/>
  <c r="BF230" i="4"/>
  <c r="T230" i="4"/>
  <c r="R230" i="4"/>
  <c r="P230" i="4"/>
  <c r="BI228" i="4"/>
  <c r="BH228" i="4"/>
  <c r="BG228" i="4"/>
  <c r="BF228" i="4"/>
  <c r="T228" i="4"/>
  <c r="R228" i="4"/>
  <c r="P228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1" i="4"/>
  <c r="BH221" i="4"/>
  <c r="BG221" i="4"/>
  <c r="BF221" i="4"/>
  <c r="T221" i="4"/>
  <c r="R221" i="4"/>
  <c r="P221" i="4"/>
  <c r="BI219" i="4"/>
  <c r="BH219" i="4"/>
  <c r="BG219" i="4"/>
  <c r="BF219" i="4"/>
  <c r="T219" i="4"/>
  <c r="R219" i="4"/>
  <c r="P219" i="4"/>
  <c r="BI217" i="4"/>
  <c r="BH217" i="4"/>
  <c r="BG217" i="4"/>
  <c r="BF217" i="4"/>
  <c r="T217" i="4"/>
  <c r="R217" i="4"/>
  <c r="P217" i="4"/>
  <c r="BI214" i="4"/>
  <c r="BH214" i="4"/>
  <c r="BG214" i="4"/>
  <c r="BF214" i="4"/>
  <c r="T214" i="4"/>
  <c r="R214" i="4"/>
  <c r="P214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8" i="4"/>
  <c r="BH208" i="4"/>
  <c r="BG208" i="4"/>
  <c r="BF208" i="4"/>
  <c r="T208" i="4"/>
  <c r="R208" i="4"/>
  <c r="P208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3" i="4"/>
  <c r="BH183" i="4"/>
  <c r="BG183" i="4"/>
  <c r="BF183" i="4"/>
  <c r="T183" i="4"/>
  <c r="R183" i="4"/>
  <c r="P183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F124" i="4"/>
  <c r="E122" i="4"/>
  <c r="F89" i="4"/>
  <c r="E87" i="4"/>
  <c r="J24" i="4"/>
  <c r="E24" i="4"/>
  <c r="J127" i="4" s="1"/>
  <c r="J23" i="4"/>
  <c r="J21" i="4"/>
  <c r="E21" i="4"/>
  <c r="J91" i="4" s="1"/>
  <c r="J20" i="4"/>
  <c r="J18" i="4"/>
  <c r="E18" i="4"/>
  <c r="F127" i="4" s="1"/>
  <c r="J17" i="4"/>
  <c r="J15" i="4"/>
  <c r="E15" i="4"/>
  <c r="F91" i="4" s="1"/>
  <c r="J14" i="4"/>
  <c r="J12" i="4"/>
  <c r="J89" i="4" s="1"/>
  <c r="E7" i="4"/>
  <c r="E85" i="4"/>
  <c r="J283" i="3"/>
  <c r="J37" i="3"/>
  <c r="J36" i="3"/>
  <c r="AY96" i="1"/>
  <c r="J35" i="3"/>
  <c r="AX96" i="1" s="1"/>
  <c r="BI303" i="3"/>
  <c r="BH303" i="3"/>
  <c r="BG303" i="3"/>
  <c r="BF303" i="3"/>
  <c r="T303" i="3"/>
  <c r="R303" i="3"/>
  <c r="P303" i="3"/>
  <c r="BI301" i="3"/>
  <c r="BH301" i="3"/>
  <c r="BG301" i="3"/>
  <c r="BF301" i="3"/>
  <c r="T301" i="3"/>
  <c r="R301" i="3"/>
  <c r="P301" i="3"/>
  <c r="BI298" i="3"/>
  <c r="BH298" i="3"/>
  <c r="BG298" i="3"/>
  <c r="BF298" i="3"/>
  <c r="T298" i="3"/>
  <c r="T297" i="3" s="1"/>
  <c r="R298" i="3"/>
  <c r="R297" i="3"/>
  <c r="P298" i="3"/>
  <c r="P297" i="3" s="1"/>
  <c r="BI295" i="3"/>
  <c r="BH295" i="3"/>
  <c r="BG295" i="3"/>
  <c r="BF295" i="3"/>
  <c r="T295" i="3"/>
  <c r="T294" i="3"/>
  <c r="R295" i="3"/>
  <c r="R294" i="3" s="1"/>
  <c r="P295" i="3"/>
  <c r="P294" i="3"/>
  <c r="BI292" i="3"/>
  <c r="BH292" i="3"/>
  <c r="BG292" i="3"/>
  <c r="BF292" i="3"/>
  <c r="T292" i="3"/>
  <c r="R292" i="3"/>
  <c r="P292" i="3"/>
  <c r="BI290" i="3"/>
  <c r="BH290" i="3"/>
  <c r="BG290" i="3"/>
  <c r="BF290" i="3"/>
  <c r="T290" i="3"/>
  <c r="R290" i="3"/>
  <c r="P290" i="3"/>
  <c r="BI288" i="3"/>
  <c r="BH288" i="3"/>
  <c r="BG288" i="3"/>
  <c r="BF288" i="3"/>
  <c r="T288" i="3"/>
  <c r="R288" i="3"/>
  <c r="P288" i="3"/>
  <c r="BI286" i="3"/>
  <c r="BH286" i="3"/>
  <c r="BG286" i="3"/>
  <c r="BF286" i="3"/>
  <c r="T286" i="3"/>
  <c r="R286" i="3"/>
  <c r="P286" i="3"/>
  <c r="J107" i="3"/>
  <c r="BI281" i="3"/>
  <c r="BH281" i="3"/>
  <c r="BG281" i="3"/>
  <c r="BF281" i="3"/>
  <c r="T281" i="3"/>
  <c r="R281" i="3"/>
  <c r="P281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8" i="3"/>
  <c r="BH268" i="3"/>
  <c r="BG268" i="3"/>
  <c r="BF268" i="3"/>
  <c r="T268" i="3"/>
  <c r="R268" i="3"/>
  <c r="P268" i="3"/>
  <c r="BI266" i="3"/>
  <c r="BH266" i="3"/>
  <c r="BG266" i="3"/>
  <c r="BF266" i="3"/>
  <c r="T266" i="3"/>
  <c r="R266" i="3"/>
  <c r="P266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T180" i="3" s="1"/>
  <c r="R181" i="3"/>
  <c r="R180" i="3" s="1"/>
  <c r="P181" i="3"/>
  <c r="P180" i="3" s="1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F126" i="3"/>
  <c r="E124" i="3"/>
  <c r="F89" i="3"/>
  <c r="E87" i="3"/>
  <c r="J24" i="3"/>
  <c r="E24" i="3"/>
  <c r="J129" i="3"/>
  <c r="J23" i="3"/>
  <c r="J21" i="3"/>
  <c r="E21" i="3"/>
  <c r="J91" i="3"/>
  <c r="J20" i="3"/>
  <c r="J18" i="3"/>
  <c r="E18" i="3"/>
  <c r="F129" i="3"/>
  <c r="J17" i="3"/>
  <c r="J15" i="3"/>
  <c r="E15" i="3"/>
  <c r="F128" i="3"/>
  <c r="J14" i="3"/>
  <c r="J12" i="3"/>
  <c r="J126" i="3" s="1"/>
  <c r="E7" i="3"/>
  <c r="E122" i="3" s="1"/>
  <c r="J37" i="2"/>
  <c r="J36" i="2"/>
  <c r="AY95" i="1"/>
  <c r="J35" i="2"/>
  <c r="AX95" i="1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T279" i="2" s="1"/>
  <c r="R280" i="2"/>
  <c r="R279" i="2"/>
  <c r="P280" i="2"/>
  <c r="P279" i="2"/>
  <c r="BI277" i="2"/>
  <c r="BH277" i="2"/>
  <c r="BG277" i="2"/>
  <c r="BF277" i="2"/>
  <c r="T277" i="2"/>
  <c r="T276" i="2"/>
  <c r="R277" i="2"/>
  <c r="R276" i="2"/>
  <c r="P277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T218" i="2" s="1"/>
  <c r="R219" i="2"/>
  <c r="R218" i="2"/>
  <c r="P219" i="2"/>
  <c r="P218" i="2" s="1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F127" i="2"/>
  <c r="E125" i="2"/>
  <c r="F89" i="2"/>
  <c r="E87" i="2"/>
  <c r="J24" i="2"/>
  <c r="E24" i="2"/>
  <c r="J130" i="2" s="1"/>
  <c r="J23" i="2"/>
  <c r="J21" i="2"/>
  <c r="E21" i="2"/>
  <c r="J129" i="2" s="1"/>
  <c r="J20" i="2"/>
  <c r="J18" i="2"/>
  <c r="E18" i="2"/>
  <c r="F92" i="2" s="1"/>
  <c r="J17" i="2"/>
  <c r="J15" i="2"/>
  <c r="E15" i="2"/>
  <c r="F129" i="2" s="1"/>
  <c r="J14" i="2"/>
  <c r="J12" i="2"/>
  <c r="J127" i="2" s="1"/>
  <c r="E7" i="2"/>
  <c r="E123" i="2" s="1"/>
  <c r="L90" i="1"/>
  <c r="AM90" i="1"/>
  <c r="AM89" i="1"/>
  <c r="L89" i="1"/>
  <c r="AM87" i="1"/>
  <c r="L87" i="1"/>
  <c r="L85" i="1"/>
  <c r="L84" i="1"/>
  <c r="J224" i="2"/>
  <c r="BK154" i="2"/>
  <c r="J274" i="2"/>
  <c r="BK214" i="2"/>
  <c r="J154" i="2"/>
  <c r="J136" i="2"/>
  <c r="J230" i="2"/>
  <c r="BK168" i="2"/>
  <c r="J240" i="2"/>
  <c r="BK264" i="2"/>
  <c r="BK251" i="2"/>
  <c r="BK228" i="2"/>
  <c r="J222" i="3"/>
  <c r="J184" i="3"/>
  <c r="J245" i="3"/>
  <c r="BK270" i="3"/>
  <c r="J232" i="3"/>
  <c r="J169" i="3"/>
  <c r="BK155" i="3"/>
  <c r="J224" i="3"/>
  <c r="BK205" i="3"/>
  <c r="J153" i="3"/>
  <c r="BK292" i="3"/>
  <c r="BK272" i="3"/>
  <c r="J253" i="3"/>
  <c r="BK213" i="3"/>
  <c r="BK203" i="3"/>
  <c r="BK165" i="3"/>
  <c r="J143" i="3"/>
  <c r="J311" i="4"/>
  <c r="J287" i="4"/>
  <c r="J313" i="4"/>
  <c r="BK266" i="4"/>
  <c r="BK163" i="4"/>
  <c r="J232" i="4"/>
  <c r="J135" i="4"/>
  <c r="BK223" i="4"/>
  <c r="BK219" i="4"/>
  <c r="J188" i="4"/>
  <c r="BK151" i="4"/>
  <c r="J206" i="4"/>
  <c r="BK238" i="4"/>
  <c r="J171" i="4"/>
  <c r="BK200" i="5"/>
  <c r="BK238" i="5"/>
  <c r="BK210" i="5"/>
  <c r="BK182" i="5"/>
  <c r="J158" i="5"/>
  <c r="J146" i="5"/>
  <c r="J138" i="5"/>
  <c r="BK174" i="5"/>
  <c r="J251" i="5"/>
  <c r="J240" i="5"/>
  <c r="J208" i="5"/>
  <c r="J162" i="5"/>
  <c r="J238" i="5"/>
  <c r="BK224" i="5"/>
  <c r="BK192" i="5"/>
  <c r="BK162" i="5"/>
  <c r="BK148" i="5"/>
  <c r="J210" i="5"/>
  <c r="J191" i="6"/>
  <c r="BK224" i="6"/>
  <c r="J204" i="6"/>
  <c r="BK180" i="6"/>
  <c r="J160" i="6"/>
  <c r="BK240" i="6"/>
  <c r="J224" i="6"/>
  <c r="BK175" i="6"/>
  <c r="J182" i="6"/>
  <c r="J163" i="6"/>
  <c r="BK150" i="6"/>
  <c r="BK242" i="6"/>
  <c r="BK188" i="6"/>
  <c r="J148" i="6"/>
  <c r="J248" i="6"/>
  <c r="BK217" i="6"/>
  <c r="BK191" i="6"/>
  <c r="BK142" i="6"/>
  <c r="BK153" i="7"/>
  <c r="BK179" i="7"/>
  <c r="BK139" i="7"/>
  <c r="BK193" i="7"/>
  <c r="BK277" i="7"/>
  <c r="J254" i="7"/>
  <c r="J225" i="7"/>
  <c r="J206" i="7"/>
  <c r="J179" i="7"/>
  <c r="J159" i="7"/>
  <c r="BK133" i="7"/>
  <c r="BK254" i="7"/>
  <c r="J239" i="7"/>
  <c r="J195" i="7"/>
  <c r="J280" i="7"/>
  <c r="BK265" i="7"/>
  <c r="BK245" i="7"/>
  <c r="BK217" i="7"/>
  <c r="J202" i="7"/>
  <c r="BK161" i="7"/>
  <c r="J133" i="7"/>
  <c r="BK237" i="7"/>
  <c r="BK227" i="7"/>
  <c r="J242" i="8"/>
  <c r="BK225" i="8"/>
  <c r="BK204" i="8"/>
  <c r="BK183" i="8"/>
  <c r="J166" i="8"/>
  <c r="BK150" i="8"/>
  <c r="BK134" i="8"/>
  <c r="BK132" i="8"/>
  <c r="J221" i="8"/>
  <c r="BK219" i="8"/>
  <c r="J208" i="8"/>
  <c r="BK200" i="8"/>
  <c r="J190" i="8"/>
  <c r="BK180" i="8"/>
  <c r="BK166" i="8"/>
  <c r="J194" i="8"/>
  <c r="BK158" i="8"/>
  <c r="J236" i="8"/>
  <c r="BK214" i="8"/>
  <c r="J188" i="8"/>
  <c r="J163" i="8"/>
  <c r="BK188" i="8"/>
  <c r="J150" i="8"/>
  <c r="BK138" i="9"/>
  <c r="J136" i="9"/>
  <c r="BK152" i="9"/>
  <c r="J147" i="9"/>
  <c r="J152" i="9"/>
  <c r="BK250" i="10"/>
  <c r="BK231" i="10"/>
  <c r="BK214" i="10"/>
  <c r="BK256" i="10"/>
  <c r="BK229" i="10"/>
  <c r="BK196" i="10"/>
  <c r="J185" i="10"/>
  <c r="J164" i="10"/>
  <c r="J236" i="11"/>
  <c r="BK184" i="11"/>
  <c r="J203" i="11"/>
  <c r="BK186" i="11"/>
  <c r="BK163" i="11"/>
  <c r="BK138" i="11"/>
  <c r="BK236" i="11"/>
  <c r="J220" i="11"/>
  <c r="J201" i="11"/>
  <c r="J184" i="11"/>
  <c r="J163" i="11"/>
  <c r="BK148" i="11"/>
  <c r="BK136" i="11"/>
  <c r="J190" i="11"/>
  <c r="BK154" i="11"/>
  <c r="BK201" i="11"/>
  <c r="BK166" i="11"/>
  <c r="J232" i="11"/>
  <c r="J214" i="11"/>
  <c r="J152" i="11"/>
  <c r="BK212" i="12"/>
  <c r="BK144" i="12"/>
  <c r="J214" i="12"/>
  <c r="BK201" i="12"/>
  <c r="J179" i="12"/>
  <c r="BK205" i="12"/>
  <c r="J168" i="12"/>
  <c r="BK193" i="12"/>
  <c r="BK175" i="12"/>
  <c r="BK135" i="12"/>
  <c r="J34" i="13"/>
  <c r="AW106" i="1"/>
  <c r="J121" i="15"/>
  <c r="F35" i="16"/>
  <c r="BB109" i="1" s="1"/>
  <c r="J134" i="17"/>
  <c r="J130" i="17"/>
  <c r="J146" i="17"/>
  <c r="J128" i="17"/>
  <c r="BK270" i="2"/>
  <c r="J187" i="2"/>
  <c r="J283" i="2"/>
  <c r="J216" i="2"/>
  <c r="J177" i="2"/>
  <c r="J162" i="2"/>
  <c r="J138" i="2"/>
  <c r="J251" i="2"/>
  <c r="J219" i="2"/>
  <c r="J173" i="2"/>
  <c r="J244" i="2"/>
  <c r="BK268" i="2"/>
  <c r="BK247" i="2"/>
  <c r="BK226" i="2"/>
  <c r="J212" i="2"/>
  <c r="BK190" i="2"/>
  <c r="BK175" i="2"/>
  <c r="BK156" i="2"/>
  <c r="J142" i="2"/>
  <c r="J164" i="2"/>
  <c r="BK142" i="2"/>
  <c r="J203" i="3"/>
  <c r="J188" i="3"/>
  <c r="J161" i="3"/>
  <c r="J145" i="3"/>
  <c r="J301" i="3"/>
  <c r="BK288" i="3"/>
  <c r="BK251" i="3"/>
  <c r="BK230" i="3"/>
  <c r="J209" i="3"/>
  <c r="BK199" i="3"/>
  <c r="BK181" i="3"/>
  <c r="BK141" i="3"/>
  <c r="J234" i="3"/>
  <c r="BK237" i="3"/>
  <c r="J167" i="3"/>
  <c r="J149" i="3"/>
  <c r="J290" i="3"/>
  <c r="BK188" i="3"/>
  <c r="J137" i="3"/>
  <c r="BK281" i="3"/>
  <c r="BK266" i="3"/>
  <c r="BK224" i="3"/>
  <c r="BK161" i="3"/>
  <c r="J305" i="4"/>
  <c r="J285" i="4"/>
  <c r="BK270" i="4"/>
  <c r="J252" i="4"/>
  <c r="J277" i="4"/>
  <c r="J254" i="4"/>
  <c r="BK208" i="4"/>
  <c r="J163" i="4"/>
  <c r="BK313" i="4"/>
  <c r="J296" i="4"/>
  <c r="J281" i="4"/>
  <c r="BK252" i="4"/>
  <c r="BK225" i="4"/>
  <c r="J192" i="4"/>
  <c r="BK178" i="4"/>
  <c r="J147" i="4"/>
  <c r="BK256" i="4"/>
  <c r="BK236" i="4"/>
  <c r="J219" i="4"/>
  <c r="BK200" i="4"/>
  <c r="J173" i="4"/>
  <c r="J145" i="4"/>
  <c r="J208" i="4"/>
  <c r="J180" i="4"/>
  <c r="J290" i="4"/>
  <c r="BK161" i="4"/>
  <c r="J200" i="4"/>
  <c r="J143" i="4"/>
  <c r="J134" i="5"/>
  <c r="J234" i="5"/>
  <c r="J206" i="5"/>
  <c r="J188" i="5"/>
  <c r="BK172" i="5"/>
  <c r="BK144" i="5"/>
  <c r="BK204" i="5"/>
  <c r="BK170" i="5"/>
  <c r="J228" i="5"/>
  <c r="J198" i="5"/>
  <c r="BK243" i="5"/>
  <c r="J213" i="5"/>
  <c r="J200" i="5"/>
  <c r="BK168" i="5"/>
  <c r="J154" i="5"/>
  <c r="BK136" i="5"/>
  <c r="J136" i="5"/>
  <c r="BK196" i="6"/>
  <c r="BK230" i="6"/>
  <c r="BK212" i="6"/>
  <c r="BK184" i="6"/>
  <c r="BK156" i="6"/>
  <c r="J253" i="6"/>
  <c r="BK182" i="6"/>
  <c r="J242" i="6"/>
  <c r="BK160" i="6"/>
  <c r="J146" i="6"/>
  <c r="J198" i="6"/>
  <c r="BK165" i="6"/>
  <c r="BK248" i="6"/>
  <c r="BK215" i="6"/>
  <c r="BK198" i="6"/>
  <c r="BK140" i="6"/>
  <c r="BK256" i="7"/>
  <c r="BK167" i="7"/>
  <c r="BK250" i="7"/>
  <c r="J143" i="7"/>
  <c r="BK143" i="7"/>
  <c r="J273" i="7"/>
  <c r="J256" i="7"/>
  <c r="BK221" i="7"/>
  <c r="BK195" i="7"/>
  <c r="J181" i="7"/>
  <c r="J171" i="7"/>
  <c r="J153" i="7"/>
  <c r="BK135" i="7"/>
  <c r="BK280" i="7"/>
  <c r="J215" i="7"/>
  <c r="BK169" i="7"/>
  <c r="J277" i="7"/>
  <c r="BK260" i="7"/>
  <c r="J243" i="7"/>
  <c r="BK231" i="7"/>
  <c r="BK206" i="7"/>
  <c r="BK189" i="7"/>
  <c r="BK155" i="7"/>
  <c r="BK137" i="7"/>
  <c r="BK243" i="7"/>
  <c r="J219" i="7"/>
  <c r="J240" i="8"/>
  <c r="J223" i="8"/>
  <c r="J206" i="8"/>
  <c r="J198" i="8"/>
  <c r="J186" i="8"/>
  <c r="J176" i="8"/>
  <c r="J160" i="8"/>
  <c r="J144" i="8"/>
  <c r="J132" i="8"/>
  <c r="BK244" i="8"/>
  <c r="J202" i="8"/>
  <c r="BK242" i="8"/>
  <c r="BK227" i="8"/>
  <c r="J204" i="8"/>
  <c r="BK174" i="8"/>
  <c r="J136" i="8"/>
  <c r="BK168" i="8"/>
  <c r="BK149" i="9"/>
  <c r="BK143" i="9"/>
  <c r="J149" i="9"/>
  <c r="BK132" i="9"/>
  <c r="BK136" i="9"/>
  <c r="J134" i="9"/>
  <c r="J233" i="10"/>
  <c r="J218" i="10"/>
  <c r="J262" i="10"/>
  <c r="J254" i="10"/>
  <c r="J196" i="10"/>
  <c r="J170" i="10"/>
  <c r="BK153" i="10"/>
  <c r="J134" i="10"/>
  <c r="BK242" i="10"/>
  <c r="J229" i="10"/>
  <c r="J216" i="10"/>
  <c r="BK200" i="10"/>
  <c r="BK187" i="10"/>
  <c r="BK157" i="10"/>
  <c r="BK142" i="10"/>
  <c r="BK264" i="10"/>
  <c r="BK218" i="10"/>
  <c r="BK185" i="10"/>
  <c r="J231" i="10"/>
  <c r="J222" i="10"/>
  <c r="BK189" i="10"/>
  <c r="J180" i="10"/>
  <c r="J155" i="10"/>
  <c r="BK224" i="11"/>
  <c r="BK234" i="11"/>
  <c r="BK220" i="11"/>
  <c r="BK194" i="11"/>
  <c r="BK168" i="12"/>
  <c r="BK141" i="12"/>
  <c r="J159" i="12"/>
  <c r="J203" i="12"/>
  <c r="BK152" i="12"/>
  <c r="F37" i="13"/>
  <c r="BD106" i="1" s="1"/>
  <c r="BK121" i="15"/>
  <c r="F35" i="15"/>
  <c r="BB108" i="1"/>
  <c r="F36" i="16"/>
  <c r="BC109" i="1"/>
  <c r="J132" i="17"/>
  <c r="BK150" i="17"/>
  <c r="J126" i="17"/>
  <c r="J138" i="17"/>
  <c r="J136" i="17"/>
  <c r="BK256" i="2"/>
  <c r="BK236" i="2"/>
  <c r="BK216" i="2"/>
  <c r="J203" i="2"/>
  <c r="J185" i="2"/>
  <c r="BK173" i="2"/>
  <c r="J152" i="2"/>
  <c r="BK196" i="2"/>
  <c r="BK138" i="2"/>
  <c r="BK286" i="3"/>
  <c r="BK249" i="3"/>
  <c r="J207" i="3"/>
  <c r="J141" i="3"/>
  <c r="BK295" i="3"/>
  <c r="J266" i="3"/>
  <c r="BK239" i="3"/>
  <c r="BK220" i="3"/>
  <c r="BK178" i="3"/>
  <c r="BK149" i="3"/>
  <c r="BK247" i="3"/>
  <c r="BK301" i="3"/>
  <c r="BK190" i="3"/>
  <c r="BK157" i="3"/>
  <c r="J292" i="3"/>
  <c r="J218" i="3"/>
  <c r="BK197" i="3"/>
  <c r="J288" i="3"/>
  <c r="J247" i="3"/>
  <c r="BK243" i="3"/>
  <c r="J215" i="3"/>
  <c r="BK209" i="3"/>
  <c r="J199" i="3"/>
  <c r="BK184" i="3"/>
  <c r="BK173" i="3"/>
  <c r="BK135" i="3"/>
  <c r="J302" i="4"/>
  <c r="BK274" i="4"/>
  <c r="BK296" i="4"/>
  <c r="J167" i="4"/>
  <c r="BK302" i="4"/>
  <c r="BK292" i="4"/>
  <c r="BK277" i="4"/>
  <c r="J258" i="4"/>
  <c r="J212" i="4"/>
  <c r="J183" i="4"/>
  <c r="J139" i="4"/>
  <c r="BK287" i="4"/>
  <c r="BK272" i="4"/>
  <c r="J240" i="4"/>
  <c r="J225" i="4"/>
  <c r="BK217" i="4"/>
  <c r="J178" i="4"/>
  <c r="BK147" i="4"/>
  <c r="BK242" i="4"/>
  <c r="J215" i="5"/>
  <c r="BK138" i="5"/>
  <c r="BK234" i="5"/>
  <c r="J202" i="5"/>
  <c r="J170" i="5"/>
  <c r="J156" i="5"/>
  <c r="BK142" i="5"/>
  <c r="J182" i="5"/>
  <c r="J232" i="6"/>
  <c r="BK194" i="6"/>
  <c r="BK245" i="6"/>
  <c r="J221" i="6"/>
  <c r="BK206" i="6"/>
  <c r="J170" i="6"/>
  <c r="J251" i="6"/>
  <c r="J212" i="6"/>
  <c r="J247" i="7"/>
  <c r="J271" i="7"/>
  <c r="J235" i="7"/>
  <c r="BK213" i="7"/>
  <c r="J187" i="7"/>
  <c r="J167" i="7"/>
  <c r="J149" i="7"/>
  <c r="BK131" i="7"/>
  <c r="J267" i="7"/>
  <c r="BK225" i="7"/>
  <c r="J211" i="7"/>
  <c r="J165" i="7"/>
  <c r="BK273" i="7"/>
  <c r="J252" i="7"/>
  <c r="J233" i="7"/>
  <c r="BK219" i="7"/>
  <c r="J204" i="7"/>
  <c r="BK165" i="7"/>
  <c r="BK149" i="7"/>
  <c r="J131" i="7"/>
  <c r="J257" i="8"/>
  <c r="J246" i="8"/>
  <c r="J234" i="8"/>
  <c r="J216" i="8"/>
  <c r="BK190" i="8"/>
  <c r="BK163" i="8"/>
  <c r="BK146" i="8"/>
  <c r="J180" i="8"/>
  <c r="J152" i="8"/>
  <c r="BK252" i="8"/>
  <c r="BK236" i="8"/>
  <c r="J189" i="10"/>
  <c r="BK155" i="10"/>
  <c r="J140" i="10"/>
  <c r="J258" i="10"/>
  <c r="BK233" i="10"/>
  <c r="BK206" i="10"/>
  <c r="BK174" i="10"/>
  <c r="J153" i="10"/>
  <c r="BK140" i="10"/>
  <c r="BK254" i="10"/>
  <c r="J191" i="10"/>
  <c r="BK144" i="10"/>
  <c r="J198" i="10"/>
  <c r="J147" i="10"/>
  <c r="BK258" i="10"/>
  <c r="BK224" i="10"/>
  <c r="J216" i="11"/>
  <c r="BK175" i="11"/>
  <c r="J143" i="11"/>
  <c r="BK156" i="11"/>
  <c r="BK134" i="11"/>
  <c r="BK133" i="12"/>
  <c r="BK199" i="12"/>
  <c r="J172" i="12"/>
  <c r="BK148" i="12"/>
  <c r="J216" i="12"/>
  <c r="BK177" i="12"/>
  <c r="BK218" i="12"/>
  <c r="BK179" i="12"/>
  <c r="J165" i="12"/>
  <c r="F36" i="13"/>
  <c r="BC106" i="1"/>
  <c r="F37" i="15"/>
  <c r="BD108" i="1"/>
  <c r="F34" i="16"/>
  <c r="BA109" i="1"/>
  <c r="BK130" i="17"/>
  <c r="BK136" i="17"/>
  <c r="BK126" i="17"/>
  <c r="J285" i="2"/>
  <c r="BK170" i="2"/>
  <c r="J277" i="2"/>
  <c r="J226" i="2"/>
  <c r="BK203" i="2"/>
  <c r="J170" i="2"/>
  <c r="J156" i="2"/>
  <c r="J146" i="2"/>
  <c r="J258" i="2"/>
  <c r="J228" i="2"/>
  <c r="J272" i="2"/>
  <c r="J181" i="2"/>
  <c r="BK272" i="2"/>
  <c r="J253" i="2"/>
  <c r="J242" i="2"/>
  <c r="BK222" i="2"/>
  <c r="J192" i="2"/>
  <c r="BK181" i="2"/>
  <c r="BK177" i="2"/>
  <c r="BK160" i="2"/>
  <c r="BK146" i="2"/>
  <c r="BK198" i="2"/>
  <c r="J158" i="2"/>
  <c r="BK136" i="2"/>
  <c r="BK274" i="3"/>
  <c r="J239" i="3"/>
  <c r="J211" i="3"/>
  <c r="BK143" i="3"/>
  <c r="J303" i="3"/>
  <c r="BK268" i="3"/>
  <c r="BK259" i="3"/>
  <c r="J249" i="3"/>
  <c r="BK228" i="3"/>
  <c r="BK186" i="3"/>
  <c r="BK171" i="3"/>
  <c r="J157" i="3"/>
  <c r="J259" i="3"/>
  <c r="J220" i="3"/>
  <c r="J197" i="3"/>
  <c r="J165" i="3"/>
  <c r="BK147" i="3"/>
  <c r="J274" i="3"/>
  <c r="J213" i="3"/>
  <c r="BK169" i="3"/>
  <c r="J295" i="3"/>
  <c r="BK279" i="3"/>
  <c r="J268" i="3"/>
  <c r="J251" i="3"/>
  <c r="BK245" i="3"/>
  <c r="J201" i="3"/>
  <c r="J190" i="3"/>
  <c r="BK176" i="3"/>
  <c r="J163" i="3"/>
  <c r="BK137" i="3"/>
  <c r="BK298" i="4"/>
  <c r="J283" i="4"/>
  <c r="J268" i="4"/>
  <c r="BK290" i="4"/>
  <c r="BK194" i="4"/>
  <c r="BK258" i="4"/>
  <c r="J169" i="4"/>
  <c r="J159" i="4"/>
  <c r="BK254" i="4"/>
  <c r="J228" i="4"/>
  <c r="BK210" i="4"/>
  <c r="BK149" i="4"/>
  <c r="BK137" i="4"/>
  <c r="BK281" i="4"/>
  <c r="BK268" i="4"/>
  <c r="J250" i="4"/>
  <c r="J238" i="4"/>
  <c r="BK204" i="4"/>
  <c r="BK180" i="4"/>
  <c r="BK159" i="4"/>
  <c r="J230" i="4"/>
  <c r="J194" i="4"/>
  <c r="J175" i="4"/>
  <c r="J217" i="4"/>
  <c r="J151" i="4"/>
  <c r="J196" i="4"/>
  <c r="J141" i="4"/>
  <c r="J165" i="5"/>
  <c r="BK246" i="5"/>
  <c r="J217" i="5"/>
  <c r="J178" i="5"/>
  <c r="BK208" i="6"/>
  <c r="BK152" i="6"/>
  <c r="J206" i="6"/>
  <c r="BK136" i="6"/>
  <c r="J165" i="6"/>
  <c r="J144" i="6"/>
  <c r="BK236" i="6"/>
  <c r="J172" i="6"/>
  <c r="BK253" i="6"/>
  <c r="BK226" i="6"/>
  <c r="BK204" i="6"/>
  <c r="J150" i="6"/>
  <c r="BK138" i="6"/>
  <c r="BK181" i="7"/>
  <c r="J208" i="7"/>
  <c r="BK163" i="7"/>
  <c r="J275" i="7"/>
  <c r="J147" i="7"/>
  <c r="J283" i="7"/>
  <c r="BK239" i="7"/>
  <c r="BK223" i="7"/>
  <c r="J189" i="7"/>
  <c r="BK183" i="7"/>
  <c r="BK174" i="7"/>
  <c r="J161" i="7"/>
  <c r="J141" i="7"/>
  <c r="J250" i="7"/>
  <c r="J231" i="7"/>
  <c r="J213" i="7"/>
  <c r="BK145" i="7"/>
  <c r="BK267" i="7"/>
  <c r="J237" i="7"/>
  <c r="J223" i="7"/>
  <c r="BK191" i="7"/>
  <c r="J174" i="7"/>
  <c r="J139" i="7"/>
  <c r="BK252" i="7"/>
  <c r="BK235" i="7"/>
  <c r="J217" i="7"/>
  <c r="J252" i="8"/>
  <c r="J227" i="8"/>
  <c r="BK210" i="8"/>
  <c r="BK196" i="8"/>
  <c r="J168" i="8"/>
  <c r="BK144" i="8"/>
  <c r="J138" i="8"/>
  <c r="J142" i="8"/>
  <c r="J249" i="8"/>
  <c r="J244" i="8"/>
  <c r="BK227" i="10"/>
  <c r="J172" i="10"/>
  <c r="J174" i="10"/>
  <c r="J241" i="11"/>
  <c r="J205" i="11"/>
  <c r="BK228" i="11"/>
  <c r="BK197" i="11"/>
  <c r="J175" i="11"/>
  <c r="BK238" i="11"/>
  <c r="J224" i="11"/>
  <c r="J210" i="11"/>
  <c r="J194" i="11"/>
  <c r="BK182" i="11"/>
  <c r="BK158" i="11"/>
  <c r="BK143" i="11"/>
  <c r="BK210" i="11"/>
  <c r="J168" i="11"/>
  <c r="BK197" i="12"/>
  <c r="BK150" i="12"/>
  <c r="F35" i="13"/>
  <c r="BB106" i="1" s="1"/>
  <c r="F36" i="14"/>
  <c r="BC107" i="1"/>
  <c r="F36" i="15"/>
  <c r="BC108" i="1"/>
  <c r="F37" i="16"/>
  <c r="BD109" i="1"/>
  <c r="J148" i="17"/>
  <c r="BK124" i="17"/>
  <c r="J144" i="17"/>
  <c r="J142" i="17"/>
  <c r="BK238" i="2"/>
  <c r="BK201" i="2"/>
  <c r="J280" i="2"/>
  <c r="BK242" i="2"/>
  <c r="J210" i="2"/>
  <c r="J168" i="2"/>
  <c r="J148" i="2"/>
  <c r="BK140" i="2"/>
  <c r="BK234" i="2"/>
  <c r="BK187" i="2"/>
  <c r="J268" i="2"/>
  <c r="BK280" i="2"/>
  <c r="BK258" i="2"/>
  <c r="BK244" i="2"/>
  <c r="J214" i="2"/>
  <c r="J196" i="2"/>
  <c r="BK185" i="2"/>
  <c r="J166" i="2"/>
  <c r="BK148" i="2"/>
  <c r="J150" i="2"/>
  <c r="J144" i="2"/>
  <c r="AS94" i="1"/>
  <c r="J261" i="3"/>
  <c r="BK255" i="3"/>
  <c r="J237" i="3"/>
  <c r="BK218" i="3"/>
  <c r="BK163" i="3"/>
  <c r="BK145" i="3"/>
  <c r="J257" i="3"/>
  <c r="BK226" i="3"/>
  <c r="BK264" i="3"/>
  <c r="J228" i="3"/>
  <c r="BK303" i="3"/>
  <c r="J173" i="3"/>
  <c r="BK139" i="3"/>
  <c r="BK290" i="3"/>
  <c r="J270" i="3"/>
  <c r="J255" i="3"/>
  <c r="BK222" i="3"/>
  <c r="BK207" i="3"/>
  <c r="BK193" i="3"/>
  <c r="J181" i="3"/>
  <c r="BK151" i="3"/>
  <c r="J308" i="4"/>
  <c r="J292" i="4"/>
  <c r="BK279" i="4"/>
  <c r="BK262" i="4"/>
  <c r="J198" i="4"/>
  <c r="J153" i="4"/>
  <c r="J256" i="4"/>
  <c r="BK198" i="4"/>
  <c r="J155" i="4"/>
  <c r="BK305" i="4"/>
  <c r="J279" i="4"/>
  <c r="BK230" i="4"/>
  <c r="J214" i="4"/>
  <c r="J190" i="4"/>
  <c r="BK153" i="4"/>
  <c r="J274" i="4"/>
  <c r="BK260" i="4"/>
  <c r="J248" i="4"/>
  <c r="BK234" i="4"/>
  <c r="J210" i="4"/>
  <c r="BK183" i="4"/>
  <c r="BK143" i="4"/>
  <c r="BK185" i="4"/>
  <c r="J246" i="4"/>
  <c r="J165" i="4"/>
  <c r="BK135" i="4"/>
  <c r="J185" i="4"/>
  <c r="J157" i="4"/>
  <c r="J249" i="5"/>
  <c r="J219" i="5"/>
  <c r="J190" i="5"/>
  <c r="J160" i="5"/>
  <c r="J152" i="5"/>
  <c r="J142" i="5"/>
  <c r="BK202" i="5"/>
  <c r="J176" i="5"/>
  <c r="BK249" i="5"/>
  <c r="J224" i="5"/>
  <c r="BK152" i="5"/>
  <c r="J236" i="5"/>
  <c r="BK206" i="5"/>
  <c r="BK198" i="5"/>
  <c r="BK178" i="5"/>
  <c r="BK160" i="5"/>
  <c r="J150" i="5"/>
  <c r="BK240" i="5"/>
  <c r="BK180" i="5"/>
  <c r="J219" i="6"/>
  <c r="BK238" i="6"/>
  <c r="J217" i="6"/>
  <c r="J202" i="6"/>
  <c r="BK163" i="6"/>
  <c r="J140" i="6"/>
  <c r="J236" i="6"/>
  <c r="J188" i="6"/>
  <c r="J168" i="6"/>
  <c r="J175" i="6"/>
  <c r="J158" i="6"/>
  <c r="BK148" i="6"/>
  <c r="J136" i="6"/>
  <c r="J194" i="6"/>
  <c r="J142" i="6"/>
  <c r="J240" i="6"/>
  <c r="BK221" i="6"/>
  <c r="BK202" i="7"/>
  <c r="BK285" i="7"/>
  <c r="J262" i="7"/>
  <c r="BK247" i="7"/>
  <c r="BK229" i="7"/>
  <c r="J200" i="7"/>
  <c r="J169" i="7"/>
  <c r="BK141" i="7"/>
  <c r="J225" i="8"/>
  <c r="J148" i="8"/>
  <c r="BK142" i="8"/>
  <c r="J219" i="8"/>
  <c r="BK208" i="8"/>
  <c r="J174" i="8"/>
  <c r="J154" i="8"/>
  <c r="BK229" i="8"/>
  <c r="J210" i="8"/>
  <c r="J178" i="8"/>
  <c r="J146" i="8"/>
  <c r="BK160" i="8"/>
  <c r="J130" i="9"/>
  <c r="BK134" i="9"/>
  <c r="BK130" i="9"/>
  <c r="J138" i="9"/>
  <c r="J140" i="9"/>
  <c r="J145" i="9"/>
  <c r="J246" i="10"/>
  <c r="BK208" i="10"/>
  <c r="BK240" i="10"/>
  <c r="J203" i="10"/>
  <c r="BK168" i="10"/>
  <c r="J151" i="10"/>
  <c r="J267" i="10"/>
  <c r="BK244" i="10"/>
  <c r="BK220" i="10"/>
  <c r="BK203" i="10"/>
  <c r="BK191" i="10"/>
  <c r="BK164" i="10"/>
  <c r="BK149" i="10"/>
  <c r="J136" i="10"/>
  <c r="BK246" i="10"/>
  <c r="J208" i="10"/>
  <c r="J176" i="10"/>
  <c r="J250" i="10"/>
  <c r="BK182" i="10"/>
  <c r="BK262" i="10"/>
  <c r="J256" i="10"/>
  <c r="J134" i="11"/>
  <c r="J178" i="11"/>
  <c r="BK152" i="11"/>
  <c r="J154" i="11"/>
  <c r="J157" i="12"/>
  <c r="BK146" i="12"/>
  <c r="BK203" i="12"/>
  <c r="J221" i="12"/>
  <c r="J208" i="12"/>
  <c r="BK188" i="12"/>
  <c r="J161" i="12"/>
  <c r="J146" i="12"/>
  <c r="J193" i="12"/>
  <c r="J186" i="12"/>
  <c r="J139" i="12"/>
  <c r="J201" i="12"/>
  <c r="J177" i="12"/>
  <c r="J121" i="13"/>
  <c r="F37" i="14"/>
  <c r="BD107" i="1" s="1"/>
  <c r="J34" i="15"/>
  <c r="AW108" i="1"/>
  <c r="BK144" i="17"/>
  <c r="J140" i="17"/>
  <c r="BK128" i="17"/>
  <c r="J153" i="17"/>
  <c r="BK208" i="2"/>
  <c r="BK285" i="2"/>
  <c r="BK253" i="2"/>
  <c r="J222" i="2"/>
  <c r="BK192" i="2"/>
  <c r="J160" i="2"/>
  <c r="BK144" i="2"/>
  <c r="BK232" i="2"/>
  <c r="BK212" i="2"/>
  <c r="J247" i="2"/>
  <c r="BK274" i="2"/>
  <c r="BK230" i="2"/>
  <c r="J208" i="2"/>
  <c r="J201" i="2"/>
  <c r="J176" i="3"/>
  <c r="J151" i="3"/>
  <c r="J272" i="3"/>
  <c r="J272" i="4"/>
  <c r="J266" i="4"/>
  <c r="J300" i="4"/>
  <c r="BK283" i="4"/>
  <c r="BK248" i="4"/>
  <c r="BK173" i="4"/>
  <c r="J137" i="4"/>
  <c r="BK133" i="4"/>
  <c r="J202" i="4"/>
  <c r="BK190" i="4"/>
  <c r="BK167" i="4"/>
  <c r="BK228" i="4"/>
  <c r="J149" i="4"/>
  <c r="BK192" i="4"/>
  <c r="J133" i="4"/>
  <c r="J140" i="5"/>
  <c r="BK236" i="5"/>
  <c r="BK196" i="5"/>
  <c r="BK176" i="5"/>
  <c r="BK154" i="5"/>
  <c r="BK140" i="5"/>
  <c r="J192" i="5"/>
  <c r="J168" i="5"/>
  <c r="J230" i="5"/>
  <c r="BK219" i="5"/>
  <c r="J196" i="5"/>
  <c r="BK146" i="5"/>
  <c r="J204" i="5"/>
  <c r="BK190" i="5"/>
  <c r="BK158" i="5"/>
  <c r="J144" i="5"/>
  <c r="BK217" i="5"/>
  <c r="J174" i="5"/>
  <c r="J208" i="6"/>
  <c r="BK186" i="6"/>
  <c r="BK219" i="6"/>
  <c r="J200" i="6"/>
  <c r="BK178" i="6"/>
  <c r="BK144" i="6"/>
  <c r="J226" i="6"/>
  <c r="BK210" i="6"/>
  <c r="BK170" i="6"/>
  <c r="J178" i="6"/>
  <c r="J154" i="6"/>
  <c r="BK146" i="6"/>
  <c r="J245" i="6"/>
  <c r="BK200" i="6"/>
  <c r="J186" i="6"/>
  <c r="BK158" i="6"/>
  <c r="J230" i="6"/>
  <c r="J156" i="6"/>
  <c r="BK258" i="7"/>
  <c r="J197" i="7"/>
  <c r="J157" i="7"/>
  <c r="BK187" i="7"/>
  <c r="J137" i="7"/>
  <c r="J285" i="7"/>
  <c r="BK262" i="7"/>
  <c r="J227" i="7"/>
  <c r="BK215" i="7"/>
  <c r="BK200" i="7"/>
  <c r="J185" i="7"/>
  <c r="BK176" i="7"/>
  <c r="J163" i="7"/>
  <c r="J145" i="7"/>
  <c r="BK283" i="7"/>
  <c r="J241" i="7"/>
  <c r="J229" i="7"/>
  <c r="BK208" i="7"/>
  <c r="J151" i="7"/>
  <c r="BK271" i="7"/>
  <c r="J258" i="7"/>
  <c r="BK241" i="7"/>
  <c r="BK211" i="7"/>
  <c r="BK197" i="7"/>
  <c r="BK171" i="7"/>
  <c r="J135" i="7"/>
  <c r="J245" i="7"/>
  <c r="BK151" i="7"/>
  <c r="BK249" i="8"/>
  <c r="BK231" i="8"/>
  <c r="J214" i="8"/>
  <c r="J200" i="8"/>
  <c r="BK192" i="8"/>
  <c r="J172" i="8"/>
  <c r="BK154" i="8"/>
  <c r="BK140" i="8"/>
  <c r="BK156" i="8"/>
  <c r="J255" i="8"/>
  <c r="BK246" i="8"/>
  <c r="BK234" i="8"/>
  <c r="J200" i="10"/>
  <c r="J182" i="10"/>
  <c r="J159" i="10"/>
  <c r="BK151" i="10"/>
  <c r="J136" i="11"/>
  <c r="BK207" i="11"/>
  <c r="J192" i="11"/>
  <c r="BK178" i="11"/>
  <c r="BK150" i="11"/>
  <c r="J238" i="11"/>
  <c r="BK230" i="11"/>
  <c r="BK214" i="11"/>
  <c r="J197" i="11"/>
  <c r="BK168" i="11"/>
  <c r="J150" i="11"/>
  <c r="BK140" i="11"/>
  <c r="J170" i="11"/>
  <c r="BK205" i="11"/>
  <c r="J160" i="11"/>
  <c r="J186" i="11"/>
  <c r="J154" i="12"/>
  <c r="BK159" i="12"/>
  <c r="J218" i="12"/>
  <c r="J205" i="12"/>
  <c r="J181" i="12"/>
  <c r="J150" i="12"/>
  <c r="J163" i="12"/>
  <c r="J141" i="12"/>
  <c r="J212" i="12"/>
  <c r="BK181" i="12"/>
  <c r="BK170" i="12"/>
  <c r="BK137" i="12"/>
  <c r="J121" i="14"/>
  <c r="J34" i="14"/>
  <c r="AW107" i="1" s="1"/>
  <c r="BK121" i="16"/>
  <c r="BK148" i="17"/>
  <c r="BK138" i="17"/>
  <c r="BK153" i="17"/>
  <c r="BK132" i="17"/>
  <c r="J157" i="17"/>
  <c r="BK140" i="17"/>
  <c r="BK146" i="17"/>
  <c r="BK277" i="2"/>
  <c r="J264" i="2"/>
  <c r="J232" i="2"/>
  <c r="J206" i="2"/>
  <c r="J175" i="2"/>
  <c r="BK152" i="2"/>
  <c r="BK262" i="2"/>
  <c r="J236" i="2"/>
  <c r="J190" i="2"/>
  <c r="BK166" i="2"/>
  <c r="BK224" i="2"/>
  <c r="J262" i="2"/>
  <c r="J234" i="2"/>
  <c r="BK206" i="2"/>
  <c r="J194" i="2"/>
  <c r="BK179" i="2"/>
  <c r="BK158" i="2"/>
  <c r="BK210" i="2"/>
  <c r="J183" i="2"/>
  <c r="J140" i="2"/>
  <c r="J195" i="3"/>
  <c r="J178" i="3"/>
  <c r="BK153" i="3"/>
  <c r="J135" i="3"/>
  <c r="J286" i="3"/>
  <c r="BK257" i="3"/>
  <c r="BK215" i="3"/>
  <c r="BK195" i="3"/>
  <c r="J159" i="3"/>
  <c r="J139" i="3"/>
  <c r="BK253" i="3"/>
  <c r="J243" i="3"/>
  <c r="J186" i="3"/>
  <c r="BK159" i="3"/>
  <c r="BK298" i="3"/>
  <c r="J279" i="3"/>
  <c r="J276" i="3"/>
  <c r="J230" i="3"/>
  <c r="BK211" i="3"/>
  <c r="J171" i="3"/>
  <c r="BK311" i="4"/>
  <c r="BK300" i="4"/>
  <c r="J262" i="4"/>
  <c r="BK246" i="4"/>
  <c r="BK221" i="4"/>
  <c r="BK188" i="4"/>
  <c r="BK145" i="4"/>
  <c r="J298" i="4"/>
  <c r="BK244" i="4"/>
  <c r="J223" i="4"/>
  <c r="BK206" i="4"/>
  <c r="BK175" i="4"/>
  <c r="BK141" i="4"/>
  <c r="BK240" i="4"/>
  <c r="BK214" i="4"/>
  <c r="J236" i="4"/>
  <c r="BK165" i="4"/>
  <c r="BK251" i="5"/>
  <c r="J222" i="5"/>
  <c r="J194" i="5"/>
  <c r="J180" i="5"/>
  <c r="BK156" i="5"/>
  <c r="BK150" i="5"/>
  <c r="BK230" i="5"/>
  <c r="J172" i="5"/>
  <c r="J243" i="5"/>
  <c r="BK222" i="5"/>
  <c r="BK188" i="5"/>
  <c r="J246" i="5"/>
  <c r="BK208" i="5"/>
  <c r="BK194" i="5"/>
  <c r="J184" i="6"/>
  <c r="BK251" i="6"/>
  <c r="J238" i="6"/>
  <c r="BK202" i="6"/>
  <c r="J260" i="7"/>
  <c r="J191" i="7"/>
  <c r="J265" i="7"/>
  <c r="BK157" i="7"/>
  <c r="BK159" i="7"/>
  <c r="J183" i="7"/>
  <c r="J229" i="8"/>
  <c r="BK170" i="8"/>
  <c r="J158" i="8"/>
  <c r="J140" i="8"/>
  <c r="BK240" i="8"/>
  <c r="BK223" i="8"/>
  <c r="BK212" i="8"/>
  <c r="BK176" i="8"/>
  <c r="J196" i="8"/>
  <c r="BK136" i="8"/>
  <c r="J143" i="9"/>
  <c r="BK145" i="9"/>
  <c r="J124" i="9"/>
  <c r="BK124" i="9"/>
  <c r="J128" i="9"/>
  <c r="J220" i="10"/>
  <c r="BK210" i="10"/>
  <c r="BK236" i="10"/>
  <c r="BK180" i="10"/>
  <c r="J166" i="10"/>
  <c r="BK147" i="10"/>
  <c r="BK260" i="10"/>
  <c r="J227" i="10"/>
  <c r="BK212" i="10"/>
  <c r="BK194" i="10"/>
  <c r="BK166" i="10"/>
  <c r="BK162" i="10"/>
  <c r="J144" i="10"/>
  <c r="J212" i="10"/>
  <c r="BK172" i="10"/>
  <c r="J236" i="10"/>
  <c r="BK159" i="10"/>
  <c r="J260" i="10"/>
  <c r="J242" i="10"/>
  <c r="J206" i="10"/>
  <c r="J187" i="10"/>
  <c r="J168" i="10"/>
  <c r="BK138" i="10"/>
  <c r="BK199" i="11"/>
  <c r="J218" i="11"/>
  <c r="BK188" i="11"/>
  <c r="J173" i="11"/>
  <c r="J145" i="11"/>
  <c r="J234" i="11"/>
  <c r="BK218" i="11"/>
  <c r="J207" i="11"/>
  <c r="BK192" i="11"/>
  <c r="J166" i="11"/>
  <c r="BK145" i="11"/>
  <c r="J228" i="11"/>
  <c r="BK173" i="11"/>
  <c r="J148" i="11"/>
  <c r="BK190" i="11"/>
  <c r="BK170" i="11"/>
  <c r="J222" i="11"/>
  <c r="J182" i="11"/>
  <c r="J170" i="12"/>
  <c r="J175" i="12"/>
  <c r="BK163" i="12"/>
  <c r="BK186" i="12"/>
  <c r="BK216" i="12"/>
  <c r="J199" i="12"/>
  <c r="J184" i="12"/>
  <c r="BK157" i="12"/>
  <c r="J144" i="12"/>
  <c r="J197" i="12"/>
  <c r="J152" i="12"/>
  <c r="BK221" i="12"/>
  <c r="J188" i="12"/>
  <c r="J249" i="2"/>
  <c r="BK162" i="2"/>
  <c r="J256" i="2"/>
  <c r="J238" i="2"/>
  <c r="BK194" i="2"/>
  <c r="J179" i="2"/>
  <c r="BK283" i="2"/>
  <c r="J270" i="2"/>
  <c r="BK249" i="2"/>
  <c r="BK240" i="2"/>
  <c r="BK219" i="2"/>
  <c r="J198" i="2"/>
  <c r="BK183" i="2"/>
  <c r="BK164" i="2"/>
  <c r="BK150" i="2"/>
  <c r="J281" i="3"/>
  <c r="BK232" i="3"/>
  <c r="J205" i="3"/>
  <c r="J193" i="3"/>
  <c r="J155" i="3"/>
  <c r="J147" i="3"/>
  <c r="BK276" i="3"/>
  <c r="J264" i="3"/>
  <c r="BK241" i="3"/>
  <c r="J226" i="3"/>
  <c r="BK201" i="3"/>
  <c r="BK167" i="3"/>
  <c r="BK261" i="3"/>
  <c r="J241" i="3"/>
  <c r="J298" i="3"/>
  <c r="BK234" i="3"/>
  <c r="J264" i="4"/>
  <c r="J244" i="4"/>
  <c r="J260" i="4"/>
  <c r="BK212" i="4"/>
  <c r="J161" i="4"/>
  <c r="BK308" i="4"/>
  <c r="BK264" i="4"/>
  <c r="J234" i="4"/>
  <c r="J204" i="4"/>
  <c r="BK157" i="4"/>
  <c r="BK285" i="4"/>
  <c r="J270" i="4"/>
  <c r="BK250" i="4"/>
  <c r="J242" i="4"/>
  <c r="BK232" i="4"/>
  <c r="BK202" i="4"/>
  <c r="BK171" i="4"/>
  <c r="BK196" i="4"/>
  <c r="BK155" i="4"/>
  <c r="J221" i="4"/>
  <c r="BK139" i="4"/>
  <c r="BK169" i="4"/>
  <c r="BK213" i="5"/>
  <c r="BK228" i="5"/>
  <c r="BK215" i="5"/>
  <c r="BK185" i="5"/>
  <c r="BK165" i="5"/>
  <c r="J148" i="5"/>
  <c r="BK134" i="5"/>
  <c r="J185" i="5"/>
  <c r="J196" i="6"/>
  <c r="BK154" i="6"/>
  <c r="BK168" i="6"/>
  <c r="J152" i="6"/>
  <c r="J138" i="6"/>
  <c r="J215" i="6"/>
  <c r="J180" i="6"/>
  <c r="BK232" i="6"/>
  <c r="J210" i="6"/>
  <c r="BK172" i="6"/>
  <c r="BK275" i="7"/>
  <c r="J193" i="7"/>
  <c r="J155" i="7"/>
  <c r="BK185" i="7"/>
  <c r="J221" i="7"/>
  <c r="BK204" i="7"/>
  <c r="J176" i="7"/>
  <c r="BK147" i="7"/>
  <c r="BK233" i="7"/>
  <c r="BK255" i="8"/>
  <c r="BK221" i="8"/>
  <c r="BK206" i="8"/>
  <c r="BK198" i="8"/>
  <c r="BK178" i="8"/>
  <c r="BK152" i="8"/>
  <c r="J212" i="8"/>
  <c r="BK202" i="8"/>
  <c r="J192" i="8"/>
  <c r="J183" i="8"/>
  <c r="J156" i="8"/>
  <c r="J134" i="8"/>
  <c r="BK138" i="8"/>
  <c r="BK186" i="8"/>
  <c r="BK257" i="8"/>
  <c r="J231" i="8"/>
  <c r="BK216" i="8"/>
  <c r="BK194" i="8"/>
  <c r="BK172" i="8"/>
  <c r="J170" i="8"/>
  <c r="BK148" i="8"/>
  <c r="BK128" i="9"/>
  <c r="BK147" i="9"/>
  <c r="BK140" i="9"/>
  <c r="BK126" i="9"/>
  <c r="J126" i="9"/>
  <c r="J132" i="9"/>
  <c r="J244" i="10"/>
  <c r="BK216" i="10"/>
  <c r="BK267" i="10"/>
  <c r="J248" i="10"/>
  <c r="J214" i="10"/>
  <c r="J178" i="10"/>
  <c r="J149" i="10"/>
  <c r="J264" i="10"/>
  <c r="J240" i="10"/>
  <c r="BK222" i="10"/>
  <c r="BK198" i="10"/>
  <c r="BK170" i="10"/>
  <c r="BK134" i="10"/>
  <c r="J224" i="10"/>
  <c r="BK178" i="10"/>
  <c r="J138" i="10"/>
  <c r="J162" i="10"/>
  <c r="J142" i="10"/>
  <c r="BK248" i="10"/>
  <c r="J210" i="10"/>
  <c r="J194" i="10"/>
  <c r="BK176" i="10"/>
  <c r="J157" i="10"/>
  <c r="BK136" i="10"/>
  <c r="BK180" i="11"/>
  <c r="BK222" i="11"/>
  <c r="BK160" i="11"/>
  <c r="BK241" i="11"/>
  <c r="BK232" i="11"/>
  <c r="BK216" i="11"/>
  <c r="J199" i="11"/>
  <c r="J188" i="11"/>
  <c r="J156" i="11"/>
  <c r="J230" i="11"/>
  <c r="BK203" i="11"/>
  <c r="J140" i="11"/>
  <c r="J158" i="11"/>
  <c r="J180" i="11"/>
  <c r="J138" i="11"/>
  <c r="BK139" i="12"/>
  <c r="J137" i="12"/>
  <c r="BK214" i="12"/>
  <c r="J148" i="12"/>
  <c r="BK161" i="12"/>
  <c r="BK208" i="12"/>
  <c r="BK190" i="12"/>
  <c r="BK165" i="12"/>
  <c r="BK154" i="12"/>
  <c r="J135" i="12"/>
  <c r="J190" i="12"/>
  <c r="J133" i="12"/>
  <c r="BK184" i="12"/>
  <c r="BK172" i="12"/>
  <c r="BK121" i="13"/>
  <c r="BK121" i="14"/>
  <c r="F35" i="14"/>
  <c r="BB107" i="1"/>
  <c r="J121" i="16"/>
  <c r="BK142" i="17"/>
  <c r="BK157" i="17"/>
  <c r="BK134" i="17"/>
  <c r="J150" i="17"/>
  <c r="J124" i="17"/>
  <c r="BK135" i="2" l="1"/>
  <c r="J135" i="2"/>
  <c r="J98" i="2" s="1"/>
  <c r="T172" i="2"/>
  <c r="BK205" i="2"/>
  <c r="J205" i="2"/>
  <c r="J102" i="2"/>
  <c r="R221" i="2"/>
  <c r="BK255" i="2"/>
  <c r="J255" i="2"/>
  <c r="J106" i="2" s="1"/>
  <c r="T261" i="2"/>
  <c r="T260" i="2" s="1"/>
  <c r="T282" i="2"/>
  <c r="R134" i="3"/>
  <c r="P192" i="3"/>
  <c r="R217" i="3"/>
  <c r="P263" i="3"/>
  <c r="P278" i="3"/>
  <c r="R132" i="4"/>
  <c r="T177" i="4"/>
  <c r="P182" i="4"/>
  <c r="T182" i="4"/>
  <c r="R227" i="4"/>
  <c r="P289" i="4"/>
  <c r="R133" i="5"/>
  <c r="BK212" i="5"/>
  <c r="J212" i="5"/>
  <c r="J103" i="5" s="1"/>
  <c r="BK221" i="5"/>
  <c r="J221" i="5"/>
  <c r="J104" i="5"/>
  <c r="BK233" i="5"/>
  <c r="R248" i="5"/>
  <c r="BK135" i="6"/>
  <c r="J135" i="6"/>
  <c r="J98" i="6" s="1"/>
  <c r="T162" i="6"/>
  <c r="BK177" i="6"/>
  <c r="J177" i="6"/>
  <c r="J102" i="6" s="1"/>
  <c r="BK214" i="6"/>
  <c r="J214" i="6" s="1"/>
  <c r="J105" i="6" s="1"/>
  <c r="BK229" i="6"/>
  <c r="J229" i="6"/>
  <c r="J108" i="6"/>
  <c r="R235" i="6"/>
  <c r="P130" i="7"/>
  <c r="P178" i="7"/>
  <c r="P210" i="7"/>
  <c r="BK264" i="7"/>
  <c r="J264" i="7" s="1"/>
  <c r="J104" i="7" s="1"/>
  <c r="R270" i="7"/>
  <c r="BK282" i="7"/>
  <c r="J282" i="7" s="1"/>
  <c r="J108" i="7" s="1"/>
  <c r="R131" i="8"/>
  <c r="P185" i="8"/>
  <c r="T218" i="8"/>
  <c r="T233" i="8"/>
  <c r="R254" i="8"/>
  <c r="T123" i="9"/>
  <c r="R142" i="9"/>
  <c r="T133" i="11"/>
  <c r="T142" i="11"/>
  <c r="BK172" i="11"/>
  <c r="J172" i="11" s="1"/>
  <c r="J103" i="11" s="1"/>
  <c r="P196" i="11"/>
  <c r="BK156" i="12"/>
  <c r="J156" i="12" s="1"/>
  <c r="J100" i="12" s="1"/>
  <c r="T167" i="12"/>
  <c r="T183" i="12"/>
  <c r="R196" i="12"/>
  <c r="R195" i="12"/>
  <c r="R211" i="12"/>
  <c r="R210" i="12"/>
  <c r="BK172" i="2"/>
  <c r="J172" i="2"/>
  <c r="J99" i="2"/>
  <c r="T189" i="2"/>
  <c r="T205" i="2"/>
  <c r="P246" i="2"/>
  <c r="T255" i="2"/>
  <c r="R261" i="2"/>
  <c r="R260" i="2" s="1"/>
  <c r="T267" i="2"/>
  <c r="T266" i="2"/>
  <c r="P282" i="2"/>
  <c r="BK175" i="3"/>
  <c r="J175" i="3"/>
  <c r="J99" i="3"/>
  <c r="P183" i="3"/>
  <c r="BK217" i="3"/>
  <c r="J217" i="3"/>
  <c r="J103" i="3"/>
  <c r="T217" i="3"/>
  <c r="R263" i="3"/>
  <c r="R285" i="3"/>
  <c r="R300" i="3"/>
  <c r="R284" i="3" s="1"/>
  <c r="T132" i="4"/>
  <c r="BK187" i="4"/>
  <c r="J187" i="4"/>
  <c r="J101" i="4"/>
  <c r="P227" i="4"/>
  <c r="T276" i="4"/>
  <c r="R295" i="4"/>
  <c r="T310" i="4"/>
  <c r="BK167" i="5"/>
  <c r="J167" i="5"/>
  <c r="J100" i="5"/>
  <c r="R187" i="5"/>
  <c r="T212" i="5"/>
  <c r="R233" i="5"/>
  <c r="R232" i="5"/>
  <c r="P248" i="5"/>
  <c r="R167" i="6"/>
  <c r="P177" i="6"/>
  <c r="R214" i="6"/>
  <c r="BK178" i="7"/>
  <c r="J178" i="7" s="1"/>
  <c r="J100" i="7" s="1"/>
  <c r="P199" i="7"/>
  <c r="BK249" i="7"/>
  <c r="J249" i="7" s="1"/>
  <c r="J103" i="7" s="1"/>
  <c r="BK270" i="7"/>
  <c r="J270" i="7"/>
  <c r="J106" i="7" s="1"/>
  <c r="P282" i="7"/>
  <c r="P131" i="8"/>
  <c r="R185" i="8"/>
  <c r="BK233" i="8"/>
  <c r="J233" i="8"/>
  <c r="J104" i="8"/>
  <c r="T146" i="10"/>
  <c r="T132" i="12"/>
  <c r="BK167" i="12"/>
  <c r="J167" i="12"/>
  <c r="J101" i="12"/>
  <c r="BK196" i="12"/>
  <c r="P172" i="2"/>
  <c r="P205" i="2"/>
  <c r="BK134" i="3"/>
  <c r="T175" i="3"/>
  <c r="R183" i="3"/>
  <c r="BK236" i="3"/>
  <c r="J236" i="3"/>
  <c r="J104" i="3" s="1"/>
  <c r="T263" i="3"/>
  <c r="BK285" i="3"/>
  <c r="J285" i="3"/>
  <c r="J109" i="3" s="1"/>
  <c r="T300" i="3"/>
  <c r="P233" i="5"/>
  <c r="P232" i="5"/>
  <c r="T135" i="6"/>
  <c r="T167" i="6"/>
  <c r="R193" i="6"/>
  <c r="T223" i="6"/>
  <c r="T229" i="6"/>
  <c r="T228" i="6"/>
  <c r="P250" i="6"/>
  <c r="P234" i="6" s="1"/>
  <c r="BK210" i="7"/>
  <c r="J210" i="7" s="1"/>
  <c r="J102" i="7" s="1"/>
  <c r="T249" i="7"/>
  <c r="T270" i="7"/>
  <c r="R282" i="7"/>
  <c r="BK131" i="8"/>
  <c r="P165" i="8"/>
  <c r="P218" i="8"/>
  <c r="P239" i="8"/>
  <c r="P238" i="8" s="1"/>
  <c r="P254" i="8"/>
  <c r="BK146" i="10"/>
  <c r="J146" i="10" s="1"/>
  <c r="J99" i="10" s="1"/>
  <c r="BK184" i="10"/>
  <c r="J184" i="10"/>
  <c r="J101" i="10" s="1"/>
  <c r="T205" i="10"/>
  <c r="T253" i="10"/>
  <c r="T252" i="10"/>
  <c r="R143" i="12"/>
  <c r="BK174" i="12"/>
  <c r="J174" i="12"/>
  <c r="J102" i="12"/>
  <c r="T135" i="2"/>
  <c r="P189" i="2"/>
  <c r="R205" i="2"/>
  <c r="BK246" i="2"/>
  <c r="J246" i="2" s="1"/>
  <c r="J105" i="2" s="1"/>
  <c r="R255" i="2"/>
  <c r="P261" i="2"/>
  <c r="P260" i="2" s="1"/>
  <c r="R267" i="2"/>
  <c r="P134" i="3"/>
  <c r="R192" i="3"/>
  <c r="R236" i="3"/>
  <c r="R278" i="3"/>
  <c r="P285" i="3"/>
  <c r="BK300" i="3"/>
  <c r="J300" i="3" s="1"/>
  <c r="J112" i="3" s="1"/>
  <c r="P177" i="4"/>
  <c r="P187" i="4"/>
  <c r="T227" i="4"/>
  <c r="BK289" i="4"/>
  <c r="J289" i="4"/>
  <c r="J105" i="4"/>
  <c r="P295" i="4"/>
  <c r="P294" i="4" s="1"/>
  <c r="P310" i="4"/>
  <c r="P167" i="5"/>
  <c r="P187" i="5"/>
  <c r="R212" i="5"/>
  <c r="BK227" i="5"/>
  <c r="J227" i="5"/>
  <c r="J106" i="5" s="1"/>
  <c r="T233" i="5"/>
  <c r="T248" i="5"/>
  <c r="T232" i="5" s="1"/>
  <c r="R135" i="6"/>
  <c r="R162" i="6"/>
  <c r="T193" i="6"/>
  <c r="P223" i="6"/>
  <c r="T250" i="6"/>
  <c r="T130" i="7"/>
  <c r="R173" i="7"/>
  <c r="BK199" i="7"/>
  <c r="J199" i="7" s="1"/>
  <c r="J101" i="7" s="1"/>
  <c r="T199" i="7"/>
  <c r="P249" i="7"/>
  <c r="T264" i="7"/>
  <c r="BK165" i="8"/>
  <c r="J165" i="8"/>
  <c r="J100" i="8"/>
  <c r="T185" i="8"/>
  <c r="P233" i="8"/>
  <c r="R239" i="8"/>
  <c r="R238" i="8"/>
  <c r="BK254" i="8"/>
  <c r="J254" i="8"/>
  <c r="J109" i="8"/>
  <c r="P123" i="9"/>
  <c r="BK142" i="9"/>
  <c r="J142" i="9"/>
  <c r="J99" i="9"/>
  <c r="P142" i="9"/>
  <c r="P133" i="10"/>
  <c r="P146" i="10"/>
  <c r="BK161" i="10"/>
  <c r="J161" i="10"/>
  <c r="J100" i="10" s="1"/>
  <c r="P184" i="10"/>
  <c r="BK193" i="10"/>
  <c r="J193" i="10"/>
  <c r="J102" i="10" s="1"/>
  <c r="T193" i="10"/>
  <c r="BK205" i="10"/>
  <c r="J205" i="10"/>
  <c r="J104" i="10" s="1"/>
  <c r="P226" i="10"/>
  <c r="R239" i="10"/>
  <c r="R238" i="10"/>
  <c r="P253" i="10"/>
  <c r="P252" i="10"/>
  <c r="R133" i="11"/>
  <c r="P142" i="11"/>
  <c r="BK147" i="11"/>
  <c r="J147" i="11"/>
  <c r="J100" i="11"/>
  <c r="BK165" i="11"/>
  <c r="J165" i="11" s="1"/>
  <c r="J102" i="11" s="1"/>
  <c r="T165" i="11"/>
  <c r="R172" i="11"/>
  <c r="T172" i="11"/>
  <c r="R177" i="11"/>
  <c r="R196" i="11"/>
  <c r="BK213" i="11"/>
  <c r="BK212" i="11" s="1"/>
  <c r="J212" i="11" s="1"/>
  <c r="J107" i="11" s="1"/>
  <c r="T213" i="11"/>
  <c r="T212" i="11" s="1"/>
  <c r="R227" i="11"/>
  <c r="R226" i="11"/>
  <c r="BK143" i="12"/>
  <c r="J143" i="12" s="1"/>
  <c r="J99" i="12" s="1"/>
  <c r="P156" i="12"/>
  <c r="P167" i="12"/>
  <c r="P174" i="12"/>
  <c r="BK183" i="12"/>
  <c r="J183" i="12"/>
  <c r="J103" i="12"/>
  <c r="P135" i="2"/>
  <c r="BK189" i="2"/>
  <c r="J189" i="2"/>
  <c r="J100" i="2"/>
  <c r="P200" i="2"/>
  <c r="BK221" i="2"/>
  <c r="J221" i="2"/>
  <c r="J104" i="2"/>
  <c r="R246" i="2"/>
  <c r="P267" i="2"/>
  <c r="P266" i="2"/>
  <c r="BK282" i="2"/>
  <c r="J282" i="2" s="1"/>
  <c r="J113" i="2" s="1"/>
  <c r="P175" i="3"/>
  <c r="T295" i="4"/>
  <c r="T294" i="4" s="1"/>
  <c r="P133" i="5"/>
  <c r="T167" i="5"/>
  <c r="R221" i="5"/>
  <c r="P227" i="5"/>
  <c r="P226" i="5"/>
  <c r="P135" i="6"/>
  <c r="P167" i="6"/>
  <c r="P193" i="6"/>
  <c r="BK223" i="6"/>
  <c r="J223" i="6" s="1"/>
  <c r="J106" i="6" s="1"/>
  <c r="P235" i="6"/>
  <c r="T178" i="7"/>
  <c r="T142" i="9"/>
  <c r="BK133" i="10"/>
  <c r="J133" i="10" s="1"/>
  <c r="J98" i="10" s="1"/>
  <c r="P161" i="10"/>
  <c r="P193" i="10"/>
  <c r="BK226" i="10"/>
  <c r="J226" i="10"/>
  <c r="J105" i="10"/>
  <c r="P239" i="10"/>
  <c r="P238" i="10" s="1"/>
  <c r="P133" i="11"/>
  <c r="T147" i="11"/>
  <c r="R165" i="11"/>
  <c r="BK196" i="11"/>
  <c r="J196" i="11"/>
  <c r="J105" i="11"/>
  <c r="P213" i="11"/>
  <c r="P212" i="11" s="1"/>
  <c r="T227" i="11"/>
  <c r="T226" i="11"/>
  <c r="R132" i="12"/>
  <c r="T156" i="12"/>
  <c r="P183" i="12"/>
  <c r="P196" i="12"/>
  <c r="P195" i="12" s="1"/>
  <c r="BK211" i="12"/>
  <c r="J211" i="12"/>
  <c r="J109" i="12"/>
  <c r="R123" i="17"/>
  <c r="R122" i="17"/>
  <c r="R121" i="17"/>
  <c r="R135" i="2"/>
  <c r="R189" i="2"/>
  <c r="R200" i="2"/>
  <c r="P221" i="2"/>
  <c r="T246" i="2"/>
  <c r="BK261" i="2"/>
  <c r="J261" i="2"/>
  <c r="J108" i="2"/>
  <c r="R282" i="2"/>
  <c r="T134" i="3"/>
  <c r="BK183" i="3"/>
  <c r="J183" i="3"/>
  <c r="J101" i="3"/>
  <c r="T183" i="3"/>
  <c r="P217" i="3"/>
  <c r="BK263" i="3"/>
  <c r="J263" i="3"/>
  <c r="J105" i="3" s="1"/>
  <c r="T278" i="3"/>
  <c r="T285" i="3"/>
  <c r="T284" i="3"/>
  <c r="P300" i="3"/>
  <c r="BK177" i="4"/>
  <c r="J177" i="4"/>
  <c r="J99" i="4"/>
  <c r="BK182" i="4"/>
  <c r="J182" i="4" s="1"/>
  <c r="J100" i="4" s="1"/>
  <c r="R182" i="4"/>
  <c r="BK227" i="4"/>
  <c r="J227" i="4"/>
  <c r="J103" i="4"/>
  <c r="R276" i="4"/>
  <c r="BK295" i="4"/>
  <c r="J295" i="4" s="1"/>
  <c r="J107" i="4" s="1"/>
  <c r="R310" i="4"/>
  <c r="BK133" i="5"/>
  <c r="J133" i="5"/>
  <c r="J98" i="5"/>
  <c r="BK187" i="5"/>
  <c r="J187" i="5" s="1"/>
  <c r="J102" i="5" s="1"/>
  <c r="P212" i="5"/>
  <c r="P221" i="5"/>
  <c r="R227" i="5"/>
  <c r="R226" i="5"/>
  <c r="BK167" i="6"/>
  <c r="BK134" i="6" s="1"/>
  <c r="J134" i="6" s="1"/>
  <c r="J97" i="6" s="1"/>
  <c r="J167" i="6"/>
  <c r="J100" i="6" s="1"/>
  <c r="T177" i="6"/>
  <c r="T214" i="6"/>
  <c r="R229" i="6"/>
  <c r="R228" i="6" s="1"/>
  <c r="BK250" i="6"/>
  <c r="J250" i="6"/>
  <c r="J113" i="6"/>
  <c r="R130" i="7"/>
  <c r="P173" i="7"/>
  <c r="R178" i="7"/>
  <c r="R199" i="7"/>
  <c r="R249" i="7"/>
  <c r="R165" i="8"/>
  <c r="BK218" i="8"/>
  <c r="J218" i="8"/>
  <c r="J103" i="8" s="1"/>
  <c r="BK239" i="8"/>
  <c r="T254" i="8"/>
  <c r="R133" i="10"/>
  <c r="R146" i="10"/>
  <c r="R161" i="10"/>
  <c r="T184" i="10"/>
  <c r="R193" i="10"/>
  <c r="R205" i="10"/>
  <c r="R226" i="10"/>
  <c r="BK239" i="10"/>
  <c r="J239" i="10"/>
  <c r="J108" i="10" s="1"/>
  <c r="T239" i="10"/>
  <c r="T238" i="10"/>
  <c r="R253" i="10"/>
  <c r="R252" i="10" s="1"/>
  <c r="BK133" i="11"/>
  <c r="BK142" i="11"/>
  <c r="J142" i="11"/>
  <c r="J99" i="11" s="1"/>
  <c r="R142" i="11"/>
  <c r="R147" i="11"/>
  <c r="R132" i="11"/>
  <c r="R131" i="11" s="1"/>
  <c r="P165" i="11"/>
  <c r="P172" i="11"/>
  <c r="BK177" i="11"/>
  <c r="J177" i="11" s="1"/>
  <c r="J104" i="11" s="1"/>
  <c r="T177" i="11"/>
  <c r="T196" i="11"/>
  <c r="R213" i="11"/>
  <c r="R212" i="11" s="1"/>
  <c r="P227" i="11"/>
  <c r="P226" i="11"/>
  <c r="BK132" i="12"/>
  <c r="J132" i="12"/>
  <c r="J98" i="12"/>
  <c r="P132" i="12"/>
  <c r="T143" i="12"/>
  <c r="R156" i="12"/>
  <c r="R167" i="12"/>
  <c r="T174" i="12"/>
  <c r="R183" i="12"/>
  <c r="T196" i="12"/>
  <c r="T195" i="12"/>
  <c r="P211" i="12"/>
  <c r="P210" i="12" s="1"/>
  <c r="T211" i="12"/>
  <c r="T210" i="12"/>
  <c r="T123" i="17"/>
  <c r="T122" i="17" s="1"/>
  <c r="T121" i="17" s="1"/>
  <c r="R172" i="2"/>
  <c r="BK200" i="2"/>
  <c r="J200" i="2" s="1"/>
  <c r="J101" i="2" s="1"/>
  <c r="T200" i="2"/>
  <c r="T221" i="2"/>
  <c r="P255" i="2"/>
  <c r="BK192" i="3"/>
  <c r="J192" i="3"/>
  <c r="J102" i="3"/>
  <c r="T236" i="3"/>
  <c r="BK132" i="4"/>
  <c r="J132" i="4" s="1"/>
  <c r="J98" i="4" s="1"/>
  <c r="R177" i="4"/>
  <c r="T187" i="4"/>
  <c r="P216" i="4"/>
  <c r="R216" i="4"/>
  <c r="BK276" i="4"/>
  <c r="J276" i="4"/>
  <c r="J104" i="4" s="1"/>
  <c r="R289" i="4"/>
  <c r="T133" i="5"/>
  <c r="BK162" i="6"/>
  <c r="J162" i="6"/>
  <c r="J99" i="6"/>
  <c r="BK193" i="6"/>
  <c r="J193" i="6" s="1"/>
  <c r="J104" i="6" s="1"/>
  <c r="R223" i="6"/>
  <c r="BK235" i="6"/>
  <c r="J235" i="6"/>
  <c r="J110" i="6"/>
  <c r="R250" i="6"/>
  <c r="BK130" i="7"/>
  <c r="J130" i="7" s="1"/>
  <c r="J98" i="7" s="1"/>
  <c r="BK173" i="7"/>
  <c r="J173" i="7" s="1"/>
  <c r="J99" i="7" s="1"/>
  <c r="T173" i="7"/>
  <c r="T210" i="7"/>
  <c r="R264" i="7"/>
  <c r="T282" i="7"/>
  <c r="BK185" i="8"/>
  <c r="J185" i="8"/>
  <c r="J102" i="8" s="1"/>
  <c r="R218" i="8"/>
  <c r="T239" i="8"/>
  <c r="T238" i="8"/>
  <c r="R123" i="9"/>
  <c r="R122" i="9" s="1"/>
  <c r="R121" i="9" s="1"/>
  <c r="T133" i="10"/>
  <c r="R184" i="10"/>
  <c r="T226" i="10"/>
  <c r="BK253" i="10"/>
  <c r="J253" i="10"/>
  <c r="J110" i="10" s="1"/>
  <c r="P143" i="12"/>
  <c r="R174" i="12"/>
  <c r="BK123" i="17"/>
  <c r="J123" i="17" s="1"/>
  <c r="J98" i="17" s="1"/>
  <c r="BK267" i="2"/>
  <c r="J267" i="2"/>
  <c r="J110" i="2" s="1"/>
  <c r="R175" i="3"/>
  <c r="T192" i="3"/>
  <c r="P236" i="3"/>
  <c r="BK278" i="3"/>
  <c r="J278" i="3"/>
  <c r="J106" i="3"/>
  <c r="P132" i="4"/>
  <c r="P131" i="4" s="1"/>
  <c r="P130" i="4" s="1"/>
  <c r="AU97" i="1" s="1"/>
  <c r="R187" i="4"/>
  <c r="BK216" i="4"/>
  <c r="J216" i="4"/>
  <c r="J102" i="4"/>
  <c r="T216" i="4"/>
  <c r="P276" i="4"/>
  <c r="T289" i="4"/>
  <c r="BK310" i="4"/>
  <c r="J310" i="4"/>
  <c r="J110" i="4" s="1"/>
  <c r="R167" i="5"/>
  <c r="T187" i="5"/>
  <c r="T221" i="5"/>
  <c r="T227" i="5"/>
  <c r="T226" i="5" s="1"/>
  <c r="BK248" i="5"/>
  <c r="J248" i="5"/>
  <c r="J111" i="5" s="1"/>
  <c r="P162" i="6"/>
  <c r="R177" i="6"/>
  <c r="P214" i="6"/>
  <c r="P229" i="6"/>
  <c r="P228" i="6" s="1"/>
  <c r="T235" i="6"/>
  <c r="T234" i="6"/>
  <c r="R210" i="7"/>
  <c r="P264" i="7"/>
  <c r="P270" i="7"/>
  <c r="P269" i="7"/>
  <c r="T131" i="8"/>
  <c r="T130" i="8" s="1"/>
  <c r="T129" i="8" s="1"/>
  <c r="T165" i="8"/>
  <c r="R233" i="8"/>
  <c r="BK123" i="9"/>
  <c r="J123" i="9"/>
  <c r="J98" i="9"/>
  <c r="T161" i="10"/>
  <c r="P205" i="10"/>
  <c r="P147" i="11"/>
  <c r="P177" i="11"/>
  <c r="P132" i="11" s="1"/>
  <c r="BK227" i="11"/>
  <c r="J227" i="11" s="1"/>
  <c r="J110" i="11" s="1"/>
  <c r="P123" i="17"/>
  <c r="P122" i="17"/>
  <c r="P121" i="17" s="1"/>
  <c r="AU110" i="1" s="1"/>
  <c r="BK294" i="3"/>
  <c r="J294" i="3"/>
  <c r="J110" i="3" s="1"/>
  <c r="BK304" i="4"/>
  <c r="J304" i="4"/>
  <c r="J108" i="4"/>
  <c r="BK184" i="5"/>
  <c r="J184" i="5"/>
  <c r="J101" i="5"/>
  <c r="BK190" i="6"/>
  <c r="J190" i="6" s="1"/>
  <c r="J103" i="6" s="1"/>
  <c r="BK248" i="8"/>
  <c r="J248" i="8"/>
  <c r="J107" i="8" s="1"/>
  <c r="BK180" i="3"/>
  <c r="J180" i="3"/>
  <c r="J100" i="3"/>
  <c r="BK297" i="3"/>
  <c r="J297" i="3" s="1"/>
  <c r="J111" i="3" s="1"/>
  <c r="BK307" i="4"/>
  <c r="J307" i="4" s="1"/>
  <c r="J109" i="4" s="1"/>
  <c r="BK279" i="7"/>
  <c r="J279" i="7"/>
  <c r="J107" i="7" s="1"/>
  <c r="BK120" i="16"/>
  <c r="BK119" i="16"/>
  <c r="J119" i="16"/>
  <c r="J97" i="16" s="1"/>
  <c r="BK245" i="5"/>
  <c r="J245" i="5"/>
  <c r="J110" i="5"/>
  <c r="BK244" i="6"/>
  <c r="J244" i="6" s="1"/>
  <c r="J111" i="6" s="1"/>
  <c r="BK182" i="8"/>
  <c r="J182" i="8" s="1"/>
  <c r="J101" i="8" s="1"/>
  <c r="BK218" i="2"/>
  <c r="J218" i="2"/>
  <c r="J103" i="2" s="1"/>
  <c r="BK247" i="6"/>
  <c r="J247" i="6"/>
  <c r="J112" i="6"/>
  <c r="BK235" i="10"/>
  <c r="J235" i="10"/>
  <c r="J106" i="10"/>
  <c r="BK162" i="11"/>
  <c r="J162" i="11" s="1"/>
  <c r="J101" i="11" s="1"/>
  <c r="BK192" i="12"/>
  <c r="J192" i="12"/>
  <c r="J104" i="12" s="1"/>
  <c r="BK207" i="12"/>
  <c r="J207" i="12"/>
  <c r="J107" i="12"/>
  <c r="BK120" i="13"/>
  <c r="BK119" i="13" s="1"/>
  <c r="BK120" i="15"/>
  <c r="J120" i="15"/>
  <c r="J98" i="15"/>
  <c r="BK164" i="5"/>
  <c r="J164" i="5" s="1"/>
  <c r="J99" i="5" s="1"/>
  <c r="BK162" i="8"/>
  <c r="J162" i="8"/>
  <c r="J99" i="8" s="1"/>
  <c r="BK202" i="10"/>
  <c r="J202" i="10"/>
  <c r="J103" i="10"/>
  <c r="BK209" i="11"/>
  <c r="J209" i="11" s="1"/>
  <c r="J106" i="11" s="1"/>
  <c r="BK240" i="11"/>
  <c r="J240" i="11" s="1"/>
  <c r="J111" i="11" s="1"/>
  <c r="BK220" i="12"/>
  <c r="J220" i="12"/>
  <c r="J110" i="12" s="1"/>
  <c r="BK120" i="14"/>
  <c r="J120" i="14"/>
  <c r="J98" i="14"/>
  <c r="BK276" i="2"/>
  <c r="J276" i="2"/>
  <c r="J111" i="2"/>
  <c r="BK174" i="6"/>
  <c r="J174" i="6" s="1"/>
  <c r="J101" i="6" s="1"/>
  <c r="BK251" i="8"/>
  <c r="J251" i="8"/>
  <c r="J108" i="8" s="1"/>
  <c r="BK279" i="2"/>
  <c r="J279" i="2"/>
  <c r="J112" i="2"/>
  <c r="BK242" i="5"/>
  <c r="J242" i="5" s="1"/>
  <c r="J109" i="5" s="1"/>
  <c r="BK151" i="9"/>
  <c r="J151" i="9" s="1"/>
  <c r="J100" i="9" s="1"/>
  <c r="BK266" i="10"/>
  <c r="J266" i="10"/>
  <c r="J111" i="10" s="1"/>
  <c r="BK152" i="17"/>
  <c r="J152" i="17"/>
  <c r="J99" i="17"/>
  <c r="BK156" i="17"/>
  <c r="J156" i="17"/>
  <c r="J101" i="17"/>
  <c r="J92" i="17"/>
  <c r="BE148" i="17"/>
  <c r="BK118" i="16"/>
  <c r="J118" i="16"/>
  <c r="J96" i="16"/>
  <c r="E111" i="17"/>
  <c r="J115" i="17"/>
  <c r="BE132" i="17"/>
  <c r="BE134" i="17"/>
  <c r="BE136" i="17"/>
  <c r="BE138" i="17"/>
  <c r="BE142" i="17"/>
  <c r="BE153" i="17"/>
  <c r="F91" i="17"/>
  <c r="J91" i="17"/>
  <c r="BE124" i="17"/>
  <c r="BE126" i="17"/>
  <c r="BE128" i="17"/>
  <c r="BE130" i="17"/>
  <c r="BE144" i="17"/>
  <c r="BE146" i="17"/>
  <c r="BE150" i="17"/>
  <c r="BE157" i="17"/>
  <c r="F118" i="17"/>
  <c r="BE140" i="17"/>
  <c r="E108" i="16"/>
  <c r="F92" i="16"/>
  <c r="F114" i="16"/>
  <c r="BK119" i="15"/>
  <c r="J119" i="15" s="1"/>
  <c r="J97" i="15" s="1"/>
  <c r="J92" i="16"/>
  <c r="J114" i="16"/>
  <c r="J89" i="16"/>
  <c r="BE121" i="16"/>
  <c r="J92" i="15"/>
  <c r="E85" i="15"/>
  <c r="F115" i="15"/>
  <c r="J91" i="15"/>
  <c r="J112" i="15"/>
  <c r="F114" i="15"/>
  <c r="BE121" i="15"/>
  <c r="E85" i="14"/>
  <c r="F92" i="14"/>
  <c r="J120" i="13"/>
  <c r="J98" i="13"/>
  <c r="J89" i="14"/>
  <c r="F114" i="14"/>
  <c r="J91" i="14"/>
  <c r="J115" i="14"/>
  <c r="BE121" i="14"/>
  <c r="E85" i="13"/>
  <c r="F91" i="13"/>
  <c r="J115" i="13"/>
  <c r="J89" i="13"/>
  <c r="F115" i="13"/>
  <c r="J196" i="12"/>
  <c r="J106" i="12"/>
  <c r="J91" i="13"/>
  <c r="BE121" i="13"/>
  <c r="J92" i="12"/>
  <c r="J126" i="12"/>
  <c r="BE135" i="12"/>
  <c r="BE137" i="12"/>
  <c r="BE141" i="12"/>
  <c r="BE150" i="12"/>
  <c r="BE175" i="12"/>
  <c r="BE193" i="12"/>
  <c r="BE208" i="12"/>
  <c r="J89" i="12"/>
  <c r="BE184" i="12"/>
  <c r="BE168" i="12"/>
  <c r="BE170" i="12"/>
  <c r="BE172" i="12"/>
  <c r="BE203" i="12"/>
  <c r="E85" i="12"/>
  <c r="F92" i="12"/>
  <c r="BE139" i="12"/>
  <c r="BE159" i="12"/>
  <c r="BE179" i="12"/>
  <c r="BE212" i="12"/>
  <c r="BE216" i="12"/>
  <c r="BE221" i="12"/>
  <c r="BE144" i="12"/>
  <c r="BE146" i="12"/>
  <c r="BE148" i="12"/>
  <c r="BE197" i="12"/>
  <c r="BE199" i="12"/>
  <c r="BE214" i="12"/>
  <c r="BE218" i="12"/>
  <c r="J133" i="11"/>
  <c r="J98" i="11" s="1"/>
  <c r="F91" i="12"/>
  <c r="BE188" i="12"/>
  <c r="BE205" i="12"/>
  <c r="BE133" i="12"/>
  <c r="BE152" i="12"/>
  <c r="BE154" i="12"/>
  <c r="BE157" i="12"/>
  <c r="BE161" i="12"/>
  <c r="BE163" i="12"/>
  <c r="BE165" i="12"/>
  <c r="BE190" i="12"/>
  <c r="BE201" i="12"/>
  <c r="BE177" i="12"/>
  <c r="BE181" i="12"/>
  <c r="BE186" i="12"/>
  <c r="BE143" i="11"/>
  <c r="BE145" i="11"/>
  <c r="BE156" i="11"/>
  <c r="BE158" i="11"/>
  <c r="BE160" i="11"/>
  <c r="BE173" i="11"/>
  <c r="BE178" i="11"/>
  <c r="BE182" i="11"/>
  <c r="BE188" i="11"/>
  <c r="BE197" i="11"/>
  <c r="BE205" i="11"/>
  <c r="F91" i="11"/>
  <c r="J127" i="11"/>
  <c r="BE152" i="11"/>
  <c r="E121" i="11"/>
  <c r="BE134" i="11"/>
  <c r="BE138" i="11"/>
  <c r="BE150" i="11"/>
  <c r="BE168" i="11"/>
  <c r="BE175" i="11"/>
  <c r="BE180" i="11"/>
  <c r="BE186" i="11"/>
  <c r="BE203" i="11"/>
  <c r="BE234" i="11"/>
  <c r="BE163" i="11"/>
  <c r="BE201" i="11"/>
  <c r="BE207" i="11"/>
  <c r="BE216" i="11"/>
  <c r="BE224" i="11"/>
  <c r="BE238" i="11"/>
  <c r="J89" i="11"/>
  <c r="F92" i="11"/>
  <c r="BE136" i="11"/>
  <c r="BE148" i="11"/>
  <c r="BE154" i="11"/>
  <c r="BE166" i="11"/>
  <c r="BE184" i="11"/>
  <c r="BE190" i="11"/>
  <c r="BE194" i="11"/>
  <c r="BE210" i="11"/>
  <c r="BE214" i="11"/>
  <c r="BE218" i="11"/>
  <c r="BE222" i="11"/>
  <c r="BE228" i="11"/>
  <c r="BE232" i="11"/>
  <c r="BE236" i="11"/>
  <c r="BE241" i="11"/>
  <c r="BE140" i="11"/>
  <c r="BE170" i="11"/>
  <c r="BE199" i="11"/>
  <c r="BE230" i="11"/>
  <c r="J92" i="11"/>
  <c r="BE192" i="11"/>
  <c r="BE220" i="11"/>
  <c r="BK122" i="9"/>
  <c r="J122" i="9" s="1"/>
  <c r="J97" i="9" s="1"/>
  <c r="F92" i="10"/>
  <c r="F127" i="10"/>
  <c r="J128" i="10"/>
  <c r="BE136" i="10"/>
  <c r="BE138" i="10"/>
  <c r="BE140" i="10"/>
  <c r="BE147" i="10"/>
  <c r="BE151" i="10"/>
  <c r="BE157" i="10"/>
  <c r="BE180" i="10"/>
  <c r="BE189" i="10"/>
  <c r="BE191" i="10"/>
  <c r="BE210" i="10"/>
  <c r="BE214" i="10"/>
  <c r="BE220" i="10"/>
  <c r="BE231" i="10"/>
  <c r="BE240" i="10"/>
  <c r="BE248" i="10"/>
  <c r="BE250" i="10"/>
  <c r="J125" i="10"/>
  <c r="J127" i="10"/>
  <c r="BE166" i="10"/>
  <c r="BE168" i="10"/>
  <c r="BE172" i="10"/>
  <c r="BE174" i="10"/>
  <c r="BE200" i="10"/>
  <c r="BE208" i="10"/>
  <c r="BE216" i="10"/>
  <c r="BE218" i="10"/>
  <c r="BE244" i="10"/>
  <c r="BE254" i="10"/>
  <c r="BE142" i="10"/>
  <c r="BE155" i="10"/>
  <c r="BE182" i="10"/>
  <c r="BE194" i="10"/>
  <c r="BE196" i="10"/>
  <c r="BE260" i="10"/>
  <c r="E85" i="10"/>
  <c r="BE134" i="10"/>
  <c r="BE144" i="10"/>
  <c r="BE149" i="10"/>
  <c r="BE153" i="10"/>
  <c r="BE170" i="10"/>
  <c r="BE178" i="10"/>
  <c r="BE185" i="10"/>
  <c r="BE203" i="10"/>
  <c r="BE206" i="10"/>
  <c r="BE212" i="10"/>
  <c r="BE222" i="10"/>
  <c r="BE224" i="10"/>
  <c r="BE227" i="10"/>
  <c r="BE229" i="10"/>
  <c r="BE256" i="10"/>
  <c r="BE159" i="10"/>
  <c r="BE162" i="10"/>
  <c r="BE164" i="10"/>
  <c r="BE176" i="10"/>
  <c r="BE187" i="10"/>
  <c r="BE233" i="10"/>
  <c r="BE242" i="10"/>
  <c r="BE246" i="10"/>
  <c r="BE258" i="10"/>
  <c r="BE262" i="10"/>
  <c r="BE264" i="10"/>
  <c r="BE267" i="10"/>
  <c r="BE198" i="10"/>
  <c r="BE236" i="10"/>
  <c r="J92" i="9"/>
  <c r="J117" i="9"/>
  <c r="J239" i="8"/>
  <c r="J106" i="8" s="1"/>
  <c r="E85" i="9"/>
  <c r="J89" i="9"/>
  <c r="BE126" i="9"/>
  <c r="BE132" i="9"/>
  <c r="BE136" i="9"/>
  <c r="BE138" i="9"/>
  <c r="BE143" i="9"/>
  <c r="BE147" i="9"/>
  <c r="J131" i="8"/>
  <c r="J98" i="8"/>
  <c r="BE128" i="9"/>
  <c r="BE130" i="9"/>
  <c r="BE152" i="9"/>
  <c r="F91" i="9"/>
  <c r="F118" i="9"/>
  <c r="BE149" i="9"/>
  <c r="BE140" i="9"/>
  <c r="BE145" i="9"/>
  <c r="BE124" i="9"/>
  <c r="BE134" i="9"/>
  <c r="J92" i="8"/>
  <c r="BE142" i="8"/>
  <c r="BE176" i="8"/>
  <c r="BE180" i="8"/>
  <c r="BE183" i="8"/>
  <c r="BE204" i="8"/>
  <c r="F91" i="8"/>
  <c r="E119" i="8"/>
  <c r="F126" i="8"/>
  <c r="BE134" i="8"/>
  <c r="BE163" i="8"/>
  <c r="BE170" i="8"/>
  <c r="BE202" i="8"/>
  <c r="BE208" i="8"/>
  <c r="BE210" i="8"/>
  <c r="BE236" i="8"/>
  <c r="BE242" i="8"/>
  <c r="BE244" i="8"/>
  <c r="BE249" i="8"/>
  <c r="BE257" i="8"/>
  <c r="BE138" i="8"/>
  <c r="BE144" i="8"/>
  <c r="BE148" i="8"/>
  <c r="BE178" i="8"/>
  <c r="BE190" i="8"/>
  <c r="BE229" i="8"/>
  <c r="BE231" i="8"/>
  <c r="BE240" i="8"/>
  <c r="BE252" i="8"/>
  <c r="J123" i="8"/>
  <c r="BE206" i="8"/>
  <c r="BE223" i="8"/>
  <c r="BE227" i="8"/>
  <c r="BE246" i="8"/>
  <c r="BE132" i="8"/>
  <c r="BE140" i="8"/>
  <c r="BE146" i="8"/>
  <c r="BE154" i="8"/>
  <c r="BE156" i="8"/>
  <c r="BE168" i="8"/>
  <c r="BE186" i="8"/>
  <c r="BE225" i="8"/>
  <c r="BE234" i="8"/>
  <c r="BE136" i="8"/>
  <c r="BE174" i="8"/>
  <c r="BE196" i="8"/>
  <c r="BE198" i="8"/>
  <c r="BE255" i="8"/>
  <c r="J91" i="8"/>
  <c r="BE150" i="8"/>
  <c r="BE152" i="8"/>
  <c r="BE158" i="8"/>
  <c r="BE160" i="8"/>
  <c r="BE166" i="8"/>
  <c r="BE172" i="8"/>
  <c r="BE188" i="8"/>
  <c r="BE192" i="8"/>
  <c r="BE194" i="8"/>
  <c r="BE200" i="8"/>
  <c r="BE212" i="8"/>
  <c r="BE214" i="8"/>
  <c r="BE216" i="8"/>
  <c r="BE219" i="8"/>
  <c r="BE221" i="8"/>
  <c r="J122" i="7"/>
  <c r="BE258" i="7"/>
  <c r="J92" i="7"/>
  <c r="BE143" i="7"/>
  <c r="BE147" i="7"/>
  <c r="BE159" i="7"/>
  <c r="BE161" i="7"/>
  <c r="BE165" i="7"/>
  <c r="BE167" i="7"/>
  <c r="BE171" i="7"/>
  <c r="BE197" i="7"/>
  <c r="BE206" i="7"/>
  <c r="BE227" i="7"/>
  <c r="BE254" i="7"/>
  <c r="BE260" i="7"/>
  <c r="BE262" i="7"/>
  <c r="BE271" i="7"/>
  <c r="BE275" i="7"/>
  <c r="BE277" i="7"/>
  <c r="BE280" i="7"/>
  <c r="BE283" i="7"/>
  <c r="BE285" i="7"/>
  <c r="BK228" i="6"/>
  <c r="J228" i="6" s="1"/>
  <c r="J107" i="6" s="1"/>
  <c r="F92" i="7"/>
  <c r="J124" i="7"/>
  <c r="BE163" i="7"/>
  <c r="BE183" i="7"/>
  <c r="BE189" i="7"/>
  <c r="BE200" i="7"/>
  <c r="BE213" i="7"/>
  <c r="BE221" i="7"/>
  <c r="BE223" i="7"/>
  <c r="BE229" i="7"/>
  <c r="BE247" i="7"/>
  <c r="BE265" i="7"/>
  <c r="BK234" i="6"/>
  <c r="J234" i="6" s="1"/>
  <c r="J109" i="6" s="1"/>
  <c r="E85" i="7"/>
  <c r="F91" i="7"/>
  <c r="BE139" i="7"/>
  <c r="BE145" i="7"/>
  <c r="BE151" i="7"/>
  <c r="BE157" i="7"/>
  <c r="BE181" i="7"/>
  <c r="BE187" i="7"/>
  <c r="BE193" i="7"/>
  <c r="BE195" i="7"/>
  <c r="BE202" i="7"/>
  <c r="BE204" i="7"/>
  <c r="BE211" i="7"/>
  <c r="BE233" i="7"/>
  <c r="BE250" i="7"/>
  <c r="BE131" i="7"/>
  <c r="BE155" i="7"/>
  <c r="BE169" i="7"/>
  <c r="BE208" i="7"/>
  <c r="BE217" i="7"/>
  <c r="BE219" i="7"/>
  <c r="BE225" i="7"/>
  <c r="BE231" i="7"/>
  <c r="BE235" i="7"/>
  <c r="BE237" i="7"/>
  <c r="BE241" i="7"/>
  <c r="BE252" i="7"/>
  <c r="BE256" i="7"/>
  <c r="BE153" i="7"/>
  <c r="BE191" i="7"/>
  <c r="BE215" i="7"/>
  <c r="BE239" i="7"/>
  <c r="BE243" i="7"/>
  <c r="BE245" i="7"/>
  <c r="BE267" i="7"/>
  <c r="BE273" i="7"/>
  <c r="BE133" i="7"/>
  <c r="BE135" i="7"/>
  <c r="BE137" i="7"/>
  <c r="BE141" i="7"/>
  <c r="BE149" i="7"/>
  <c r="BE174" i="7"/>
  <c r="BE176" i="7"/>
  <c r="BE179" i="7"/>
  <c r="BE185" i="7"/>
  <c r="J233" i="5"/>
  <c r="J108" i="5" s="1"/>
  <c r="F91" i="6"/>
  <c r="J92" i="6"/>
  <c r="F130" i="6"/>
  <c r="BE138" i="6"/>
  <c r="BE140" i="6"/>
  <c r="BE148" i="6"/>
  <c r="BE154" i="6"/>
  <c r="BE160" i="6"/>
  <c r="BE163" i="6"/>
  <c r="BE186" i="6"/>
  <c r="BE191" i="6"/>
  <c r="BE194" i="6"/>
  <c r="BE198" i="6"/>
  <c r="BE200" i="6"/>
  <c r="BE204" i="6"/>
  <c r="BE210" i="6"/>
  <c r="BE217" i="6"/>
  <c r="BE230" i="6"/>
  <c r="BE232" i="6"/>
  <c r="BE236" i="6"/>
  <c r="BE253" i="6"/>
  <c r="J89" i="6"/>
  <c r="J129" i="6"/>
  <c r="BE136" i="6"/>
  <c r="BE146" i="6"/>
  <c r="BE156" i="6"/>
  <c r="BE196" i="6"/>
  <c r="BE202" i="6"/>
  <c r="BE212" i="6"/>
  <c r="BE224" i="6"/>
  <c r="BE238" i="6"/>
  <c r="E123" i="6"/>
  <c r="BE142" i="6"/>
  <c r="BE144" i="6"/>
  <c r="BE150" i="6"/>
  <c r="BE165" i="6"/>
  <c r="BE170" i="6"/>
  <c r="BE178" i="6"/>
  <c r="BE182" i="6"/>
  <c r="BE184" i="6"/>
  <c r="BE152" i="6"/>
  <c r="BE180" i="6"/>
  <c r="BE208" i="6"/>
  <c r="BE219" i="6"/>
  <c r="BE221" i="6"/>
  <c r="BE240" i="6"/>
  <c r="BE248" i="6"/>
  <c r="BE158" i="6"/>
  <c r="BE168" i="6"/>
  <c r="BE172" i="6"/>
  <c r="BE175" i="6"/>
  <c r="BE215" i="6"/>
  <c r="BE188" i="6"/>
  <c r="BE206" i="6"/>
  <c r="BE226" i="6"/>
  <c r="BE242" i="6"/>
  <c r="BE245" i="6"/>
  <c r="BE251" i="6"/>
  <c r="BE146" i="5"/>
  <c r="J128" i="5"/>
  <c r="BE138" i="5"/>
  <c r="BE150" i="5"/>
  <c r="BE192" i="5"/>
  <c r="BE165" i="5"/>
  <c r="BE172" i="5"/>
  <c r="BE188" i="5"/>
  <c r="BE202" i="5"/>
  <c r="BE213" i="5"/>
  <c r="E85" i="5"/>
  <c r="F91" i="5"/>
  <c r="F92" i="5"/>
  <c r="J125" i="5"/>
  <c r="BE136" i="5"/>
  <c r="BE140" i="5"/>
  <c r="BE142" i="5"/>
  <c r="BE144" i="5"/>
  <c r="BE154" i="5"/>
  <c r="BE156" i="5"/>
  <c r="BE168" i="5"/>
  <c r="BE170" i="5"/>
  <c r="BE178" i="5"/>
  <c r="BE182" i="5"/>
  <c r="BE185" i="5"/>
  <c r="BE190" i="5"/>
  <c r="BE194" i="5"/>
  <c r="BE196" i="5"/>
  <c r="BE204" i="5"/>
  <c r="BE217" i="5"/>
  <c r="BE238" i="5"/>
  <c r="BE240" i="5"/>
  <c r="BE243" i="5"/>
  <c r="BE246" i="5"/>
  <c r="BE215" i="5"/>
  <c r="BE219" i="5"/>
  <c r="BE224" i="5"/>
  <c r="BK131" i="4"/>
  <c r="J131" i="4" s="1"/>
  <c r="J97" i="4" s="1"/>
  <c r="J91" i="5"/>
  <c r="BE134" i="5"/>
  <c r="BE148" i="5"/>
  <c r="BE160" i="5"/>
  <c r="BE162" i="5"/>
  <c r="BE176" i="5"/>
  <c r="BE180" i="5"/>
  <c r="BE198" i="5"/>
  <c r="BE200" i="5"/>
  <c r="BE208" i="5"/>
  <c r="BE210" i="5"/>
  <c r="BE222" i="5"/>
  <c r="BE228" i="5"/>
  <c r="BE230" i="5"/>
  <c r="BE236" i="5"/>
  <c r="BE251" i="5"/>
  <c r="BE152" i="5"/>
  <c r="BE158" i="5"/>
  <c r="BE174" i="5"/>
  <c r="BE206" i="5"/>
  <c r="BE234" i="5"/>
  <c r="BE249" i="5"/>
  <c r="J92" i="4"/>
  <c r="J124" i="4"/>
  <c r="BE149" i="4"/>
  <c r="BE153" i="4"/>
  <c r="BE175" i="4"/>
  <c r="BE190" i="4"/>
  <c r="BE194" i="4"/>
  <c r="BE240" i="4"/>
  <c r="BE242" i="4"/>
  <c r="E120" i="4"/>
  <c r="J126" i="4"/>
  <c r="BE133" i="4"/>
  <c r="BE155" i="4"/>
  <c r="BE159" i="4"/>
  <c r="BE225" i="4"/>
  <c r="BE234" i="4"/>
  <c r="BE285" i="4"/>
  <c r="J134" i="3"/>
  <c r="J98" i="3"/>
  <c r="BE173" i="4"/>
  <c r="BE180" i="4"/>
  <c r="BE188" i="4"/>
  <c r="BE192" i="4"/>
  <c r="BE214" i="4"/>
  <c r="BE221" i="4"/>
  <c r="BE252" i="4"/>
  <c r="BE256" i="4"/>
  <c r="F92" i="4"/>
  <c r="F126" i="4"/>
  <c r="BE137" i="4"/>
  <c r="BE139" i="4"/>
  <c r="BE143" i="4"/>
  <c r="BE157" i="4"/>
  <c r="BE161" i="4"/>
  <c r="BE163" i="4"/>
  <c r="BE169" i="4"/>
  <c r="BE202" i="4"/>
  <c r="BE204" i="4"/>
  <c r="BE212" i="4"/>
  <c r="BE219" i="4"/>
  <c r="BE228" i="4"/>
  <c r="BE236" i="4"/>
  <c r="BE246" i="4"/>
  <c r="BE248" i="4"/>
  <c r="BE270" i="4"/>
  <c r="BE277" i="4"/>
  <c r="BE145" i="4"/>
  <c r="BE151" i="4"/>
  <c r="BE178" i="4"/>
  <c r="BE183" i="4"/>
  <c r="BE185" i="4"/>
  <c r="BE198" i="4"/>
  <c r="BE206" i="4"/>
  <c r="BE208" i="4"/>
  <c r="BE210" i="4"/>
  <c r="BE217" i="4"/>
  <c r="BE232" i="4"/>
  <c r="BE238" i="4"/>
  <c r="BE244" i="4"/>
  <c r="BE254" i="4"/>
  <c r="BE264" i="4"/>
  <c r="BE274" i="4"/>
  <c r="BE279" i="4"/>
  <c r="BE281" i="4"/>
  <c r="BE283" i="4"/>
  <c r="BE287" i="4"/>
  <c r="BE290" i="4"/>
  <c r="BE292" i="4"/>
  <c r="BE296" i="4"/>
  <c r="BE298" i="4"/>
  <c r="BE308" i="4"/>
  <c r="BE313" i="4"/>
  <c r="BE165" i="4"/>
  <c r="BE167" i="4"/>
  <c r="BE171" i="4"/>
  <c r="BE196" i="4"/>
  <c r="BE200" i="4"/>
  <c r="BE223" i="4"/>
  <c r="BE230" i="4"/>
  <c r="BE262" i="4"/>
  <c r="BE268" i="4"/>
  <c r="BE135" i="4"/>
  <c r="BE141" i="4"/>
  <c r="BE147" i="4"/>
  <c r="BE250" i="4"/>
  <c r="BE260" i="4"/>
  <c r="BE311" i="4"/>
  <c r="BE258" i="4"/>
  <c r="BE266" i="4"/>
  <c r="BE272" i="4"/>
  <c r="BE300" i="4"/>
  <c r="BE302" i="4"/>
  <c r="BE305" i="4"/>
  <c r="BK260" i="2"/>
  <c r="J260" i="2"/>
  <c r="J107" i="2" s="1"/>
  <c r="E85" i="3"/>
  <c r="F92" i="3"/>
  <c r="BE139" i="3"/>
  <c r="BE143" i="3"/>
  <c r="BE153" i="3"/>
  <c r="BE159" i="3"/>
  <c r="BE161" i="3"/>
  <c r="BE163" i="3"/>
  <c r="BE173" i="3"/>
  <c r="BE190" i="3"/>
  <c r="BE197" i="3"/>
  <c r="BE199" i="3"/>
  <c r="BE203" i="3"/>
  <c r="BE215" i="3"/>
  <c r="BE228" i="3"/>
  <c r="BE241" i="3"/>
  <c r="BE243" i="3"/>
  <c r="BE245" i="3"/>
  <c r="BE255" i="3"/>
  <c r="BE266" i="3"/>
  <c r="BE274" i="3"/>
  <c r="BE298" i="3"/>
  <c r="BK134" i="2"/>
  <c r="F91" i="3"/>
  <c r="J92" i="3"/>
  <c r="J128" i="3"/>
  <c r="BE135" i="3"/>
  <c r="BE137" i="3"/>
  <c r="BE145" i="3"/>
  <c r="BE147" i="3"/>
  <c r="BE149" i="3"/>
  <c r="BE155" i="3"/>
  <c r="BE167" i="3"/>
  <c r="BE186" i="3"/>
  <c r="BE195" i="3"/>
  <c r="BE222" i="3"/>
  <c r="BE232" i="3"/>
  <c r="BE301" i="3"/>
  <c r="BE151" i="3"/>
  <c r="BE193" i="3"/>
  <c r="BE207" i="3"/>
  <c r="BE209" i="3"/>
  <c r="BE213" i="3"/>
  <c r="BE220" i="3"/>
  <c r="BE226" i="3"/>
  <c r="BE239" i="3"/>
  <c r="BE247" i="3"/>
  <c r="BE261" i="3"/>
  <c r="BE295" i="3"/>
  <c r="BE249" i="3"/>
  <c r="BE276" i="3"/>
  <c r="BE281" i="3"/>
  <c r="BE286" i="3"/>
  <c r="J89" i="3"/>
  <c r="BE141" i="3"/>
  <c r="BE157" i="3"/>
  <c r="BE169" i="3"/>
  <c r="BE171" i="3"/>
  <c r="BE178" i="3"/>
  <c r="BE181" i="3"/>
  <c r="BE184" i="3"/>
  <c r="BE201" i="3"/>
  <c r="BE205" i="3"/>
  <c r="BE211" i="3"/>
  <c r="BE218" i="3"/>
  <c r="BE230" i="3"/>
  <c r="BE234" i="3"/>
  <c r="BE237" i="3"/>
  <c r="BE251" i="3"/>
  <c r="BE257" i="3"/>
  <c r="BE259" i="3"/>
  <c r="BE279" i="3"/>
  <c r="BE290" i="3"/>
  <c r="BE292" i="3"/>
  <c r="BE303" i="3"/>
  <c r="BE165" i="3"/>
  <c r="BE176" i="3"/>
  <c r="BE188" i="3"/>
  <c r="BE224" i="3"/>
  <c r="BE253" i="3"/>
  <c r="BE264" i="3"/>
  <c r="BE268" i="3"/>
  <c r="BE270" i="3"/>
  <c r="BE272" i="3"/>
  <c r="BE288" i="3"/>
  <c r="J92" i="2"/>
  <c r="E85" i="2"/>
  <c r="F91" i="2"/>
  <c r="BE148" i="2"/>
  <c r="BE150" i="2"/>
  <c r="BE156" i="2"/>
  <c r="BE158" i="2"/>
  <c r="BE168" i="2"/>
  <c r="BE175" i="2"/>
  <c r="BE216" i="2"/>
  <c r="J89" i="2"/>
  <c r="J91" i="2"/>
  <c r="F130" i="2"/>
  <c r="BE138" i="2"/>
  <c r="BE144" i="2"/>
  <c r="BE154" i="2"/>
  <c r="BE160" i="2"/>
  <c r="BE179" i="2"/>
  <c r="BE181" i="2"/>
  <c r="BE183" i="2"/>
  <c r="BE187" i="2"/>
  <c r="BE190" i="2"/>
  <c r="BE196" i="2"/>
  <c r="BE198" i="2"/>
  <c r="BE203" i="2"/>
  <c r="BE214" i="2"/>
  <c r="BE224" i="2"/>
  <c r="BE236" i="2"/>
  <c r="BE240" i="2"/>
  <c r="BE244" i="2"/>
  <c r="BE256" i="2"/>
  <c r="BE270" i="2"/>
  <c r="BE192" i="2"/>
  <c r="BE242" i="2"/>
  <c r="BE258" i="2"/>
  <c r="BE277" i="2"/>
  <c r="BE173" i="2"/>
  <c r="BE177" i="2"/>
  <c r="BE185" i="2"/>
  <c r="BE208" i="2"/>
  <c r="BE212" i="2"/>
  <c r="BE222" i="2"/>
  <c r="BE226" i="2"/>
  <c r="BE234" i="2"/>
  <c r="BE238" i="2"/>
  <c r="BE249" i="2"/>
  <c r="BE251" i="2"/>
  <c r="BE146" i="2"/>
  <c r="BE162" i="2"/>
  <c r="BE164" i="2"/>
  <c r="BE166" i="2"/>
  <c r="BE170" i="2"/>
  <c r="BE201" i="2"/>
  <c r="BE206" i="2"/>
  <c r="BE210" i="2"/>
  <c r="BE219" i="2"/>
  <c r="BE228" i="2"/>
  <c r="BE247" i="2"/>
  <c r="BE264" i="2"/>
  <c r="BE268" i="2"/>
  <c r="BE274" i="2"/>
  <c r="BE283" i="2"/>
  <c r="BE136" i="2"/>
  <c r="BE140" i="2"/>
  <c r="BE142" i="2"/>
  <c r="BE152" i="2"/>
  <c r="BE194" i="2"/>
  <c r="BE230" i="2"/>
  <c r="BE232" i="2"/>
  <c r="BE253" i="2"/>
  <c r="BE262" i="2"/>
  <c r="BE272" i="2"/>
  <c r="BE280" i="2"/>
  <c r="BE285" i="2"/>
  <c r="F36" i="2"/>
  <c r="BC95" i="1" s="1"/>
  <c r="F36" i="5"/>
  <c r="BC98" i="1" s="1"/>
  <c r="F36" i="7"/>
  <c r="BC100" i="1"/>
  <c r="F34" i="11"/>
  <c r="BA104" i="1"/>
  <c r="J33" i="16"/>
  <c r="AV109" i="1" s="1"/>
  <c r="J34" i="3"/>
  <c r="AW96" i="1" s="1"/>
  <c r="F37" i="4"/>
  <c r="BD97" i="1"/>
  <c r="F35" i="5"/>
  <c r="BB98" i="1" s="1"/>
  <c r="F37" i="6"/>
  <c r="BD99" i="1"/>
  <c r="J34" i="7"/>
  <c r="AW100" i="1" s="1"/>
  <c r="J34" i="9"/>
  <c r="AW102" i="1"/>
  <c r="J34" i="10"/>
  <c r="AW103" i="1" s="1"/>
  <c r="F36" i="11"/>
  <c r="BC104" i="1" s="1"/>
  <c r="F33" i="14"/>
  <c r="AZ107" i="1" s="1"/>
  <c r="F34" i="17"/>
  <c r="BA110" i="1"/>
  <c r="F35" i="2"/>
  <c r="BB95" i="1" s="1"/>
  <c r="F35" i="3"/>
  <c r="BB96" i="1" s="1"/>
  <c r="J34" i="5"/>
  <c r="AW98" i="1" s="1"/>
  <c r="F34" i="5"/>
  <c r="BA98" i="1"/>
  <c r="F37" i="5"/>
  <c r="BD98" i="1" s="1"/>
  <c r="F34" i="6"/>
  <c r="BA99" i="1" s="1"/>
  <c r="F35" i="8"/>
  <c r="BB101" i="1" s="1"/>
  <c r="F37" i="9"/>
  <c r="BD102" i="1"/>
  <c r="F37" i="10"/>
  <c r="BD103" i="1" s="1"/>
  <c r="F35" i="12"/>
  <c r="BB105" i="1" s="1"/>
  <c r="F37" i="17"/>
  <c r="BD110" i="1" s="1"/>
  <c r="F34" i="8"/>
  <c r="BA101" i="1"/>
  <c r="F35" i="9"/>
  <c r="BB102" i="1" s="1"/>
  <c r="F35" i="10"/>
  <c r="BB103" i="1" s="1"/>
  <c r="J34" i="12"/>
  <c r="AW105" i="1" s="1"/>
  <c r="F35" i="17"/>
  <c r="BB110" i="1"/>
  <c r="F36" i="8"/>
  <c r="BC101" i="1" s="1"/>
  <c r="F34" i="9"/>
  <c r="BA102" i="1" s="1"/>
  <c r="F35" i="11"/>
  <c r="BB104" i="1" s="1"/>
  <c r="F37" i="12"/>
  <c r="BD105" i="1"/>
  <c r="J33" i="15"/>
  <c r="AV108" i="1" s="1"/>
  <c r="AT108" i="1" s="1"/>
  <c r="J34" i="17"/>
  <c r="AW110" i="1"/>
  <c r="J34" i="2"/>
  <c r="AW95" i="1"/>
  <c r="F36" i="3"/>
  <c r="BC96" i="1"/>
  <c r="F34" i="4"/>
  <c r="BA97" i="1"/>
  <c r="F35" i="6"/>
  <c r="BB99" i="1"/>
  <c r="F34" i="7"/>
  <c r="BA100" i="1"/>
  <c r="F34" i="10"/>
  <c r="BA103" i="1"/>
  <c r="J34" i="11"/>
  <c r="AW104" i="1"/>
  <c r="F34" i="13"/>
  <c r="BA106" i="1"/>
  <c r="J33" i="13"/>
  <c r="AV106" i="1"/>
  <c r="AT106" i="1"/>
  <c r="F34" i="14"/>
  <c r="BA107" i="1" s="1"/>
  <c r="J34" i="16"/>
  <c r="AW109" i="1" s="1"/>
  <c r="F34" i="2"/>
  <c r="BA95" i="1" s="1"/>
  <c r="F34" i="3"/>
  <c r="BA96" i="1"/>
  <c r="F36" i="4"/>
  <c r="BC97" i="1" s="1"/>
  <c r="F35" i="4"/>
  <c r="BB97" i="1" s="1"/>
  <c r="J34" i="6"/>
  <c r="AW99" i="1" s="1"/>
  <c r="F35" i="7"/>
  <c r="BB100" i="1"/>
  <c r="F37" i="8"/>
  <c r="BD101" i="1" s="1"/>
  <c r="F37" i="11"/>
  <c r="BD104" i="1" s="1"/>
  <c r="F36" i="12"/>
  <c r="BC105" i="1" s="1"/>
  <c r="F37" i="2"/>
  <c r="BD95" i="1"/>
  <c r="F37" i="3"/>
  <c r="BD96" i="1" s="1"/>
  <c r="J34" i="4"/>
  <c r="AW97" i="1" s="1"/>
  <c r="F36" i="6"/>
  <c r="BC99" i="1" s="1"/>
  <c r="F37" i="7"/>
  <c r="BD100" i="1"/>
  <c r="J34" i="8"/>
  <c r="AW101" i="1" s="1"/>
  <c r="F36" i="9"/>
  <c r="BC102" i="1" s="1"/>
  <c r="F36" i="10"/>
  <c r="BC103" i="1" s="1"/>
  <c r="F34" i="12"/>
  <c r="BA105" i="1"/>
  <c r="F34" i="15"/>
  <c r="BA108" i="1" s="1"/>
  <c r="F36" i="17"/>
  <c r="BC110" i="1" s="1"/>
  <c r="P131" i="11" l="1"/>
  <c r="AU104" i="1" s="1"/>
  <c r="BK118" i="13"/>
  <c r="J118" i="13" s="1"/>
  <c r="J119" i="13"/>
  <c r="J97" i="13" s="1"/>
  <c r="J213" i="11"/>
  <c r="J108" i="11" s="1"/>
  <c r="BK129" i="7"/>
  <c r="BK226" i="11"/>
  <c r="J226" i="11" s="1"/>
  <c r="J109" i="11" s="1"/>
  <c r="R129" i="7"/>
  <c r="P132" i="5"/>
  <c r="P131" i="5" s="1"/>
  <c r="AU98" i="1" s="1"/>
  <c r="P132" i="10"/>
  <c r="P131" i="10"/>
  <c r="AU103" i="1" s="1"/>
  <c r="R266" i="2"/>
  <c r="T134" i="6"/>
  <c r="T133" i="6"/>
  <c r="T132" i="10"/>
  <c r="T131" i="10" s="1"/>
  <c r="P131" i="12"/>
  <c r="P130" i="12"/>
  <c r="AU105" i="1" s="1"/>
  <c r="BK132" i="11"/>
  <c r="J132" i="11"/>
  <c r="J97" i="11"/>
  <c r="R134" i="2"/>
  <c r="R133" i="2" s="1"/>
  <c r="P134" i="2"/>
  <c r="P133" i="2"/>
  <c r="AU95" i="1" s="1"/>
  <c r="P129" i="7"/>
  <c r="P128" i="7"/>
  <c r="AU100" i="1"/>
  <c r="R133" i="3"/>
  <c r="R132" i="3" s="1"/>
  <c r="T132" i="5"/>
  <c r="T131" i="5"/>
  <c r="R131" i="12"/>
  <c r="R130" i="12"/>
  <c r="P122" i="9"/>
  <c r="P121" i="9"/>
  <c r="AU102" i="1" s="1"/>
  <c r="T269" i="7"/>
  <c r="P130" i="8"/>
  <c r="P129" i="8"/>
  <c r="AU101" i="1" s="1"/>
  <c r="T131" i="4"/>
  <c r="T130" i="4"/>
  <c r="R132" i="10"/>
  <c r="R131" i="10" s="1"/>
  <c r="P133" i="3"/>
  <c r="BK195" i="12"/>
  <c r="J195" i="12"/>
  <c r="J105" i="12" s="1"/>
  <c r="R294" i="4"/>
  <c r="R130" i="4" s="1"/>
  <c r="T132" i="11"/>
  <c r="T131" i="11"/>
  <c r="R269" i="7"/>
  <c r="R131" i="4"/>
  <c r="P134" i="6"/>
  <c r="P133" i="6" s="1"/>
  <c r="AU99" i="1" s="1"/>
  <c r="T134" i="2"/>
  <c r="T133" i="2"/>
  <c r="BK130" i="8"/>
  <c r="J130" i="8" s="1"/>
  <c r="J97" i="8" s="1"/>
  <c r="BK133" i="3"/>
  <c r="J133" i="3" s="1"/>
  <c r="J97" i="3" s="1"/>
  <c r="R234" i="6"/>
  <c r="R133" i="6" s="1"/>
  <c r="T133" i="3"/>
  <c r="T132" i="3" s="1"/>
  <c r="R134" i="6"/>
  <c r="P284" i="3"/>
  <c r="R130" i="8"/>
  <c r="R129" i="8"/>
  <c r="R132" i="5"/>
  <c r="R131" i="5"/>
  <c r="BK238" i="8"/>
  <c r="J238" i="8" s="1"/>
  <c r="J105" i="8" s="1"/>
  <c r="T129" i="7"/>
  <c r="T128" i="7" s="1"/>
  <c r="T131" i="12"/>
  <c r="T130" i="12"/>
  <c r="T122" i="9"/>
  <c r="T121" i="9" s="1"/>
  <c r="BK232" i="5"/>
  <c r="J232" i="5"/>
  <c r="J107" i="5"/>
  <c r="BK119" i="14"/>
  <c r="J119" i="14"/>
  <c r="J97" i="14"/>
  <c r="BK132" i="5"/>
  <c r="J132" i="5" s="1"/>
  <c r="J97" i="5" s="1"/>
  <c r="BK238" i="10"/>
  <c r="J238" i="10" s="1"/>
  <c r="J107" i="10" s="1"/>
  <c r="BK131" i="12"/>
  <c r="BK294" i="4"/>
  <c r="J294" i="4" s="1"/>
  <c r="J106" i="4" s="1"/>
  <c r="BK252" i="10"/>
  <c r="J252" i="10"/>
  <c r="J109" i="10" s="1"/>
  <c r="BK132" i="10"/>
  <c r="J132" i="10"/>
  <c r="J97" i="10"/>
  <c r="BK210" i="12"/>
  <c r="J210" i="12" s="1"/>
  <c r="J108" i="12" s="1"/>
  <c r="J120" i="16"/>
  <c r="J98" i="16" s="1"/>
  <c r="BK122" i="17"/>
  <c r="J122" i="17"/>
  <c r="J97" i="17"/>
  <c r="BK266" i="2"/>
  <c r="J266" i="2" s="1"/>
  <c r="J109" i="2" s="1"/>
  <c r="BK269" i="7"/>
  <c r="J269" i="7" s="1"/>
  <c r="J105" i="7" s="1"/>
  <c r="BK284" i="3"/>
  <c r="J284" i="3"/>
  <c r="J108" i="3" s="1"/>
  <c r="BK226" i="5"/>
  <c r="J226" i="5"/>
  <c r="J105" i="5"/>
  <c r="BK155" i="17"/>
  <c r="J155" i="17"/>
  <c r="J100" i="17"/>
  <c r="BK118" i="15"/>
  <c r="J118" i="15" s="1"/>
  <c r="J96" i="15" s="1"/>
  <c r="BK121" i="9"/>
  <c r="J121" i="9" s="1"/>
  <c r="J96" i="9" s="1"/>
  <c r="J129" i="7"/>
  <c r="J97" i="7"/>
  <c r="BK133" i="6"/>
  <c r="J133" i="6" s="1"/>
  <c r="J96" i="6" s="1"/>
  <c r="J134" i="2"/>
  <c r="J97" i="2"/>
  <c r="F33" i="3"/>
  <c r="AZ96" i="1" s="1"/>
  <c r="J33" i="6"/>
  <c r="AV99" i="1" s="1"/>
  <c r="AT99" i="1" s="1"/>
  <c r="J33" i="11"/>
  <c r="AV104" i="1"/>
  <c r="AT104" i="1"/>
  <c r="BB94" i="1"/>
  <c r="W31" i="1" s="1"/>
  <c r="J33" i="2"/>
  <c r="AV95" i="1" s="1"/>
  <c r="AT95" i="1" s="1"/>
  <c r="F33" i="5"/>
  <c r="AZ98" i="1"/>
  <c r="J33" i="8"/>
  <c r="AV101" i="1" s="1"/>
  <c r="AT101" i="1" s="1"/>
  <c r="J33" i="10"/>
  <c r="AV103" i="1" s="1"/>
  <c r="AT103" i="1" s="1"/>
  <c r="J33" i="3"/>
  <c r="AV96" i="1"/>
  <c r="AT96" i="1"/>
  <c r="J33" i="7"/>
  <c r="AV100" i="1" s="1"/>
  <c r="AT100" i="1" s="1"/>
  <c r="F33" i="11"/>
  <c r="AZ104" i="1" s="1"/>
  <c r="F33" i="17"/>
  <c r="AZ110" i="1"/>
  <c r="J33" i="5"/>
  <c r="AV98" i="1"/>
  <c r="AT98" i="1" s="1"/>
  <c r="F33" i="9"/>
  <c r="AZ102" i="1"/>
  <c r="J33" i="12"/>
  <c r="AV105" i="1"/>
  <c r="AT105" i="1" s="1"/>
  <c r="BC94" i="1"/>
  <c r="AY94" i="1"/>
  <c r="J33" i="4"/>
  <c r="AV97" i="1" s="1"/>
  <c r="AT97" i="1" s="1"/>
  <c r="F33" i="7"/>
  <c r="AZ100" i="1"/>
  <c r="F33" i="12"/>
  <c r="AZ105" i="1" s="1"/>
  <c r="J30" i="16"/>
  <c r="AG109" i="1"/>
  <c r="BA94" i="1"/>
  <c r="W30" i="1"/>
  <c r="F33" i="4"/>
  <c r="AZ97" i="1"/>
  <c r="F33" i="8"/>
  <c r="AZ101" i="1" s="1"/>
  <c r="J33" i="9"/>
  <c r="AV102" i="1"/>
  <c r="AT102" i="1" s="1"/>
  <c r="F33" i="13"/>
  <c r="AZ106" i="1"/>
  <c r="J33" i="14"/>
  <c r="AV107" i="1" s="1"/>
  <c r="AT107" i="1" s="1"/>
  <c r="F33" i="15"/>
  <c r="AZ108" i="1"/>
  <c r="F33" i="16"/>
  <c r="AZ109" i="1"/>
  <c r="AT109" i="1"/>
  <c r="J33" i="17"/>
  <c r="AV110" i="1" s="1"/>
  <c r="AT110" i="1" s="1"/>
  <c r="F33" i="2"/>
  <c r="AZ95" i="1"/>
  <c r="F33" i="6"/>
  <c r="AZ99" i="1"/>
  <c r="F33" i="10"/>
  <c r="AZ103" i="1"/>
  <c r="BD94" i="1"/>
  <c r="W33" i="1" s="1"/>
  <c r="BK130" i="4" l="1"/>
  <c r="J130" i="4" s="1"/>
  <c r="J30" i="4" s="1"/>
  <c r="AG97" i="1" s="1"/>
  <c r="J96" i="13"/>
  <c r="J30" i="13"/>
  <c r="P132" i="3"/>
  <c r="AU96" i="1" s="1"/>
  <c r="AU94" i="1" s="1"/>
  <c r="BK130" i="12"/>
  <c r="J130" i="12"/>
  <c r="R128" i="7"/>
  <c r="BK129" i="8"/>
  <c r="J129" i="8"/>
  <c r="BK131" i="11"/>
  <c r="J131" i="11"/>
  <c r="J96" i="11" s="1"/>
  <c r="BK118" i="14"/>
  <c r="J118" i="14"/>
  <c r="J30" i="14" s="1"/>
  <c r="AG107" i="1" s="1"/>
  <c r="BK132" i="3"/>
  <c r="J132" i="3" s="1"/>
  <c r="J96" i="3" s="1"/>
  <c r="BK133" i="2"/>
  <c r="J133" i="2"/>
  <c r="BK131" i="5"/>
  <c r="J131" i="5"/>
  <c r="BK131" i="10"/>
  <c r="J131" i="10"/>
  <c r="J96" i="10" s="1"/>
  <c r="J131" i="12"/>
  <c r="J97" i="12"/>
  <c r="BK128" i="7"/>
  <c r="J128" i="7" s="1"/>
  <c r="J30" i="7" s="1"/>
  <c r="AG100" i="1" s="1"/>
  <c r="BK121" i="17"/>
  <c r="J121" i="17"/>
  <c r="J96" i="17"/>
  <c r="AN109" i="1"/>
  <c r="J39" i="16"/>
  <c r="AN97" i="1"/>
  <c r="J96" i="4"/>
  <c r="J39" i="4"/>
  <c r="AX94" i="1"/>
  <c r="J30" i="12"/>
  <c r="AG105" i="1" s="1"/>
  <c r="J30" i="8"/>
  <c r="AG101" i="1"/>
  <c r="J30" i="2"/>
  <c r="AG95" i="1" s="1"/>
  <c r="W32" i="1"/>
  <c r="J30" i="9"/>
  <c r="AG102" i="1"/>
  <c r="AN102" i="1" s="1"/>
  <c r="AW94" i="1"/>
  <c r="AK30" i="1"/>
  <c r="J30" i="5"/>
  <c r="AG98" i="1" s="1"/>
  <c r="J30" i="15"/>
  <c r="AG108" i="1"/>
  <c r="AN108" i="1"/>
  <c r="J30" i="6"/>
  <c r="AG99" i="1"/>
  <c r="AZ94" i="1"/>
  <c r="AV94" i="1"/>
  <c r="AK29" i="1" s="1"/>
  <c r="J39" i="13" l="1"/>
  <c r="AG106" i="1"/>
  <c r="AN106" i="1" s="1"/>
  <c r="J39" i="12"/>
  <c r="J39" i="2"/>
  <c r="J39" i="7"/>
  <c r="J39" i="5"/>
  <c r="J39" i="14"/>
  <c r="J39" i="8"/>
  <c r="J96" i="12"/>
  <c r="J96" i="5"/>
  <c r="J96" i="8"/>
  <c r="J96" i="2"/>
  <c r="J96" i="14"/>
  <c r="J96" i="7"/>
  <c r="J39" i="15"/>
  <c r="J39" i="9"/>
  <c r="J39" i="6"/>
  <c r="AN99" i="1"/>
  <c r="AN95" i="1"/>
  <c r="AN101" i="1"/>
  <c r="AN100" i="1"/>
  <c r="AN98" i="1"/>
  <c r="AN105" i="1"/>
  <c r="AN107" i="1"/>
  <c r="J30" i="10"/>
  <c r="AG103" i="1"/>
  <c r="W29" i="1"/>
  <c r="J30" i="17"/>
  <c r="AG110" i="1" s="1"/>
  <c r="J30" i="3"/>
  <c r="AG96" i="1"/>
  <c r="AN96" i="1"/>
  <c r="J30" i="11"/>
  <c r="AG104" i="1"/>
  <c r="AN104" i="1"/>
  <c r="AT94" i="1"/>
  <c r="J39" i="3" l="1"/>
  <c r="J39" i="10"/>
  <c r="J39" i="17"/>
  <c r="J39" i="11"/>
  <c r="AN103" i="1"/>
  <c r="AN110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<sst xmlns="http://schemas.openxmlformats.org/spreadsheetml/2006/main" count="14854" uniqueCount="944">
  <si>
    <t>Export Komplet</t>
  </si>
  <si>
    <t/>
  </si>
  <si>
    <t>2.0</t>
  </si>
  <si>
    <t>False</t>
  </si>
  <si>
    <t>{af3debf1-ac75-49cf-8d03-dc34026e6f83}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</si>
  <si>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</si>
  <si>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</si>
  <si>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</si>
  <si>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</si>
  <si>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</si>
  <si>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</si>
  <si>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</si>
  <si>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</si>
  <si>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</si>
  <si>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2132021-1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</si>
  <si>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</si>
  <si>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</si>
  <si>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Cyklotrasa A3 v intravilánu Kolovrat</t>
  </si>
  <si>
    <t>KSO:</t>
  </si>
  <si>
    <t>CC-CZ:</t>
  </si>
  <si>
    <t>Místo:</t>
  </si>
  <si>
    <t>k.ú.Kolovraty</t>
  </si>
  <si>
    <t>Datum:</t>
  </si>
  <si>
    <t>5. 9. 2023</t>
  </si>
  <si>
    <t>Zadavatel:</t>
  </si>
  <si>
    <t>IČ:</t>
  </si>
  <si>
    <t>00240346</t>
  </si>
  <si>
    <t>MĚSTSKÁ ČÁST PRAHA-KOLOVRATY</t>
  </si>
  <si>
    <t>DIČ:</t>
  </si>
  <si>
    <t>Uchazeč:</t>
  </si>
  <si>
    <t>Vyplň údaj</t>
  </si>
  <si>
    <t>Projektant:</t>
  </si>
  <si>
    <t>07071353</t>
  </si>
  <si>
    <t>PFProjekt s.r.o.</t>
  </si>
  <si>
    <t>Zpracovatel:</t>
  </si>
  <si>
    <t xml:space="preserve"> 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</si>
  <si>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</si>
  <si>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</si>
  <si>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</si>
  <si>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</si>
  <si>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</si>
  <si>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</si>
  <si>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</si>
  <si>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</si>
  <si>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</si>
  <si>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</si>
  <si>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</si>
  <si>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</si>
  <si>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</si>
  <si>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</si>
  <si>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</si>
  <si>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</si>
  <si>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</si>
  <si>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</si>
  <si>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</si>
  <si>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</si>
  <si>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</si>
  <si>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</si>
  <si>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</si>
  <si>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</si>
  <si>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</si>
  <si>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</si>
  <si>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</si>
  <si>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</si>
  <si>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</si>
  <si>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</si>
  <si>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</si>
  <si>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</si>
  <si>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</si>
  <si>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</si>
  <si>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</si>
  <si>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</si>
  <si>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</si>
  <si>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</si>
  <si>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</si>
  <si>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</si>
  <si>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</si>
  <si>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</si>
  <si>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</si>
  <si>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</si>
  <si>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</si>
  <si>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</si>
  <si>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</si>
  <si>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</si>
  <si>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Stezka podél Říč...</t>
  </si>
  <si>
    <t>STA</t>
  </si>
  <si>
    <t>1</t>
  </si>
  <si>
    <t>{8d500859-62cb-4817-a365-42a8c6582816}</t>
  </si>
  <si>
    <t>2</t>
  </si>
  <si>
    <t>SO 102a</t>
  </si>
  <si>
    <t>{6fd429f1-0f42-49a7-b987-84c5e9e7ade0}</t>
  </si>
  <si>
    <t>SO 102b</t>
  </si>
  <si>
    <t>{46316843-92df-4c01-8999-e07a047204e5}</t>
  </si>
  <si>
    <t>SO 103</t>
  </si>
  <si>
    <t>Propojení parkov...</t>
  </si>
  <si>
    <t>{27401959-cddc-4d72-a629-4d597be77659}</t>
  </si>
  <si>
    <t>SO 104</t>
  </si>
  <si>
    <t>Stavební úpravy ...</t>
  </si>
  <si>
    <t>{77208147-0494-4abe-b9ca-6410dc777380}</t>
  </si>
  <si>
    <t>SO 105</t>
  </si>
  <si>
    <t>Úpravy v ulici D...</t>
  </si>
  <si>
    <t>{1975c890-ef4b-4d7d-8ff2-2ffdb3a25103}</t>
  </si>
  <si>
    <t>SO 106</t>
  </si>
  <si>
    <t>Stezka skrz park...</t>
  </si>
  <si>
    <t>{75dc0749-335e-42ce-b4bc-5667a3275860}</t>
  </si>
  <si>
    <t>SO 107</t>
  </si>
  <si>
    <t>Dopravní značení...</t>
  </si>
  <si>
    <t>{2e6ce2e8-9016-4f3d-9b7e-29d7f9c56f00}</t>
  </si>
  <si>
    <t>SO 201</t>
  </si>
  <si>
    <t>Lávka přes Říčan...</t>
  </si>
  <si>
    <t>{62eaa1f9-6f5d-4485-bbd8-c38780e8e399}</t>
  </si>
  <si>
    <t>SO 202</t>
  </si>
  <si>
    <t>Propustek pod st...</t>
  </si>
  <si>
    <t>{636eea30-6e68-48fb-b0d1-93760a8606a3}</t>
  </si>
  <si>
    <t>SO 302</t>
  </si>
  <si>
    <t>Odběrný objekt</t>
  </si>
  <si>
    <t>{7359e4dd-43ce-456f-868c-8c2bdd013996}</t>
  </si>
  <si>
    <t>SO 401</t>
  </si>
  <si>
    <t>Veřejné osvětlení</t>
  </si>
  <si>
    <t>{04565db8-96ab-44ea-885c-6d609c73a3ef}</t>
  </si>
  <si>
    <t>SO 402</t>
  </si>
  <si>
    <t>{5953c8c2-3e3d-4ace-ba5d-937c37071083}</t>
  </si>
  <si>
    <t>SO 403</t>
  </si>
  <si>
    <t>{1707099c-e08f-422d-adf6-0462b8d791dc}</t>
  </si>
  <si>
    <t>SO 404</t>
  </si>
  <si>
    <t>{c0f9091b-b03e-46a9-86f6-963eb6de865e}</t>
  </si>
  <si>
    <t>SO 800</t>
  </si>
  <si>
    <t>Sadové úpravy</t>
  </si>
  <si>
    <t>{db2b0bd0-e1ff-4bb8-8b57-ecb6152c1a21}</t>
  </si>
  <si>
    <t>KRYCÍ LIST SOUPISU PRACÍ</t>
  </si>
  <si>
    <t>Objekt:</t>
  </si>
  <si>
    <t>SO 101 - Stezka podél Říč...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</si>
  <si>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</si>
  <si>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</si>
  <si>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</si>
  <si>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</si>
  <si>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</si>
  <si>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</si>
  <si>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</si>
  <si>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</si>
  <si>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</si>
  <si>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</si>
  <si>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</si>
  <si>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</si>
  <si>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</si>
  <si>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</si>
  <si>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</si>
  <si>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</si>
  <si>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</si>
  <si>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</si>
  <si>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</si>
  <si>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</si>
  <si>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</si>
  <si>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</si>
  <si>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</si>
  <si>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</si>
  <si>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</si>
  <si>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</si>
  <si>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</si>
  <si>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</si>
  <si>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</si>
  <si>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</si>
  <si>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</si>
  <si>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</si>
  <si>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</si>
  <si>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</si>
  <si>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</si>
  <si>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</si>
  <si>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</si>
  <si>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</si>
  <si>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</si>
  <si>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</si>
  <si>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111212221</t>
  </si>
  <si>
    <t>Odstranění nevhodných dřevin přes 500 m2 v do 1 m s odstraněním pařezů v rovině nebo svahu do 1:5</t>
  </si>
  <si>
    <t>m2</t>
  </si>
  <si>
    <t>4</t>
  </si>
  <si>
    <t>PP</t>
  </si>
  <si>
    <t>112151112</t>
  </si>
  <si>
    <t>Směrové kácení stromů s rozřezáním a odvětvením D kmene přes 200 do 300 mm</t>
  </si>
  <si>
    <t>kus</t>
  </si>
  <si>
    <t>3</t>
  </si>
  <si>
    <t>122251106</t>
  </si>
  <si>
    <t>Odkopávky a prokopávky nezapažené v hornině třídy těžitelnosti I skupiny 3 objem do 5000 m3 strojně</t>
  </si>
  <si>
    <t>m3</t>
  </si>
  <si>
    <t>6</t>
  </si>
  <si>
    <t>132251101</t>
  </si>
  <si>
    <t>Hloubení rýh nezapažených š do 800 mm v hornině třídy těžitelnosti I skupiny 3 objem do 20 m3 strojně</t>
  </si>
  <si>
    <t>8</t>
  </si>
  <si>
    <t>5</t>
  </si>
  <si>
    <t>139001101</t>
  </si>
  <si>
    <t>Příplatek za ztížení vykopávky v blízkosti podzemního vedení</t>
  </si>
  <si>
    <t>10</t>
  </si>
  <si>
    <t>65</t>
  </si>
  <si>
    <t>151711111</t>
  </si>
  <si>
    <t>Osazení zápor ocelových dl do 8 m</t>
  </si>
  <si>
    <t>m</t>
  </si>
  <si>
    <t>242365349</t>
  </si>
  <si>
    <t>Osazení ocelových zápor pro pažení hloubených vykopávek do předem provedených vrtů se zabetonováním spodního konce, s případným obsypem zápory pískem délky od 0 do 8 m</t>
  </si>
  <si>
    <t>66</t>
  </si>
  <si>
    <t>M</t>
  </si>
  <si>
    <t>13010950</t>
  </si>
  <si>
    <t>ocel profilová jakost S235JR (11 375) průřez HEA 100</t>
  </si>
  <si>
    <t>t</t>
  </si>
  <si>
    <t>613275930</t>
  </si>
  <si>
    <t>67</t>
  </si>
  <si>
    <t>151711131</t>
  </si>
  <si>
    <t>Vytažení zápor ocelových dl do 8 m</t>
  </si>
  <si>
    <t>784989182</t>
  </si>
  <si>
    <t>Vytažení ocelových zápor pro pažení délky od 0 do 8 m</t>
  </si>
  <si>
    <t>68</t>
  </si>
  <si>
    <t>151721111</t>
  </si>
  <si>
    <t>Zřízení pažení do ocelových zápor hl výkopu do 4 m s jeho následným odstraněním</t>
  </si>
  <si>
    <t>-349184783</t>
  </si>
  <si>
    <t>Pažení do ocelových zápor bez ohledu na druh pažin, s odstraněním pažení, hloubky výkopu do 4 m</t>
  </si>
  <si>
    <t>162751117</t>
  </si>
  <si>
    <t>Vodorovné přemístění přes 9 000 do 10000 m výkopku/sypaniny z horniny třídy těžitelnosti I skupiny 1 až 3</t>
  </si>
  <si>
    <t>16</t>
  </si>
  <si>
    <t>9</t>
  </si>
  <si>
    <t>167151111</t>
  </si>
  <si>
    <t>Nakládání výkopku z hornin třídy těžitelnosti I skupiny 1 až 3 přes 100 m3</t>
  </si>
  <si>
    <t>18</t>
  </si>
  <si>
    <t>171103201.R01</t>
  </si>
  <si>
    <t>Uložení těsnění z jílu</t>
  </si>
  <si>
    <t>20</t>
  </si>
  <si>
    <t>11</t>
  </si>
  <si>
    <t>171151103</t>
  </si>
  <si>
    <t>Uložení sypaniny z hornin soudržných do násypů zhutněných strojně</t>
  </si>
  <si>
    <t>22</t>
  </si>
  <si>
    <t>12</t>
  </si>
  <si>
    <t>171201231</t>
  </si>
  <si>
    <t>Poplatek za uložení zeminy a kamení na recyklační skládce (skládkovné) kód odpadu 17 05 04</t>
  </si>
  <si>
    <t>24</t>
  </si>
  <si>
    <t>13</t>
  </si>
  <si>
    <t>171251201</t>
  </si>
  <si>
    <t>Uložení sypaniny na skládky nebo meziskládky</t>
  </si>
  <si>
    <t>26</t>
  </si>
  <si>
    <t>14</t>
  </si>
  <si>
    <t>175151101</t>
  </si>
  <si>
    <t>Obsypání potrubí strojně sypaninou bez prohození, uloženou do 3 m</t>
  </si>
  <si>
    <t>28</t>
  </si>
  <si>
    <t>58331200</t>
  </si>
  <si>
    <t>štěrkopísek netříděný zásypový</t>
  </si>
  <si>
    <t>30</t>
  </si>
  <si>
    <t>181951112</t>
  </si>
  <si>
    <t>Úprava pláně v hornině třídy těžitelnosti I skupiny 1 až 3 se zhutněním strojně</t>
  </si>
  <si>
    <t>32</t>
  </si>
  <si>
    <t>Zakládání</t>
  </si>
  <si>
    <t>17</t>
  </si>
  <si>
    <t>213141112</t>
  </si>
  <si>
    <t>Zřízení vrstvy z geotextilie v rovině nebo ve sklonu do 1:5 š přes 3 do 6 m</t>
  </si>
  <si>
    <t>34</t>
  </si>
  <si>
    <t>69311089</t>
  </si>
  <si>
    <t>geotextilie netkaná separační, ochranná, filtrační, drenážní PES 600g/m2</t>
  </si>
  <si>
    <t>36</t>
  </si>
  <si>
    <t>19</t>
  </si>
  <si>
    <t>213311141.R01</t>
  </si>
  <si>
    <t>Obsyp kolem opěrných zdí ze štěrkopísku</t>
  </si>
  <si>
    <t>38</t>
  </si>
  <si>
    <t>274311511</t>
  </si>
  <si>
    <t>Základové pásy prokládané kamenem z betonu tř. C 12/15</t>
  </si>
  <si>
    <t>40</t>
  </si>
  <si>
    <t>274321411</t>
  </si>
  <si>
    <t>Základové pasy ze ŽB bez zvýšených nároků na prostředí tř. C 20/25</t>
  </si>
  <si>
    <t>42</t>
  </si>
  <si>
    <t>274351121</t>
  </si>
  <si>
    <t>Zřízení bednění základových pasů rovného</t>
  </si>
  <si>
    <t>44</t>
  </si>
  <si>
    <t>23</t>
  </si>
  <si>
    <t>274351122</t>
  </si>
  <si>
    <t>Odstranění bednění základových pasů rovného</t>
  </si>
  <si>
    <t>46</t>
  </si>
  <si>
    <t>274361821</t>
  </si>
  <si>
    <t>Výztuž základových pasů betonářskou ocelí 10 505 (R)</t>
  </si>
  <si>
    <t>48</t>
  </si>
  <si>
    <t>Svislé a kompletní konstrukce</t>
  </si>
  <si>
    <t>25</t>
  </si>
  <si>
    <t>311113144</t>
  </si>
  <si>
    <t>Nosná zeď tl přes 250 do 300 mm z hladkých tvárnic ztraceného bednění včetně výplně z betonu tř. C 20/25</t>
  </si>
  <si>
    <t>50</t>
  </si>
  <si>
    <t>311361821</t>
  </si>
  <si>
    <t>Výztuž nosných zdí betonářskou ocelí 10 505</t>
  </si>
  <si>
    <t>52</t>
  </si>
  <si>
    <t>27</t>
  </si>
  <si>
    <t>339921132</t>
  </si>
  <si>
    <t>Osazování betonových palisád do betonového základu v řadě výšky prvku přes 0,5 do 1 m</t>
  </si>
  <si>
    <t>54</t>
  </si>
  <si>
    <t>59228412</t>
  </si>
  <si>
    <t>palisáda betonová tyčová půlkulatá přírodní 175x200x600mm</t>
  </si>
  <si>
    <t>56</t>
  </si>
  <si>
    <t>29</t>
  </si>
  <si>
    <t>348942132.R01</t>
  </si>
  <si>
    <t>Dodávka a montáž dřevěného zábradlí z dřevěné kulatiny vč. sloupků a zajišťovacích trnů - specifikace a provedení zcela dle PD</t>
  </si>
  <si>
    <t>58</t>
  </si>
  <si>
    <t>Vodorovné konstrukce</t>
  </si>
  <si>
    <t>457611123.R01</t>
  </si>
  <si>
    <t>Zpevnění dna zeminou smísenou s kamenivem tl 200 mm</t>
  </si>
  <si>
    <t>60</t>
  </si>
  <si>
    <t>31</t>
  </si>
  <si>
    <t>465511428</t>
  </si>
  <si>
    <t>Dlažba z lomového kamene na sucho s vyklínováním spár tl 400 mm</t>
  </si>
  <si>
    <t>62</t>
  </si>
  <si>
    <t>Komunikace pozemní</t>
  </si>
  <si>
    <t>561041111</t>
  </si>
  <si>
    <t>Zřízení podkladu ze zeminy upravené vápnem, cementem, směsnými pojivy tl přes 250 do 300 mm pl do 1000 m2</t>
  </si>
  <si>
    <t>64</t>
  </si>
  <si>
    <t>33</t>
  </si>
  <si>
    <t>58530170</t>
  </si>
  <si>
    <t>vápno nehašené CL 90-Q pro úpravu zemin standardní</t>
  </si>
  <si>
    <t>564861111</t>
  </si>
  <si>
    <t>Podklad ze štěrkodrtě ŠD tl 200 mm 0-63 mm</t>
  </si>
  <si>
    <t>35</t>
  </si>
  <si>
    <t>569551111.R01</t>
  </si>
  <si>
    <t>Zpevnění krajnic zhutněním stávající zeminy tl 200 mm</t>
  </si>
  <si>
    <t>70</t>
  </si>
  <si>
    <t>573111113</t>
  </si>
  <si>
    <t>Postřik živičný infiltrační s posypem z asfaltu množství 1,5 kg/m2</t>
  </si>
  <si>
    <t>72</t>
  </si>
  <si>
    <t>37</t>
  </si>
  <si>
    <t>577143121</t>
  </si>
  <si>
    <t>Asfaltový beton vrstva obrusná ACO 8 (ABJ) tl 50 mm š přes 3 m z nemodifikovaného asfaltu</t>
  </si>
  <si>
    <t>74</t>
  </si>
  <si>
    <t>Trubní vedení</t>
  </si>
  <si>
    <t>871265211</t>
  </si>
  <si>
    <t>Kanalizační potrubí z tvrdého PVC jednovrstvé tuhost třídy SN4 DN 110</t>
  </si>
  <si>
    <t>76</t>
  </si>
  <si>
    <t>Ostatní konstrukce a práce, bourání</t>
  </si>
  <si>
    <t>39</t>
  </si>
  <si>
    <t>900R001</t>
  </si>
  <si>
    <t>Demontáž stávající lávky</t>
  </si>
  <si>
    <t>soubor</t>
  </si>
  <si>
    <t>78</t>
  </si>
  <si>
    <t>900R002</t>
  </si>
  <si>
    <t>Dodávka a montáž pletivového oplocení vč. sloupků - specifikace a provedení zcela dle PD</t>
  </si>
  <si>
    <t>80</t>
  </si>
  <si>
    <t>41</t>
  </si>
  <si>
    <t>914111111</t>
  </si>
  <si>
    <t>Montáž svislé dopravní značky do velikosti 1 m2 objímkami na sloupek nebo konzolu</t>
  </si>
  <si>
    <t>82</t>
  </si>
  <si>
    <t>40445619</t>
  </si>
  <si>
    <t>zákazové, příkazové dopravní značky B1-B34, C1-15 500mm</t>
  </si>
  <si>
    <t>84</t>
  </si>
  <si>
    <t>43</t>
  </si>
  <si>
    <t>40445639</t>
  </si>
  <si>
    <t>informativní značky směrové IS 18a, IS21 300x200mm</t>
  </si>
  <si>
    <t>86</t>
  </si>
  <si>
    <t>40445629</t>
  </si>
  <si>
    <t>informativní značky směrové IS1a, IS2a, IS3a, IS4a, IS19a 1100x330mm</t>
  </si>
  <si>
    <t>88</t>
  </si>
  <si>
    <t>45</t>
  </si>
  <si>
    <t>914511111</t>
  </si>
  <si>
    <t>Montáž sloupku dopravních značek délky do 3,5 m s betonovým základem</t>
  </si>
  <si>
    <t>90</t>
  </si>
  <si>
    <t>40445230</t>
  </si>
  <si>
    <t>sloupek pro dopravní značku Zn D 70mm v 3,5m</t>
  </si>
  <si>
    <t>92</t>
  </si>
  <si>
    <t>47</t>
  </si>
  <si>
    <t>40445241.R01</t>
  </si>
  <si>
    <t>provedení betonového základu pro sloupek</t>
  </si>
  <si>
    <t>94</t>
  </si>
  <si>
    <t>916131112</t>
  </si>
  <si>
    <t>Osazení silničního obrubníku betonového ležatého bez boční opěry do lože z betonu prostého</t>
  </si>
  <si>
    <t>96</t>
  </si>
  <si>
    <t>49</t>
  </si>
  <si>
    <t>59217031.R01</t>
  </si>
  <si>
    <t>obrubník betonový silniční 1000x80x250mm</t>
  </si>
  <si>
    <t>98</t>
  </si>
  <si>
    <t>966071822</t>
  </si>
  <si>
    <t>Rozebrání oplocení z drátěného pletiva se čtvercovými oky v přes 1,6 do 2,0 m</t>
  </si>
  <si>
    <t>100</t>
  </si>
  <si>
    <t>997</t>
  </si>
  <si>
    <t>Přesun sutě</t>
  </si>
  <si>
    <t>51</t>
  </si>
  <si>
    <t>997013111</t>
  </si>
  <si>
    <t>Vnitrostaveništní doprava suti a vybouraných hmot pro budovy v do 6 m s použitím mechanizace</t>
  </si>
  <si>
    <t>102</t>
  </si>
  <si>
    <t>997013501</t>
  </si>
  <si>
    <t>Odvoz suti a vybouraných hmot na skládku nebo meziskládku do 1 km se složením</t>
  </si>
  <si>
    <t>104</t>
  </si>
  <si>
    <t>53</t>
  </si>
  <si>
    <t>997013509</t>
  </si>
  <si>
    <t>Příplatek k odvozu suti a vybouraných hmot na skládku ZKD 1 km přes 1 km</t>
  </si>
  <si>
    <t>106</t>
  </si>
  <si>
    <t>997013631</t>
  </si>
  <si>
    <t>Poplatek za uložení na skládce (skládkovné) stavebního odpadu směsného kód odpadu 17 09 04</t>
  </si>
  <si>
    <t>108</t>
  </si>
  <si>
    <t>998</t>
  </si>
  <si>
    <t>Přesun hmot</t>
  </si>
  <si>
    <t>55</t>
  </si>
  <si>
    <t>998225111</t>
  </si>
  <si>
    <t>Přesun hmot pro pozemní komunikace s krytem z kamene, monolitickým betonovým nebo živičným</t>
  </si>
  <si>
    <t>110</t>
  </si>
  <si>
    <t>998225191</t>
  </si>
  <si>
    <t>Příplatek k přesunu hmot pro pozemní komunikace s krytem z kamene, živičným, betonovým do 1000 m</t>
  </si>
  <si>
    <t>112</t>
  </si>
  <si>
    <t>PSV</t>
  </si>
  <si>
    <t>Práce a dodávky PSV</t>
  </si>
  <si>
    <t>711</t>
  </si>
  <si>
    <t>Izolace proti vodě, vlhkosti a plynům</t>
  </si>
  <si>
    <t>57</t>
  </si>
  <si>
    <t>711161122</t>
  </si>
  <si>
    <t>Izolace proti zemní vlhkosti nopovou fólií s textilií vodorovná, nopek v 8,0 mm, tl do 0,6 mm</t>
  </si>
  <si>
    <t>114</t>
  </si>
  <si>
    <t>998711101</t>
  </si>
  <si>
    <t>Přesun hmot tonážní pro izolace proti vodě, vlhkosti a plynům v objektech v do 6 m</t>
  </si>
  <si>
    <t>116</t>
  </si>
  <si>
    <t>VRN</t>
  </si>
  <si>
    <t>Vedlejší rozpočtové náklady</t>
  </si>
  <si>
    <t>VRN1</t>
  </si>
  <si>
    <t>Průzkumné, geodetické a projektové práce</t>
  </si>
  <si>
    <t>59</t>
  </si>
  <si>
    <t>012103000</t>
  </si>
  <si>
    <t>Geodetické práce před výstavbou</t>
  </si>
  <si>
    <t>…</t>
  </si>
  <si>
    <t>118</t>
  </si>
  <si>
    <t>012303000</t>
  </si>
  <si>
    <t>Geodetické práce po výstavbě</t>
  </si>
  <si>
    <t>120</t>
  </si>
  <si>
    <t>69</t>
  </si>
  <si>
    <t>013244000</t>
  </si>
  <si>
    <t>Dokumentace pro provádění stavby</t>
  </si>
  <si>
    <t>1024</t>
  </si>
  <si>
    <t>2044495064</t>
  </si>
  <si>
    <t>013254000</t>
  </si>
  <si>
    <t>Dokumentace skutečného provedení stavby</t>
  </si>
  <si>
    <t>-1002893536</t>
  </si>
  <si>
    <t>VRN3</t>
  </si>
  <si>
    <t>Zařízení staveniště</t>
  </si>
  <si>
    <t>61</t>
  </si>
  <si>
    <t>030001000</t>
  </si>
  <si>
    <t>122</t>
  </si>
  <si>
    <t>VRN4</t>
  </si>
  <si>
    <t>Inženýrská činnost</t>
  </si>
  <si>
    <t>043002000</t>
  </si>
  <si>
    <t>Zkoušky a ostatní měření - zkouška statickou deskou</t>
  </si>
  <si>
    <t>124</t>
  </si>
  <si>
    <t>VRN7</t>
  </si>
  <si>
    <t>Provozní vlivy</t>
  </si>
  <si>
    <t>63</t>
  </si>
  <si>
    <t>072103001</t>
  </si>
  <si>
    <t>Projednání DIO a zajištění DIR komunikace II.a III. třídy</t>
  </si>
  <si>
    <t>126</t>
  </si>
  <si>
    <t>072103011</t>
  </si>
  <si>
    <t>Zajištění DIO komunikace II. a III. třídy - jednoduché el. vedení</t>
  </si>
  <si>
    <t>128</t>
  </si>
  <si>
    <t>SO 102a - SO 102a</t>
  </si>
  <si>
    <t>113107313</t>
  </si>
  <si>
    <t>Odstranění podkladu z kameniva těženého tl přes 200 do 300 mm strojně pl do 50 m2</t>
  </si>
  <si>
    <t>113107342</t>
  </si>
  <si>
    <t>Odstranění podkladu živičného tl přes 50 do 100 mm strojně pl do 50 m2</t>
  </si>
  <si>
    <t>121151113</t>
  </si>
  <si>
    <t>Sejmutí ornice plochy do 500 m2 tl vrstvy do 200 mm strojně</t>
  </si>
  <si>
    <t>122251102</t>
  </si>
  <si>
    <t>Odkopávky a prokopávky nezapažené v hornině třídy těžitelnosti I skupiny 3 objem do 50 m3 strojně</t>
  </si>
  <si>
    <t>7</t>
  </si>
  <si>
    <t>167151101</t>
  </si>
  <si>
    <t>Nakládání výkopku z hornin třídy těžitelnosti I skupiny 1 až 3 do 100 m3</t>
  </si>
  <si>
    <t>171152111.R02</t>
  </si>
  <si>
    <t>úprava zemin ohumusováním</t>
  </si>
  <si>
    <t>174151101</t>
  </si>
  <si>
    <t>Zásyp jam, šachet rýh nebo kolem objektů sypaninou se zhutněním</t>
  </si>
  <si>
    <t>181151331.R01</t>
  </si>
  <si>
    <t>Plošná úprava terénu přes 500 m2 zemina skupiny 1 až 4 nerovnosti do 350 mm v rovinně a svahu do 1:5</t>
  </si>
  <si>
    <t>181151331.R02</t>
  </si>
  <si>
    <t>Zazubení svahu</t>
  </si>
  <si>
    <t>181411131</t>
  </si>
  <si>
    <t>Založení parkového trávníku výsevem pl do 1000 m2 v rovině a ve svahu do 1:5</t>
  </si>
  <si>
    <t>00572410</t>
  </si>
  <si>
    <t>osivo směs travní parková</t>
  </si>
  <si>
    <t>kg</t>
  </si>
  <si>
    <t>181951112.R01</t>
  </si>
  <si>
    <t>Dorovnání líce svahu, výplň spar cementovou zálivkou</t>
  </si>
  <si>
    <t>451317777</t>
  </si>
  <si>
    <t>Podklad nebo lože pod dlažbu vodorovný nebo do sklonu 1:5 z betonu prostého tl přes 50 do 100 mm</t>
  </si>
  <si>
    <t>465511428.R01</t>
  </si>
  <si>
    <t>Dlažba z lomového kamene do betonového lože s vyklínováním spár tl 400 mm</t>
  </si>
  <si>
    <t>550R001</t>
  </si>
  <si>
    <t>Příkopový betonový žlab - dodávka a montáž</t>
  </si>
  <si>
    <t>564851111</t>
  </si>
  <si>
    <t>Podklad ze štěrkodrtě ŠD tl 150 mm 0-32</t>
  </si>
  <si>
    <t>565135111.R01</t>
  </si>
  <si>
    <t>Asfaltový beton recyklovaný vrstva podkladní ACP 16R (obalované kamenivo OKS) tl 50 mm š do 3 m</t>
  </si>
  <si>
    <t>573211109</t>
  </si>
  <si>
    <t>Postřik živičný spojovací z asfaltu v množství 0,50 kg/m2</t>
  </si>
  <si>
    <t>591111111.R01</t>
  </si>
  <si>
    <t>Kladení dlažby z kostek velkých z kamene do lože z betonu tl 50 mm</t>
  </si>
  <si>
    <t>58381007</t>
  </si>
  <si>
    <t>kostka dlažební žula drobná 8/10</t>
  </si>
  <si>
    <t>810491811</t>
  </si>
  <si>
    <t>Bourání stávajícího potrubí z betonu DN přes 800 do 1000</t>
  </si>
  <si>
    <t>812492121</t>
  </si>
  <si>
    <t>Montáž potrubí z trub TBH s integrovaným pryžovým těsněním otevřený výkop sklon do 20 % DN 1000</t>
  </si>
  <si>
    <t>59223015</t>
  </si>
  <si>
    <t>trouba betonová hrdlová DN 1000</t>
  </si>
  <si>
    <t>871395221.R01</t>
  </si>
  <si>
    <t>Zatrubnění příkopu potrubí DN 300 - specifikace a provedení zcela dle PD</t>
  </si>
  <si>
    <t>871395221.R02</t>
  </si>
  <si>
    <t>Volně položené potrubí  na loži s obsypem - specifikace a provedení zcela dle PD</t>
  </si>
  <si>
    <t>871395221.R03</t>
  </si>
  <si>
    <t>Provedení výtokového a nátokového čela - specifikace a provedení zcela dle PD</t>
  </si>
  <si>
    <t>899331111.R00</t>
  </si>
  <si>
    <t>Výšková úprava uličního vstupu nebo vpusti - specifikace a provedení zcela dle PD</t>
  </si>
  <si>
    <t>899623161</t>
  </si>
  <si>
    <t>Obetonování potrubí nebo zdiva stok betonem prostým tř. C 20/25 v otevřeném výkopu</t>
  </si>
  <si>
    <t>900R0011</t>
  </si>
  <si>
    <t>Demontáž stávajícího stožáru</t>
  </si>
  <si>
    <t>900R0012</t>
  </si>
  <si>
    <t>Posun stožáru mimo cyklostezku</t>
  </si>
  <si>
    <t>informativní značky směrové IS1a, IS2a, IS3a, IS4a, IS19 1100x330mm</t>
  </si>
  <si>
    <t>59217033.R01</t>
  </si>
  <si>
    <t>obrubník betonový silniční 1000x100x250mm</t>
  </si>
  <si>
    <t>919122122</t>
  </si>
  <si>
    <t>Těsnění spár zálivkou za tepla pro komůrky š 15 mm hl 30 mm s těsnicím profilem</t>
  </si>
  <si>
    <t>966006131</t>
  </si>
  <si>
    <t>Odstranění značek dopravních nebo orientačních se sloupky uklínovanými kameny</t>
  </si>
  <si>
    <t>997013601</t>
  </si>
  <si>
    <t>Poplatek za uložení na skládce (skládkovné) stavebního odpadu betonového kód odpadu 17 01 01</t>
  </si>
  <si>
    <t>130</t>
  </si>
  <si>
    <t>132</t>
  </si>
  <si>
    <t>997013645</t>
  </si>
  <si>
    <t>Poplatek za uložení na skládce (skládkovné) odpadu asfaltového bez dehtu kód odpadu 17 03 02</t>
  </si>
  <si>
    <t>134</t>
  </si>
  <si>
    <t>997013655</t>
  </si>
  <si>
    <t>Poplatek za uložení na skládce (skládkovné) zeminy a kamení kód odpadu 17 05 04</t>
  </si>
  <si>
    <t>136</t>
  </si>
  <si>
    <t>138</t>
  </si>
  <si>
    <t>140</t>
  </si>
  <si>
    <t>71</t>
  </si>
  <si>
    <t>142</t>
  </si>
  <si>
    <t>144</t>
  </si>
  <si>
    <t>77</t>
  </si>
  <si>
    <t>-1736114484</t>
  </si>
  <si>
    <t>2019138835</t>
  </si>
  <si>
    <t>73</t>
  </si>
  <si>
    <t>146</t>
  </si>
  <si>
    <t>148</t>
  </si>
  <si>
    <t>75</t>
  </si>
  <si>
    <t>150</t>
  </si>
  <si>
    <t>152</t>
  </si>
  <si>
    <t>SO 102b - SO 102b</t>
  </si>
  <si>
    <t>112151111</t>
  </si>
  <si>
    <t>Směrové kácení stromů s rozřezáním a odvětvením D kmene přes 100 do 200 mm</t>
  </si>
  <si>
    <t>113107182</t>
  </si>
  <si>
    <t>Odstranění podkladu živičného tl přes 50 do 100 mm strojně pl přes 50 do 200 m2</t>
  </si>
  <si>
    <t>113151111</t>
  </si>
  <si>
    <t>Rozebrání zpevněných ploch ze silničních dílců</t>
  </si>
  <si>
    <t>113201112</t>
  </si>
  <si>
    <t>Vytrhání obrub silničních ležatých</t>
  </si>
  <si>
    <t>122251104</t>
  </si>
  <si>
    <t>Odkopávky a prokopávky nezapažené v hornině třídy těžitelnosti I skupiny 3 objem do 500 m3 strojně</t>
  </si>
  <si>
    <t>129001101</t>
  </si>
  <si>
    <t>Příplatek za ztížení odkopávky nebo prokopávky v blízkosti inženýrských sítí</t>
  </si>
  <si>
    <t>151101101</t>
  </si>
  <si>
    <t>Zřízení příložného pažení a rozepření stěn rýh hl do 2 m</t>
  </si>
  <si>
    <t>151101111</t>
  </si>
  <si>
    <t>Odstranění příložného pažení a rozepření stěn rýh hl do 2 m</t>
  </si>
  <si>
    <t>348121211</t>
  </si>
  <si>
    <t>Osazení podhrabových desek dl do 2 m</t>
  </si>
  <si>
    <t>59233119.R01</t>
  </si>
  <si>
    <t>deska plotová betonová 2000x50x200mm</t>
  </si>
  <si>
    <t>451573111</t>
  </si>
  <si>
    <t>Lože pod potrubí otevřený výkop ze štěrkopísku</t>
  </si>
  <si>
    <t>451577777</t>
  </si>
  <si>
    <t>Podklad nebo lože pod dlažbu vodorovný nebo do sklonu 1:5 z kameniva těženého tl přes 30 do 100 mm</t>
  </si>
  <si>
    <t>Podklad ze štěrkodrtě ŠD tl 200 mm 0-63</t>
  </si>
  <si>
    <t>565135101</t>
  </si>
  <si>
    <t>Asfaltový beton vrstva podkladní ACP 16 (obalované kamenivo OKS) tl 50 mm š do 1,5 m</t>
  </si>
  <si>
    <t>565135101.R01</t>
  </si>
  <si>
    <t>Mlatový povrch - frakce 0/4 - hlinitopísčitý materiál tl. 40 mm</t>
  </si>
  <si>
    <t>576133211</t>
  </si>
  <si>
    <t>Asfaltový koberec mastixový SMA 11 (AKMS) tl 40 mm š do 3 m</t>
  </si>
  <si>
    <t>591411111.R01</t>
  </si>
  <si>
    <t>Kladení dlažby pro pěší tl. do 80 mm</t>
  </si>
  <si>
    <t>583.R01</t>
  </si>
  <si>
    <t>dlažba chodníková tl. 60 mm</t>
  </si>
  <si>
    <t>583.R02</t>
  </si>
  <si>
    <t>dlažba bezbariérová tl. 80 mm</t>
  </si>
  <si>
    <t>583.R03</t>
  </si>
  <si>
    <t>dlažba bezbariérová tl. 60 mm</t>
  </si>
  <si>
    <t>596412210</t>
  </si>
  <si>
    <t>Kladení dlažby z vegetačních tvárnic pozemních komunikací tl 80 mm pl do 50 m2</t>
  </si>
  <si>
    <t>59246016</t>
  </si>
  <si>
    <t>dlažba plošná betonová vegetační 600x400x80mm</t>
  </si>
  <si>
    <t>596811311</t>
  </si>
  <si>
    <t>Kladení velkoformátové betonové dlažby tl do 100 mm velikosti do 0,5 m2 pl do 300 m2</t>
  </si>
  <si>
    <t>59246018</t>
  </si>
  <si>
    <t>dlažba velkoformátová betonová plochy do 0,5m2 tl 80mm přírodní</t>
  </si>
  <si>
    <t>599141111</t>
  </si>
  <si>
    <t>Vyplnění spár mezi silničními dílci živičnou zálivkou</t>
  </si>
  <si>
    <t>871315221</t>
  </si>
  <si>
    <t>Kanalizační potrubí z tvrdého PVC jednovrstvé tuhost třídy SN8 DN 160</t>
  </si>
  <si>
    <t>892351111</t>
  </si>
  <si>
    <t>Tlaková zkouška vodou potrubí DN 150 nebo 200</t>
  </si>
  <si>
    <t>899331111.R01</t>
  </si>
  <si>
    <t>Zřízení uliční vpustě včetně připojení a lapače - specifikace a provedení zcela dle PD</t>
  </si>
  <si>
    <t>899331111.R02</t>
  </si>
  <si>
    <t>Demontáž původní uliční vpusti a její přesun do jiné pozice - specifikace a provedení zcela dle PD</t>
  </si>
  <si>
    <t>Dodávka a montáž plastového L obrubníku - specifikace a provedení zcela dle PD</t>
  </si>
  <si>
    <t>40445615</t>
  </si>
  <si>
    <t>značky upravující přednost P6 700mm</t>
  </si>
  <si>
    <t>40445637</t>
  </si>
  <si>
    <t>informativní značky směrové IS15a, IS20 700x500mm</t>
  </si>
  <si>
    <t>40445601</t>
  </si>
  <si>
    <t>výstražné dopravní značky A1-A30, A33 900mm</t>
  </si>
  <si>
    <t>40445647.R01</t>
  </si>
  <si>
    <t>piktogram</t>
  </si>
  <si>
    <t>40445648.R01</t>
  </si>
  <si>
    <t>piktogram se šipkou</t>
  </si>
  <si>
    <t>915111122</t>
  </si>
  <si>
    <t>Vodorovné dopravní značení dělící čáry přerušované š 125 mm retroreflexní bílá barva</t>
  </si>
  <si>
    <t>915121112</t>
  </si>
  <si>
    <t>Vodorovné dopravní značení vodící čáry souvislé š 250 mm retroreflexní bílá barva</t>
  </si>
  <si>
    <t>915131112</t>
  </si>
  <si>
    <t>Vodorovné dopravní značení přechody pro chodce, šipky, symboly retroreflexní bílá barva</t>
  </si>
  <si>
    <t>59217032</t>
  </si>
  <si>
    <t>obrubník betonový silniční 1000x150x150mm</t>
  </si>
  <si>
    <t>59217031</t>
  </si>
  <si>
    <t>obrubník betonový silniční 1000x150x250mm</t>
  </si>
  <si>
    <t>59217029</t>
  </si>
  <si>
    <t>obrubník betonový silniční nájezdový 1000x150x150mm</t>
  </si>
  <si>
    <t>919735112</t>
  </si>
  <si>
    <t>Řezání stávajícího živičného krytu hl přes 50 do 100 mm</t>
  </si>
  <si>
    <t>966006132</t>
  </si>
  <si>
    <t>Odstranění značek dopravních nebo orientačních se sloupky s betonovými patkami</t>
  </si>
  <si>
    <t>154</t>
  </si>
  <si>
    <t>156</t>
  </si>
  <si>
    <t>79</t>
  </si>
  <si>
    <t>158</t>
  </si>
  <si>
    <t>-1343269691</t>
  </si>
  <si>
    <t>85</t>
  </si>
  <si>
    <t>-564723240</t>
  </si>
  <si>
    <t>160</t>
  </si>
  <si>
    <t>81</t>
  </si>
  <si>
    <t>162</t>
  </si>
  <si>
    <t>164</t>
  </si>
  <si>
    <t>83</t>
  </si>
  <si>
    <t>166</t>
  </si>
  <si>
    <t>SO 103 - Propojení parkov...</t>
  </si>
  <si>
    <t>111212211</t>
  </si>
  <si>
    <t>Odstranění nevhodných dřevin do 100 m2 v do 1 m s odstraněním pařezů v rovině nebo svahu do 1:5</t>
  </si>
  <si>
    <t>113201111</t>
  </si>
  <si>
    <t>Vytrhání obrub chodníkových ležatých</t>
  </si>
  <si>
    <t>122251105</t>
  </si>
  <si>
    <t>Odkopávky a prokopávky nezapažené v hornině třídy těžitelnosti I skupiny 3 objem do 1000 m3 strojně</t>
  </si>
  <si>
    <t>171152111.R01</t>
  </si>
  <si>
    <t>181111131</t>
  </si>
  <si>
    <t>Plošná úprava terénu do 500 m2 zemina skupiny 1 až 4 nerovnosti přes 150 do 200 mm v rovinně a svahu do 1:5</t>
  </si>
  <si>
    <t>564871111</t>
  </si>
  <si>
    <t>Podklad ze štěrkodrtě ŠD tl 250 mm 0-63</t>
  </si>
  <si>
    <t>569751111.R01</t>
  </si>
  <si>
    <t>Zpevnění krajnic kamenivem se zeminou tl. 500 mm</t>
  </si>
  <si>
    <t>Přemístění původního odpadkového koše včetně provedení nového zákkladu</t>
  </si>
  <si>
    <t>Přemístění původní lavičky do nové pozice</t>
  </si>
  <si>
    <t>900R002.1</t>
  </si>
  <si>
    <t>914111112</t>
  </si>
  <si>
    <t>Montáž svislé dopravní značky do velikosti 1 m2 páskováním na sloup</t>
  </si>
  <si>
    <t>1819142719</t>
  </si>
  <si>
    <t>-1395405108</t>
  </si>
  <si>
    <t>SO 104 - Stavební úpravy ...</t>
  </si>
  <si>
    <t>111212215</t>
  </si>
  <si>
    <t>Odstranění nevhodných dřevin přes 100 do 500 m2 v do 1 m s odstraněním pařezů v rovině nebo svahu do 1:5</t>
  </si>
  <si>
    <t>339921133</t>
  </si>
  <si>
    <t>Osazování betonových palisád do betonového základu v řadě výšky prvku přes 1 do 1,5 m</t>
  </si>
  <si>
    <t>59228415</t>
  </si>
  <si>
    <t>palisáda betonová tyčová půlkulatá přírodní 175x200x1200mm</t>
  </si>
  <si>
    <t>577144221</t>
  </si>
  <si>
    <t>Asfaltový beton vrstva obrusná ACO 11 (ABS) tř. II tl 50 mm š přes 3 m z nemodifikovaného asfaltu</t>
  </si>
  <si>
    <t>informativní značky směrové IS 18a, IS21a 300x200mm</t>
  </si>
  <si>
    <t>40445620</t>
  </si>
  <si>
    <t>zákazové, příkazové dopravní značky B1-B34, C1-15 700mm</t>
  </si>
  <si>
    <t>539776972</t>
  </si>
  <si>
    <t>-169737296</t>
  </si>
  <si>
    <t>SO 105 - Úpravy v ulici D...</t>
  </si>
  <si>
    <t>113107181</t>
  </si>
  <si>
    <t>Odstranění podkladu živičného tl do 50 mm strojně pl přes 50 do 200 m2</t>
  </si>
  <si>
    <t>113107221</t>
  </si>
  <si>
    <t>Odstranění podkladu z kameniva drceného tl do 100 mm strojně pl přes 200 m2</t>
  </si>
  <si>
    <t>113107242</t>
  </si>
  <si>
    <t>Odstranění podkladu živičného tl přes 50 do 100 mm strojně pl přes 200 m2</t>
  </si>
  <si>
    <t>113154112</t>
  </si>
  <si>
    <t>Frézování živičného krytu tl 40 mm pruh š 0,5 m pl do 500 m2 bez překážek v trase</t>
  </si>
  <si>
    <t>132251102</t>
  </si>
  <si>
    <t>Hloubení rýh nezapažených š do 800 mm v hornině třídy těžitelnosti I skupiny 3 objem do 50 m3 strojně</t>
  </si>
  <si>
    <t>564831111</t>
  </si>
  <si>
    <t>Podklad ze štěrkodrtě ŠD tl 100 mm 0-32</t>
  </si>
  <si>
    <t>577134121</t>
  </si>
  <si>
    <t>Asfaltový beton vrstva obrusná ACO 11 (ABS) tř. I tl 40 mm š přes 3 m z nemodifikovaného asfaltu</t>
  </si>
  <si>
    <t>591111111</t>
  </si>
  <si>
    <t>Kladení dlažby z kostek velkých z kamene do lože z kameniva těženého tl 50 mm</t>
  </si>
  <si>
    <t>58381008.R01</t>
  </si>
  <si>
    <t>dlažba kamenná 80/100 mm</t>
  </si>
  <si>
    <t>888R001</t>
  </si>
  <si>
    <t>Provedení navrtávacího T-kusu - specifikace a provedení zcela dle PD</t>
  </si>
  <si>
    <t>40445650</t>
  </si>
  <si>
    <t>dodatkové tabulky E7, E12, E13 500x300mm</t>
  </si>
  <si>
    <t>40445640.R01</t>
  </si>
  <si>
    <t>značka IZ8a</t>
  </si>
  <si>
    <t>40445641.R01</t>
  </si>
  <si>
    <t>40445641.R02</t>
  </si>
  <si>
    <t>40445641.R03</t>
  </si>
  <si>
    <t>pozor cyklisté</t>
  </si>
  <si>
    <t>obrubník betonový silniční 1000x50x250mm</t>
  </si>
  <si>
    <t>-984087019</t>
  </si>
  <si>
    <t>1858274976</t>
  </si>
  <si>
    <t>SO 106 - Stezka skrz park...</t>
  </si>
  <si>
    <t>113106121</t>
  </si>
  <si>
    <t>Rozebrání dlažeb z betonových nebo kamenných dlaždic komunikací pro pěší ručně</t>
  </si>
  <si>
    <t>113107222</t>
  </si>
  <si>
    <t>Odstranění podkladu z kameniva drceného tl přes 100 do 200 mm strojně pl přes 200 m2</t>
  </si>
  <si>
    <t>113R001</t>
  </si>
  <si>
    <t>Drcení podkladních vrstev na místě</t>
  </si>
  <si>
    <t>přesunutí stávajících cyklostojanů</t>
  </si>
  <si>
    <t>přesunutí stávajících odpadkových košů</t>
  </si>
  <si>
    <t>900R003</t>
  </si>
  <si>
    <t>Provedení ochrany stávajících sítí dělenou chránčkou</t>
  </si>
  <si>
    <t>40445609</t>
  </si>
  <si>
    <t>značky upravující přednost P1, P4 900mm</t>
  </si>
  <si>
    <t>919122121</t>
  </si>
  <si>
    <t>Těsnění spár zálivkou za tepla pro komůrky š 15 mm hl 25 mm s těsnicím profilem</t>
  </si>
  <si>
    <t>-328896949</t>
  </si>
  <si>
    <t>332735485</t>
  </si>
  <si>
    <t>SO 107 - Dopravní značení...</t>
  </si>
  <si>
    <t>40445642.R01</t>
  </si>
  <si>
    <t>informativní značky IZ5</t>
  </si>
  <si>
    <t>997013511</t>
  </si>
  <si>
    <t>Odvoz suti a vybouraných hmot z meziskládky na skládku do 1 km s naložením a se složením</t>
  </si>
  <si>
    <t>998223011.R01</t>
  </si>
  <si>
    <t>Přesun hmot pro dopravní značení</t>
  </si>
  <si>
    <t>SO 201 - Lávka přes Říčan...</t>
  </si>
  <si>
    <t xml:space="preserve">    6 - Úpravy povrchů, podlahy a osazování výplní</t>
  </si>
  <si>
    <t>122251103</t>
  </si>
  <si>
    <t>Odkopávky a prokopávky nezapažené v hornině třídy těžitelnosti I skupiny 3 objem do 100 m3 strojně</t>
  </si>
  <si>
    <t>153191112.R01</t>
  </si>
  <si>
    <t>Zřízení pažení - štětovnice</t>
  </si>
  <si>
    <t>153191121</t>
  </si>
  <si>
    <t>Zřízení těsnění hradicích stěn ze zhutněné sypaniny</t>
  </si>
  <si>
    <t>153191222.R01</t>
  </si>
  <si>
    <t>Odstranění pažení - štětovnice</t>
  </si>
  <si>
    <t>212312111</t>
  </si>
  <si>
    <t>Lože pro trativody z betonu prostého</t>
  </si>
  <si>
    <t>212755216.R01</t>
  </si>
  <si>
    <t>Trativody z drenážních trubek HDPE D 150 mm bez lože</t>
  </si>
  <si>
    <t>226125113</t>
  </si>
  <si>
    <t>Vrty velkoprofilové šikmé nezapažené D přes 850 do 1050 mm hl od 0 do 5 m hornina III</t>
  </si>
  <si>
    <t>231112112</t>
  </si>
  <si>
    <t>Zřízení pilot svislých D přes 450 do 650 mm hl od 0 do 10 m bez vytažení pažnic z betonu železového</t>
  </si>
  <si>
    <t>58932931</t>
  </si>
  <si>
    <t>beton C 25/30 X0 kamenivo frakce 0/8</t>
  </si>
  <si>
    <t>231611114</t>
  </si>
  <si>
    <t>Výztuž pilot betonovaných do země ocel z betonářské oceli 10 505</t>
  </si>
  <si>
    <t>274313511</t>
  </si>
  <si>
    <t>Základové pásy z betonu tř. C 12/15</t>
  </si>
  <si>
    <t>317171126</t>
  </si>
  <si>
    <t>Kotvení monolitického betonu římsy do mostovky kotvou do vývrtu</t>
  </si>
  <si>
    <t>317321118</t>
  </si>
  <si>
    <t>Mostní římsy ze ŽB C 30/37</t>
  </si>
  <si>
    <t>317321118.R01</t>
  </si>
  <si>
    <t>ŽB NK + křídla C30/37 - XA2/XC4/XD1/XF3</t>
  </si>
  <si>
    <t>317353121</t>
  </si>
  <si>
    <t>Bednění mostních říms všech tvarů - zřízení</t>
  </si>
  <si>
    <t>1323657384</t>
  </si>
  <si>
    <t>Bednění mostní římsy zřízení všech tvarů</t>
  </si>
  <si>
    <t>317353221</t>
  </si>
  <si>
    <t>Bednění mostních říms všech tvarů - odstranění</t>
  </si>
  <si>
    <t>304183461</t>
  </si>
  <si>
    <t>Bednění mostní římsy odstranění všech tvarů</t>
  </si>
  <si>
    <t>317361116</t>
  </si>
  <si>
    <t>Výztuž mostních říms z betonářské oceli 10 505</t>
  </si>
  <si>
    <t>317361116.R01</t>
  </si>
  <si>
    <t>NK + křídla výztuž B500B</t>
  </si>
  <si>
    <t>334351112</t>
  </si>
  <si>
    <t>Bednění systémové mostních opěr a úložných prahů z překližek pro ŽB - zřízení</t>
  </si>
  <si>
    <t>719683704</t>
  </si>
  <si>
    <t>Bednění mostních opěr a úložných prahů ze systémového bednění zřízení z překližek, pro železobeton</t>
  </si>
  <si>
    <t>334351211</t>
  </si>
  <si>
    <t>Bednění systémové mostních opěr a úložných prahů z překližek - odstranění</t>
  </si>
  <si>
    <t>-2032360970</t>
  </si>
  <si>
    <t>Bednění mostních opěr a úložných prahů ze systémového bednění odstranění z překližek</t>
  </si>
  <si>
    <t>348171111</t>
  </si>
  <si>
    <t>Osazení mostního ocelového zábradlí nesnímatelného do betonu říms přímo</t>
  </si>
  <si>
    <t>592R001</t>
  </si>
  <si>
    <t>zábradlí mostní - specifikace dle PD</t>
  </si>
  <si>
    <t>421955112</t>
  </si>
  <si>
    <t>Bednění z překližek na mostní skruži - zřízení</t>
  </si>
  <si>
    <t>-1784426075</t>
  </si>
  <si>
    <t>Bednění na mostní skruži zřízení bednění z překližek</t>
  </si>
  <si>
    <t>421955212</t>
  </si>
  <si>
    <t>Bednění z překližek na mostní skruži - odstranění</t>
  </si>
  <si>
    <t>1622895616</t>
  </si>
  <si>
    <t>Bednění na mostní skruži odstranění bednění z překližek</t>
  </si>
  <si>
    <t>458591111</t>
  </si>
  <si>
    <t>Zřízení výplně těsnící vrstvy za opěrou z jílu</t>
  </si>
  <si>
    <t>58125110</t>
  </si>
  <si>
    <t>jíl surový kusový</t>
  </si>
  <si>
    <t>567921112.R01</t>
  </si>
  <si>
    <t>Podklad z mezerovitého betonu MCB 12,5</t>
  </si>
  <si>
    <t>567921112.R02</t>
  </si>
  <si>
    <t>Drenážní polymerní beton</t>
  </si>
  <si>
    <t>577133121</t>
  </si>
  <si>
    <t>Asfaltový beton vrstva obrusná ACO 8 (ABJ) tl 40 mm š přes 3 m z nemodifikovaného asfaltu</t>
  </si>
  <si>
    <t>Úpravy povrchů, podlahy a osazování výplní</t>
  </si>
  <si>
    <t>617632111.R01</t>
  </si>
  <si>
    <t>Těsnící fólie</t>
  </si>
  <si>
    <t>Nivelační značky 6 ks římsy, 4 ks opěry</t>
  </si>
  <si>
    <t>Provizorní zatrubnění 2xDN 800mm</t>
  </si>
  <si>
    <t>Plošná drenáž s ochranou tl. 6mm, např 2x geotextilie (Ochrana izolace rubu opěr)</t>
  </si>
  <si>
    <t>919122121.R01</t>
  </si>
  <si>
    <t>Těsnění spár zálivkou s předtěsněním za tepla pro komůrky š 15 mm hl 25 mm s těsnicím profilem</t>
  </si>
  <si>
    <t>936942211</t>
  </si>
  <si>
    <t>Zhotovení tabulky s letopočtem opravy mostu vložením šablony do bednění</t>
  </si>
  <si>
    <t>1136252978</t>
  </si>
  <si>
    <t>Zhotovení tabulky s letopočtem opravy nebo větší údržby vložením šablony do bednění</t>
  </si>
  <si>
    <t>948411111</t>
  </si>
  <si>
    <t>Zřízení podpěrné skruže dočasné kovové z věží výšky do 10 m</t>
  </si>
  <si>
    <t>-1157029592</t>
  </si>
  <si>
    <t>Podpěrné skruže a podpěry dočasné kovové zřízení skruží z věží výšky do 10 m</t>
  </si>
  <si>
    <t>948411211</t>
  </si>
  <si>
    <t>Odstranění podpěrné skruže dočasné kovové z věží výšky do 10 m</t>
  </si>
  <si>
    <t>-2068048164</t>
  </si>
  <si>
    <t>Podpěrné skruže a podpěry dočasné kovové odstranění skruží z věží výšky do 10 m</t>
  </si>
  <si>
    <t>948411911</t>
  </si>
  <si>
    <t>Měsíční nájemné podpěrné skruže dočasné kovové z věží výšky do 10 m</t>
  </si>
  <si>
    <t>1695694964</t>
  </si>
  <si>
    <t>Podpěrné skruže a podpěry dočasné kovové měsíční nájemné skruží z věží výšky do 10 m</t>
  </si>
  <si>
    <t>962022491</t>
  </si>
  <si>
    <t>Bourání zdiva nadzákladového kamenného na MC přes 1 m3</t>
  </si>
  <si>
    <t>998212111</t>
  </si>
  <si>
    <t>Přesun hmot pro mosty zděné, monolitické betonové nebo ocelové v do 20 m</t>
  </si>
  <si>
    <t>711111001</t>
  </si>
  <si>
    <t>Provedení izolace proti zemní vlhkosti vodorovné za studena nátěrem penetračním</t>
  </si>
  <si>
    <t>11163150</t>
  </si>
  <si>
    <t>lak penetrační asfaltový</t>
  </si>
  <si>
    <t>711141559</t>
  </si>
  <si>
    <t>Provedení izolace proti zemní vlhkosti pásy přitavením vodorovné NAIP</t>
  </si>
  <si>
    <t>62853004</t>
  </si>
  <si>
    <t>pás asfaltový natavitelný modifikovaný SBS tl 4,0mm s vložkou ze skleněné tkaniny a spalitelnou PE fólií nebo jemnozrnným minerálním posypem na horním povrchu</t>
  </si>
  <si>
    <t>711R001</t>
  </si>
  <si>
    <t>Ochrana izolace s Alu. Vložkou pod římsami</t>
  </si>
  <si>
    <t>-1091968515</t>
  </si>
  <si>
    <t>-1685460255</t>
  </si>
  <si>
    <t>013284000</t>
  </si>
  <si>
    <t>Hlavní mostní prohlídka</t>
  </si>
  <si>
    <t>-963018633</t>
  </si>
  <si>
    <t>013294000</t>
  </si>
  <si>
    <t>Ostatní dokumentace - VTD, mostní list</t>
  </si>
  <si>
    <t>kpl</t>
  </si>
  <si>
    <t>973900813</t>
  </si>
  <si>
    <t>SO 202 - Propustek pod st...</t>
  </si>
  <si>
    <t>274366006</t>
  </si>
  <si>
    <t>Výztuž základových pasů z betonářské oceli 10 505</t>
  </si>
  <si>
    <t>451317777.R01</t>
  </si>
  <si>
    <t>Podklad nebo lože pod dlažbu vodorovný nebo do sklonu 1:5 z betonu prostého tl přes 50 do 150 mm</t>
  </si>
  <si>
    <t>594511111.R01</t>
  </si>
  <si>
    <t>Dlažba z lomového kamene tl.250 mm s provedením lože z betonu</t>
  </si>
  <si>
    <t>594511111.R02</t>
  </si>
  <si>
    <t>Dlažba z lomového kamene tl.200 mm s provedením lože z betonu</t>
  </si>
  <si>
    <t>821491111</t>
  </si>
  <si>
    <t>Montáž potrubí z trub ŽB s polodrážkou (přímých) a integrovaným pryžovým těsněním otevřený výkop sklon do 20 % DN 1000</t>
  </si>
  <si>
    <t>-1862398984</t>
  </si>
  <si>
    <t>Montáž potrubí z trub železobetonových (přímých) s polodrážkou v otevřeném výkopu ve sklonu do 20 % s integrovaným pryžovým těsněním DN 1000</t>
  </si>
  <si>
    <t>59222085</t>
  </si>
  <si>
    <t>trouba ŽB hrdlová propojovací DN 1000</t>
  </si>
  <si>
    <t>1634526708</t>
  </si>
  <si>
    <t>Provizorní zatrubnění DN 300mm</t>
  </si>
  <si>
    <t>900R005</t>
  </si>
  <si>
    <t>Čištění navazujícího koryta a břehů</t>
  </si>
  <si>
    <t>919535558.R01</t>
  </si>
  <si>
    <t>ŽB založení propustku C20/25 - XF3</t>
  </si>
  <si>
    <t>961044111</t>
  </si>
  <si>
    <t>Bourání základů z betonu prostého</t>
  </si>
  <si>
    <t>961055111</t>
  </si>
  <si>
    <t>Bourání základů ze ŽB</t>
  </si>
  <si>
    <t>966075141</t>
  </si>
  <si>
    <t>Odstranění kovového zábradlí vcelku</t>
  </si>
  <si>
    <t>997013602</t>
  </si>
  <si>
    <t>Poplatek za uložení na skládce (skládkovné) stavebního odpadu železobetonového kód odpadu 17 01 01</t>
  </si>
  <si>
    <t>-1692045755</t>
  </si>
  <si>
    <t>1680925192</t>
  </si>
  <si>
    <t>-1633439100</t>
  </si>
  <si>
    <t>1733846168</t>
  </si>
  <si>
    <t>SO 302 - Odběrný objekt</t>
  </si>
  <si>
    <t xml:space="preserve">    767 - Konstrukce zámečnické</t>
  </si>
  <si>
    <t>311351121</t>
  </si>
  <si>
    <t>Zřízení oboustranného bednění nosných nadzákladových zdí</t>
  </si>
  <si>
    <t>311351122</t>
  </si>
  <si>
    <t>Odstranění oboustranného bednění nosných nadzákladových zdí</t>
  </si>
  <si>
    <t>334323217</t>
  </si>
  <si>
    <t>Mostní křídla a závěrné zídky ze ŽB C 25/30 - XC2, XF2, XA1</t>
  </si>
  <si>
    <t>465511228</t>
  </si>
  <si>
    <t>Dlažba z lomového kamene na sucho s vyklínováním spár tl 250 mm</t>
  </si>
  <si>
    <t>465511328</t>
  </si>
  <si>
    <t>Dlažba z lomového kamene na sucho s vyklínováním spár tl 300 mm</t>
  </si>
  <si>
    <t>594511111</t>
  </si>
  <si>
    <t>451315114</t>
  </si>
  <si>
    <t>Podkladní nebo výplňová vrstva z betonu C 12/15 tl do 100 mm</t>
  </si>
  <si>
    <t>452312131</t>
  </si>
  <si>
    <t>Sedlové lože z betonu prostého tř. C 12/15 otevřený výkop</t>
  </si>
  <si>
    <t>931992121</t>
  </si>
  <si>
    <t>Výplň dilatačních spár z extrudovaného polystyrénu tl 20 mm</t>
  </si>
  <si>
    <t>934956121</t>
  </si>
  <si>
    <t>Hradítka z dubového dřeva tl 20 mm</t>
  </si>
  <si>
    <t>767</t>
  </si>
  <si>
    <t>Konstrukce zámečnické</t>
  </si>
  <si>
    <t>767995115</t>
  </si>
  <si>
    <t>Montáž atypických zámečnických konstrukcí hmotnosti do 100 kg</t>
  </si>
  <si>
    <t>-1129529829</t>
  </si>
  <si>
    <t>-1379675179</t>
  </si>
  <si>
    <t>SO 401 - Veřejné osvětlení</t>
  </si>
  <si>
    <t xml:space="preserve">    21-M - Elektromontáže</t>
  </si>
  <si>
    <t>21-M</t>
  </si>
  <si>
    <t>Elektromontáže</t>
  </si>
  <si>
    <t>C21M - 1</t>
  </si>
  <si>
    <t>256</t>
  </si>
  <si>
    <t>SO 402 - Veřejné osvětlení</t>
  </si>
  <si>
    <t>SO 403 - Veřejné osvětlení</t>
  </si>
  <si>
    <t>SO 404 - Veřejné osvětlení</t>
  </si>
  <si>
    <t>SO 800 - Sadové úpravy</t>
  </si>
  <si>
    <t>112151113</t>
  </si>
  <si>
    <t>Směrové kácení stromů s rozřezáním a odvětvením D kmene přes 300 do 400 mm</t>
  </si>
  <si>
    <t>112151116</t>
  </si>
  <si>
    <t>Směrové kácení stromů s rozřezáním a odvětvením D kmene přes 600 do 700 mm</t>
  </si>
  <si>
    <t>112151119</t>
  </si>
  <si>
    <t>Směrové kácení stromů s rozřezáním a odvětvením D kmene přes 900 do 1000 mm</t>
  </si>
  <si>
    <t>112155121.R01</t>
  </si>
  <si>
    <t>Štěpkování získané dřevní hmoty</t>
  </si>
  <si>
    <t>112251101</t>
  </si>
  <si>
    <t>Odstranění pařezů D přes 100 do 300 mm</t>
  </si>
  <si>
    <t>112251102</t>
  </si>
  <si>
    <t>Odstranění pařezů D přes 300 do 500 mm</t>
  </si>
  <si>
    <t>112251103</t>
  </si>
  <si>
    <t>Odstranění pařezů D přes 500 do 700 mm</t>
  </si>
  <si>
    <t>112251105</t>
  </si>
  <si>
    <t>Odstranění pařezů D přes 900 do 1100 mm</t>
  </si>
  <si>
    <t>172152101.R01</t>
  </si>
  <si>
    <t>Dodávka tříděné zeminy bonity I. včetně dopravy</t>
  </si>
  <si>
    <t>184852237</t>
  </si>
  <si>
    <t>Řez stromu zdravotní o ploše koruny přes 120 do 150 m2 lezeckou technikou</t>
  </si>
  <si>
    <t>184852437</t>
  </si>
  <si>
    <t>Řez stromu redukční o ploše koruny přes 120 do 150 m2 lezeckou technikou</t>
  </si>
  <si>
    <t>184852437.R01</t>
  </si>
  <si>
    <t>Řez na torzo</t>
  </si>
  <si>
    <t>184852815</t>
  </si>
  <si>
    <t>Příplatek k řezu stromů lezeckou technikou ZKD 25% překážky řez bezpečnostní pl koruny přes 120 do 150 m2</t>
  </si>
  <si>
    <t>998231311</t>
  </si>
  <si>
    <t>Přesun hmot pro sadovnické a krajinářské úpravy vodorovně do 5000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</si>
</sst>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19" xfId="0" applyFont="1" applyBorder="1"/>
    <xf numFmtId="0" fontId="8" fillId="0" borderId="20" xfId="0" applyFont="1" applyBorder="1"/>
    <xf numFmtId="166" fontId="8" fillId="0" borderId="20" xfId="0" applyNumberFormat="1" applyFont="1" applyBorder="1"/>
    <xf numFmtId="166" fontId="8" fillId="0" borderId="21" xfId="0" applyNumberFormat="1" applyFont="1" applyBorder="1"/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92" t="s">
        <v>5</v>
      </c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76" t="s">
        <v>14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6"/>
      <c r="BE5" s="173" t="s">
        <v>15</v>
      </c>
      <c r="BS5" s="13" t="s">
        <v>6</v>
      </c>
    </row>
    <row r="6" spans="1:74" ht="36.9" customHeight="1">
      <c r="B6" s="16"/>
      <c r="D6" s="22" t="s">
        <v>16</v>
      </c>
      <c r="K6" s="178" t="s">
        <v>17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6"/>
      <c r="BE6" s="174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74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74"/>
      <c r="BS8" s="13" t="s">
        <v>6</v>
      </c>
    </row>
    <row r="9" spans="1:74" ht="14.4" customHeight="1">
      <c r="B9" s="16"/>
      <c r="AR9" s="16"/>
      <c r="BE9" s="174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26</v>
      </c>
      <c r="AR10" s="16"/>
      <c r="BE10" s="174"/>
      <c r="BS10" s="13" t="s">
        <v>6</v>
      </c>
    </row>
    <row r="11" spans="1:74" ht="18.45" customHeight="1">
      <c r="B11" s="16"/>
      <c r="E11" s="21" t="s">
        <v>27</v>
      </c>
      <c r="AK11" s="23" t="s">
        <v>28</v>
      </c>
      <c r="AN11" s="21" t="s">
        <v>1</v>
      </c>
      <c r="AR11" s="16"/>
      <c r="BE11" s="174"/>
      <c r="BS11" s="13" t="s">
        <v>6</v>
      </c>
    </row>
    <row r="12" spans="1:74" ht="6.9" customHeight="1">
      <c r="B12" s="16"/>
      <c r="AR12" s="16"/>
      <c r="BE12" s="174"/>
      <c r="BS12" s="13" t="s">
        <v>6</v>
      </c>
    </row>
    <row r="13" spans="1:74" ht="12" customHeight="1">
      <c r="B13" s="16"/>
      <c r="D13" s="23" t="s">
        <v>29</v>
      </c>
      <c r="AK13" s="23" t="s">
        <v>25</v>
      </c>
      <c r="AN13" s="25" t="s">
        <v>30</v>
      </c>
      <c r="AR13" s="16"/>
      <c r="BE13" s="174"/>
      <c r="BS13" s="13" t="s">
        <v>6</v>
      </c>
    </row>
    <row r="14" spans="1:74" ht="13.2">
      <c r="B14" s="16"/>
      <c r="E14" s="179" t="s">
        <v>30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23" t="s">
        <v>28</v>
      </c>
      <c r="AN14" s="25" t="s">
        <v>30</v>
      </c>
      <c r="AR14" s="16"/>
      <c r="BE14" s="174"/>
      <c r="BS14" s="13" t="s">
        <v>6</v>
      </c>
    </row>
    <row r="15" spans="1:74" ht="6.9" customHeight="1">
      <c r="B15" s="16"/>
      <c r="AR15" s="16"/>
      <c r="BE15" s="174"/>
      <c r="BS15" s="13" t="s">
        <v>3</v>
      </c>
    </row>
    <row r="16" spans="1:74" ht="12" customHeight="1">
      <c r="B16" s="16"/>
      <c r="D16" s="23" t="s">
        <v>31</v>
      </c>
      <c r="AK16" s="23" t="s">
        <v>25</v>
      </c>
      <c r="AN16" s="21" t="s">
        <v>32</v>
      </c>
      <c r="AR16" s="16"/>
      <c r="BE16" s="174"/>
      <c r="BS16" s="13" t="s">
        <v>3</v>
      </c>
    </row>
    <row r="17" spans="2:71" ht="18.45" customHeight="1">
      <c r="B17" s="16"/>
      <c r="E17" s="21" t="s">
        <v>33</v>
      </c>
      <c r="AK17" s="23" t="s">
        <v>28</v>
      </c>
      <c r="AN17" s="21" t="s">
        <v>1</v>
      </c>
      <c r="AR17" s="16"/>
      <c r="BE17" s="174"/>
      <c r="BS17" s="13" t="s">
        <v>3</v>
      </c>
    </row>
    <row r="18" spans="2:71" ht="6.9" customHeight="1">
      <c r="B18" s="16"/>
      <c r="AR18" s="16"/>
      <c r="BE18" s="174"/>
      <c r="BS18" s="13" t="s">
        <v>6</v>
      </c>
    </row>
    <row r="19" spans="2:71" ht="12" customHeight="1">
      <c r="B19" s="16"/>
      <c r="D19" s="23" t="s">
        <v>34</v>
      </c>
      <c r="AK19" s="23" t="s">
        <v>25</v>
      </c>
      <c r="AN19" s="21" t="s">
        <v>1</v>
      </c>
      <c r="AR19" s="16"/>
      <c r="BE19" s="174"/>
      <c r="BS19" s="13" t="s">
        <v>6</v>
      </c>
    </row>
    <row r="20" spans="2:71" ht="18.45" customHeight="1">
      <c r="B20" s="16"/>
      <c r="E20" s="21" t="s">
        <v>35</v>
      </c>
      <c r="AK20" s="23" t="s">
        <v>28</v>
      </c>
      <c r="AN20" s="21" t="s">
        <v>1</v>
      </c>
      <c r="AR20" s="16"/>
      <c r="BE20" s="174"/>
      <c r="BS20" s="13" t="s">
        <v>36</v>
      </c>
    </row>
    <row r="21" spans="2:71" ht="6.9" customHeight="1">
      <c r="B21" s="16"/>
      <c r="AR21" s="16"/>
      <c r="BE21" s="174"/>
    </row>
    <row r="22" spans="2:71" ht="12" customHeight="1">
      <c r="B22" s="16"/>
      <c r="D22" s="23" t="s">
        <v>37</v>
      </c>
      <c r="AR22" s="16"/>
      <c r="BE22" s="174"/>
    </row>
    <row r="23" spans="2:71" ht="16.5" customHeight="1">
      <c r="B23" s="16"/>
      <c r="E23" s="181" t="s">
        <v>1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16"/>
      <c r="BE23" s="174"/>
    </row>
    <row r="24" spans="2:71" ht="6.9" customHeight="1">
      <c r="B24" s="16"/>
      <c r="AR24" s="16"/>
      <c r="BE24" s="174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74"/>
    </row>
    <row r="26" spans="2:71" s="1" customFormat="1" ht="25.95" customHeight="1">
      <c r="B26" s="28"/>
      <c r="D26" s="29" t="s">
        <v>38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2">
        <f>ROUND(AG94,2)</f>
        <v>0</v>
      </c>
      <c r="AL26" s="183"/>
      <c r="AM26" s="183"/>
      <c r="AN26" s="183"/>
      <c r="AO26" s="183"/>
      <c r="AR26" s="28"/>
      <c r="BE26" s="174"/>
    </row>
    <row r="27" spans="2:71" s="1" customFormat="1" ht="6.9" customHeight="1">
      <c r="B27" s="28"/>
      <c r="AR27" s="28"/>
      <c r="BE27" s="174"/>
    </row>
    <row r="28" spans="2:71" s="1" customFormat="1" ht="13.2">
      <c r="B28" s="28"/>
      <c r="L28" s="184" t="s">
        <v>39</v>
      </c>
      <c r="M28" s="184"/>
      <c r="N28" s="184"/>
      <c r="O28" s="184"/>
      <c r="P28" s="184"/>
      <c r="W28" s="184" t="s">
        <v>40</v>
      </c>
      <c r="X28" s="184"/>
      <c r="Y28" s="184"/>
      <c r="Z28" s="184"/>
      <c r="AA28" s="184"/>
      <c r="AB28" s="184"/>
      <c r="AC28" s="184"/>
      <c r="AD28" s="184"/>
      <c r="AE28" s="184"/>
      <c r="AK28" s="184" t="s">
        <v>41</v>
      </c>
      <c r="AL28" s="184"/>
      <c r="AM28" s="184"/>
      <c r="AN28" s="184"/>
      <c r="AO28" s="184"/>
      <c r="AR28" s="28"/>
      <c r="BE28" s="174"/>
    </row>
    <row r="29" spans="2:71" s="2" customFormat="1" ht="14.4" customHeight="1">
      <c r="B29" s="32"/>
      <c r="D29" s="23" t="s">
        <v>42</v>
      </c>
      <c r="F29" s="23" t="s">
        <v>43</v>
      </c>
      <c r="L29" s="187">
        <v>0.21</v>
      </c>
      <c r="M29" s="186"/>
      <c r="N29" s="186"/>
      <c r="O29" s="186"/>
      <c r="P29" s="186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K29" s="185">
        <f>ROUND(AV94, 2)</f>
        <v>0</v>
      </c>
      <c r="AL29" s="186"/>
      <c r="AM29" s="186"/>
      <c r="AN29" s="186"/>
      <c r="AO29" s="186"/>
      <c r="AR29" s="32"/>
      <c r="BE29" s="175"/>
    </row>
    <row r="30" spans="2:71" s="2" customFormat="1" ht="14.4" customHeight="1">
      <c r="B30" s="32"/>
      <c r="F30" s="23" t="s">
        <v>44</v>
      </c>
      <c r="L30" s="187">
        <v>0.15</v>
      </c>
      <c r="M30" s="186"/>
      <c r="N30" s="186"/>
      <c r="O30" s="186"/>
      <c r="P30" s="186"/>
      <c r="W30" s="185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ROUND(AW94, 2)</f>
        <v>0</v>
      </c>
      <c r="AL30" s="186"/>
      <c r="AM30" s="186"/>
      <c r="AN30" s="186"/>
      <c r="AO30" s="186"/>
      <c r="AR30" s="32"/>
      <c r="BE30" s="175"/>
    </row>
    <row r="31" spans="2:71" s="2" customFormat="1" ht="14.4" hidden="1" customHeight="1">
      <c r="B31" s="32"/>
      <c r="F31" s="23" t="s">
        <v>45</v>
      </c>
      <c r="L31" s="187">
        <v>0.21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2"/>
      <c r="BE31" s="175"/>
    </row>
    <row r="32" spans="2:71" s="2" customFormat="1" ht="14.4" hidden="1" customHeight="1">
      <c r="B32" s="32"/>
      <c r="F32" s="23" t="s">
        <v>46</v>
      </c>
      <c r="L32" s="187">
        <v>0.15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2"/>
      <c r="BE32" s="175"/>
    </row>
    <row r="33" spans="2:57" s="2" customFormat="1" ht="14.4" hidden="1" customHeight="1">
      <c r="B33" s="32"/>
      <c r="F33" s="23" t="s">
        <v>47</v>
      </c>
      <c r="L33" s="187">
        <v>0</v>
      </c>
      <c r="M33" s="186"/>
      <c r="N33" s="186"/>
      <c r="O33" s="186"/>
      <c r="P33" s="186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32"/>
      <c r="BE33" s="175"/>
    </row>
    <row r="34" spans="2:57" s="1" customFormat="1" ht="6.9" customHeight="1">
      <c r="B34" s="28"/>
      <c r="AR34" s="28"/>
      <c r="BE34" s="174"/>
    </row>
    <row r="35" spans="2:57" s="1" customFormat="1" ht="25.95" customHeight="1">
      <c r="B35" s="28"/>
      <c r="C35" s="33"/>
      <c r="D35" s="34" t="s">
        <v>48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49</v>
      </c>
      <c r="U35" s="35"/>
      <c r="V35" s="35"/>
      <c r="W35" s="35"/>
      <c r="X35" s="191" t="s">
        <v>50</v>
      </c>
      <c r="Y35" s="189"/>
      <c r="Z35" s="189"/>
      <c r="AA35" s="189"/>
      <c r="AB35" s="189"/>
      <c r="AC35" s="35"/>
      <c r="AD35" s="35"/>
      <c r="AE35" s="35"/>
      <c r="AF35" s="35"/>
      <c r="AG35" s="35"/>
      <c r="AH35" s="35"/>
      <c r="AI35" s="35"/>
      <c r="AJ35" s="35"/>
      <c r="AK35" s="188">
        <f>SUM(AK26:AK33)</f>
        <v>0</v>
      </c>
      <c r="AL35" s="189"/>
      <c r="AM35" s="189"/>
      <c r="AN35" s="189"/>
      <c r="AO35" s="190"/>
      <c r="AP35" s="33"/>
      <c r="AQ35" s="33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7" t="s">
        <v>51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52</v>
      </c>
      <c r="AI49" s="38"/>
      <c r="AJ49" s="38"/>
      <c r="AK49" s="38"/>
      <c r="AL49" s="38"/>
      <c r="AM49" s="38"/>
      <c r="AN49" s="38"/>
      <c r="AO49" s="38"/>
      <c r="AR49" s="28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8"/>
      <c r="D60" s="39" t="s">
        <v>53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54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53</v>
      </c>
      <c r="AI60" s="30"/>
      <c r="AJ60" s="30"/>
      <c r="AK60" s="30"/>
      <c r="AL60" s="30"/>
      <c r="AM60" s="39" t="s">
        <v>54</v>
      </c>
      <c r="AN60" s="30"/>
      <c r="AO60" s="30"/>
      <c r="AR60" s="28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8"/>
      <c r="D64" s="37" t="s">
        <v>55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56</v>
      </c>
      <c r="AI64" s="38"/>
      <c r="AJ64" s="38"/>
      <c r="AK64" s="38"/>
      <c r="AL64" s="38"/>
      <c r="AM64" s="38"/>
      <c r="AN64" s="38"/>
      <c r="AO64" s="38"/>
      <c r="AR64" s="28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8"/>
      <c r="D75" s="39" t="s">
        <v>53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54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53</v>
      </c>
      <c r="AI75" s="30"/>
      <c r="AJ75" s="30"/>
      <c r="AK75" s="30"/>
      <c r="AL75" s="30"/>
      <c r="AM75" s="39" t="s">
        <v>54</v>
      </c>
      <c r="AN75" s="30"/>
      <c r="AO75" s="30"/>
      <c r="AR75" s="28"/>
    </row>
    <row r="76" spans="2:44" s="1" customFormat="1" ht="10.199999999999999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" customHeight="1">
      <c r="B82" s="28"/>
      <c r="C82" s="17" t="s">
        <v>57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2132021-1</v>
      </c>
      <c r="AR84" s="44"/>
    </row>
    <row r="85" spans="1:91" s="4" customFormat="1" ht="36.9" customHeight="1">
      <c r="B85" s="45"/>
      <c r="C85" s="46" t="s">
        <v>16</v>
      </c>
      <c r="L85" s="170" t="str">
        <f>K6</f>
        <v>Cyklotrasa A3 v intravilánu Kolovrat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R85" s="45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>k.ú.Kolovraty</v>
      </c>
      <c r="AI87" s="23" t="s">
        <v>22</v>
      </c>
      <c r="AM87" s="196" t="str">
        <f>IF(AN8= "","",AN8)</f>
        <v>5. 9. 2023</v>
      </c>
      <c r="AN87" s="196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24</v>
      </c>
      <c r="L89" s="3" t="str">
        <f>IF(E11= "","",E11)</f>
        <v>MĚSTSKÁ ČÁST PRAHA-KOLOVRATY</v>
      </c>
      <c r="AI89" s="23" t="s">
        <v>31</v>
      </c>
      <c r="AM89" s="197" t="str">
        <f>IF(E17="","",E17)</f>
        <v>PFProjekt s.r.o.</v>
      </c>
      <c r="AN89" s="198"/>
      <c r="AO89" s="198"/>
      <c r="AP89" s="198"/>
      <c r="AR89" s="28"/>
      <c r="AS89" s="200" t="s">
        <v>58</v>
      </c>
      <c r="AT89" s="201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8"/>
      <c r="C90" s="23" t="s">
        <v>29</v>
      </c>
      <c r="L90" s="3" t="str">
        <f>IF(E14= "Vyplň údaj","",E14)</f>
        <v/>
      </c>
      <c r="AI90" s="23" t="s">
        <v>34</v>
      </c>
      <c r="AM90" s="197" t="str">
        <f>IF(E20="","",E20)</f>
        <v xml:space="preserve"> </v>
      </c>
      <c r="AN90" s="198"/>
      <c r="AO90" s="198"/>
      <c r="AP90" s="198"/>
      <c r="AR90" s="28"/>
      <c r="AS90" s="202"/>
      <c r="AT90" s="203"/>
      <c r="BD90" s="52"/>
    </row>
    <row r="91" spans="1:91" s="1" customFormat="1" ht="10.8" customHeight="1">
      <c r="B91" s="28"/>
      <c r="AR91" s="28"/>
      <c r="AS91" s="202"/>
      <c r="AT91" s="203"/>
      <c r="BD91" s="52"/>
    </row>
    <row r="92" spans="1:91" s="1" customFormat="1" ht="29.25" customHeight="1">
      <c r="B92" s="28"/>
      <c r="C92" s="166" t="s">
        <v>59</v>
      </c>
      <c r="D92" s="167"/>
      <c r="E92" s="167"/>
      <c r="F92" s="167"/>
      <c r="G92" s="167"/>
      <c r="H92" s="53"/>
      <c r="I92" s="169" t="s">
        <v>60</v>
      </c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95" t="s">
        <v>61</v>
      </c>
      <c r="AH92" s="167"/>
      <c r="AI92" s="167"/>
      <c r="AJ92" s="167"/>
      <c r="AK92" s="167"/>
      <c r="AL92" s="167"/>
      <c r="AM92" s="167"/>
      <c r="AN92" s="169" t="s">
        <v>62</v>
      </c>
      <c r="AO92" s="167"/>
      <c r="AP92" s="199"/>
      <c r="AQ92" s="54" t="s">
        <v>63</v>
      </c>
      <c r="AR92" s="28"/>
      <c r="AS92" s="55" t="s">
        <v>64</v>
      </c>
      <c r="AT92" s="56" t="s">
        <v>65</v>
      </c>
      <c r="AU92" s="56" t="s">
        <v>66</v>
      </c>
      <c r="AV92" s="56" t="s">
        <v>67</v>
      </c>
      <c r="AW92" s="56" t="s">
        <v>68</v>
      </c>
      <c r="AX92" s="56" t="s">
        <v>69</v>
      </c>
      <c r="AY92" s="56" t="s">
        <v>70</v>
      </c>
      <c r="AZ92" s="56" t="s">
        <v>71</v>
      </c>
      <c r="BA92" s="56" t="s">
        <v>72</v>
      </c>
      <c r="BB92" s="56" t="s">
        <v>73</v>
      </c>
      <c r="BC92" s="56" t="s">
        <v>74</v>
      </c>
      <c r="BD92" s="57" t="s">
        <v>75</v>
      </c>
    </row>
    <row r="93" spans="1:91" s="1" customFormat="1" ht="10.8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76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2">
        <f>ROUND(SUM(AG95:AG110),2)</f>
        <v>0</v>
      </c>
      <c r="AH94" s="172"/>
      <c r="AI94" s="172"/>
      <c r="AJ94" s="172"/>
      <c r="AK94" s="172"/>
      <c r="AL94" s="172"/>
      <c r="AM94" s="172"/>
      <c r="AN94" s="204">
        <f t="shared" ref="AN94:AN110" si="0">SUM(AG94,AT94)</f>
        <v>0</v>
      </c>
      <c r="AO94" s="204"/>
      <c r="AP94" s="204"/>
      <c r="AQ94" s="63" t="s">
        <v>1</v>
      </c>
      <c r="AR94" s="59"/>
      <c r="AS94" s="64">
        <f>ROUND(SUM(AS95:AS110),2)</f>
        <v>0</v>
      </c>
      <c r="AT94" s="65">
        <f t="shared" ref="AT94:AT110" si="1">ROUND(SUM(AV94:AW94),2)</f>
        <v>0</v>
      </c>
      <c r="AU94" s="66">
        <f>ROUND(SUM(AU95:AU110),5)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ROUND(SUM(AZ95:AZ110),2)</f>
        <v>0</v>
      </c>
      <c r="BA94" s="65">
        <f>ROUND(SUM(BA95:BA110),2)</f>
        <v>0</v>
      </c>
      <c r="BB94" s="65">
        <f>ROUND(SUM(BB95:BB110),2)</f>
        <v>0</v>
      </c>
      <c r="BC94" s="65">
        <f>ROUND(SUM(BC95:BC110),2)</f>
        <v>0</v>
      </c>
      <c r="BD94" s="67">
        <f>ROUND(SUM(BD95:BD110),2)</f>
        <v>0</v>
      </c>
      <c r="BS94" s="68" t="s">
        <v>77</v>
      </c>
      <c r="BT94" s="68" t="s">
        <v>78</v>
      </c>
      <c r="BU94" s="69" t="s">
        <v>79</v>
      </c>
      <c r="BV94" s="68" t="s">
        <v>80</v>
      </c>
      <c r="BW94" s="68" t="s">
        <v>4</v>
      </c>
      <c r="BX94" s="68" t="s">
        <v>81</v>
      </c>
      <c r="CL94" s="68" t="s">
        <v>1</v>
      </c>
    </row>
    <row r="95" spans="1:91" s="6" customFormat="1" ht="16.5" customHeight="1">
      <c r="A95" s="70" t="s">
        <v>82</v>
      </c>
      <c r="B95" s="71"/>
      <c r="C95" s="72"/>
      <c r="D95" s="168" t="s">
        <v>83</v>
      </c>
      <c r="E95" s="168"/>
      <c r="F95" s="168"/>
      <c r="G95" s="168"/>
      <c r="H95" s="168"/>
      <c r="I95" s="73"/>
      <c r="J95" s="168" t="s">
        <v>84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93">
        <f>'SO 101 - Stezka podél Říč...'!J30</f>
        <v>0</v>
      </c>
      <c r="AH95" s="194"/>
      <c r="AI95" s="194"/>
      <c r="AJ95" s="194"/>
      <c r="AK95" s="194"/>
      <c r="AL95" s="194"/>
      <c r="AM95" s="194"/>
      <c r="AN95" s="193">
        <f t="shared" si="0"/>
        <v>0</v>
      </c>
      <c r="AO95" s="194"/>
      <c r="AP95" s="194"/>
      <c r="AQ95" s="74" t="s">
        <v>85</v>
      </c>
      <c r="AR95" s="71"/>
      <c r="AS95" s="75">
        <v>0</v>
      </c>
      <c r="AT95" s="76">
        <f t="shared" si="1"/>
        <v>0</v>
      </c>
      <c r="AU95" s="77">
        <f>'SO 101 - Stezka podél Říč...'!P133</f>
        <v>0</v>
      </c>
      <c r="AV95" s="76">
        <f>'SO 101 - Stezka podél Říč...'!J33</f>
        <v>0</v>
      </c>
      <c r="AW95" s="76">
        <f>'SO 101 - Stezka podél Říč...'!J34</f>
        <v>0</v>
      </c>
      <c r="AX95" s="76">
        <f>'SO 101 - Stezka podél Říč...'!J35</f>
        <v>0</v>
      </c>
      <c r="AY95" s="76">
        <f>'SO 101 - Stezka podél Říč...'!J36</f>
        <v>0</v>
      </c>
      <c r="AZ95" s="76">
        <f>'SO 101 - Stezka podél Říč...'!F33</f>
        <v>0</v>
      </c>
      <c r="BA95" s="76">
        <f>'SO 101 - Stezka podél Říč...'!F34</f>
        <v>0</v>
      </c>
      <c r="BB95" s="76">
        <f>'SO 101 - Stezka podél Říč...'!F35</f>
        <v>0</v>
      </c>
      <c r="BC95" s="76">
        <f>'SO 101 - Stezka podél Říč...'!F36</f>
        <v>0</v>
      </c>
      <c r="BD95" s="78">
        <f>'SO 101 - Stezka podél Říč...'!F37</f>
        <v>0</v>
      </c>
      <c r="BT95" s="79" t="s">
        <v>86</v>
      </c>
      <c r="BV95" s="79" t="s">
        <v>80</v>
      </c>
      <c r="BW95" s="79" t="s">
        <v>87</v>
      </c>
      <c r="BX95" s="79" t="s">
        <v>4</v>
      </c>
      <c r="CL95" s="79" t="s">
        <v>1</v>
      </c>
      <c r="CM95" s="79" t="s">
        <v>88</v>
      </c>
    </row>
    <row r="96" spans="1:91" s="6" customFormat="1" ht="24.75" customHeight="1">
      <c r="A96" s="70" t="s">
        <v>82</v>
      </c>
      <c r="B96" s="71"/>
      <c r="C96" s="72"/>
      <c r="D96" s="168" t="s">
        <v>89</v>
      </c>
      <c r="E96" s="168"/>
      <c r="F96" s="168"/>
      <c r="G96" s="168"/>
      <c r="H96" s="168"/>
      <c r="I96" s="73"/>
      <c r="J96" s="168" t="s">
        <v>89</v>
      </c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93">
        <f>'SO 102a - SO 102a'!J30</f>
        <v>0</v>
      </c>
      <c r="AH96" s="194"/>
      <c r="AI96" s="194"/>
      <c r="AJ96" s="194"/>
      <c r="AK96" s="194"/>
      <c r="AL96" s="194"/>
      <c r="AM96" s="194"/>
      <c r="AN96" s="193">
        <f t="shared" si="0"/>
        <v>0</v>
      </c>
      <c r="AO96" s="194"/>
      <c r="AP96" s="194"/>
      <c r="AQ96" s="74" t="s">
        <v>85</v>
      </c>
      <c r="AR96" s="71"/>
      <c r="AS96" s="75">
        <v>0</v>
      </c>
      <c r="AT96" s="76">
        <f t="shared" si="1"/>
        <v>0</v>
      </c>
      <c r="AU96" s="77">
        <f>'SO 102a - SO 102a'!P132</f>
        <v>0</v>
      </c>
      <c r="AV96" s="76">
        <f>'SO 102a - SO 102a'!J33</f>
        <v>0</v>
      </c>
      <c r="AW96" s="76">
        <f>'SO 102a - SO 102a'!J34</f>
        <v>0</v>
      </c>
      <c r="AX96" s="76">
        <f>'SO 102a - SO 102a'!J35</f>
        <v>0</v>
      </c>
      <c r="AY96" s="76">
        <f>'SO 102a - SO 102a'!J36</f>
        <v>0</v>
      </c>
      <c r="AZ96" s="76">
        <f>'SO 102a - SO 102a'!F33</f>
        <v>0</v>
      </c>
      <c r="BA96" s="76">
        <f>'SO 102a - SO 102a'!F34</f>
        <v>0</v>
      </c>
      <c r="BB96" s="76">
        <f>'SO 102a - SO 102a'!F35</f>
        <v>0</v>
      </c>
      <c r="BC96" s="76">
        <f>'SO 102a - SO 102a'!F36</f>
        <v>0</v>
      </c>
      <c r="BD96" s="78">
        <f>'SO 102a - SO 102a'!F37</f>
        <v>0</v>
      </c>
      <c r="BT96" s="79" t="s">
        <v>86</v>
      </c>
      <c r="BV96" s="79" t="s">
        <v>80</v>
      </c>
      <c r="BW96" s="79" t="s">
        <v>90</v>
      </c>
      <c r="BX96" s="79" t="s">
        <v>4</v>
      </c>
      <c r="CL96" s="79" t="s">
        <v>1</v>
      </c>
      <c r="CM96" s="79" t="s">
        <v>88</v>
      </c>
    </row>
    <row r="97" spans="1:91" s="6" customFormat="1" ht="24.75" customHeight="1">
      <c r="A97" s="70" t="s">
        <v>82</v>
      </c>
      <c r="B97" s="71"/>
      <c r="C97" s="72"/>
      <c r="D97" s="168" t="s">
        <v>91</v>
      </c>
      <c r="E97" s="168"/>
      <c r="F97" s="168"/>
      <c r="G97" s="168"/>
      <c r="H97" s="168"/>
      <c r="I97" s="73"/>
      <c r="J97" s="168" t="s">
        <v>91</v>
      </c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93">
        <f>'SO 102b - SO 102b'!J30</f>
        <v>0</v>
      </c>
      <c r="AH97" s="194"/>
      <c r="AI97" s="194"/>
      <c r="AJ97" s="194"/>
      <c r="AK97" s="194"/>
      <c r="AL97" s="194"/>
      <c r="AM97" s="194"/>
      <c r="AN97" s="193">
        <f t="shared" si="0"/>
        <v>0</v>
      </c>
      <c r="AO97" s="194"/>
      <c r="AP97" s="194"/>
      <c r="AQ97" s="74" t="s">
        <v>85</v>
      </c>
      <c r="AR97" s="71"/>
      <c r="AS97" s="75">
        <v>0</v>
      </c>
      <c r="AT97" s="76">
        <f t="shared" si="1"/>
        <v>0</v>
      </c>
      <c r="AU97" s="77">
        <f>'SO 102b - SO 102b'!P130</f>
        <v>0</v>
      </c>
      <c r="AV97" s="76">
        <f>'SO 102b - SO 102b'!J33</f>
        <v>0</v>
      </c>
      <c r="AW97" s="76">
        <f>'SO 102b - SO 102b'!J34</f>
        <v>0</v>
      </c>
      <c r="AX97" s="76">
        <f>'SO 102b - SO 102b'!J35</f>
        <v>0</v>
      </c>
      <c r="AY97" s="76">
        <f>'SO 102b - SO 102b'!J36</f>
        <v>0</v>
      </c>
      <c r="AZ97" s="76">
        <f>'SO 102b - SO 102b'!F33</f>
        <v>0</v>
      </c>
      <c r="BA97" s="76">
        <f>'SO 102b - SO 102b'!F34</f>
        <v>0</v>
      </c>
      <c r="BB97" s="76">
        <f>'SO 102b - SO 102b'!F35</f>
        <v>0</v>
      </c>
      <c r="BC97" s="76">
        <f>'SO 102b - SO 102b'!F36</f>
        <v>0</v>
      </c>
      <c r="BD97" s="78">
        <f>'SO 102b - SO 102b'!F37</f>
        <v>0</v>
      </c>
      <c r="BT97" s="79" t="s">
        <v>86</v>
      </c>
      <c r="BV97" s="79" t="s">
        <v>80</v>
      </c>
      <c r="BW97" s="79" t="s">
        <v>92</v>
      </c>
      <c r="BX97" s="79" t="s">
        <v>4</v>
      </c>
      <c r="CL97" s="79" t="s">
        <v>1</v>
      </c>
      <c r="CM97" s="79" t="s">
        <v>88</v>
      </c>
    </row>
    <row r="98" spans="1:91" s="6" customFormat="1" ht="16.5" customHeight="1">
      <c r="A98" s="70" t="s">
        <v>82</v>
      </c>
      <c r="B98" s="71"/>
      <c r="C98" s="72"/>
      <c r="D98" s="168" t="s">
        <v>93</v>
      </c>
      <c r="E98" s="168"/>
      <c r="F98" s="168"/>
      <c r="G98" s="168"/>
      <c r="H98" s="168"/>
      <c r="I98" s="73"/>
      <c r="J98" s="168" t="s">
        <v>94</v>
      </c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93">
        <f>'SO 103 - Propojení parkov...'!J30</f>
        <v>0</v>
      </c>
      <c r="AH98" s="194"/>
      <c r="AI98" s="194"/>
      <c r="AJ98" s="194"/>
      <c r="AK98" s="194"/>
      <c r="AL98" s="194"/>
      <c r="AM98" s="194"/>
      <c r="AN98" s="193">
        <f t="shared" si="0"/>
        <v>0</v>
      </c>
      <c r="AO98" s="194"/>
      <c r="AP98" s="194"/>
      <c r="AQ98" s="74" t="s">
        <v>85</v>
      </c>
      <c r="AR98" s="71"/>
      <c r="AS98" s="75">
        <v>0</v>
      </c>
      <c r="AT98" s="76">
        <f t="shared" si="1"/>
        <v>0</v>
      </c>
      <c r="AU98" s="77">
        <f>'SO 103 - Propojení parkov...'!P131</f>
        <v>0</v>
      </c>
      <c r="AV98" s="76">
        <f>'SO 103 - Propojení parkov...'!J33</f>
        <v>0</v>
      </c>
      <c r="AW98" s="76">
        <f>'SO 103 - Propojení parkov...'!J34</f>
        <v>0</v>
      </c>
      <c r="AX98" s="76">
        <f>'SO 103 - Propojení parkov...'!J35</f>
        <v>0</v>
      </c>
      <c r="AY98" s="76">
        <f>'SO 103 - Propojení parkov...'!J36</f>
        <v>0</v>
      </c>
      <c r="AZ98" s="76">
        <f>'SO 103 - Propojení parkov...'!F33</f>
        <v>0</v>
      </c>
      <c r="BA98" s="76">
        <f>'SO 103 - Propojení parkov...'!F34</f>
        <v>0</v>
      </c>
      <c r="BB98" s="76">
        <f>'SO 103 - Propojení parkov...'!F35</f>
        <v>0</v>
      </c>
      <c r="BC98" s="76">
        <f>'SO 103 - Propojení parkov...'!F36</f>
        <v>0</v>
      </c>
      <c r="BD98" s="78">
        <f>'SO 103 - Propojení parkov...'!F37</f>
        <v>0</v>
      </c>
      <c r="BT98" s="79" t="s">
        <v>86</v>
      </c>
      <c r="BV98" s="79" t="s">
        <v>80</v>
      </c>
      <c r="BW98" s="79" t="s">
        <v>95</v>
      </c>
      <c r="BX98" s="79" t="s">
        <v>4</v>
      </c>
      <c r="CL98" s="79" t="s">
        <v>1</v>
      </c>
      <c r="CM98" s="79" t="s">
        <v>88</v>
      </c>
    </row>
    <row r="99" spans="1:91" s="6" customFormat="1" ht="16.5" customHeight="1">
      <c r="A99" s="70" t="s">
        <v>82</v>
      </c>
      <c r="B99" s="71"/>
      <c r="C99" s="72"/>
      <c r="D99" s="168" t="s">
        <v>96</v>
      </c>
      <c r="E99" s="168"/>
      <c r="F99" s="168"/>
      <c r="G99" s="168"/>
      <c r="H99" s="168"/>
      <c r="I99" s="73"/>
      <c r="J99" s="168" t="s">
        <v>97</v>
      </c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93">
        <f>'SO 104 - Stavební úpravy ...'!J30</f>
        <v>0</v>
      </c>
      <c r="AH99" s="194"/>
      <c r="AI99" s="194"/>
      <c r="AJ99" s="194"/>
      <c r="AK99" s="194"/>
      <c r="AL99" s="194"/>
      <c r="AM99" s="194"/>
      <c r="AN99" s="193">
        <f t="shared" si="0"/>
        <v>0</v>
      </c>
      <c r="AO99" s="194"/>
      <c r="AP99" s="194"/>
      <c r="AQ99" s="74" t="s">
        <v>85</v>
      </c>
      <c r="AR99" s="71"/>
      <c r="AS99" s="75">
        <v>0</v>
      </c>
      <c r="AT99" s="76">
        <f t="shared" si="1"/>
        <v>0</v>
      </c>
      <c r="AU99" s="77">
        <f>'SO 104 - Stavební úpravy ...'!P133</f>
        <v>0</v>
      </c>
      <c r="AV99" s="76">
        <f>'SO 104 - Stavební úpravy ...'!J33</f>
        <v>0</v>
      </c>
      <c r="AW99" s="76">
        <f>'SO 104 - Stavební úpravy ...'!J34</f>
        <v>0</v>
      </c>
      <c r="AX99" s="76">
        <f>'SO 104 - Stavební úpravy ...'!J35</f>
        <v>0</v>
      </c>
      <c r="AY99" s="76">
        <f>'SO 104 - Stavební úpravy ...'!J36</f>
        <v>0</v>
      </c>
      <c r="AZ99" s="76">
        <f>'SO 104 - Stavební úpravy ...'!F33</f>
        <v>0</v>
      </c>
      <c r="BA99" s="76">
        <f>'SO 104 - Stavební úpravy ...'!F34</f>
        <v>0</v>
      </c>
      <c r="BB99" s="76">
        <f>'SO 104 - Stavební úpravy ...'!F35</f>
        <v>0</v>
      </c>
      <c r="BC99" s="76">
        <f>'SO 104 - Stavební úpravy ...'!F36</f>
        <v>0</v>
      </c>
      <c r="BD99" s="78">
        <f>'SO 104 - Stavební úpravy ...'!F37</f>
        <v>0</v>
      </c>
      <c r="BT99" s="79" t="s">
        <v>86</v>
      </c>
      <c r="BV99" s="79" t="s">
        <v>80</v>
      </c>
      <c r="BW99" s="79" t="s">
        <v>98</v>
      </c>
      <c r="BX99" s="79" t="s">
        <v>4</v>
      </c>
      <c r="CL99" s="79" t="s">
        <v>1</v>
      </c>
      <c r="CM99" s="79" t="s">
        <v>88</v>
      </c>
    </row>
    <row r="100" spans="1:91" s="6" customFormat="1" ht="16.5" customHeight="1">
      <c r="A100" s="70" t="s">
        <v>82</v>
      </c>
      <c r="B100" s="71"/>
      <c r="C100" s="72"/>
      <c r="D100" s="168" t="s">
        <v>99</v>
      </c>
      <c r="E100" s="168"/>
      <c r="F100" s="168"/>
      <c r="G100" s="168"/>
      <c r="H100" s="168"/>
      <c r="I100" s="73"/>
      <c r="J100" s="168" t="s">
        <v>100</v>
      </c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93">
        <f>'SO 105 - Úpravy v ulici D...'!J30</f>
        <v>0</v>
      </c>
      <c r="AH100" s="194"/>
      <c r="AI100" s="194"/>
      <c r="AJ100" s="194"/>
      <c r="AK100" s="194"/>
      <c r="AL100" s="194"/>
      <c r="AM100" s="194"/>
      <c r="AN100" s="193">
        <f t="shared" si="0"/>
        <v>0</v>
      </c>
      <c r="AO100" s="194"/>
      <c r="AP100" s="194"/>
      <c r="AQ100" s="74" t="s">
        <v>85</v>
      </c>
      <c r="AR100" s="71"/>
      <c r="AS100" s="75">
        <v>0</v>
      </c>
      <c r="AT100" s="76">
        <f t="shared" si="1"/>
        <v>0</v>
      </c>
      <c r="AU100" s="77">
        <f>'SO 105 - Úpravy v ulici D...'!P128</f>
        <v>0</v>
      </c>
      <c r="AV100" s="76">
        <f>'SO 105 - Úpravy v ulici D...'!J33</f>
        <v>0</v>
      </c>
      <c r="AW100" s="76">
        <f>'SO 105 - Úpravy v ulici D...'!J34</f>
        <v>0</v>
      </c>
      <c r="AX100" s="76">
        <f>'SO 105 - Úpravy v ulici D...'!J35</f>
        <v>0</v>
      </c>
      <c r="AY100" s="76">
        <f>'SO 105 - Úpravy v ulici D...'!J36</f>
        <v>0</v>
      </c>
      <c r="AZ100" s="76">
        <f>'SO 105 - Úpravy v ulici D...'!F33</f>
        <v>0</v>
      </c>
      <c r="BA100" s="76">
        <f>'SO 105 - Úpravy v ulici D...'!F34</f>
        <v>0</v>
      </c>
      <c r="BB100" s="76">
        <f>'SO 105 - Úpravy v ulici D...'!F35</f>
        <v>0</v>
      </c>
      <c r="BC100" s="76">
        <f>'SO 105 - Úpravy v ulici D...'!F36</f>
        <v>0</v>
      </c>
      <c r="BD100" s="78">
        <f>'SO 105 - Úpravy v ulici D...'!F37</f>
        <v>0</v>
      </c>
      <c r="BT100" s="79" t="s">
        <v>86</v>
      </c>
      <c r="BV100" s="79" t="s">
        <v>80</v>
      </c>
      <c r="BW100" s="79" t="s">
        <v>101</v>
      </c>
      <c r="BX100" s="79" t="s">
        <v>4</v>
      </c>
      <c r="CL100" s="79" t="s">
        <v>1</v>
      </c>
      <c r="CM100" s="79" t="s">
        <v>88</v>
      </c>
    </row>
    <row r="101" spans="1:91" s="6" customFormat="1" ht="16.5" customHeight="1">
      <c r="A101" s="70" t="s">
        <v>82</v>
      </c>
      <c r="B101" s="71"/>
      <c r="C101" s="72"/>
      <c r="D101" s="168" t="s">
        <v>102</v>
      </c>
      <c r="E101" s="168"/>
      <c r="F101" s="168"/>
      <c r="G101" s="168"/>
      <c r="H101" s="168"/>
      <c r="I101" s="73"/>
      <c r="J101" s="168" t="s">
        <v>103</v>
      </c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93">
        <f>'SO 106 - Stezka skrz park...'!J30</f>
        <v>0</v>
      </c>
      <c r="AH101" s="194"/>
      <c r="AI101" s="194"/>
      <c r="AJ101" s="194"/>
      <c r="AK101" s="194"/>
      <c r="AL101" s="194"/>
      <c r="AM101" s="194"/>
      <c r="AN101" s="193">
        <f t="shared" si="0"/>
        <v>0</v>
      </c>
      <c r="AO101" s="194"/>
      <c r="AP101" s="194"/>
      <c r="AQ101" s="74" t="s">
        <v>85</v>
      </c>
      <c r="AR101" s="71"/>
      <c r="AS101" s="75">
        <v>0</v>
      </c>
      <c r="AT101" s="76">
        <f t="shared" si="1"/>
        <v>0</v>
      </c>
      <c r="AU101" s="77">
        <f>'SO 106 - Stezka skrz park...'!P129</f>
        <v>0</v>
      </c>
      <c r="AV101" s="76">
        <f>'SO 106 - Stezka skrz park...'!J33</f>
        <v>0</v>
      </c>
      <c r="AW101" s="76">
        <f>'SO 106 - Stezka skrz park...'!J34</f>
        <v>0</v>
      </c>
      <c r="AX101" s="76">
        <f>'SO 106 - Stezka skrz park...'!J35</f>
        <v>0</v>
      </c>
      <c r="AY101" s="76">
        <f>'SO 106 - Stezka skrz park...'!J36</f>
        <v>0</v>
      </c>
      <c r="AZ101" s="76">
        <f>'SO 106 - Stezka skrz park...'!F33</f>
        <v>0</v>
      </c>
      <c r="BA101" s="76">
        <f>'SO 106 - Stezka skrz park...'!F34</f>
        <v>0</v>
      </c>
      <c r="BB101" s="76">
        <f>'SO 106 - Stezka skrz park...'!F35</f>
        <v>0</v>
      </c>
      <c r="BC101" s="76">
        <f>'SO 106 - Stezka skrz park...'!F36</f>
        <v>0</v>
      </c>
      <c r="BD101" s="78">
        <f>'SO 106 - Stezka skrz park...'!F37</f>
        <v>0</v>
      </c>
      <c r="BT101" s="79" t="s">
        <v>86</v>
      </c>
      <c r="BV101" s="79" t="s">
        <v>80</v>
      </c>
      <c r="BW101" s="79" t="s">
        <v>104</v>
      </c>
      <c r="BX101" s="79" t="s">
        <v>4</v>
      </c>
      <c r="CL101" s="79" t="s">
        <v>1</v>
      </c>
      <c r="CM101" s="79" t="s">
        <v>88</v>
      </c>
    </row>
    <row r="102" spans="1:91" s="6" customFormat="1" ht="16.5" customHeight="1">
      <c r="A102" s="70" t="s">
        <v>82</v>
      </c>
      <c r="B102" s="71"/>
      <c r="C102" s="72"/>
      <c r="D102" s="168" t="s">
        <v>105</v>
      </c>
      <c r="E102" s="168"/>
      <c r="F102" s="168"/>
      <c r="G102" s="168"/>
      <c r="H102" s="168"/>
      <c r="I102" s="73"/>
      <c r="J102" s="168" t="s">
        <v>106</v>
      </c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93">
        <f>'SO 107 - Dopravní značení...'!J30</f>
        <v>0</v>
      </c>
      <c r="AH102" s="194"/>
      <c r="AI102" s="194"/>
      <c r="AJ102" s="194"/>
      <c r="AK102" s="194"/>
      <c r="AL102" s="194"/>
      <c r="AM102" s="194"/>
      <c r="AN102" s="193">
        <f t="shared" si="0"/>
        <v>0</v>
      </c>
      <c r="AO102" s="194"/>
      <c r="AP102" s="194"/>
      <c r="AQ102" s="74" t="s">
        <v>85</v>
      </c>
      <c r="AR102" s="71"/>
      <c r="AS102" s="75">
        <v>0</v>
      </c>
      <c r="AT102" s="76">
        <f t="shared" si="1"/>
        <v>0</v>
      </c>
      <c r="AU102" s="77">
        <f>'SO 107 - Dopravní značení...'!P121</f>
        <v>0</v>
      </c>
      <c r="AV102" s="76">
        <f>'SO 107 - Dopravní značení...'!J33</f>
        <v>0</v>
      </c>
      <c r="AW102" s="76">
        <f>'SO 107 - Dopravní značení...'!J34</f>
        <v>0</v>
      </c>
      <c r="AX102" s="76">
        <f>'SO 107 - Dopravní značení...'!J35</f>
        <v>0</v>
      </c>
      <c r="AY102" s="76">
        <f>'SO 107 - Dopravní značení...'!J36</f>
        <v>0</v>
      </c>
      <c r="AZ102" s="76">
        <f>'SO 107 - Dopravní značení...'!F33</f>
        <v>0</v>
      </c>
      <c r="BA102" s="76">
        <f>'SO 107 - Dopravní značení...'!F34</f>
        <v>0</v>
      </c>
      <c r="BB102" s="76">
        <f>'SO 107 - Dopravní značení...'!F35</f>
        <v>0</v>
      </c>
      <c r="BC102" s="76">
        <f>'SO 107 - Dopravní značení...'!F36</f>
        <v>0</v>
      </c>
      <c r="BD102" s="78">
        <f>'SO 107 - Dopravní značení...'!F37</f>
        <v>0</v>
      </c>
      <c r="BT102" s="79" t="s">
        <v>86</v>
      </c>
      <c r="BV102" s="79" t="s">
        <v>80</v>
      </c>
      <c r="BW102" s="79" t="s">
        <v>107</v>
      </c>
      <c r="BX102" s="79" t="s">
        <v>4</v>
      </c>
      <c r="CL102" s="79" t="s">
        <v>1</v>
      </c>
      <c r="CM102" s="79" t="s">
        <v>88</v>
      </c>
    </row>
    <row r="103" spans="1:91" s="6" customFormat="1" ht="16.5" customHeight="1">
      <c r="A103" s="70" t="s">
        <v>82</v>
      </c>
      <c r="B103" s="71"/>
      <c r="C103" s="72"/>
      <c r="D103" s="168" t="s">
        <v>108</v>
      </c>
      <c r="E103" s="168"/>
      <c r="F103" s="168"/>
      <c r="G103" s="168"/>
      <c r="H103" s="168"/>
      <c r="I103" s="73"/>
      <c r="J103" s="168" t="s">
        <v>109</v>
      </c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93">
        <f>'SO 201 - Lávka přes Říčan...'!J30</f>
        <v>0</v>
      </c>
      <c r="AH103" s="194"/>
      <c r="AI103" s="194"/>
      <c r="AJ103" s="194"/>
      <c r="AK103" s="194"/>
      <c r="AL103" s="194"/>
      <c r="AM103" s="194"/>
      <c r="AN103" s="193">
        <f t="shared" si="0"/>
        <v>0</v>
      </c>
      <c r="AO103" s="194"/>
      <c r="AP103" s="194"/>
      <c r="AQ103" s="74" t="s">
        <v>85</v>
      </c>
      <c r="AR103" s="71"/>
      <c r="AS103" s="75">
        <v>0</v>
      </c>
      <c r="AT103" s="76">
        <f t="shared" si="1"/>
        <v>0</v>
      </c>
      <c r="AU103" s="77">
        <f>'SO 201 - Lávka přes Říčan...'!P131</f>
        <v>0</v>
      </c>
      <c r="AV103" s="76">
        <f>'SO 201 - Lávka přes Říčan...'!J33</f>
        <v>0</v>
      </c>
      <c r="AW103" s="76">
        <f>'SO 201 - Lávka přes Říčan...'!J34</f>
        <v>0</v>
      </c>
      <c r="AX103" s="76">
        <f>'SO 201 - Lávka přes Říčan...'!J35</f>
        <v>0</v>
      </c>
      <c r="AY103" s="76">
        <f>'SO 201 - Lávka přes Říčan...'!J36</f>
        <v>0</v>
      </c>
      <c r="AZ103" s="76">
        <f>'SO 201 - Lávka přes Říčan...'!F33</f>
        <v>0</v>
      </c>
      <c r="BA103" s="76">
        <f>'SO 201 - Lávka přes Říčan...'!F34</f>
        <v>0</v>
      </c>
      <c r="BB103" s="76">
        <f>'SO 201 - Lávka přes Říčan...'!F35</f>
        <v>0</v>
      </c>
      <c r="BC103" s="76">
        <f>'SO 201 - Lávka přes Říčan...'!F36</f>
        <v>0</v>
      </c>
      <c r="BD103" s="78">
        <f>'SO 201 - Lávka přes Říčan...'!F37</f>
        <v>0</v>
      </c>
      <c r="BT103" s="79" t="s">
        <v>86</v>
      </c>
      <c r="BV103" s="79" t="s">
        <v>80</v>
      </c>
      <c r="BW103" s="79" t="s">
        <v>110</v>
      </c>
      <c r="BX103" s="79" t="s">
        <v>4</v>
      </c>
      <c r="CL103" s="79" t="s">
        <v>1</v>
      </c>
      <c r="CM103" s="79" t="s">
        <v>88</v>
      </c>
    </row>
    <row r="104" spans="1:91" s="6" customFormat="1" ht="16.5" customHeight="1">
      <c r="A104" s="70" t="s">
        <v>82</v>
      </c>
      <c r="B104" s="71"/>
      <c r="C104" s="72"/>
      <c r="D104" s="168" t="s">
        <v>111</v>
      </c>
      <c r="E104" s="168"/>
      <c r="F104" s="168"/>
      <c r="G104" s="168"/>
      <c r="H104" s="168"/>
      <c r="I104" s="73"/>
      <c r="J104" s="168" t="s">
        <v>112</v>
      </c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93">
        <f>'SO 202 - Propustek pod st...'!J30</f>
        <v>0</v>
      </c>
      <c r="AH104" s="194"/>
      <c r="AI104" s="194"/>
      <c r="AJ104" s="194"/>
      <c r="AK104" s="194"/>
      <c r="AL104" s="194"/>
      <c r="AM104" s="194"/>
      <c r="AN104" s="193">
        <f t="shared" si="0"/>
        <v>0</v>
      </c>
      <c r="AO104" s="194"/>
      <c r="AP104" s="194"/>
      <c r="AQ104" s="74" t="s">
        <v>85</v>
      </c>
      <c r="AR104" s="71"/>
      <c r="AS104" s="75">
        <v>0</v>
      </c>
      <c r="AT104" s="76">
        <f t="shared" si="1"/>
        <v>0</v>
      </c>
      <c r="AU104" s="77">
        <f>'SO 202 - Propustek pod st...'!P131</f>
        <v>0</v>
      </c>
      <c r="AV104" s="76">
        <f>'SO 202 - Propustek pod st...'!J33</f>
        <v>0</v>
      </c>
      <c r="AW104" s="76">
        <f>'SO 202 - Propustek pod st...'!J34</f>
        <v>0</v>
      </c>
      <c r="AX104" s="76">
        <f>'SO 202 - Propustek pod st...'!J35</f>
        <v>0</v>
      </c>
      <c r="AY104" s="76">
        <f>'SO 202 - Propustek pod st...'!J36</f>
        <v>0</v>
      </c>
      <c r="AZ104" s="76">
        <f>'SO 202 - Propustek pod st...'!F33</f>
        <v>0</v>
      </c>
      <c r="BA104" s="76">
        <f>'SO 202 - Propustek pod st...'!F34</f>
        <v>0</v>
      </c>
      <c r="BB104" s="76">
        <f>'SO 202 - Propustek pod st...'!F35</f>
        <v>0</v>
      </c>
      <c r="BC104" s="76">
        <f>'SO 202 - Propustek pod st...'!F36</f>
        <v>0</v>
      </c>
      <c r="BD104" s="78">
        <f>'SO 202 - Propustek pod st...'!F37</f>
        <v>0</v>
      </c>
      <c r="BT104" s="79" t="s">
        <v>86</v>
      </c>
      <c r="BV104" s="79" t="s">
        <v>80</v>
      </c>
      <c r="BW104" s="79" t="s">
        <v>113</v>
      </c>
      <c r="BX104" s="79" t="s">
        <v>4</v>
      </c>
      <c r="CL104" s="79" t="s">
        <v>1</v>
      </c>
      <c r="CM104" s="79" t="s">
        <v>88</v>
      </c>
    </row>
    <row r="105" spans="1:91" s="6" customFormat="1" ht="16.5" customHeight="1">
      <c r="A105" s="70" t="s">
        <v>82</v>
      </c>
      <c r="B105" s="71"/>
      <c r="C105" s="72"/>
      <c r="D105" s="168" t="s">
        <v>114</v>
      </c>
      <c r="E105" s="168"/>
      <c r="F105" s="168"/>
      <c r="G105" s="168"/>
      <c r="H105" s="168"/>
      <c r="I105" s="73"/>
      <c r="J105" s="168" t="s">
        <v>115</v>
      </c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93">
        <f>'SO 302 - Odběrný objekt'!J30</f>
        <v>0</v>
      </c>
      <c r="AH105" s="194"/>
      <c r="AI105" s="194"/>
      <c r="AJ105" s="194"/>
      <c r="AK105" s="194"/>
      <c r="AL105" s="194"/>
      <c r="AM105" s="194"/>
      <c r="AN105" s="193">
        <f t="shared" si="0"/>
        <v>0</v>
      </c>
      <c r="AO105" s="194"/>
      <c r="AP105" s="194"/>
      <c r="AQ105" s="74" t="s">
        <v>85</v>
      </c>
      <c r="AR105" s="71"/>
      <c r="AS105" s="75">
        <v>0</v>
      </c>
      <c r="AT105" s="76">
        <f t="shared" si="1"/>
        <v>0</v>
      </c>
      <c r="AU105" s="77">
        <f>'SO 302 - Odběrný objekt'!P130</f>
        <v>0</v>
      </c>
      <c r="AV105" s="76">
        <f>'SO 302 - Odběrný objekt'!J33</f>
        <v>0</v>
      </c>
      <c r="AW105" s="76">
        <f>'SO 302 - Odběrný objekt'!J34</f>
        <v>0</v>
      </c>
      <c r="AX105" s="76">
        <f>'SO 302 - Odběrný objekt'!J35</f>
        <v>0</v>
      </c>
      <c r="AY105" s="76">
        <f>'SO 302 - Odběrný objekt'!J36</f>
        <v>0</v>
      </c>
      <c r="AZ105" s="76">
        <f>'SO 302 - Odběrný objekt'!F33</f>
        <v>0</v>
      </c>
      <c r="BA105" s="76">
        <f>'SO 302 - Odběrný objekt'!F34</f>
        <v>0</v>
      </c>
      <c r="BB105" s="76">
        <f>'SO 302 - Odběrný objekt'!F35</f>
        <v>0</v>
      </c>
      <c r="BC105" s="76">
        <f>'SO 302 - Odběrný objekt'!F36</f>
        <v>0</v>
      </c>
      <c r="BD105" s="78">
        <f>'SO 302 - Odběrný objekt'!F37</f>
        <v>0</v>
      </c>
      <c r="BT105" s="79" t="s">
        <v>86</v>
      </c>
      <c r="BV105" s="79" t="s">
        <v>80</v>
      </c>
      <c r="BW105" s="79" t="s">
        <v>116</v>
      </c>
      <c r="BX105" s="79" t="s">
        <v>4</v>
      </c>
      <c r="CL105" s="79" t="s">
        <v>1</v>
      </c>
      <c r="CM105" s="79" t="s">
        <v>88</v>
      </c>
    </row>
    <row r="106" spans="1:91" s="6" customFormat="1" ht="16.5" customHeight="1">
      <c r="A106" s="70" t="s">
        <v>82</v>
      </c>
      <c r="B106" s="71"/>
      <c r="C106" s="72"/>
      <c r="D106" s="168" t="s">
        <v>117</v>
      </c>
      <c r="E106" s="168"/>
      <c r="F106" s="168"/>
      <c r="G106" s="168"/>
      <c r="H106" s="168"/>
      <c r="I106" s="73"/>
      <c r="J106" s="168" t="s">
        <v>118</v>
      </c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93">
        <f>'SO 401 - Veřejné osvětlení'!J30</f>
        <v>0</v>
      </c>
      <c r="AH106" s="194"/>
      <c r="AI106" s="194"/>
      <c r="AJ106" s="194"/>
      <c r="AK106" s="194"/>
      <c r="AL106" s="194"/>
      <c r="AM106" s="194"/>
      <c r="AN106" s="193">
        <f t="shared" si="0"/>
        <v>0</v>
      </c>
      <c r="AO106" s="194"/>
      <c r="AP106" s="194"/>
      <c r="AQ106" s="74" t="s">
        <v>85</v>
      </c>
      <c r="AR106" s="71"/>
      <c r="AS106" s="75">
        <v>0</v>
      </c>
      <c r="AT106" s="76">
        <f t="shared" si="1"/>
        <v>0</v>
      </c>
      <c r="AU106" s="77">
        <f>'SO 401 - Veřejné osvětlení'!P118</f>
        <v>0</v>
      </c>
      <c r="AV106" s="76">
        <f>'SO 401 - Veřejné osvětlení'!J33</f>
        <v>0</v>
      </c>
      <c r="AW106" s="76">
        <f>'SO 401 - Veřejné osvětlení'!J34</f>
        <v>0</v>
      </c>
      <c r="AX106" s="76">
        <f>'SO 401 - Veřejné osvětlení'!J35</f>
        <v>0</v>
      </c>
      <c r="AY106" s="76">
        <f>'SO 401 - Veřejné osvětlení'!J36</f>
        <v>0</v>
      </c>
      <c r="AZ106" s="76">
        <f>'SO 401 - Veřejné osvětlení'!F33</f>
        <v>0</v>
      </c>
      <c r="BA106" s="76">
        <f>'SO 401 - Veřejné osvětlení'!F34</f>
        <v>0</v>
      </c>
      <c r="BB106" s="76">
        <f>'SO 401 - Veřejné osvětlení'!F35</f>
        <v>0</v>
      </c>
      <c r="BC106" s="76">
        <f>'SO 401 - Veřejné osvětlení'!F36</f>
        <v>0</v>
      </c>
      <c r="BD106" s="78">
        <f>'SO 401 - Veřejné osvětlení'!F37</f>
        <v>0</v>
      </c>
      <c r="BT106" s="79" t="s">
        <v>86</v>
      </c>
      <c r="BV106" s="79" t="s">
        <v>80</v>
      </c>
      <c r="BW106" s="79" t="s">
        <v>119</v>
      </c>
      <c r="BX106" s="79" t="s">
        <v>4</v>
      </c>
      <c r="CL106" s="79" t="s">
        <v>1</v>
      </c>
      <c r="CM106" s="79" t="s">
        <v>88</v>
      </c>
    </row>
    <row r="107" spans="1:91" s="6" customFormat="1" ht="16.5" customHeight="1">
      <c r="A107" s="70" t="s">
        <v>82</v>
      </c>
      <c r="B107" s="71"/>
      <c r="C107" s="72"/>
      <c r="D107" s="168" t="s">
        <v>120</v>
      </c>
      <c r="E107" s="168"/>
      <c r="F107" s="168"/>
      <c r="G107" s="168"/>
      <c r="H107" s="168"/>
      <c r="I107" s="73"/>
      <c r="J107" s="168" t="s">
        <v>118</v>
      </c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93">
        <f>'SO 402 - Veřejné osvětlení'!J30</f>
        <v>0</v>
      </c>
      <c r="AH107" s="194"/>
      <c r="AI107" s="194"/>
      <c r="AJ107" s="194"/>
      <c r="AK107" s="194"/>
      <c r="AL107" s="194"/>
      <c r="AM107" s="194"/>
      <c r="AN107" s="193">
        <f t="shared" si="0"/>
        <v>0</v>
      </c>
      <c r="AO107" s="194"/>
      <c r="AP107" s="194"/>
      <c r="AQ107" s="74" t="s">
        <v>85</v>
      </c>
      <c r="AR107" s="71"/>
      <c r="AS107" s="75">
        <v>0</v>
      </c>
      <c r="AT107" s="76">
        <f t="shared" si="1"/>
        <v>0</v>
      </c>
      <c r="AU107" s="77">
        <f>'SO 402 - Veřejné osvětlení'!P118</f>
        <v>0</v>
      </c>
      <c r="AV107" s="76">
        <f>'SO 402 - Veřejné osvětlení'!J33</f>
        <v>0</v>
      </c>
      <c r="AW107" s="76">
        <f>'SO 402 - Veřejné osvětlení'!J34</f>
        <v>0</v>
      </c>
      <c r="AX107" s="76">
        <f>'SO 402 - Veřejné osvětlení'!J35</f>
        <v>0</v>
      </c>
      <c r="AY107" s="76">
        <f>'SO 402 - Veřejné osvětlení'!J36</f>
        <v>0</v>
      </c>
      <c r="AZ107" s="76">
        <f>'SO 402 - Veřejné osvětlení'!F33</f>
        <v>0</v>
      </c>
      <c r="BA107" s="76">
        <f>'SO 402 - Veřejné osvětlení'!F34</f>
        <v>0</v>
      </c>
      <c r="BB107" s="76">
        <f>'SO 402 - Veřejné osvětlení'!F35</f>
        <v>0</v>
      </c>
      <c r="BC107" s="76">
        <f>'SO 402 - Veřejné osvětlení'!F36</f>
        <v>0</v>
      </c>
      <c r="BD107" s="78">
        <f>'SO 402 - Veřejné osvětlení'!F37</f>
        <v>0</v>
      </c>
      <c r="BT107" s="79" t="s">
        <v>86</v>
      </c>
      <c r="BV107" s="79" t="s">
        <v>80</v>
      </c>
      <c r="BW107" s="79" t="s">
        <v>121</v>
      </c>
      <c r="BX107" s="79" t="s">
        <v>4</v>
      </c>
      <c r="CL107" s="79" t="s">
        <v>1</v>
      </c>
      <c r="CM107" s="79" t="s">
        <v>88</v>
      </c>
    </row>
    <row r="108" spans="1:91" s="6" customFormat="1" ht="16.5" customHeight="1">
      <c r="A108" s="70" t="s">
        <v>82</v>
      </c>
      <c r="B108" s="71"/>
      <c r="C108" s="72"/>
      <c r="D108" s="168" t="s">
        <v>122</v>
      </c>
      <c r="E108" s="168"/>
      <c r="F108" s="168"/>
      <c r="G108" s="168"/>
      <c r="H108" s="168"/>
      <c r="I108" s="73"/>
      <c r="J108" s="168" t="s">
        <v>118</v>
      </c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93">
        <f>'SO 403 - Veřejné osvětlení'!J30</f>
        <v>0</v>
      </c>
      <c r="AH108" s="194"/>
      <c r="AI108" s="194"/>
      <c r="AJ108" s="194"/>
      <c r="AK108" s="194"/>
      <c r="AL108" s="194"/>
      <c r="AM108" s="194"/>
      <c r="AN108" s="193">
        <f t="shared" si="0"/>
        <v>0</v>
      </c>
      <c r="AO108" s="194"/>
      <c r="AP108" s="194"/>
      <c r="AQ108" s="74" t="s">
        <v>85</v>
      </c>
      <c r="AR108" s="71"/>
      <c r="AS108" s="75">
        <v>0</v>
      </c>
      <c r="AT108" s="76">
        <f t="shared" si="1"/>
        <v>0</v>
      </c>
      <c r="AU108" s="77">
        <f>'SO 403 - Veřejné osvětlení'!P118</f>
        <v>0</v>
      </c>
      <c r="AV108" s="76">
        <f>'SO 403 - Veřejné osvětlení'!J33</f>
        <v>0</v>
      </c>
      <c r="AW108" s="76">
        <f>'SO 403 - Veřejné osvětlení'!J34</f>
        <v>0</v>
      </c>
      <c r="AX108" s="76">
        <f>'SO 403 - Veřejné osvětlení'!J35</f>
        <v>0</v>
      </c>
      <c r="AY108" s="76">
        <f>'SO 403 - Veřejné osvětlení'!J36</f>
        <v>0</v>
      </c>
      <c r="AZ108" s="76">
        <f>'SO 403 - Veřejné osvětlení'!F33</f>
        <v>0</v>
      </c>
      <c r="BA108" s="76">
        <f>'SO 403 - Veřejné osvětlení'!F34</f>
        <v>0</v>
      </c>
      <c r="BB108" s="76">
        <f>'SO 403 - Veřejné osvětlení'!F35</f>
        <v>0</v>
      </c>
      <c r="BC108" s="76">
        <f>'SO 403 - Veřejné osvětlení'!F36</f>
        <v>0</v>
      </c>
      <c r="BD108" s="78">
        <f>'SO 403 - Veřejné osvětlení'!F37</f>
        <v>0</v>
      </c>
      <c r="BT108" s="79" t="s">
        <v>86</v>
      </c>
      <c r="BV108" s="79" t="s">
        <v>80</v>
      </c>
      <c r="BW108" s="79" t="s">
        <v>123</v>
      </c>
      <c r="BX108" s="79" t="s">
        <v>4</v>
      </c>
      <c r="CL108" s="79" t="s">
        <v>1</v>
      </c>
      <c r="CM108" s="79" t="s">
        <v>88</v>
      </c>
    </row>
    <row r="109" spans="1:91" s="6" customFormat="1" ht="16.5" customHeight="1">
      <c r="A109" s="70" t="s">
        <v>82</v>
      </c>
      <c r="B109" s="71"/>
      <c r="C109" s="72"/>
      <c r="D109" s="168" t="s">
        <v>124</v>
      </c>
      <c r="E109" s="168"/>
      <c r="F109" s="168"/>
      <c r="G109" s="168"/>
      <c r="H109" s="168"/>
      <c r="I109" s="73"/>
      <c r="J109" s="168" t="s">
        <v>118</v>
      </c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93">
        <f>'SO 404 - Veřejné osvětlení'!J30</f>
        <v>0</v>
      </c>
      <c r="AH109" s="194"/>
      <c r="AI109" s="194"/>
      <c r="AJ109" s="194"/>
      <c r="AK109" s="194"/>
      <c r="AL109" s="194"/>
      <c r="AM109" s="194"/>
      <c r="AN109" s="193">
        <f t="shared" si="0"/>
        <v>0</v>
      </c>
      <c r="AO109" s="194"/>
      <c r="AP109" s="194"/>
      <c r="AQ109" s="74" t="s">
        <v>85</v>
      </c>
      <c r="AR109" s="71"/>
      <c r="AS109" s="75">
        <v>0</v>
      </c>
      <c r="AT109" s="76">
        <f t="shared" si="1"/>
        <v>0</v>
      </c>
      <c r="AU109" s="77">
        <f>'SO 404 - Veřejné osvětlení'!P118</f>
        <v>0</v>
      </c>
      <c r="AV109" s="76">
        <f>'SO 404 - Veřejné osvětlení'!J33</f>
        <v>0</v>
      </c>
      <c r="AW109" s="76">
        <f>'SO 404 - Veřejné osvětlení'!J34</f>
        <v>0</v>
      </c>
      <c r="AX109" s="76">
        <f>'SO 404 - Veřejné osvětlení'!J35</f>
        <v>0</v>
      </c>
      <c r="AY109" s="76">
        <f>'SO 404 - Veřejné osvětlení'!J36</f>
        <v>0</v>
      </c>
      <c r="AZ109" s="76">
        <f>'SO 404 - Veřejné osvětlení'!F33</f>
        <v>0</v>
      </c>
      <c r="BA109" s="76">
        <f>'SO 404 - Veřejné osvětlení'!F34</f>
        <v>0</v>
      </c>
      <c r="BB109" s="76">
        <f>'SO 404 - Veřejné osvětlení'!F35</f>
        <v>0</v>
      </c>
      <c r="BC109" s="76">
        <f>'SO 404 - Veřejné osvětlení'!F36</f>
        <v>0</v>
      </c>
      <c r="BD109" s="78">
        <f>'SO 404 - Veřejné osvětlení'!F37</f>
        <v>0</v>
      </c>
      <c r="BT109" s="79" t="s">
        <v>86</v>
      </c>
      <c r="BV109" s="79" t="s">
        <v>80</v>
      </c>
      <c r="BW109" s="79" t="s">
        <v>125</v>
      </c>
      <c r="BX109" s="79" t="s">
        <v>4</v>
      </c>
      <c r="CL109" s="79" t="s">
        <v>1</v>
      </c>
      <c r="CM109" s="79" t="s">
        <v>88</v>
      </c>
    </row>
    <row r="110" spans="1:91" s="6" customFormat="1" ht="16.5" customHeight="1">
      <c r="A110" s="70" t="s">
        <v>82</v>
      </c>
      <c r="B110" s="71"/>
      <c r="C110" s="72"/>
      <c r="D110" s="168" t="s">
        <v>126</v>
      </c>
      <c r="E110" s="168"/>
      <c r="F110" s="168"/>
      <c r="G110" s="168"/>
      <c r="H110" s="168"/>
      <c r="I110" s="73"/>
      <c r="J110" s="168" t="s">
        <v>127</v>
      </c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93">
        <f>'SO 800 - Sadové úpravy'!J30</f>
        <v>0</v>
      </c>
      <c r="AH110" s="194"/>
      <c r="AI110" s="194"/>
      <c r="AJ110" s="194"/>
      <c r="AK110" s="194"/>
      <c r="AL110" s="194"/>
      <c r="AM110" s="194"/>
      <c r="AN110" s="193">
        <f t="shared" si="0"/>
        <v>0</v>
      </c>
      <c r="AO110" s="194"/>
      <c r="AP110" s="194"/>
      <c r="AQ110" s="74" t="s">
        <v>85</v>
      </c>
      <c r="AR110" s="71"/>
      <c r="AS110" s="80">
        <v>0</v>
      </c>
      <c r="AT110" s="81">
        <f t="shared" si="1"/>
        <v>0</v>
      </c>
      <c r="AU110" s="82">
        <f>'SO 800 - Sadové úpravy'!P121</f>
        <v>0</v>
      </c>
      <c r="AV110" s="81">
        <f>'SO 800 - Sadové úpravy'!J33</f>
        <v>0</v>
      </c>
      <c r="AW110" s="81">
        <f>'SO 800 - Sadové úpravy'!J34</f>
        <v>0</v>
      </c>
      <c r="AX110" s="81">
        <f>'SO 800 - Sadové úpravy'!J35</f>
        <v>0</v>
      </c>
      <c r="AY110" s="81">
        <f>'SO 800 - Sadové úpravy'!J36</f>
        <v>0</v>
      </c>
      <c r="AZ110" s="81">
        <f>'SO 800 - Sadové úpravy'!F33</f>
        <v>0</v>
      </c>
      <c r="BA110" s="81">
        <f>'SO 800 - Sadové úpravy'!F34</f>
        <v>0</v>
      </c>
      <c r="BB110" s="81">
        <f>'SO 800 - Sadové úpravy'!F35</f>
        <v>0</v>
      </c>
      <c r="BC110" s="81">
        <f>'SO 800 - Sadové úpravy'!F36</f>
        <v>0</v>
      </c>
      <c r="BD110" s="83">
        <f>'SO 800 - Sadové úpravy'!F37</f>
        <v>0</v>
      </c>
      <c r="BT110" s="79" t="s">
        <v>86</v>
      </c>
      <c r="BV110" s="79" t="s">
        <v>80</v>
      </c>
      <c r="BW110" s="79" t="s">
        <v>128</v>
      </c>
      <c r="BX110" s="79" t="s">
        <v>4</v>
      </c>
      <c r="CL110" s="79" t="s">
        <v>1</v>
      </c>
      <c r="CM110" s="79" t="s">
        <v>88</v>
      </c>
    </row>
    <row r="111" spans="1:91" s="1" customFormat="1" ht="30" customHeight="1">
      <c r="B111" s="28"/>
      <c r="AR111" s="28"/>
    </row>
    <row r="112" spans="1:91" s="1" customFormat="1" ht="6.9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28"/>
    </row>
  </sheetData>
  <mergeCells count="102">
    <mergeCell ref="AN109:AP109"/>
    <mergeCell ref="AG109:AM109"/>
    <mergeCell ref="AN110:AP110"/>
    <mergeCell ref="AG110:AM110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N92:AP92"/>
    <mergeCell ref="D109:H109"/>
    <mergeCell ref="J109:AF109"/>
    <mergeCell ref="D110:H110"/>
    <mergeCell ref="J110:AF110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104:AM104"/>
    <mergeCell ref="AN104:AP104"/>
    <mergeCell ref="AN102:AP102"/>
    <mergeCell ref="AN101:AP101"/>
    <mergeCell ref="AN96:AP96"/>
    <mergeCell ref="AN100:AP100"/>
    <mergeCell ref="AN98:AP98"/>
    <mergeCell ref="AN99:AP99"/>
    <mergeCell ref="AN95:AP95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</mergeCells>
  <hyperlinks>
    <hyperlink ref="A95" location="'SO 101 - Stezka podél Říč...'!C2" display="/" xr:uid="{00000000-0004-0000-0000-000000000000}"/>
    <hyperlink ref="A96" location="'SO 102a - SO 102a'!C2" display="/" xr:uid="{00000000-0004-0000-0000-000001000000}"/>
    <hyperlink ref="A97" location="'SO 102b - SO 102b'!C2" display="/" xr:uid="{00000000-0004-0000-0000-000002000000}"/>
    <hyperlink ref="A98" location="'SO 103 - Propojení parkov...'!C2" display="/" xr:uid="{00000000-0004-0000-0000-000003000000}"/>
    <hyperlink ref="A99" location="'SO 104 - Stavební úpravy ...'!C2" display="/" xr:uid="{00000000-0004-0000-0000-000004000000}"/>
    <hyperlink ref="A100" location="'SO 105 - Úpravy v ulici D...'!C2" display="/" xr:uid="{00000000-0004-0000-0000-000005000000}"/>
    <hyperlink ref="A101" location="'SO 106 - Stezka skrz park...'!C2" display="/" xr:uid="{00000000-0004-0000-0000-000006000000}"/>
    <hyperlink ref="A102" location="'SO 107 - Dopravní značení...'!C2" display="/" xr:uid="{00000000-0004-0000-0000-000007000000}"/>
    <hyperlink ref="A103" location="'SO 201 - Lávka přes Říčan...'!C2" display="/" xr:uid="{00000000-0004-0000-0000-000008000000}"/>
    <hyperlink ref="A104" location="'SO 202 - Propustek pod st...'!C2" display="/" xr:uid="{00000000-0004-0000-0000-000009000000}"/>
    <hyperlink ref="A105" location="'SO 302 - Odběrný objekt'!C2" display="/" xr:uid="{00000000-0004-0000-0000-00000A000000}"/>
    <hyperlink ref="A106" location="'SO 401 - Veřejné osvětlení'!C2" display="/" xr:uid="{00000000-0004-0000-0000-00000B000000}"/>
    <hyperlink ref="A107" location="'SO 402 - Veřejné osvětlení'!C2" display="/" xr:uid="{00000000-0004-0000-0000-00000C000000}"/>
    <hyperlink ref="A108" location="'SO 403 - Veřejné osvětlení'!C2" display="/" xr:uid="{00000000-0004-0000-0000-00000D000000}"/>
    <hyperlink ref="A109" location="'SO 404 - Veřejné osvětlení'!C2" display="/" xr:uid="{00000000-0004-0000-0000-00000E000000}"/>
    <hyperlink ref="A110" location="'SO 800 - Sadové úpravy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6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110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727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ROUND(J131,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ROUND((SUM(BE131:BE268)),  2)</f>
        <v>0</v>
      </c>
      <c r="I33" s="88">
        <v>0.21</v>
      </c>
      <c r="J33" s="87">
        <f>ROUND(((SUM(BE131:BE268))*I33),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ROUND((SUM(BF131:BF268)),  2)</f>
        <v>0</v>
      </c>
      <c r="I34" s="88">
        <v>0.15</v>
      </c>
      <c r="J34" s="87">
        <f>ROUND(((SUM(BF131:BF268))*I34),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ROUND((SUM(BG131:BG268)),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ROUND((SUM(BH131:BH268)),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ROUND((SUM(BI131:BI268)),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201 - Lávka přes Říčan...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J131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J132</f>
        <v>0</v>
      </c>
      <c r="L97" s="100"/>
    </row>
    <row r="98" spans="2:12" s="9" customFormat="1" ht="19.95" customHeight="1">
      <c r="B98" s="104"/>
      <c r="D98" s="105" t="s">
        <v>138</v>
      </c>
      <c r="E98" s="106"/>
      <c r="F98" s="106"/>
      <c r="G98" s="106"/>
      <c r="H98" s="106"/>
      <c r="I98" s="106"/>
      <c r="J98" s="107">
        <f>J133</f>
        <v>0</v>
      </c>
      <c r="L98" s="104"/>
    </row>
    <row r="99" spans="2:12" s="9" customFormat="1" ht="19.95" customHeight="1">
      <c r="B99" s="104"/>
      <c r="D99" s="105" t="s">
        <v>139</v>
      </c>
      <c r="E99" s="106"/>
      <c r="F99" s="106"/>
      <c r="G99" s="106"/>
      <c r="H99" s="106"/>
      <c r="I99" s="106"/>
      <c r="J99" s="107">
        <f>J146</f>
        <v>0</v>
      </c>
      <c r="L99" s="104"/>
    </row>
    <row r="100" spans="2:12" s="9" customFormat="1" ht="19.95" customHeight="1">
      <c r="B100" s="104"/>
      <c r="D100" s="105" t="s">
        <v>140</v>
      </c>
      <c r="E100" s="106"/>
      <c r="F100" s="106"/>
      <c r="G100" s="106"/>
      <c r="H100" s="106"/>
      <c r="I100" s="106"/>
      <c r="J100" s="107">
        <f>J161</f>
        <v>0</v>
      </c>
      <c r="L100" s="104"/>
    </row>
    <row r="101" spans="2:12" s="9" customFormat="1" ht="19.95" customHeight="1">
      <c r="B101" s="104"/>
      <c r="D101" s="105" t="s">
        <v>141</v>
      </c>
      <c r="E101" s="106"/>
      <c r="F101" s="106"/>
      <c r="G101" s="106"/>
      <c r="H101" s="106"/>
      <c r="I101" s="106"/>
      <c r="J101" s="107">
        <f>J184</f>
        <v>0</v>
      </c>
      <c r="L101" s="104"/>
    </row>
    <row r="102" spans="2:12" s="9" customFormat="1" ht="19.95" customHeight="1">
      <c r="B102" s="104"/>
      <c r="D102" s="105" t="s">
        <v>142</v>
      </c>
      <c r="E102" s="106"/>
      <c r="F102" s="106"/>
      <c r="G102" s="106"/>
      <c r="H102" s="106"/>
      <c r="I102" s="106"/>
      <c r="J102" s="107">
        <f>J193</f>
        <v>0</v>
      </c>
      <c r="L102" s="104"/>
    </row>
    <row r="103" spans="2:12" s="9" customFormat="1" ht="19.95" customHeight="1">
      <c r="B103" s="104"/>
      <c r="D103" s="105" t="s">
        <v>728</v>
      </c>
      <c r="E103" s="106"/>
      <c r="F103" s="106"/>
      <c r="G103" s="106"/>
      <c r="H103" s="106"/>
      <c r="I103" s="106"/>
      <c r="J103" s="107">
        <f>J202</f>
        <v>0</v>
      </c>
      <c r="L103" s="104"/>
    </row>
    <row r="104" spans="2:12" s="9" customFormat="1" ht="19.95" customHeight="1">
      <c r="B104" s="104"/>
      <c r="D104" s="105" t="s">
        <v>144</v>
      </c>
      <c r="E104" s="106"/>
      <c r="F104" s="106"/>
      <c r="G104" s="106"/>
      <c r="H104" s="106"/>
      <c r="I104" s="106"/>
      <c r="J104" s="107">
        <f>J205</f>
        <v>0</v>
      </c>
      <c r="L104" s="104"/>
    </row>
    <row r="105" spans="2:12" s="9" customFormat="1" ht="19.95" customHeight="1">
      <c r="B105" s="104"/>
      <c r="D105" s="105" t="s">
        <v>145</v>
      </c>
      <c r="E105" s="106"/>
      <c r="F105" s="106"/>
      <c r="G105" s="106"/>
      <c r="H105" s="106"/>
      <c r="I105" s="106"/>
      <c r="J105" s="107">
        <f>J226</f>
        <v>0</v>
      </c>
      <c r="L105" s="104"/>
    </row>
    <row r="106" spans="2:12" s="9" customFormat="1" ht="19.95" customHeight="1">
      <c r="B106" s="104"/>
      <c r="D106" s="105" t="s">
        <v>146</v>
      </c>
      <c r="E106" s="106"/>
      <c r="F106" s="106"/>
      <c r="G106" s="106"/>
      <c r="H106" s="106"/>
      <c r="I106" s="106"/>
      <c r="J106" s="107">
        <f>J235</f>
        <v>0</v>
      </c>
      <c r="L106" s="104"/>
    </row>
    <row r="107" spans="2:12" s="8" customFormat="1" ht="24.9" customHeight="1">
      <c r="B107" s="100"/>
      <c r="D107" s="101" t="s">
        <v>147</v>
      </c>
      <c r="E107" s="102"/>
      <c r="F107" s="102"/>
      <c r="G107" s="102"/>
      <c r="H107" s="102"/>
      <c r="I107" s="102"/>
      <c r="J107" s="103">
        <f>J238</f>
        <v>0</v>
      </c>
      <c r="L107" s="100"/>
    </row>
    <row r="108" spans="2:12" s="9" customFormat="1" ht="19.95" customHeight="1">
      <c r="B108" s="104"/>
      <c r="D108" s="105" t="s">
        <v>148</v>
      </c>
      <c r="E108" s="106"/>
      <c r="F108" s="106"/>
      <c r="G108" s="106"/>
      <c r="H108" s="106"/>
      <c r="I108" s="106"/>
      <c r="J108" s="107">
        <f>J239</f>
        <v>0</v>
      </c>
      <c r="L108" s="104"/>
    </row>
    <row r="109" spans="2:12" s="8" customFormat="1" ht="24.9" customHeight="1">
      <c r="B109" s="100"/>
      <c r="D109" s="101" t="s">
        <v>149</v>
      </c>
      <c r="E109" s="102"/>
      <c r="F109" s="102"/>
      <c r="G109" s="102"/>
      <c r="H109" s="102"/>
      <c r="I109" s="102"/>
      <c r="J109" s="103">
        <f>J252</f>
        <v>0</v>
      </c>
      <c r="L109" s="100"/>
    </row>
    <row r="110" spans="2:12" s="9" customFormat="1" ht="19.95" customHeight="1">
      <c r="B110" s="104"/>
      <c r="D110" s="105" t="s">
        <v>150</v>
      </c>
      <c r="E110" s="106"/>
      <c r="F110" s="106"/>
      <c r="G110" s="106"/>
      <c r="H110" s="106"/>
      <c r="I110" s="106"/>
      <c r="J110" s="107">
        <f>J253</f>
        <v>0</v>
      </c>
      <c r="L110" s="104"/>
    </row>
    <row r="111" spans="2:12" s="9" customFormat="1" ht="19.95" customHeight="1">
      <c r="B111" s="104"/>
      <c r="D111" s="105" t="s">
        <v>151</v>
      </c>
      <c r="E111" s="106"/>
      <c r="F111" s="106"/>
      <c r="G111" s="106"/>
      <c r="H111" s="106"/>
      <c r="I111" s="106"/>
      <c r="J111" s="107">
        <f>J266</f>
        <v>0</v>
      </c>
      <c r="L111" s="104"/>
    </row>
    <row r="112" spans="2:12" s="1" customFormat="1" ht="21.75" customHeight="1">
      <c r="B112" s="28"/>
      <c r="L112" s="28"/>
    </row>
    <row r="113" spans="2:12" s="1" customFormat="1" ht="6.9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8"/>
    </row>
    <row r="117" spans="2:12" s="1" customFormat="1" ht="6.9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8"/>
    </row>
    <row r="118" spans="2:12" s="1" customFormat="1" ht="24.9" customHeight="1">
      <c r="B118" s="28"/>
      <c r="C118" s="17" t="s">
        <v>154</v>
      </c>
      <c r="L118" s="28"/>
    </row>
    <row r="119" spans="2:12" s="1" customFormat="1" ht="6.9" customHeight="1">
      <c r="B119" s="28"/>
      <c r="L119" s="28"/>
    </row>
    <row r="120" spans="2:12" s="1" customFormat="1" ht="12" customHeight="1">
      <c r="B120" s="28"/>
      <c r="C120" s="23" t="s">
        <v>16</v>
      </c>
      <c r="L120" s="28"/>
    </row>
    <row r="121" spans="2:12" s="1" customFormat="1" ht="16.5" customHeight="1">
      <c r="B121" s="28"/>
      <c r="E121" s="205" t="str">
        <f>E7</f>
        <v>Cyklotrasa A3 v intravilánu Kolovrat</v>
      </c>
      <c r="F121" s="206"/>
      <c r="G121" s="206"/>
      <c r="H121" s="206"/>
      <c r="L121" s="28"/>
    </row>
    <row r="122" spans="2:12" s="1" customFormat="1" ht="12" customHeight="1">
      <c r="B122" s="28"/>
      <c r="C122" s="23" t="s">
        <v>130</v>
      </c>
      <c r="L122" s="28"/>
    </row>
    <row r="123" spans="2:12" s="1" customFormat="1" ht="16.5" customHeight="1">
      <c r="B123" s="28"/>
      <c r="E123" s="170" t="str">
        <f>E9</f>
        <v>SO 201 - Lávka přes Říčan...</v>
      </c>
      <c r="F123" s="207"/>
      <c r="G123" s="207"/>
      <c r="H123" s="207"/>
      <c r="L123" s="28"/>
    </row>
    <row r="124" spans="2:12" s="1" customFormat="1" ht="6.9" customHeight="1">
      <c r="B124" s="28"/>
      <c r="L124" s="28"/>
    </row>
    <row r="125" spans="2:12" s="1" customFormat="1" ht="12" customHeight="1">
      <c r="B125" s="28"/>
      <c r="C125" s="23" t="s">
        <v>20</v>
      </c>
      <c r="F125" s="21" t="str">
        <f>F12</f>
        <v xml:space="preserve"> </v>
      </c>
      <c r="I125" s="23" t="s">
        <v>22</v>
      </c>
      <c r="J125" s="48" t="str">
        <f>IF(J12="","",J12)</f>
        <v>5. 9. 2023</v>
      </c>
      <c r="L125" s="28"/>
    </row>
    <row r="126" spans="2:12" s="1" customFormat="1" ht="6.9" customHeight="1">
      <c r="B126" s="28"/>
      <c r="L126" s="28"/>
    </row>
    <row r="127" spans="2:12" s="1" customFormat="1" ht="15.15" customHeight="1">
      <c r="B127" s="28"/>
      <c r="C127" s="23" t="s">
        <v>24</v>
      </c>
      <c r="F127" s="21" t="str">
        <f>E15</f>
        <v>MĚSTSKÁ ČÁST PRAHA-KOLOVRATY</v>
      </c>
      <c r="I127" s="23" t="s">
        <v>31</v>
      </c>
      <c r="J127" s="26" t="str">
        <f>E21</f>
        <v>PFProjekt s.r.o.</v>
      </c>
      <c r="L127" s="28"/>
    </row>
    <row r="128" spans="2:12" s="1" customFormat="1" ht="15.15" customHeight="1">
      <c r="B128" s="28"/>
      <c r="C128" s="23" t="s">
        <v>29</v>
      </c>
      <c r="F128" s="21" t="str">
        <f>IF(E18="","",E18)</f>
        <v>Vyplň údaj</v>
      </c>
      <c r="I128" s="23" t="s">
        <v>34</v>
      </c>
      <c r="J128" s="26" t="str">
        <f>E24</f>
        <v xml:space="preserve"> 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08"/>
      <c r="C130" s="109" t="s">
        <v>155</v>
      </c>
      <c r="D130" s="110" t="s">
        <v>63</v>
      </c>
      <c r="E130" s="110" t="s">
        <v>59</v>
      </c>
      <c r="F130" s="110" t="s">
        <v>60</v>
      </c>
      <c r="G130" s="110" t="s">
        <v>156</v>
      </c>
      <c r="H130" s="110" t="s">
        <v>157</v>
      </c>
      <c r="I130" s="110" t="s">
        <v>158</v>
      </c>
      <c r="J130" s="111" t="s">
        <v>134</v>
      </c>
      <c r="K130" s="112" t="s">
        <v>159</v>
      </c>
      <c r="L130" s="108"/>
      <c r="M130" s="55" t="s">
        <v>1</v>
      </c>
      <c r="N130" s="56" t="s">
        <v>42</v>
      </c>
      <c r="O130" s="56" t="s">
        <v>160</v>
      </c>
      <c r="P130" s="56" t="s">
        <v>161</v>
      </c>
      <c r="Q130" s="56" t="s">
        <v>162</v>
      </c>
      <c r="R130" s="56" t="s">
        <v>163</v>
      </c>
      <c r="S130" s="56" t="s">
        <v>164</v>
      </c>
      <c r="T130" s="57" t="s">
        <v>165</v>
      </c>
    </row>
    <row r="131" spans="2:65" s="1" customFormat="1" ht="22.8" customHeight="1">
      <c r="B131" s="28"/>
      <c r="C131" s="60" t="s">
        <v>166</v>
      </c>
      <c r="J131" s="113">
        <f>BK131</f>
        <v>0</v>
      </c>
      <c r="L131" s="28"/>
      <c r="M131" s="58"/>
      <c r="N131" s="49"/>
      <c r="O131" s="49"/>
      <c r="P131" s="114">
        <f>P132+P238+P252</f>
        <v>0</v>
      </c>
      <c r="Q131" s="49"/>
      <c r="R131" s="114">
        <f>R132+R238+R252</f>
        <v>0.99010799999999999</v>
      </c>
      <c r="S131" s="49"/>
      <c r="T131" s="115">
        <f>T132+T238+T252</f>
        <v>0</v>
      </c>
      <c r="AT131" s="13" t="s">
        <v>77</v>
      </c>
      <c r="AU131" s="13" t="s">
        <v>136</v>
      </c>
      <c r="BK131" s="116">
        <f>BK132+BK238+BK252</f>
        <v>0</v>
      </c>
    </row>
    <row r="132" spans="2:65" s="11" customFormat="1" ht="25.95" customHeight="1">
      <c r="B132" s="117"/>
      <c r="D132" s="118" t="s">
        <v>77</v>
      </c>
      <c r="E132" s="119" t="s">
        <v>167</v>
      </c>
      <c r="F132" s="119" t="s">
        <v>168</v>
      </c>
      <c r="I132" s="120"/>
      <c r="J132" s="121">
        <f>BK132</f>
        <v>0</v>
      </c>
      <c r="L132" s="117"/>
      <c r="M132" s="122"/>
      <c r="P132" s="123">
        <f>P133+P146+P161+P184+P193+P202+P205+P226+P235</f>
        <v>0</v>
      </c>
      <c r="R132" s="123">
        <f>R133+R146+R161+R184+R193+R202+R205+R226+R235</f>
        <v>0.99010799999999999</v>
      </c>
      <c r="T132" s="124">
        <f>T133+T146+T161+T184+T193+T202+T205+T226+T235</f>
        <v>0</v>
      </c>
      <c r="AR132" s="118" t="s">
        <v>86</v>
      </c>
      <c r="AT132" s="125" t="s">
        <v>77</v>
      </c>
      <c r="AU132" s="125" t="s">
        <v>78</v>
      </c>
      <c r="AY132" s="118" t="s">
        <v>169</v>
      </c>
      <c r="BK132" s="126">
        <f>BK133+BK146+BK161+BK184+BK193+BK202+BK205+BK226+BK235</f>
        <v>0</v>
      </c>
    </row>
    <row r="133" spans="2:65" s="11" customFormat="1" ht="22.8" customHeight="1">
      <c r="B133" s="117"/>
      <c r="D133" s="118" t="s">
        <v>77</v>
      </c>
      <c r="E133" s="127" t="s">
        <v>86</v>
      </c>
      <c r="F133" s="127" t="s">
        <v>170</v>
      </c>
      <c r="I133" s="120"/>
      <c r="J133" s="128">
        <f>BK133</f>
        <v>0</v>
      </c>
      <c r="L133" s="117"/>
      <c r="M133" s="122"/>
      <c r="P133" s="123">
        <f>SUM(P134:P145)</f>
        <v>0</v>
      </c>
      <c r="R133" s="123">
        <f>SUM(R134:R145)</f>
        <v>0</v>
      </c>
      <c r="T133" s="124">
        <f>SUM(T134:T145)</f>
        <v>0</v>
      </c>
      <c r="AR133" s="118" t="s">
        <v>86</v>
      </c>
      <c r="AT133" s="125" t="s">
        <v>77</v>
      </c>
      <c r="AU133" s="125" t="s">
        <v>86</v>
      </c>
      <c r="AY133" s="118" t="s">
        <v>169</v>
      </c>
      <c r="BK133" s="126">
        <f>SUM(BK134:BK145)</f>
        <v>0</v>
      </c>
    </row>
    <row r="134" spans="2:65" s="1" customFormat="1" ht="33" customHeight="1">
      <c r="B134" s="129"/>
      <c r="C134" s="130" t="s">
        <v>86</v>
      </c>
      <c r="D134" s="130" t="s">
        <v>171</v>
      </c>
      <c r="E134" s="131" t="s">
        <v>729</v>
      </c>
      <c r="F134" s="132" t="s">
        <v>730</v>
      </c>
      <c r="G134" s="133" t="s">
        <v>183</v>
      </c>
      <c r="H134" s="134">
        <v>81.599999999999994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175</v>
      </c>
      <c r="AT134" s="142" t="s">
        <v>171</v>
      </c>
      <c r="AU134" s="142" t="s">
        <v>88</v>
      </c>
      <c r="AY134" s="13" t="s">
        <v>169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3" t="s">
        <v>86</v>
      </c>
      <c r="BK134" s="143">
        <f>ROUND(I134*H134,2)</f>
        <v>0</v>
      </c>
      <c r="BL134" s="13" t="s">
        <v>175</v>
      </c>
      <c r="BM134" s="142" t="s">
        <v>88</v>
      </c>
    </row>
    <row r="135" spans="2:65" s="1" customFormat="1" ht="19.2">
      <c r="B135" s="28"/>
      <c r="D135" s="144" t="s">
        <v>176</v>
      </c>
      <c r="F135" s="145" t="s">
        <v>730</v>
      </c>
      <c r="I135" s="146"/>
      <c r="L135" s="28"/>
      <c r="M135" s="147"/>
      <c r="T135" s="52"/>
      <c r="AT135" s="13" t="s">
        <v>176</v>
      </c>
      <c r="AU135" s="13" t="s">
        <v>88</v>
      </c>
    </row>
    <row r="136" spans="2:65" s="1" customFormat="1" ht="16.5" customHeight="1">
      <c r="B136" s="129"/>
      <c r="C136" s="130" t="s">
        <v>88</v>
      </c>
      <c r="D136" s="130" t="s">
        <v>171</v>
      </c>
      <c r="E136" s="131" t="s">
        <v>731</v>
      </c>
      <c r="F136" s="132" t="s">
        <v>732</v>
      </c>
      <c r="G136" s="133" t="s">
        <v>174</v>
      </c>
      <c r="H136" s="134">
        <v>156</v>
      </c>
      <c r="I136" s="135"/>
      <c r="J136" s="136">
        <f>ROUND(I136*H136,2)</f>
        <v>0</v>
      </c>
      <c r="K136" s="137"/>
      <c r="L136" s="28"/>
      <c r="M136" s="138" t="s">
        <v>1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175</v>
      </c>
      <c r="AT136" s="142" t="s">
        <v>171</v>
      </c>
      <c r="AU136" s="142" t="s">
        <v>88</v>
      </c>
      <c r="AY136" s="13" t="s">
        <v>169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3" t="s">
        <v>86</v>
      </c>
      <c r="BK136" s="143">
        <f>ROUND(I136*H136,2)</f>
        <v>0</v>
      </c>
      <c r="BL136" s="13" t="s">
        <v>175</v>
      </c>
      <c r="BM136" s="142" t="s">
        <v>175</v>
      </c>
    </row>
    <row r="137" spans="2:65" s="1" customFormat="1" ht="10.199999999999999">
      <c r="B137" s="28"/>
      <c r="D137" s="144" t="s">
        <v>176</v>
      </c>
      <c r="F137" s="145" t="s">
        <v>732</v>
      </c>
      <c r="I137" s="146"/>
      <c r="L137" s="28"/>
      <c r="M137" s="147"/>
      <c r="T137" s="52"/>
      <c r="AT137" s="13" t="s">
        <v>176</v>
      </c>
      <c r="AU137" s="13" t="s">
        <v>88</v>
      </c>
    </row>
    <row r="138" spans="2:65" s="1" customFormat="1" ht="21.75" customHeight="1">
      <c r="B138" s="129"/>
      <c r="C138" s="130" t="s">
        <v>180</v>
      </c>
      <c r="D138" s="130" t="s">
        <v>171</v>
      </c>
      <c r="E138" s="131" t="s">
        <v>733</v>
      </c>
      <c r="F138" s="132" t="s">
        <v>734</v>
      </c>
      <c r="G138" s="133" t="s">
        <v>183</v>
      </c>
      <c r="H138" s="134">
        <v>14.976000000000001</v>
      </c>
      <c r="I138" s="135"/>
      <c r="J138" s="136">
        <f>ROUND(I138*H138,2)</f>
        <v>0</v>
      </c>
      <c r="K138" s="137"/>
      <c r="L138" s="28"/>
      <c r="M138" s="138" t="s">
        <v>1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175</v>
      </c>
      <c r="AT138" s="142" t="s">
        <v>171</v>
      </c>
      <c r="AU138" s="142" t="s">
        <v>88</v>
      </c>
      <c r="AY138" s="13" t="s">
        <v>169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3" t="s">
        <v>86</v>
      </c>
      <c r="BK138" s="143">
        <f>ROUND(I138*H138,2)</f>
        <v>0</v>
      </c>
      <c r="BL138" s="13" t="s">
        <v>175</v>
      </c>
      <c r="BM138" s="142" t="s">
        <v>184</v>
      </c>
    </row>
    <row r="139" spans="2:65" s="1" customFormat="1" ht="10.199999999999999">
      <c r="B139" s="28"/>
      <c r="D139" s="144" t="s">
        <v>176</v>
      </c>
      <c r="F139" s="145" t="s">
        <v>734</v>
      </c>
      <c r="I139" s="146"/>
      <c r="L139" s="28"/>
      <c r="M139" s="147"/>
      <c r="T139" s="52"/>
      <c r="AT139" s="13" t="s">
        <v>176</v>
      </c>
      <c r="AU139" s="13" t="s">
        <v>88</v>
      </c>
    </row>
    <row r="140" spans="2:65" s="1" customFormat="1" ht="16.5" customHeight="1">
      <c r="B140" s="129"/>
      <c r="C140" s="148" t="s">
        <v>175</v>
      </c>
      <c r="D140" s="148" t="s">
        <v>199</v>
      </c>
      <c r="E140" s="149" t="s">
        <v>240</v>
      </c>
      <c r="F140" s="150" t="s">
        <v>241</v>
      </c>
      <c r="G140" s="151" t="s">
        <v>202</v>
      </c>
      <c r="H140" s="152">
        <v>29.952000000000002</v>
      </c>
      <c r="I140" s="153"/>
      <c r="J140" s="154">
        <f>ROUND(I140*H140,2)</f>
        <v>0</v>
      </c>
      <c r="K140" s="155"/>
      <c r="L140" s="156"/>
      <c r="M140" s="157" t="s">
        <v>1</v>
      </c>
      <c r="N140" s="158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187</v>
      </c>
      <c r="AT140" s="142" t="s">
        <v>199</v>
      </c>
      <c r="AU140" s="142" t="s">
        <v>88</v>
      </c>
      <c r="AY140" s="13" t="s">
        <v>169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3" t="s">
        <v>86</v>
      </c>
      <c r="BK140" s="143">
        <f>ROUND(I140*H140,2)</f>
        <v>0</v>
      </c>
      <c r="BL140" s="13" t="s">
        <v>175</v>
      </c>
      <c r="BM140" s="142" t="s">
        <v>187</v>
      </c>
    </row>
    <row r="141" spans="2:65" s="1" customFormat="1" ht="10.199999999999999">
      <c r="B141" s="28"/>
      <c r="D141" s="144" t="s">
        <v>176</v>
      </c>
      <c r="F141" s="145" t="s">
        <v>241</v>
      </c>
      <c r="I141" s="146"/>
      <c r="L141" s="28"/>
      <c r="M141" s="147"/>
      <c r="T141" s="52"/>
      <c r="AT141" s="13" t="s">
        <v>176</v>
      </c>
      <c r="AU141" s="13" t="s">
        <v>88</v>
      </c>
    </row>
    <row r="142" spans="2:65" s="1" customFormat="1" ht="16.5" customHeight="1">
      <c r="B142" s="129"/>
      <c r="C142" s="130" t="s">
        <v>188</v>
      </c>
      <c r="D142" s="130" t="s">
        <v>171</v>
      </c>
      <c r="E142" s="131" t="s">
        <v>735</v>
      </c>
      <c r="F142" s="132" t="s">
        <v>736</v>
      </c>
      <c r="G142" s="133" t="s">
        <v>174</v>
      </c>
      <c r="H142" s="134">
        <v>156</v>
      </c>
      <c r="I142" s="135"/>
      <c r="J142" s="136">
        <f>ROUND(I142*H142,2)</f>
        <v>0</v>
      </c>
      <c r="K142" s="137"/>
      <c r="L142" s="28"/>
      <c r="M142" s="138" t="s">
        <v>1</v>
      </c>
      <c r="N142" s="139" t="s">
        <v>43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175</v>
      </c>
      <c r="AT142" s="142" t="s">
        <v>171</v>
      </c>
      <c r="AU142" s="142" t="s">
        <v>88</v>
      </c>
      <c r="AY142" s="13" t="s">
        <v>169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3" t="s">
        <v>86</v>
      </c>
      <c r="BK142" s="143">
        <f>ROUND(I142*H142,2)</f>
        <v>0</v>
      </c>
      <c r="BL142" s="13" t="s">
        <v>175</v>
      </c>
      <c r="BM142" s="142" t="s">
        <v>191</v>
      </c>
    </row>
    <row r="143" spans="2:65" s="1" customFormat="1" ht="10.199999999999999">
      <c r="B143" s="28"/>
      <c r="D143" s="144" t="s">
        <v>176</v>
      </c>
      <c r="F143" s="145" t="s">
        <v>736</v>
      </c>
      <c r="I143" s="146"/>
      <c r="L143" s="28"/>
      <c r="M143" s="147"/>
      <c r="T143" s="52"/>
      <c r="AT143" s="13" t="s">
        <v>176</v>
      </c>
      <c r="AU143" s="13" t="s">
        <v>88</v>
      </c>
    </row>
    <row r="144" spans="2:65" s="1" customFormat="1" ht="24.15" customHeight="1">
      <c r="B144" s="129"/>
      <c r="C144" s="130" t="s">
        <v>184</v>
      </c>
      <c r="D144" s="130" t="s">
        <v>171</v>
      </c>
      <c r="E144" s="131" t="s">
        <v>225</v>
      </c>
      <c r="F144" s="132" t="s">
        <v>226</v>
      </c>
      <c r="G144" s="133" t="s">
        <v>183</v>
      </c>
      <c r="H144" s="134">
        <v>58.685000000000002</v>
      </c>
      <c r="I144" s="135"/>
      <c r="J144" s="136">
        <f>ROUND(I144*H144,2)</f>
        <v>0</v>
      </c>
      <c r="K144" s="137"/>
      <c r="L144" s="28"/>
      <c r="M144" s="138" t="s">
        <v>1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175</v>
      </c>
      <c r="AT144" s="142" t="s">
        <v>171</v>
      </c>
      <c r="AU144" s="142" t="s">
        <v>88</v>
      </c>
      <c r="AY144" s="13" t="s">
        <v>169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3" t="s">
        <v>86</v>
      </c>
      <c r="BK144" s="143">
        <f>ROUND(I144*H144,2)</f>
        <v>0</v>
      </c>
      <c r="BL144" s="13" t="s">
        <v>175</v>
      </c>
      <c r="BM144" s="142" t="s">
        <v>228</v>
      </c>
    </row>
    <row r="145" spans="2:65" s="1" customFormat="1" ht="19.2">
      <c r="B145" s="28"/>
      <c r="D145" s="144" t="s">
        <v>176</v>
      </c>
      <c r="F145" s="145" t="s">
        <v>226</v>
      </c>
      <c r="I145" s="146"/>
      <c r="L145" s="28"/>
      <c r="M145" s="147"/>
      <c r="T145" s="52"/>
      <c r="AT145" s="13" t="s">
        <v>176</v>
      </c>
      <c r="AU145" s="13" t="s">
        <v>88</v>
      </c>
    </row>
    <row r="146" spans="2:65" s="11" customFormat="1" ht="22.8" customHeight="1">
      <c r="B146" s="117"/>
      <c r="D146" s="118" t="s">
        <v>77</v>
      </c>
      <c r="E146" s="127" t="s">
        <v>88</v>
      </c>
      <c r="F146" s="127" t="s">
        <v>246</v>
      </c>
      <c r="I146" s="120"/>
      <c r="J146" s="128">
        <f>BK146</f>
        <v>0</v>
      </c>
      <c r="L146" s="117"/>
      <c r="M146" s="122"/>
      <c r="P146" s="123">
        <f>SUM(P147:P160)</f>
        <v>0</v>
      </c>
      <c r="R146" s="123">
        <f>SUM(R147:R160)</f>
        <v>0</v>
      </c>
      <c r="T146" s="124">
        <f>SUM(T147:T160)</f>
        <v>0</v>
      </c>
      <c r="AR146" s="118" t="s">
        <v>86</v>
      </c>
      <c r="AT146" s="125" t="s">
        <v>77</v>
      </c>
      <c r="AU146" s="125" t="s">
        <v>86</v>
      </c>
      <c r="AY146" s="118" t="s">
        <v>169</v>
      </c>
      <c r="BK146" s="126">
        <f>SUM(BK147:BK160)</f>
        <v>0</v>
      </c>
    </row>
    <row r="147" spans="2:65" s="1" customFormat="1" ht="16.5" customHeight="1">
      <c r="B147" s="129"/>
      <c r="C147" s="130" t="s">
        <v>453</v>
      </c>
      <c r="D147" s="130" t="s">
        <v>171</v>
      </c>
      <c r="E147" s="131" t="s">
        <v>737</v>
      </c>
      <c r="F147" s="132" t="s">
        <v>738</v>
      </c>
      <c r="G147" s="133" t="s">
        <v>183</v>
      </c>
      <c r="H147" s="134">
        <v>3.5659999999999998</v>
      </c>
      <c r="I147" s="135"/>
      <c r="J147" s="136">
        <f>ROUND(I147*H147,2)</f>
        <v>0</v>
      </c>
      <c r="K147" s="137"/>
      <c r="L147" s="28"/>
      <c r="M147" s="138" t="s">
        <v>1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175</v>
      </c>
      <c r="AT147" s="142" t="s">
        <v>171</v>
      </c>
      <c r="AU147" s="142" t="s">
        <v>88</v>
      </c>
      <c r="AY147" s="13" t="s">
        <v>169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3" t="s">
        <v>86</v>
      </c>
      <c r="BK147" s="143">
        <f>ROUND(I147*H147,2)</f>
        <v>0</v>
      </c>
      <c r="BL147" s="13" t="s">
        <v>175</v>
      </c>
      <c r="BM147" s="142" t="s">
        <v>236</v>
      </c>
    </row>
    <row r="148" spans="2:65" s="1" customFormat="1" ht="10.199999999999999">
      <c r="B148" s="28"/>
      <c r="D148" s="144" t="s">
        <v>176</v>
      </c>
      <c r="F148" s="145" t="s">
        <v>738</v>
      </c>
      <c r="I148" s="146"/>
      <c r="L148" s="28"/>
      <c r="M148" s="147"/>
      <c r="T148" s="52"/>
      <c r="AT148" s="13" t="s">
        <v>176</v>
      </c>
      <c r="AU148" s="13" t="s">
        <v>88</v>
      </c>
    </row>
    <row r="149" spans="2:65" s="1" customFormat="1" ht="24.15" customHeight="1">
      <c r="B149" s="129"/>
      <c r="C149" s="130" t="s">
        <v>187</v>
      </c>
      <c r="D149" s="130" t="s">
        <v>171</v>
      </c>
      <c r="E149" s="131" t="s">
        <v>739</v>
      </c>
      <c r="F149" s="132" t="s">
        <v>740</v>
      </c>
      <c r="G149" s="133" t="s">
        <v>195</v>
      </c>
      <c r="H149" s="134">
        <v>10.06</v>
      </c>
      <c r="I149" s="135"/>
      <c r="J149" s="136">
        <f>ROUND(I149*H149,2)</f>
        <v>0</v>
      </c>
      <c r="K149" s="137"/>
      <c r="L149" s="28"/>
      <c r="M149" s="138" t="s">
        <v>1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175</v>
      </c>
      <c r="AT149" s="142" t="s">
        <v>171</v>
      </c>
      <c r="AU149" s="142" t="s">
        <v>88</v>
      </c>
      <c r="AY149" s="13" t="s">
        <v>169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3" t="s">
        <v>86</v>
      </c>
      <c r="BK149" s="143">
        <f>ROUND(I149*H149,2)</f>
        <v>0</v>
      </c>
      <c r="BL149" s="13" t="s">
        <v>175</v>
      </c>
      <c r="BM149" s="142" t="s">
        <v>216</v>
      </c>
    </row>
    <row r="150" spans="2:65" s="1" customFormat="1" ht="10.199999999999999">
      <c r="B150" s="28"/>
      <c r="D150" s="144" t="s">
        <v>176</v>
      </c>
      <c r="F150" s="145" t="s">
        <v>740</v>
      </c>
      <c r="I150" s="146"/>
      <c r="L150" s="28"/>
      <c r="M150" s="147"/>
      <c r="T150" s="52"/>
      <c r="AT150" s="13" t="s">
        <v>176</v>
      </c>
      <c r="AU150" s="13" t="s">
        <v>88</v>
      </c>
    </row>
    <row r="151" spans="2:65" s="1" customFormat="1" ht="24.15" customHeight="1">
      <c r="B151" s="129"/>
      <c r="C151" s="130" t="s">
        <v>217</v>
      </c>
      <c r="D151" s="130" t="s">
        <v>171</v>
      </c>
      <c r="E151" s="131" t="s">
        <v>741</v>
      </c>
      <c r="F151" s="132" t="s">
        <v>742</v>
      </c>
      <c r="G151" s="133" t="s">
        <v>195</v>
      </c>
      <c r="H151" s="134">
        <v>61.5</v>
      </c>
      <c r="I151" s="135"/>
      <c r="J151" s="136">
        <f>ROUND(I151*H151,2)</f>
        <v>0</v>
      </c>
      <c r="K151" s="137"/>
      <c r="L151" s="28"/>
      <c r="M151" s="138" t="s">
        <v>1</v>
      </c>
      <c r="N151" s="139" t="s">
        <v>43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175</v>
      </c>
      <c r="AT151" s="142" t="s">
        <v>171</v>
      </c>
      <c r="AU151" s="142" t="s">
        <v>88</v>
      </c>
      <c r="AY151" s="13" t="s">
        <v>169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3" t="s">
        <v>86</v>
      </c>
      <c r="BK151" s="143">
        <f>ROUND(I151*H151,2)</f>
        <v>0</v>
      </c>
      <c r="BL151" s="13" t="s">
        <v>175</v>
      </c>
      <c r="BM151" s="142" t="s">
        <v>220</v>
      </c>
    </row>
    <row r="152" spans="2:65" s="1" customFormat="1" ht="19.2">
      <c r="B152" s="28"/>
      <c r="D152" s="144" t="s">
        <v>176</v>
      </c>
      <c r="F152" s="145" t="s">
        <v>742</v>
      </c>
      <c r="I152" s="146"/>
      <c r="L152" s="28"/>
      <c r="M152" s="147"/>
      <c r="T152" s="52"/>
      <c r="AT152" s="13" t="s">
        <v>176</v>
      </c>
      <c r="AU152" s="13" t="s">
        <v>88</v>
      </c>
    </row>
    <row r="153" spans="2:65" s="1" customFormat="1" ht="33" customHeight="1">
      <c r="B153" s="129"/>
      <c r="C153" s="130" t="s">
        <v>191</v>
      </c>
      <c r="D153" s="130" t="s">
        <v>171</v>
      </c>
      <c r="E153" s="131" t="s">
        <v>743</v>
      </c>
      <c r="F153" s="132" t="s">
        <v>744</v>
      </c>
      <c r="G153" s="133" t="s">
        <v>195</v>
      </c>
      <c r="H153" s="134">
        <v>54</v>
      </c>
      <c r="I153" s="135"/>
      <c r="J153" s="136">
        <f>ROUND(I153*H153,2)</f>
        <v>0</v>
      </c>
      <c r="K153" s="137"/>
      <c r="L153" s="28"/>
      <c r="M153" s="138" t="s">
        <v>1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175</v>
      </c>
      <c r="AT153" s="142" t="s">
        <v>171</v>
      </c>
      <c r="AU153" s="142" t="s">
        <v>88</v>
      </c>
      <c r="AY153" s="13" t="s">
        <v>169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3" t="s">
        <v>86</v>
      </c>
      <c r="BK153" s="143">
        <f>ROUND(I153*H153,2)</f>
        <v>0</v>
      </c>
      <c r="BL153" s="13" t="s">
        <v>175</v>
      </c>
      <c r="BM153" s="142" t="s">
        <v>223</v>
      </c>
    </row>
    <row r="154" spans="2:65" s="1" customFormat="1" ht="19.2">
      <c r="B154" s="28"/>
      <c r="D154" s="144" t="s">
        <v>176</v>
      </c>
      <c r="F154" s="145" t="s">
        <v>744</v>
      </c>
      <c r="I154" s="146"/>
      <c r="L154" s="28"/>
      <c r="M154" s="147"/>
      <c r="T154" s="52"/>
      <c r="AT154" s="13" t="s">
        <v>176</v>
      </c>
      <c r="AU154" s="13" t="s">
        <v>88</v>
      </c>
    </row>
    <row r="155" spans="2:65" s="1" customFormat="1" ht="16.5" customHeight="1">
      <c r="B155" s="129"/>
      <c r="C155" s="148" t="s">
        <v>224</v>
      </c>
      <c r="D155" s="148" t="s">
        <v>199</v>
      </c>
      <c r="E155" s="149" t="s">
        <v>745</v>
      </c>
      <c r="F155" s="150" t="s">
        <v>746</v>
      </c>
      <c r="G155" s="151" t="s">
        <v>183</v>
      </c>
      <c r="H155" s="152">
        <v>42.39</v>
      </c>
      <c r="I155" s="153"/>
      <c r="J155" s="154">
        <f>ROUND(I155*H155,2)</f>
        <v>0</v>
      </c>
      <c r="K155" s="155"/>
      <c r="L155" s="156"/>
      <c r="M155" s="157" t="s">
        <v>1</v>
      </c>
      <c r="N155" s="158" t="s">
        <v>43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187</v>
      </c>
      <c r="AT155" s="142" t="s">
        <v>199</v>
      </c>
      <c r="AU155" s="142" t="s">
        <v>88</v>
      </c>
      <c r="AY155" s="13" t="s">
        <v>169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3" t="s">
        <v>86</v>
      </c>
      <c r="BK155" s="143">
        <f>ROUND(I155*H155,2)</f>
        <v>0</v>
      </c>
      <c r="BL155" s="13" t="s">
        <v>175</v>
      </c>
      <c r="BM155" s="142" t="s">
        <v>227</v>
      </c>
    </row>
    <row r="156" spans="2:65" s="1" customFormat="1" ht="10.199999999999999">
      <c r="B156" s="28"/>
      <c r="D156" s="144" t="s">
        <v>176</v>
      </c>
      <c r="F156" s="145" t="s">
        <v>746</v>
      </c>
      <c r="I156" s="146"/>
      <c r="L156" s="28"/>
      <c r="M156" s="147"/>
      <c r="T156" s="52"/>
      <c r="AT156" s="13" t="s">
        <v>176</v>
      </c>
      <c r="AU156" s="13" t="s">
        <v>88</v>
      </c>
    </row>
    <row r="157" spans="2:65" s="1" customFormat="1" ht="24.15" customHeight="1">
      <c r="B157" s="129"/>
      <c r="C157" s="130" t="s">
        <v>228</v>
      </c>
      <c r="D157" s="130" t="s">
        <v>171</v>
      </c>
      <c r="E157" s="131" t="s">
        <v>747</v>
      </c>
      <c r="F157" s="132" t="s">
        <v>748</v>
      </c>
      <c r="G157" s="133" t="s">
        <v>202</v>
      </c>
      <c r="H157" s="134">
        <v>0.95399999999999996</v>
      </c>
      <c r="I157" s="135"/>
      <c r="J157" s="136">
        <f>ROUND(I157*H157,2)</f>
        <v>0</v>
      </c>
      <c r="K157" s="137"/>
      <c r="L157" s="28"/>
      <c r="M157" s="138" t="s">
        <v>1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175</v>
      </c>
      <c r="AT157" s="142" t="s">
        <v>171</v>
      </c>
      <c r="AU157" s="142" t="s">
        <v>88</v>
      </c>
      <c r="AY157" s="13" t="s">
        <v>169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3" t="s">
        <v>86</v>
      </c>
      <c r="BK157" s="143">
        <f>ROUND(I157*H157,2)</f>
        <v>0</v>
      </c>
      <c r="BL157" s="13" t="s">
        <v>175</v>
      </c>
      <c r="BM157" s="142" t="s">
        <v>231</v>
      </c>
    </row>
    <row r="158" spans="2:65" s="1" customFormat="1" ht="19.2">
      <c r="B158" s="28"/>
      <c r="D158" s="144" t="s">
        <v>176</v>
      </c>
      <c r="F158" s="145" t="s">
        <v>748</v>
      </c>
      <c r="I158" s="146"/>
      <c r="L158" s="28"/>
      <c r="M158" s="147"/>
      <c r="T158" s="52"/>
      <c r="AT158" s="13" t="s">
        <v>176</v>
      </c>
      <c r="AU158" s="13" t="s">
        <v>88</v>
      </c>
    </row>
    <row r="159" spans="2:65" s="1" customFormat="1" ht="16.5" customHeight="1">
      <c r="B159" s="129"/>
      <c r="C159" s="130" t="s">
        <v>232</v>
      </c>
      <c r="D159" s="130" t="s">
        <v>171</v>
      </c>
      <c r="E159" s="131" t="s">
        <v>749</v>
      </c>
      <c r="F159" s="132" t="s">
        <v>750</v>
      </c>
      <c r="G159" s="133" t="s">
        <v>183</v>
      </c>
      <c r="H159" s="134">
        <v>8.33</v>
      </c>
      <c r="I159" s="135"/>
      <c r="J159" s="136">
        <f>ROUND(I159*H159,2)</f>
        <v>0</v>
      </c>
      <c r="K159" s="137"/>
      <c r="L159" s="28"/>
      <c r="M159" s="138" t="s">
        <v>1</v>
      </c>
      <c r="N159" s="139" t="s">
        <v>43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175</v>
      </c>
      <c r="AT159" s="142" t="s">
        <v>171</v>
      </c>
      <c r="AU159" s="142" t="s">
        <v>88</v>
      </c>
      <c r="AY159" s="13" t="s">
        <v>169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3" t="s">
        <v>86</v>
      </c>
      <c r="BK159" s="143">
        <f>ROUND(I159*H159,2)</f>
        <v>0</v>
      </c>
      <c r="BL159" s="13" t="s">
        <v>175</v>
      </c>
      <c r="BM159" s="142" t="s">
        <v>235</v>
      </c>
    </row>
    <row r="160" spans="2:65" s="1" customFormat="1" ht="10.199999999999999">
      <c r="B160" s="28"/>
      <c r="D160" s="144" t="s">
        <v>176</v>
      </c>
      <c r="F160" s="145" t="s">
        <v>750</v>
      </c>
      <c r="I160" s="146"/>
      <c r="L160" s="28"/>
      <c r="M160" s="147"/>
      <c r="T160" s="52"/>
      <c r="AT160" s="13" t="s">
        <v>176</v>
      </c>
      <c r="AU160" s="13" t="s">
        <v>88</v>
      </c>
    </row>
    <row r="161" spans="2:65" s="11" customFormat="1" ht="22.8" customHeight="1">
      <c r="B161" s="117"/>
      <c r="D161" s="118" t="s">
        <v>77</v>
      </c>
      <c r="E161" s="127" t="s">
        <v>180</v>
      </c>
      <c r="F161" s="127" t="s">
        <v>274</v>
      </c>
      <c r="I161" s="120"/>
      <c r="J161" s="128">
        <f>BK161</f>
        <v>0</v>
      </c>
      <c r="L161" s="117"/>
      <c r="M161" s="122"/>
      <c r="P161" s="123">
        <f>SUM(P162:P183)</f>
        <v>0</v>
      </c>
      <c r="R161" s="123">
        <f>SUM(R162:R183)</f>
        <v>0.59812799999999999</v>
      </c>
      <c r="T161" s="124">
        <f>SUM(T162:T183)</f>
        <v>0</v>
      </c>
      <c r="AR161" s="118" t="s">
        <v>86</v>
      </c>
      <c r="AT161" s="125" t="s">
        <v>77</v>
      </c>
      <c r="AU161" s="125" t="s">
        <v>86</v>
      </c>
      <c r="AY161" s="118" t="s">
        <v>169</v>
      </c>
      <c r="BK161" s="126">
        <f>SUM(BK162:BK183)</f>
        <v>0</v>
      </c>
    </row>
    <row r="162" spans="2:65" s="1" customFormat="1" ht="24.15" customHeight="1">
      <c r="B162" s="129"/>
      <c r="C162" s="130" t="s">
        <v>236</v>
      </c>
      <c r="D162" s="130" t="s">
        <v>171</v>
      </c>
      <c r="E162" s="131" t="s">
        <v>751</v>
      </c>
      <c r="F162" s="132" t="s">
        <v>752</v>
      </c>
      <c r="G162" s="133" t="s">
        <v>179</v>
      </c>
      <c r="H162" s="134">
        <v>32</v>
      </c>
      <c r="I162" s="135"/>
      <c r="J162" s="136">
        <f>ROUND(I162*H162,2)</f>
        <v>0</v>
      </c>
      <c r="K162" s="137"/>
      <c r="L162" s="28"/>
      <c r="M162" s="138" t="s">
        <v>1</v>
      </c>
      <c r="N162" s="139" t="s">
        <v>43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175</v>
      </c>
      <c r="AT162" s="142" t="s">
        <v>171</v>
      </c>
      <c r="AU162" s="142" t="s">
        <v>88</v>
      </c>
      <c r="AY162" s="13" t="s">
        <v>169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3" t="s">
        <v>86</v>
      </c>
      <c r="BK162" s="143">
        <f>ROUND(I162*H162,2)</f>
        <v>0</v>
      </c>
      <c r="BL162" s="13" t="s">
        <v>175</v>
      </c>
      <c r="BM162" s="142" t="s">
        <v>239</v>
      </c>
    </row>
    <row r="163" spans="2:65" s="1" customFormat="1" ht="19.2">
      <c r="B163" s="28"/>
      <c r="D163" s="144" t="s">
        <v>176</v>
      </c>
      <c r="F163" s="145" t="s">
        <v>752</v>
      </c>
      <c r="I163" s="146"/>
      <c r="L163" s="28"/>
      <c r="M163" s="147"/>
      <c r="T163" s="52"/>
      <c r="AT163" s="13" t="s">
        <v>176</v>
      </c>
      <c r="AU163" s="13" t="s">
        <v>88</v>
      </c>
    </row>
    <row r="164" spans="2:65" s="1" customFormat="1" ht="16.5" customHeight="1">
      <c r="B164" s="129"/>
      <c r="C164" s="130" t="s">
        <v>8</v>
      </c>
      <c r="D164" s="130" t="s">
        <v>171</v>
      </c>
      <c r="E164" s="131" t="s">
        <v>753</v>
      </c>
      <c r="F164" s="132" t="s">
        <v>754</v>
      </c>
      <c r="G164" s="133" t="s">
        <v>183</v>
      </c>
      <c r="H164" s="134">
        <v>4.1420000000000003</v>
      </c>
      <c r="I164" s="135"/>
      <c r="J164" s="136">
        <f>ROUND(I164*H164,2)</f>
        <v>0</v>
      </c>
      <c r="K164" s="137"/>
      <c r="L164" s="28"/>
      <c r="M164" s="138" t="s">
        <v>1</v>
      </c>
      <c r="N164" s="139" t="s">
        <v>43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175</v>
      </c>
      <c r="AT164" s="142" t="s">
        <v>171</v>
      </c>
      <c r="AU164" s="142" t="s">
        <v>88</v>
      </c>
      <c r="AY164" s="13" t="s">
        <v>169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3" t="s">
        <v>86</v>
      </c>
      <c r="BK164" s="143">
        <f>ROUND(I164*H164,2)</f>
        <v>0</v>
      </c>
      <c r="BL164" s="13" t="s">
        <v>175</v>
      </c>
      <c r="BM164" s="142" t="s">
        <v>242</v>
      </c>
    </row>
    <row r="165" spans="2:65" s="1" customFormat="1" ht="10.199999999999999">
      <c r="B165" s="28"/>
      <c r="D165" s="144" t="s">
        <v>176</v>
      </c>
      <c r="F165" s="145" t="s">
        <v>754</v>
      </c>
      <c r="I165" s="146"/>
      <c r="L165" s="28"/>
      <c r="M165" s="147"/>
      <c r="T165" s="52"/>
      <c r="AT165" s="13" t="s">
        <v>176</v>
      </c>
      <c r="AU165" s="13" t="s">
        <v>88</v>
      </c>
    </row>
    <row r="166" spans="2:65" s="1" customFormat="1" ht="16.5" customHeight="1">
      <c r="B166" s="129"/>
      <c r="C166" s="130" t="s">
        <v>216</v>
      </c>
      <c r="D166" s="130" t="s">
        <v>171</v>
      </c>
      <c r="E166" s="131" t="s">
        <v>755</v>
      </c>
      <c r="F166" s="132" t="s">
        <v>756</v>
      </c>
      <c r="G166" s="133" t="s">
        <v>183</v>
      </c>
      <c r="H166" s="134">
        <v>32.96</v>
      </c>
      <c r="I166" s="135"/>
      <c r="J166" s="136">
        <f>ROUND(I166*H166,2)</f>
        <v>0</v>
      </c>
      <c r="K166" s="137"/>
      <c r="L166" s="28"/>
      <c r="M166" s="138" t="s">
        <v>1</v>
      </c>
      <c r="N166" s="139" t="s">
        <v>43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175</v>
      </c>
      <c r="AT166" s="142" t="s">
        <v>171</v>
      </c>
      <c r="AU166" s="142" t="s">
        <v>88</v>
      </c>
      <c r="AY166" s="13" t="s">
        <v>169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3" t="s">
        <v>86</v>
      </c>
      <c r="BK166" s="143">
        <f>ROUND(I166*H166,2)</f>
        <v>0</v>
      </c>
      <c r="BL166" s="13" t="s">
        <v>175</v>
      </c>
      <c r="BM166" s="142" t="s">
        <v>245</v>
      </c>
    </row>
    <row r="167" spans="2:65" s="1" customFormat="1" ht="10.199999999999999">
      <c r="B167" s="28"/>
      <c r="D167" s="144" t="s">
        <v>176</v>
      </c>
      <c r="F167" s="145" t="s">
        <v>756</v>
      </c>
      <c r="I167" s="146"/>
      <c r="L167" s="28"/>
      <c r="M167" s="147"/>
      <c r="T167" s="52"/>
      <c r="AT167" s="13" t="s">
        <v>176</v>
      </c>
      <c r="AU167" s="13" t="s">
        <v>88</v>
      </c>
    </row>
    <row r="168" spans="2:65" s="1" customFormat="1" ht="16.5" customHeight="1">
      <c r="B168" s="129"/>
      <c r="C168" s="130" t="s">
        <v>371</v>
      </c>
      <c r="D168" s="130" t="s">
        <v>171</v>
      </c>
      <c r="E168" s="131" t="s">
        <v>757</v>
      </c>
      <c r="F168" s="132" t="s">
        <v>758</v>
      </c>
      <c r="G168" s="133" t="s">
        <v>174</v>
      </c>
      <c r="H168" s="134">
        <v>13.6</v>
      </c>
      <c r="I168" s="135"/>
      <c r="J168" s="136">
        <f>ROUND(I168*H168,2)</f>
        <v>0</v>
      </c>
      <c r="K168" s="137"/>
      <c r="L168" s="28"/>
      <c r="M168" s="138" t="s">
        <v>1</v>
      </c>
      <c r="N168" s="139" t="s">
        <v>43</v>
      </c>
      <c r="P168" s="140">
        <f>O168*H168</f>
        <v>0</v>
      </c>
      <c r="Q168" s="140">
        <v>4.1259999999999998E-2</v>
      </c>
      <c r="R168" s="140">
        <f>Q168*H168</f>
        <v>0.56113599999999997</v>
      </c>
      <c r="S168" s="140">
        <v>0</v>
      </c>
      <c r="T168" s="141">
        <f>S168*H168</f>
        <v>0</v>
      </c>
      <c r="AR168" s="142" t="s">
        <v>175</v>
      </c>
      <c r="AT168" s="142" t="s">
        <v>171</v>
      </c>
      <c r="AU168" s="142" t="s">
        <v>88</v>
      </c>
      <c r="AY168" s="13" t="s">
        <v>169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3" t="s">
        <v>86</v>
      </c>
      <c r="BK168" s="143">
        <f>ROUND(I168*H168,2)</f>
        <v>0</v>
      </c>
      <c r="BL168" s="13" t="s">
        <v>175</v>
      </c>
      <c r="BM168" s="142" t="s">
        <v>759</v>
      </c>
    </row>
    <row r="169" spans="2:65" s="1" customFormat="1" ht="10.199999999999999">
      <c r="B169" s="28"/>
      <c r="D169" s="144" t="s">
        <v>176</v>
      </c>
      <c r="F169" s="145" t="s">
        <v>760</v>
      </c>
      <c r="I169" s="146"/>
      <c r="L169" s="28"/>
      <c r="M169" s="147"/>
      <c r="T169" s="52"/>
      <c r="AT169" s="13" t="s">
        <v>176</v>
      </c>
      <c r="AU169" s="13" t="s">
        <v>88</v>
      </c>
    </row>
    <row r="170" spans="2:65" s="1" customFormat="1" ht="16.5" customHeight="1">
      <c r="B170" s="129"/>
      <c r="C170" s="130" t="s">
        <v>281</v>
      </c>
      <c r="D170" s="130" t="s">
        <v>171</v>
      </c>
      <c r="E170" s="131" t="s">
        <v>761</v>
      </c>
      <c r="F170" s="132" t="s">
        <v>762</v>
      </c>
      <c r="G170" s="133" t="s">
        <v>174</v>
      </c>
      <c r="H170" s="134">
        <v>13.6</v>
      </c>
      <c r="I170" s="135"/>
      <c r="J170" s="136">
        <f>ROUND(I170*H170,2)</f>
        <v>0</v>
      </c>
      <c r="K170" s="137"/>
      <c r="L170" s="28"/>
      <c r="M170" s="138" t="s">
        <v>1</v>
      </c>
      <c r="N170" s="139" t="s">
        <v>43</v>
      </c>
      <c r="P170" s="140">
        <f>O170*H170</f>
        <v>0</v>
      </c>
      <c r="Q170" s="140">
        <v>2.0000000000000002E-5</v>
      </c>
      <c r="R170" s="140">
        <f>Q170*H170</f>
        <v>2.72E-4</v>
      </c>
      <c r="S170" s="140">
        <v>0</v>
      </c>
      <c r="T170" s="141">
        <f>S170*H170</f>
        <v>0</v>
      </c>
      <c r="AR170" s="142" t="s">
        <v>175</v>
      </c>
      <c r="AT170" s="142" t="s">
        <v>171</v>
      </c>
      <c r="AU170" s="142" t="s">
        <v>88</v>
      </c>
      <c r="AY170" s="13" t="s">
        <v>169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3" t="s">
        <v>86</v>
      </c>
      <c r="BK170" s="143">
        <f>ROUND(I170*H170,2)</f>
        <v>0</v>
      </c>
      <c r="BL170" s="13" t="s">
        <v>175</v>
      </c>
      <c r="BM170" s="142" t="s">
        <v>763</v>
      </c>
    </row>
    <row r="171" spans="2:65" s="1" customFormat="1" ht="10.199999999999999">
      <c r="B171" s="28"/>
      <c r="D171" s="144" t="s">
        <v>176</v>
      </c>
      <c r="F171" s="145" t="s">
        <v>764</v>
      </c>
      <c r="I171" s="146"/>
      <c r="L171" s="28"/>
      <c r="M171" s="147"/>
      <c r="T171" s="52"/>
      <c r="AT171" s="13" t="s">
        <v>176</v>
      </c>
      <c r="AU171" s="13" t="s">
        <v>88</v>
      </c>
    </row>
    <row r="172" spans="2:65" s="1" customFormat="1" ht="16.5" customHeight="1">
      <c r="B172" s="129"/>
      <c r="C172" s="130" t="s">
        <v>247</v>
      </c>
      <c r="D172" s="130" t="s">
        <v>171</v>
      </c>
      <c r="E172" s="131" t="s">
        <v>765</v>
      </c>
      <c r="F172" s="132" t="s">
        <v>766</v>
      </c>
      <c r="G172" s="133" t="s">
        <v>202</v>
      </c>
      <c r="H172" s="134">
        <v>0.621</v>
      </c>
      <c r="I172" s="135"/>
      <c r="J172" s="136">
        <f>ROUND(I172*H172,2)</f>
        <v>0</v>
      </c>
      <c r="K172" s="137"/>
      <c r="L172" s="28"/>
      <c r="M172" s="138" t="s">
        <v>1</v>
      </c>
      <c r="N172" s="139" t="s">
        <v>43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175</v>
      </c>
      <c r="AT172" s="142" t="s">
        <v>171</v>
      </c>
      <c r="AU172" s="142" t="s">
        <v>88</v>
      </c>
      <c r="AY172" s="13" t="s">
        <v>169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3" t="s">
        <v>86</v>
      </c>
      <c r="BK172" s="143">
        <f>ROUND(I172*H172,2)</f>
        <v>0</v>
      </c>
      <c r="BL172" s="13" t="s">
        <v>175</v>
      </c>
      <c r="BM172" s="142" t="s">
        <v>250</v>
      </c>
    </row>
    <row r="173" spans="2:65" s="1" customFormat="1" ht="10.199999999999999">
      <c r="B173" s="28"/>
      <c r="D173" s="144" t="s">
        <v>176</v>
      </c>
      <c r="F173" s="145" t="s">
        <v>766</v>
      </c>
      <c r="I173" s="146"/>
      <c r="L173" s="28"/>
      <c r="M173" s="147"/>
      <c r="T173" s="52"/>
      <c r="AT173" s="13" t="s">
        <v>176</v>
      </c>
      <c r="AU173" s="13" t="s">
        <v>88</v>
      </c>
    </row>
    <row r="174" spans="2:65" s="1" customFormat="1" ht="16.5" customHeight="1">
      <c r="B174" s="129"/>
      <c r="C174" s="130" t="s">
        <v>220</v>
      </c>
      <c r="D174" s="130" t="s">
        <v>171</v>
      </c>
      <c r="E174" s="131" t="s">
        <v>767</v>
      </c>
      <c r="F174" s="132" t="s">
        <v>768</v>
      </c>
      <c r="G174" s="133" t="s">
        <v>202</v>
      </c>
      <c r="H174" s="134">
        <v>4.2850000000000001</v>
      </c>
      <c r="I174" s="135"/>
      <c r="J174" s="136">
        <f>ROUND(I174*H174,2)</f>
        <v>0</v>
      </c>
      <c r="K174" s="137"/>
      <c r="L174" s="28"/>
      <c r="M174" s="138" t="s">
        <v>1</v>
      </c>
      <c r="N174" s="139" t="s">
        <v>43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175</v>
      </c>
      <c r="AT174" s="142" t="s">
        <v>171</v>
      </c>
      <c r="AU174" s="142" t="s">
        <v>88</v>
      </c>
      <c r="AY174" s="13" t="s">
        <v>169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3" t="s">
        <v>86</v>
      </c>
      <c r="BK174" s="143">
        <f>ROUND(I174*H174,2)</f>
        <v>0</v>
      </c>
      <c r="BL174" s="13" t="s">
        <v>175</v>
      </c>
      <c r="BM174" s="142" t="s">
        <v>253</v>
      </c>
    </row>
    <row r="175" spans="2:65" s="1" customFormat="1" ht="10.199999999999999">
      <c r="B175" s="28"/>
      <c r="D175" s="144" t="s">
        <v>176</v>
      </c>
      <c r="F175" s="145" t="s">
        <v>768</v>
      </c>
      <c r="I175" s="146"/>
      <c r="L175" s="28"/>
      <c r="M175" s="147"/>
      <c r="T175" s="52"/>
      <c r="AT175" s="13" t="s">
        <v>176</v>
      </c>
      <c r="AU175" s="13" t="s">
        <v>88</v>
      </c>
    </row>
    <row r="176" spans="2:65" s="1" customFormat="1" ht="24.15" customHeight="1">
      <c r="B176" s="129"/>
      <c r="C176" s="130" t="s">
        <v>378</v>
      </c>
      <c r="D176" s="130" t="s">
        <v>171</v>
      </c>
      <c r="E176" s="131" t="s">
        <v>769</v>
      </c>
      <c r="F176" s="132" t="s">
        <v>770</v>
      </c>
      <c r="G176" s="133" t="s">
        <v>174</v>
      </c>
      <c r="H176" s="134">
        <v>21.6</v>
      </c>
      <c r="I176" s="135"/>
      <c r="J176" s="136">
        <f>ROUND(I176*H176,2)</f>
        <v>0</v>
      </c>
      <c r="K176" s="137"/>
      <c r="L176" s="28"/>
      <c r="M176" s="138" t="s">
        <v>1</v>
      </c>
      <c r="N176" s="139" t="s">
        <v>43</v>
      </c>
      <c r="P176" s="140">
        <f>O176*H176</f>
        <v>0</v>
      </c>
      <c r="Q176" s="140">
        <v>1.66E-3</v>
      </c>
      <c r="R176" s="140">
        <f>Q176*H176</f>
        <v>3.5856000000000006E-2</v>
      </c>
      <c r="S176" s="140">
        <v>0</v>
      </c>
      <c r="T176" s="141">
        <f>S176*H176</f>
        <v>0</v>
      </c>
      <c r="AR176" s="142" t="s">
        <v>175</v>
      </c>
      <c r="AT176" s="142" t="s">
        <v>171</v>
      </c>
      <c r="AU176" s="142" t="s">
        <v>88</v>
      </c>
      <c r="AY176" s="13" t="s">
        <v>169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3" t="s">
        <v>86</v>
      </c>
      <c r="BK176" s="143">
        <f>ROUND(I176*H176,2)</f>
        <v>0</v>
      </c>
      <c r="BL176" s="13" t="s">
        <v>175</v>
      </c>
      <c r="BM176" s="142" t="s">
        <v>771</v>
      </c>
    </row>
    <row r="177" spans="2:65" s="1" customFormat="1" ht="19.2">
      <c r="B177" s="28"/>
      <c r="D177" s="144" t="s">
        <v>176</v>
      </c>
      <c r="F177" s="145" t="s">
        <v>772</v>
      </c>
      <c r="I177" s="146"/>
      <c r="L177" s="28"/>
      <c r="M177" s="147"/>
      <c r="T177" s="52"/>
      <c r="AT177" s="13" t="s">
        <v>176</v>
      </c>
      <c r="AU177" s="13" t="s">
        <v>88</v>
      </c>
    </row>
    <row r="178" spans="2:65" s="1" customFormat="1" ht="24.15" customHeight="1">
      <c r="B178" s="129"/>
      <c r="C178" s="130" t="s">
        <v>285</v>
      </c>
      <c r="D178" s="130" t="s">
        <v>171</v>
      </c>
      <c r="E178" s="131" t="s">
        <v>773</v>
      </c>
      <c r="F178" s="132" t="s">
        <v>774</v>
      </c>
      <c r="G178" s="133" t="s">
        <v>174</v>
      </c>
      <c r="H178" s="134">
        <v>21.6</v>
      </c>
      <c r="I178" s="135"/>
      <c r="J178" s="136">
        <f>ROUND(I178*H178,2)</f>
        <v>0</v>
      </c>
      <c r="K178" s="137"/>
      <c r="L178" s="28"/>
      <c r="M178" s="138" t="s">
        <v>1</v>
      </c>
      <c r="N178" s="139" t="s">
        <v>43</v>
      </c>
      <c r="P178" s="140">
        <f>O178*H178</f>
        <v>0</v>
      </c>
      <c r="Q178" s="140">
        <v>4.0000000000000003E-5</v>
      </c>
      <c r="R178" s="140">
        <f>Q178*H178</f>
        <v>8.6400000000000008E-4</v>
      </c>
      <c r="S178" s="140">
        <v>0</v>
      </c>
      <c r="T178" s="141">
        <f>S178*H178</f>
        <v>0</v>
      </c>
      <c r="AR178" s="142" t="s">
        <v>175</v>
      </c>
      <c r="AT178" s="142" t="s">
        <v>171</v>
      </c>
      <c r="AU178" s="142" t="s">
        <v>88</v>
      </c>
      <c r="AY178" s="13" t="s">
        <v>169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3" t="s">
        <v>86</v>
      </c>
      <c r="BK178" s="143">
        <f>ROUND(I178*H178,2)</f>
        <v>0</v>
      </c>
      <c r="BL178" s="13" t="s">
        <v>175</v>
      </c>
      <c r="BM178" s="142" t="s">
        <v>775</v>
      </c>
    </row>
    <row r="179" spans="2:65" s="1" customFormat="1" ht="19.2">
      <c r="B179" s="28"/>
      <c r="D179" s="144" t="s">
        <v>176</v>
      </c>
      <c r="F179" s="145" t="s">
        <v>776</v>
      </c>
      <c r="I179" s="146"/>
      <c r="L179" s="28"/>
      <c r="M179" s="147"/>
      <c r="T179" s="52"/>
      <c r="AT179" s="13" t="s">
        <v>176</v>
      </c>
      <c r="AU179" s="13" t="s">
        <v>88</v>
      </c>
    </row>
    <row r="180" spans="2:65" s="1" customFormat="1" ht="24.15" customHeight="1">
      <c r="B180" s="129"/>
      <c r="C180" s="130" t="s">
        <v>254</v>
      </c>
      <c r="D180" s="130" t="s">
        <v>171</v>
      </c>
      <c r="E180" s="131" t="s">
        <v>777</v>
      </c>
      <c r="F180" s="132" t="s">
        <v>778</v>
      </c>
      <c r="G180" s="133" t="s">
        <v>195</v>
      </c>
      <c r="H180" s="134">
        <v>24.8</v>
      </c>
      <c r="I180" s="135"/>
      <c r="J180" s="136">
        <f>ROUND(I180*H180,2)</f>
        <v>0</v>
      </c>
      <c r="K180" s="137"/>
      <c r="L180" s="28"/>
      <c r="M180" s="138" t="s">
        <v>1</v>
      </c>
      <c r="N180" s="139" t="s">
        <v>43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175</v>
      </c>
      <c r="AT180" s="142" t="s">
        <v>171</v>
      </c>
      <c r="AU180" s="142" t="s">
        <v>88</v>
      </c>
      <c r="AY180" s="13" t="s">
        <v>169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3" t="s">
        <v>86</v>
      </c>
      <c r="BK180" s="143">
        <f>ROUND(I180*H180,2)</f>
        <v>0</v>
      </c>
      <c r="BL180" s="13" t="s">
        <v>175</v>
      </c>
      <c r="BM180" s="142" t="s">
        <v>257</v>
      </c>
    </row>
    <row r="181" spans="2:65" s="1" customFormat="1" ht="19.2">
      <c r="B181" s="28"/>
      <c r="D181" s="144" t="s">
        <v>176</v>
      </c>
      <c r="F181" s="145" t="s">
        <v>778</v>
      </c>
      <c r="I181" s="146"/>
      <c r="L181" s="28"/>
      <c r="M181" s="147"/>
      <c r="T181" s="52"/>
      <c r="AT181" s="13" t="s">
        <v>176</v>
      </c>
      <c r="AU181" s="13" t="s">
        <v>88</v>
      </c>
    </row>
    <row r="182" spans="2:65" s="1" customFormat="1" ht="16.5" customHeight="1">
      <c r="B182" s="129"/>
      <c r="C182" s="148" t="s">
        <v>223</v>
      </c>
      <c r="D182" s="148" t="s">
        <v>199</v>
      </c>
      <c r="E182" s="149" t="s">
        <v>779</v>
      </c>
      <c r="F182" s="150" t="s">
        <v>780</v>
      </c>
      <c r="G182" s="151" t="s">
        <v>195</v>
      </c>
      <c r="H182" s="152">
        <v>24.8</v>
      </c>
      <c r="I182" s="153"/>
      <c r="J182" s="154">
        <f>ROUND(I182*H182,2)</f>
        <v>0</v>
      </c>
      <c r="K182" s="155"/>
      <c r="L182" s="156"/>
      <c r="M182" s="157" t="s">
        <v>1</v>
      </c>
      <c r="N182" s="158" t="s">
        <v>43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187</v>
      </c>
      <c r="AT182" s="142" t="s">
        <v>199</v>
      </c>
      <c r="AU182" s="142" t="s">
        <v>88</v>
      </c>
      <c r="AY182" s="13" t="s">
        <v>169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3" t="s">
        <v>86</v>
      </c>
      <c r="BK182" s="143">
        <f>ROUND(I182*H182,2)</f>
        <v>0</v>
      </c>
      <c r="BL182" s="13" t="s">
        <v>175</v>
      </c>
      <c r="BM182" s="142" t="s">
        <v>260</v>
      </c>
    </row>
    <row r="183" spans="2:65" s="1" customFormat="1" ht="10.199999999999999">
      <c r="B183" s="28"/>
      <c r="D183" s="144" t="s">
        <v>176</v>
      </c>
      <c r="F183" s="145" t="s">
        <v>780</v>
      </c>
      <c r="I183" s="146"/>
      <c r="L183" s="28"/>
      <c r="M183" s="147"/>
      <c r="T183" s="52"/>
      <c r="AT183" s="13" t="s">
        <v>176</v>
      </c>
      <c r="AU183" s="13" t="s">
        <v>88</v>
      </c>
    </row>
    <row r="184" spans="2:65" s="11" customFormat="1" ht="22.8" customHeight="1">
      <c r="B184" s="117"/>
      <c r="D184" s="118" t="s">
        <v>77</v>
      </c>
      <c r="E184" s="127" t="s">
        <v>175</v>
      </c>
      <c r="F184" s="127" t="s">
        <v>293</v>
      </c>
      <c r="I184" s="120"/>
      <c r="J184" s="128">
        <f>BK184</f>
        <v>0</v>
      </c>
      <c r="L184" s="117"/>
      <c r="M184" s="122"/>
      <c r="P184" s="123">
        <f>SUM(P185:P192)</f>
        <v>0</v>
      </c>
      <c r="R184" s="123">
        <f>SUM(R185:R192)</f>
        <v>0.32558399999999998</v>
      </c>
      <c r="T184" s="124">
        <f>SUM(T185:T192)</f>
        <v>0</v>
      </c>
      <c r="AR184" s="118" t="s">
        <v>86</v>
      </c>
      <c r="AT184" s="125" t="s">
        <v>77</v>
      </c>
      <c r="AU184" s="125" t="s">
        <v>86</v>
      </c>
      <c r="AY184" s="118" t="s">
        <v>169</v>
      </c>
      <c r="BK184" s="126">
        <f>SUM(BK185:BK192)</f>
        <v>0</v>
      </c>
    </row>
    <row r="185" spans="2:65" s="1" customFormat="1" ht="16.5" customHeight="1">
      <c r="B185" s="129"/>
      <c r="C185" s="130" t="s">
        <v>387</v>
      </c>
      <c r="D185" s="130" t="s">
        <v>171</v>
      </c>
      <c r="E185" s="131" t="s">
        <v>781</v>
      </c>
      <c r="F185" s="132" t="s">
        <v>782</v>
      </c>
      <c r="G185" s="133" t="s">
        <v>174</v>
      </c>
      <c r="H185" s="134">
        <v>30.4</v>
      </c>
      <c r="I185" s="135"/>
      <c r="J185" s="136">
        <f>ROUND(I185*H185,2)</f>
        <v>0</v>
      </c>
      <c r="K185" s="137"/>
      <c r="L185" s="28"/>
      <c r="M185" s="138" t="s">
        <v>1</v>
      </c>
      <c r="N185" s="139" t="s">
        <v>43</v>
      </c>
      <c r="P185" s="140">
        <f>O185*H185</f>
        <v>0</v>
      </c>
      <c r="Q185" s="140">
        <v>1.0710000000000001E-2</v>
      </c>
      <c r="R185" s="140">
        <f>Q185*H185</f>
        <v>0.32558399999999998</v>
      </c>
      <c r="S185" s="140">
        <v>0</v>
      </c>
      <c r="T185" s="141">
        <f>S185*H185</f>
        <v>0</v>
      </c>
      <c r="AR185" s="142" t="s">
        <v>175</v>
      </c>
      <c r="AT185" s="142" t="s">
        <v>171</v>
      </c>
      <c r="AU185" s="142" t="s">
        <v>88</v>
      </c>
      <c r="AY185" s="13" t="s">
        <v>169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3" t="s">
        <v>86</v>
      </c>
      <c r="BK185" s="143">
        <f>ROUND(I185*H185,2)</f>
        <v>0</v>
      </c>
      <c r="BL185" s="13" t="s">
        <v>175</v>
      </c>
      <c r="BM185" s="142" t="s">
        <v>783</v>
      </c>
    </row>
    <row r="186" spans="2:65" s="1" customFormat="1" ht="10.199999999999999">
      <c r="B186" s="28"/>
      <c r="D186" s="144" t="s">
        <v>176</v>
      </c>
      <c r="F186" s="145" t="s">
        <v>784</v>
      </c>
      <c r="I186" s="146"/>
      <c r="L186" s="28"/>
      <c r="M186" s="147"/>
      <c r="T186" s="52"/>
      <c r="AT186" s="13" t="s">
        <v>176</v>
      </c>
      <c r="AU186" s="13" t="s">
        <v>88</v>
      </c>
    </row>
    <row r="187" spans="2:65" s="1" customFormat="1" ht="21.75" customHeight="1">
      <c r="B187" s="129"/>
      <c r="C187" s="130" t="s">
        <v>288</v>
      </c>
      <c r="D187" s="130" t="s">
        <v>171</v>
      </c>
      <c r="E187" s="131" t="s">
        <v>785</v>
      </c>
      <c r="F187" s="132" t="s">
        <v>786</v>
      </c>
      <c r="G187" s="133" t="s">
        <v>174</v>
      </c>
      <c r="H187" s="134">
        <v>30.4</v>
      </c>
      <c r="I187" s="135"/>
      <c r="J187" s="136">
        <f>ROUND(I187*H187,2)</f>
        <v>0</v>
      </c>
      <c r="K187" s="137"/>
      <c r="L187" s="28"/>
      <c r="M187" s="138" t="s">
        <v>1</v>
      </c>
      <c r="N187" s="139" t="s">
        <v>43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175</v>
      </c>
      <c r="AT187" s="142" t="s">
        <v>171</v>
      </c>
      <c r="AU187" s="142" t="s">
        <v>88</v>
      </c>
      <c r="AY187" s="13" t="s">
        <v>169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3" t="s">
        <v>86</v>
      </c>
      <c r="BK187" s="143">
        <f>ROUND(I187*H187,2)</f>
        <v>0</v>
      </c>
      <c r="BL187" s="13" t="s">
        <v>175</v>
      </c>
      <c r="BM187" s="142" t="s">
        <v>787</v>
      </c>
    </row>
    <row r="188" spans="2:65" s="1" customFormat="1" ht="10.199999999999999">
      <c r="B188" s="28"/>
      <c r="D188" s="144" t="s">
        <v>176</v>
      </c>
      <c r="F188" s="145" t="s">
        <v>788</v>
      </c>
      <c r="I188" s="146"/>
      <c r="L188" s="28"/>
      <c r="M188" s="147"/>
      <c r="T188" s="52"/>
      <c r="AT188" s="13" t="s">
        <v>176</v>
      </c>
      <c r="AU188" s="13" t="s">
        <v>88</v>
      </c>
    </row>
    <row r="189" spans="2:65" s="1" customFormat="1" ht="16.5" customHeight="1">
      <c r="B189" s="129"/>
      <c r="C189" s="130" t="s">
        <v>7</v>
      </c>
      <c r="D189" s="130" t="s">
        <v>171</v>
      </c>
      <c r="E189" s="131" t="s">
        <v>789</v>
      </c>
      <c r="F189" s="132" t="s">
        <v>790</v>
      </c>
      <c r="G189" s="133" t="s">
        <v>183</v>
      </c>
      <c r="H189" s="134">
        <v>1.9810000000000001</v>
      </c>
      <c r="I189" s="135"/>
      <c r="J189" s="136">
        <f>ROUND(I189*H189,2)</f>
        <v>0</v>
      </c>
      <c r="K189" s="137"/>
      <c r="L189" s="28"/>
      <c r="M189" s="138" t="s">
        <v>1</v>
      </c>
      <c r="N189" s="139" t="s">
        <v>43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175</v>
      </c>
      <c r="AT189" s="142" t="s">
        <v>171</v>
      </c>
      <c r="AU189" s="142" t="s">
        <v>88</v>
      </c>
      <c r="AY189" s="13" t="s">
        <v>169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3" t="s">
        <v>86</v>
      </c>
      <c r="BK189" s="143">
        <f>ROUND(I189*H189,2)</f>
        <v>0</v>
      </c>
      <c r="BL189" s="13" t="s">
        <v>175</v>
      </c>
      <c r="BM189" s="142" t="s">
        <v>263</v>
      </c>
    </row>
    <row r="190" spans="2:65" s="1" customFormat="1" ht="10.199999999999999">
      <c r="B190" s="28"/>
      <c r="D190" s="144" t="s">
        <v>176</v>
      </c>
      <c r="F190" s="145" t="s">
        <v>790</v>
      </c>
      <c r="I190" s="146"/>
      <c r="L190" s="28"/>
      <c r="M190" s="147"/>
      <c r="T190" s="52"/>
      <c r="AT190" s="13" t="s">
        <v>176</v>
      </c>
      <c r="AU190" s="13" t="s">
        <v>88</v>
      </c>
    </row>
    <row r="191" spans="2:65" s="1" customFormat="1" ht="16.5" customHeight="1">
      <c r="B191" s="129"/>
      <c r="C191" s="148" t="s">
        <v>227</v>
      </c>
      <c r="D191" s="148" t="s">
        <v>199</v>
      </c>
      <c r="E191" s="149" t="s">
        <v>791</v>
      </c>
      <c r="F191" s="150" t="s">
        <v>792</v>
      </c>
      <c r="G191" s="151" t="s">
        <v>202</v>
      </c>
      <c r="H191" s="152">
        <v>4.2430000000000003</v>
      </c>
      <c r="I191" s="153"/>
      <c r="J191" s="154">
        <f>ROUND(I191*H191,2)</f>
        <v>0</v>
      </c>
      <c r="K191" s="155"/>
      <c r="L191" s="156"/>
      <c r="M191" s="157" t="s">
        <v>1</v>
      </c>
      <c r="N191" s="158" t="s">
        <v>43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187</v>
      </c>
      <c r="AT191" s="142" t="s">
        <v>199</v>
      </c>
      <c r="AU191" s="142" t="s">
        <v>88</v>
      </c>
      <c r="AY191" s="13" t="s">
        <v>169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3" t="s">
        <v>86</v>
      </c>
      <c r="BK191" s="143">
        <f>ROUND(I191*H191,2)</f>
        <v>0</v>
      </c>
      <c r="BL191" s="13" t="s">
        <v>175</v>
      </c>
      <c r="BM191" s="142" t="s">
        <v>266</v>
      </c>
    </row>
    <row r="192" spans="2:65" s="1" customFormat="1" ht="10.199999999999999">
      <c r="B192" s="28"/>
      <c r="D192" s="144" t="s">
        <v>176</v>
      </c>
      <c r="F192" s="145" t="s">
        <v>792</v>
      </c>
      <c r="I192" s="146"/>
      <c r="L192" s="28"/>
      <c r="M192" s="147"/>
      <c r="T192" s="52"/>
      <c r="AT192" s="13" t="s">
        <v>176</v>
      </c>
      <c r="AU192" s="13" t="s">
        <v>88</v>
      </c>
    </row>
    <row r="193" spans="2:65" s="11" customFormat="1" ht="22.8" customHeight="1">
      <c r="B193" s="117"/>
      <c r="D193" s="118" t="s">
        <v>77</v>
      </c>
      <c r="E193" s="127" t="s">
        <v>188</v>
      </c>
      <c r="F193" s="127" t="s">
        <v>301</v>
      </c>
      <c r="I193" s="120"/>
      <c r="J193" s="128">
        <f>BK193</f>
        <v>0</v>
      </c>
      <c r="L193" s="117"/>
      <c r="M193" s="122"/>
      <c r="P193" s="123">
        <f>SUM(P194:P201)</f>
        <v>0</v>
      </c>
      <c r="R193" s="123">
        <f>SUM(R194:R201)</f>
        <v>0</v>
      </c>
      <c r="T193" s="124">
        <f>SUM(T194:T201)</f>
        <v>0</v>
      </c>
      <c r="AR193" s="118" t="s">
        <v>86</v>
      </c>
      <c r="AT193" s="125" t="s">
        <v>77</v>
      </c>
      <c r="AU193" s="125" t="s">
        <v>86</v>
      </c>
      <c r="AY193" s="118" t="s">
        <v>169</v>
      </c>
      <c r="BK193" s="126">
        <f>SUM(BK194:BK201)</f>
        <v>0</v>
      </c>
    </row>
    <row r="194" spans="2:65" s="1" customFormat="1" ht="16.5" customHeight="1">
      <c r="B194" s="129"/>
      <c r="C194" s="130" t="s">
        <v>267</v>
      </c>
      <c r="D194" s="130" t="s">
        <v>171</v>
      </c>
      <c r="E194" s="131" t="s">
        <v>793</v>
      </c>
      <c r="F194" s="132" t="s">
        <v>794</v>
      </c>
      <c r="G194" s="133" t="s">
        <v>183</v>
      </c>
      <c r="H194" s="134">
        <v>49.072000000000003</v>
      </c>
      <c r="I194" s="135"/>
      <c r="J194" s="136">
        <f>ROUND(I194*H194,2)</f>
        <v>0</v>
      </c>
      <c r="K194" s="137"/>
      <c r="L194" s="28"/>
      <c r="M194" s="138" t="s">
        <v>1</v>
      </c>
      <c r="N194" s="139" t="s">
        <v>43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175</v>
      </c>
      <c r="AT194" s="142" t="s">
        <v>171</v>
      </c>
      <c r="AU194" s="142" t="s">
        <v>88</v>
      </c>
      <c r="AY194" s="13" t="s">
        <v>169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3" t="s">
        <v>86</v>
      </c>
      <c r="BK194" s="143">
        <f>ROUND(I194*H194,2)</f>
        <v>0</v>
      </c>
      <c r="BL194" s="13" t="s">
        <v>175</v>
      </c>
      <c r="BM194" s="142" t="s">
        <v>270</v>
      </c>
    </row>
    <row r="195" spans="2:65" s="1" customFormat="1" ht="10.199999999999999">
      <c r="B195" s="28"/>
      <c r="D195" s="144" t="s">
        <v>176</v>
      </c>
      <c r="F195" s="145" t="s">
        <v>794</v>
      </c>
      <c r="I195" s="146"/>
      <c r="L195" s="28"/>
      <c r="M195" s="147"/>
      <c r="T195" s="52"/>
      <c r="AT195" s="13" t="s">
        <v>176</v>
      </c>
      <c r="AU195" s="13" t="s">
        <v>88</v>
      </c>
    </row>
    <row r="196" spans="2:65" s="1" customFormat="1" ht="16.5" customHeight="1">
      <c r="B196" s="129"/>
      <c r="C196" s="130" t="s">
        <v>231</v>
      </c>
      <c r="D196" s="130" t="s">
        <v>171</v>
      </c>
      <c r="E196" s="131" t="s">
        <v>795</v>
      </c>
      <c r="F196" s="132" t="s">
        <v>796</v>
      </c>
      <c r="G196" s="133" t="s">
        <v>183</v>
      </c>
      <c r="H196" s="134">
        <v>7.8E-2</v>
      </c>
      <c r="I196" s="135"/>
      <c r="J196" s="136">
        <f>ROUND(I196*H196,2)</f>
        <v>0</v>
      </c>
      <c r="K196" s="137"/>
      <c r="L196" s="28"/>
      <c r="M196" s="138" t="s">
        <v>1</v>
      </c>
      <c r="N196" s="139" t="s">
        <v>43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175</v>
      </c>
      <c r="AT196" s="142" t="s">
        <v>171</v>
      </c>
      <c r="AU196" s="142" t="s">
        <v>88</v>
      </c>
      <c r="AY196" s="13" t="s">
        <v>169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3" t="s">
        <v>86</v>
      </c>
      <c r="BK196" s="143">
        <f>ROUND(I196*H196,2)</f>
        <v>0</v>
      </c>
      <c r="BL196" s="13" t="s">
        <v>175</v>
      </c>
      <c r="BM196" s="142" t="s">
        <v>273</v>
      </c>
    </row>
    <row r="197" spans="2:65" s="1" customFormat="1" ht="10.199999999999999">
      <c r="B197" s="28"/>
      <c r="D197" s="144" t="s">
        <v>176</v>
      </c>
      <c r="F197" s="145" t="s">
        <v>796</v>
      </c>
      <c r="I197" s="146"/>
      <c r="L197" s="28"/>
      <c r="M197" s="147"/>
      <c r="T197" s="52"/>
      <c r="AT197" s="13" t="s">
        <v>176</v>
      </c>
      <c r="AU197" s="13" t="s">
        <v>88</v>
      </c>
    </row>
    <row r="198" spans="2:65" s="1" customFormat="1" ht="24.15" customHeight="1">
      <c r="B198" s="129"/>
      <c r="C198" s="130" t="s">
        <v>275</v>
      </c>
      <c r="D198" s="130" t="s">
        <v>171</v>
      </c>
      <c r="E198" s="131" t="s">
        <v>797</v>
      </c>
      <c r="F198" s="132" t="s">
        <v>798</v>
      </c>
      <c r="G198" s="133" t="s">
        <v>174</v>
      </c>
      <c r="H198" s="134">
        <v>22.2</v>
      </c>
      <c r="I198" s="135"/>
      <c r="J198" s="136">
        <f>ROUND(I198*H198,2)</f>
        <v>0</v>
      </c>
      <c r="K198" s="137"/>
      <c r="L198" s="28"/>
      <c r="M198" s="138" t="s">
        <v>1</v>
      </c>
      <c r="N198" s="139" t="s">
        <v>43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175</v>
      </c>
      <c r="AT198" s="142" t="s">
        <v>171</v>
      </c>
      <c r="AU198" s="142" t="s">
        <v>88</v>
      </c>
      <c r="AY198" s="13" t="s">
        <v>169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3" t="s">
        <v>86</v>
      </c>
      <c r="BK198" s="143">
        <f>ROUND(I198*H198,2)</f>
        <v>0</v>
      </c>
      <c r="BL198" s="13" t="s">
        <v>175</v>
      </c>
      <c r="BM198" s="142" t="s">
        <v>278</v>
      </c>
    </row>
    <row r="199" spans="2:65" s="1" customFormat="1" ht="19.2">
      <c r="B199" s="28"/>
      <c r="D199" s="144" t="s">
        <v>176</v>
      </c>
      <c r="F199" s="145" t="s">
        <v>798</v>
      </c>
      <c r="I199" s="146"/>
      <c r="L199" s="28"/>
      <c r="M199" s="147"/>
      <c r="T199" s="52"/>
      <c r="AT199" s="13" t="s">
        <v>176</v>
      </c>
      <c r="AU199" s="13" t="s">
        <v>88</v>
      </c>
    </row>
    <row r="200" spans="2:65" s="1" customFormat="1" ht="33" customHeight="1">
      <c r="B200" s="129"/>
      <c r="C200" s="130" t="s">
        <v>235</v>
      </c>
      <c r="D200" s="130" t="s">
        <v>171</v>
      </c>
      <c r="E200" s="131" t="s">
        <v>684</v>
      </c>
      <c r="F200" s="132" t="s">
        <v>685</v>
      </c>
      <c r="G200" s="133" t="s">
        <v>174</v>
      </c>
      <c r="H200" s="134">
        <v>22.2</v>
      </c>
      <c r="I200" s="135"/>
      <c r="J200" s="136">
        <f>ROUND(I200*H200,2)</f>
        <v>0</v>
      </c>
      <c r="K200" s="137"/>
      <c r="L200" s="28"/>
      <c r="M200" s="138" t="s">
        <v>1</v>
      </c>
      <c r="N200" s="139" t="s">
        <v>43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175</v>
      </c>
      <c r="AT200" s="142" t="s">
        <v>171</v>
      </c>
      <c r="AU200" s="142" t="s">
        <v>88</v>
      </c>
      <c r="AY200" s="13" t="s">
        <v>169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3" t="s">
        <v>86</v>
      </c>
      <c r="BK200" s="143">
        <f>ROUND(I200*H200,2)</f>
        <v>0</v>
      </c>
      <c r="BL200" s="13" t="s">
        <v>175</v>
      </c>
      <c r="BM200" s="142" t="s">
        <v>281</v>
      </c>
    </row>
    <row r="201" spans="2:65" s="1" customFormat="1" ht="19.2">
      <c r="B201" s="28"/>
      <c r="D201" s="144" t="s">
        <v>176</v>
      </c>
      <c r="F201" s="145" t="s">
        <v>685</v>
      </c>
      <c r="I201" s="146"/>
      <c r="L201" s="28"/>
      <c r="M201" s="147"/>
      <c r="T201" s="52"/>
      <c r="AT201" s="13" t="s">
        <v>176</v>
      </c>
      <c r="AU201" s="13" t="s">
        <v>88</v>
      </c>
    </row>
    <row r="202" spans="2:65" s="11" customFormat="1" ht="22.8" customHeight="1">
      <c r="B202" s="117"/>
      <c r="D202" s="118" t="s">
        <v>77</v>
      </c>
      <c r="E202" s="127" t="s">
        <v>184</v>
      </c>
      <c r="F202" s="127" t="s">
        <v>799</v>
      </c>
      <c r="I202" s="120"/>
      <c r="J202" s="128">
        <f>BK202</f>
        <v>0</v>
      </c>
      <c r="L202" s="117"/>
      <c r="M202" s="122"/>
      <c r="P202" s="123">
        <f>SUM(P203:P204)</f>
        <v>0</v>
      </c>
      <c r="R202" s="123">
        <f>SUM(R203:R204)</f>
        <v>0</v>
      </c>
      <c r="T202" s="124">
        <f>SUM(T203:T204)</f>
        <v>0</v>
      </c>
      <c r="AR202" s="118" t="s">
        <v>86</v>
      </c>
      <c r="AT202" s="125" t="s">
        <v>77</v>
      </c>
      <c r="AU202" s="125" t="s">
        <v>86</v>
      </c>
      <c r="AY202" s="118" t="s">
        <v>169</v>
      </c>
      <c r="BK202" s="126">
        <f>SUM(BK203:BK204)</f>
        <v>0</v>
      </c>
    </row>
    <row r="203" spans="2:65" s="1" customFormat="1" ht="16.5" customHeight="1">
      <c r="B203" s="129"/>
      <c r="C203" s="130" t="s">
        <v>282</v>
      </c>
      <c r="D203" s="130" t="s">
        <v>171</v>
      </c>
      <c r="E203" s="131" t="s">
        <v>800</v>
      </c>
      <c r="F203" s="132" t="s">
        <v>801</v>
      </c>
      <c r="G203" s="133" t="s">
        <v>174</v>
      </c>
      <c r="H203" s="134">
        <v>15.282</v>
      </c>
      <c r="I203" s="135"/>
      <c r="J203" s="136">
        <f>ROUND(I203*H203,2)</f>
        <v>0</v>
      </c>
      <c r="K203" s="137"/>
      <c r="L203" s="28"/>
      <c r="M203" s="138" t="s">
        <v>1</v>
      </c>
      <c r="N203" s="139" t="s">
        <v>43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175</v>
      </c>
      <c r="AT203" s="142" t="s">
        <v>171</v>
      </c>
      <c r="AU203" s="142" t="s">
        <v>88</v>
      </c>
      <c r="AY203" s="13" t="s">
        <v>169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3" t="s">
        <v>86</v>
      </c>
      <c r="BK203" s="143">
        <f>ROUND(I203*H203,2)</f>
        <v>0</v>
      </c>
      <c r="BL203" s="13" t="s">
        <v>175</v>
      </c>
      <c r="BM203" s="142" t="s">
        <v>285</v>
      </c>
    </row>
    <row r="204" spans="2:65" s="1" customFormat="1" ht="10.199999999999999">
      <c r="B204" s="28"/>
      <c r="D204" s="144" t="s">
        <v>176</v>
      </c>
      <c r="F204" s="145" t="s">
        <v>801</v>
      </c>
      <c r="I204" s="146"/>
      <c r="L204" s="28"/>
      <c r="M204" s="147"/>
      <c r="T204" s="52"/>
      <c r="AT204" s="13" t="s">
        <v>176</v>
      </c>
      <c r="AU204" s="13" t="s">
        <v>88</v>
      </c>
    </row>
    <row r="205" spans="2:65" s="11" customFormat="1" ht="22.8" customHeight="1">
      <c r="B205" s="117"/>
      <c r="D205" s="118" t="s">
        <v>77</v>
      </c>
      <c r="E205" s="127" t="s">
        <v>217</v>
      </c>
      <c r="F205" s="127" t="s">
        <v>325</v>
      </c>
      <c r="I205" s="120"/>
      <c r="J205" s="128">
        <f>BK205</f>
        <v>0</v>
      </c>
      <c r="L205" s="117"/>
      <c r="M205" s="122"/>
      <c r="P205" s="123">
        <f>SUM(P206:P225)</f>
        <v>0</v>
      </c>
      <c r="R205" s="123">
        <f>SUM(R206:R225)</f>
        <v>6.6396000000000011E-2</v>
      </c>
      <c r="T205" s="124">
        <f>SUM(T206:T225)</f>
        <v>0</v>
      </c>
      <c r="AR205" s="118" t="s">
        <v>86</v>
      </c>
      <c r="AT205" s="125" t="s">
        <v>77</v>
      </c>
      <c r="AU205" s="125" t="s">
        <v>86</v>
      </c>
      <c r="AY205" s="118" t="s">
        <v>169</v>
      </c>
      <c r="BK205" s="126">
        <f>SUM(BK206:BK225)</f>
        <v>0</v>
      </c>
    </row>
    <row r="206" spans="2:65" s="1" customFormat="1" ht="16.5" customHeight="1">
      <c r="B206" s="129"/>
      <c r="C206" s="130" t="s">
        <v>239</v>
      </c>
      <c r="D206" s="130" t="s">
        <v>171</v>
      </c>
      <c r="E206" s="131" t="s">
        <v>327</v>
      </c>
      <c r="F206" s="132" t="s">
        <v>802</v>
      </c>
      <c r="G206" s="133" t="s">
        <v>179</v>
      </c>
      <c r="H206" s="134">
        <v>10</v>
      </c>
      <c r="I206" s="135"/>
      <c r="J206" s="136">
        <f>ROUND(I206*H206,2)</f>
        <v>0</v>
      </c>
      <c r="K206" s="137"/>
      <c r="L206" s="28"/>
      <c r="M206" s="138" t="s">
        <v>1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175</v>
      </c>
      <c r="AT206" s="142" t="s">
        <v>171</v>
      </c>
      <c r="AU206" s="142" t="s">
        <v>88</v>
      </c>
      <c r="AY206" s="13" t="s">
        <v>169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3" t="s">
        <v>86</v>
      </c>
      <c r="BK206" s="143">
        <f>ROUND(I206*H206,2)</f>
        <v>0</v>
      </c>
      <c r="BL206" s="13" t="s">
        <v>175</v>
      </c>
      <c r="BM206" s="142" t="s">
        <v>288</v>
      </c>
    </row>
    <row r="207" spans="2:65" s="1" customFormat="1" ht="10.199999999999999">
      <c r="B207" s="28"/>
      <c r="D207" s="144" t="s">
        <v>176</v>
      </c>
      <c r="F207" s="145" t="s">
        <v>802</v>
      </c>
      <c r="I207" s="146"/>
      <c r="L207" s="28"/>
      <c r="M207" s="147"/>
      <c r="T207" s="52"/>
      <c r="AT207" s="13" t="s">
        <v>176</v>
      </c>
      <c r="AU207" s="13" t="s">
        <v>88</v>
      </c>
    </row>
    <row r="208" spans="2:65" s="1" customFormat="1" ht="16.5" customHeight="1">
      <c r="B208" s="129"/>
      <c r="C208" s="130" t="s">
        <v>289</v>
      </c>
      <c r="D208" s="130" t="s">
        <v>171</v>
      </c>
      <c r="E208" s="131" t="s">
        <v>331</v>
      </c>
      <c r="F208" s="132" t="s">
        <v>803</v>
      </c>
      <c r="G208" s="133" t="s">
        <v>195</v>
      </c>
      <c r="H208" s="134">
        <v>75</v>
      </c>
      <c r="I208" s="135"/>
      <c r="J208" s="136">
        <f>ROUND(I208*H208,2)</f>
        <v>0</v>
      </c>
      <c r="K208" s="137"/>
      <c r="L208" s="28"/>
      <c r="M208" s="138" t="s">
        <v>1</v>
      </c>
      <c r="N208" s="139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175</v>
      </c>
      <c r="AT208" s="142" t="s">
        <v>171</v>
      </c>
      <c r="AU208" s="142" t="s">
        <v>88</v>
      </c>
      <c r="AY208" s="13" t="s">
        <v>169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3" t="s">
        <v>86</v>
      </c>
      <c r="BK208" s="143">
        <f>ROUND(I208*H208,2)</f>
        <v>0</v>
      </c>
      <c r="BL208" s="13" t="s">
        <v>175</v>
      </c>
      <c r="BM208" s="142" t="s">
        <v>292</v>
      </c>
    </row>
    <row r="209" spans="2:65" s="1" customFormat="1" ht="10.199999999999999">
      <c r="B209" s="28"/>
      <c r="D209" s="144" t="s">
        <v>176</v>
      </c>
      <c r="F209" s="145" t="s">
        <v>803</v>
      </c>
      <c r="I209" s="146"/>
      <c r="L209" s="28"/>
      <c r="M209" s="147"/>
      <c r="T209" s="52"/>
      <c r="AT209" s="13" t="s">
        <v>176</v>
      </c>
      <c r="AU209" s="13" t="s">
        <v>88</v>
      </c>
    </row>
    <row r="210" spans="2:65" s="1" customFormat="1" ht="24.15" customHeight="1">
      <c r="B210" s="129"/>
      <c r="C210" s="130" t="s">
        <v>242</v>
      </c>
      <c r="D210" s="130" t="s">
        <v>171</v>
      </c>
      <c r="E210" s="131" t="s">
        <v>712</v>
      </c>
      <c r="F210" s="132" t="s">
        <v>804</v>
      </c>
      <c r="G210" s="133" t="s">
        <v>195</v>
      </c>
      <c r="H210" s="134">
        <v>9.0559999999999992</v>
      </c>
      <c r="I210" s="135"/>
      <c r="J210" s="136">
        <f>ROUND(I210*H210,2)</f>
        <v>0</v>
      </c>
      <c r="K210" s="137"/>
      <c r="L210" s="28"/>
      <c r="M210" s="138" t="s">
        <v>1</v>
      </c>
      <c r="N210" s="139" t="s">
        <v>43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175</v>
      </c>
      <c r="AT210" s="142" t="s">
        <v>171</v>
      </c>
      <c r="AU210" s="142" t="s">
        <v>88</v>
      </c>
      <c r="AY210" s="13" t="s">
        <v>169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3" t="s">
        <v>86</v>
      </c>
      <c r="BK210" s="143">
        <f>ROUND(I210*H210,2)</f>
        <v>0</v>
      </c>
      <c r="BL210" s="13" t="s">
        <v>175</v>
      </c>
      <c r="BM210" s="142" t="s">
        <v>296</v>
      </c>
    </row>
    <row r="211" spans="2:65" s="1" customFormat="1" ht="19.2">
      <c r="B211" s="28"/>
      <c r="D211" s="144" t="s">
        <v>176</v>
      </c>
      <c r="F211" s="145" t="s">
        <v>804</v>
      </c>
      <c r="I211" s="146"/>
      <c r="L211" s="28"/>
      <c r="M211" s="147"/>
      <c r="T211" s="52"/>
      <c r="AT211" s="13" t="s">
        <v>176</v>
      </c>
      <c r="AU211" s="13" t="s">
        <v>88</v>
      </c>
    </row>
    <row r="212" spans="2:65" s="1" customFormat="1" ht="24.15" customHeight="1">
      <c r="B212" s="129"/>
      <c r="C212" s="130" t="s">
        <v>297</v>
      </c>
      <c r="D212" s="130" t="s">
        <v>171</v>
      </c>
      <c r="E212" s="131" t="s">
        <v>716</v>
      </c>
      <c r="F212" s="132" t="s">
        <v>717</v>
      </c>
      <c r="G212" s="133" t="s">
        <v>195</v>
      </c>
      <c r="H212" s="134">
        <v>24.8</v>
      </c>
      <c r="I212" s="135"/>
      <c r="J212" s="136">
        <f>ROUND(I212*H212,2)</f>
        <v>0</v>
      </c>
      <c r="K212" s="137"/>
      <c r="L212" s="28"/>
      <c r="M212" s="138" t="s">
        <v>1</v>
      </c>
      <c r="N212" s="139" t="s">
        <v>43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175</v>
      </c>
      <c r="AT212" s="142" t="s">
        <v>171</v>
      </c>
      <c r="AU212" s="142" t="s">
        <v>88</v>
      </c>
      <c r="AY212" s="13" t="s">
        <v>169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3" t="s">
        <v>86</v>
      </c>
      <c r="BK212" s="143">
        <f>ROUND(I212*H212,2)</f>
        <v>0</v>
      </c>
      <c r="BL212" s="13" t="s">
        <v>175</v>
      </c>
      <c r="BM212" s="142" t="s">
        <v>300</v>
      </c>
    </row>
    <row r="213" spans="2:65" s="1" customFormat="1" ht="19.2">
      <c r="B213" s="28"/>
      <c r="D213" s="144" t="s">
        <v>176</v>
      </c>
      <c r="F213" s="145" t="s">
        <v>717</v>
      </c>
      <c r="I213" s="146"/>
      <c r="L213" s="28"/>
      <c r="M213" s="147"/>
      <c r="T213" s="52"/>
      <c r="AT213" s="13" t="s">
        <v>176</v>
      </c>
      <c r="AU213" s="13" t="s">
        <v>88</v>
      </c>
    </row>
    <row r="214" spans="2:65" s="1" customFormat="1" ht="33" customHeight="1">
      <c r="B214" s="129"/>
      <c r="C214" s="130" t="s">
        <v>245</v>
      </c>
      <c r="D214" s="130" t="s">
        <v>171</v>
      </c>
      <c r="E214" s="131" t="s">
        <v>805</v>
      </c>
      <c r="F214" s="132" t="s">
        <v>806</v>
      </c>
      <c r="G214" s="133" t="s">
        <v>195</v>
      </c>
      <c r="H214" s="134">
        <v>24.8</v>
      </c>
      <c r="I214" s="135"/>
      <c r="J214" s="136">
        <f>ROUND(I214*H214,2)</f>
        <v>0</v>
      </c>
      <c r="K214" s="137"/>
      <c r="L214" s="28"/>
      <c r="M214" s="138" t="s">
        <v>1</v>
      </c>
      <c r="N214" s="139" t="s">
        <v>43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175</v>
      </c>
      <c r="AT214" s="142" t="s">
        <v>171</v>
      </c>
      <c r="AU214" s="142" t="s">
        <v>88</v>
      </c>
      <c r="AY214" s="13" t="s">
        <v>169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3" t="s">
        <v>86</v>
      </c>
      <c r="BK214" s="143">
        <f>ROUND(I214*H214,2)</f>
        <v>0</v>
      </c>
      <c r="BL214" s="13" t="s">
        <v>175</v>
      </c>
      <c r="BM214" s="142" t="s">
        <v>304</v>
      </c>
    </row>
    <row r="215" spans="2:65" s="1" customFormat="1" ht="19.2">
      <c r="B215" s="28"/>
      <c r="D215" s="144" t="s">
        <v>176</v>
      </c>
      <c r="F215" s="145" t="s">
        <v>806</v>
      </c>
      <c r="I215" s="146"/>
      <c r="L215" s="28"/>
      <c r="M215" s="147"/>
      <c r="T215" s="52"/>
      <c r="AT215" s="13" t="s">
        <v>176</v>
      </c>
      <c r="AU215" s="13" t="s">
        <v>88</v>
      </c>
    </row>
    <row r="216" spans="2:65" s="1" customFormat="1" ht="24.15" customHeight="1">
      <c r="B216" s="129"/>
      <c r="C216" s="130" t="s">
        <v>398</v>
      </c>
      <c r="D216" s="130" t="s">
        <v>171</v>
      </c>
      <c r="E216" s="131" t="s">
        <v>807</v>
      </c>
      <c r="F216" s="132" t="s">
        <v>808</v>
      </c>
      <c r="G216" s="133" t="s">
        <v>179</v>
      </c>
      <c r="H216" s="134">
        <v>2</v>
      </c>
      <c r="I216" s="135"/>
      <c r="J216" s="136">
        <f>ROUND(I216*H216,2)</f>
        <v>0</v>
      </c>
      <c r="K216" s="137"/>
      <c r="L216" s="28"/>
      <c r="M216" s="138" t="s">
        <v>1</v>
      </c>
      <c r="N216" s="139" t="s">
        <v>43</v>
      </c>
      <c r="P216" s="140">
        <f>O216*H216</f>
        <v>0</v>
      </c>
      <c r="Q216" s="140">
        <v>6.4900000000000001E-3</v>
      </c>
      <c r="R216" s="140">
        <f>Q216*H216</f>
        <v>1.298E-2</v>
      </c>
      <c r="S216" s="140">
        <v>0</v>
      </c>
      <c r="T216" s="141">
        <f>S216*H216</f>
        <v>0</v>
      </c>
      <c r="AR216" s="142" t="s">
        <v>175</v>
      </c>
      <c r="AT216" s="142" t="s">
        <v>171</v>
      </c>
      <c r="AU216" s="142" t="s">
        <v>88</v>
      </c>
      <c r="AY216" s="13" t="s">
        <v>169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3" t="s">
        <v>86</v>
      </c>
      <c r="BK216" s="143">
        <f>ROUND(I216*H216,2)</f>
        <v>0</v>
      </c>
      <c r="BL216" s="13" t="s">
        <v>175</v>
      </c>
      <c r="BM216" s="142" t="s">
        <v>809</v>
      </c>
    </row>
    <row r="217" spans="2:65" s="1" customFormat="1" ht="19.2">
      <c r="B217" s="28"/>
      <c r="D217" s="144" t="s">
        <v>176</v>
      </c>
      <c r="F217" s="145" t="s">
        <v>810</v>
      </c>
      <c r="I217" s="146"/>
      <c r="L217" s="28"/>
      <c r="M217" s="147"/>
      <c r="T217" s="52"/>
      <c r="AT217" s="13" t="s">
        <v>176</v>
      </c>
      <c r="AU217" s="13" t="s">
        <v>88</v>
      </c>
    </row>
    <row r="218" spans="2:65" s="1" customFormat="1" ht="24.15" customHeight="1">
      <c r="B218" s="129"/>
      <c r="C218" s="130" t="s">
        <v>362</v>
      </c>
      <c r="D218" s="130" t="s">
        <v>171</v>
      </c>
      <c r="E218" s="131" t="s">
        <v>811</v>
      </c>
      <c r="F218" s="132" t="s">
        <v>812</v>
      </c>
      <c r="G218" s="133" t="s">
        <v>183</v>
      </c>
      <c r="H218" s="134">
        <v>60.7</v>
      </c>
      <c r="I218" s="135"/>
      <c r="J218" s="136">
        <f>ROUND(I218*H218,2)</f>
        <v>0</v>
      </c>
      <c r="K218" s="137"/>
      <c r="L218" s="28"/>
      <c r="M218" s="138" t="s">
        <v>1</v>
      </c>
      <c r="N218" s="139" t="s">
        <v>43</v>
      </c>
      <c r="P218" s="140">
        <f>O218*H218</f>
        <v>0</v>
      </c>
      <c r="Q218" s="140">
        <v>8.8000000000000003E-4</v>
      </c>
      <c r="R218" s="140">
        <f>Q218*H218</f>
        <v>5.3416000000000005E-2</v>
      </c>
      <c r="S218" s="140">
        <v>0</v>
      </c>
      <c r="T218" s="141">
        <f>S218*H218</f>
        <v>0</v>
      </c>
      <c r="AR218" s="142" t="s">
        <v>175</v>
      </c>
      <c r="AT218" s="142" t="s">
        <v>171</v>
      </c>
      <c r="AU218" s="142" t="s">
        <v>88</v>
      </c>
      <c r="AY218" s="13" t="s">
        <v>169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3" t="s">
        <v>86</v>
      </c>
      <c r="BK218" s="143">
        <f>ROUND(I218*H218,2)</f>
        <v>0</v>
      </c>
      <c r="BL218" s="13" t="s">
        <v>175</v>
      </c>
      <c r="BM218" s="142" t="s">
        <v>813</v>
      </c>
    </row>
    <row r="219" spans="2:65" s="1" customFormat="1" ht="19.2">
      <c r="B219" s="28"/>
      <c r="D219" s="144" t="s">
        <v>176</v>
      </c>
      <c r="F219" s="145" t="s">
        <v>814</v>
      </c>
      <c r="I219" s="146"/>
      <c r="L219" s="28"/>
      <c r="M219" s="147"/>
      <c r="T219" s="52"/>
      <c r="AT219" s="13" t="s">
        <v>176</v>
      </c>
      <c r="AU219" s="13" t="s">
        <v>88</v>
      </c>
    </row>
    <row r="220" spans="2:65" s="1" customFormat="1" ht="24.15" customHeight="1">
      <c r="B220" s="129"/>
      <c r="C220" s="130" t="s">
        <v>273</v>
      </c>
      <c r="D220" s="130" t="s">
        <v>171</v>
      </c>
      <c r="E220" s="131" t="s">
        <v>815</v>
      </c>
      <c r="F220" s="132" t="s">
        <v>816</v>
      </c>
      <c r="G220" s="133" t="s">
        <v>183</v>
      </c>
      <c r="H220" s="134">
        <v>60.7</v>
      </c>
      <c r="I220" s="135"/>
      <c r="J220" s="136">
        <f>ROUND(I220*H220,2)</f>
        <v>0</v>
      </c>
      <c r="K220" s="137"/>
      <c r="L220" s="28"/>
      <c r="M220" s="138" t="s">
        <v>1</v>
      </c>
      <c r="N220" s="139" t="s">
        <v>43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175</v>
      </c>
      <c r="AT220" s="142" t="s">
        <v>171</v>
      </c>
      <c r="AU220" s="142" t="s">
        <v>88</v>
      </c>
      <c r="AY220" s="13" t="s">
        <v>169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3" t="s">
        <v>86</v>
      </c>
      <c r="BK220" s="143">
        <f>ROUND(I220*H220,2)</f>
        <v>0</v>
      </c>
      <c r="BL220" s="13" t="s">
        <v>175</v>
      </c>
      <c r="BM220" s="142" t="s">
        <v>817</v>
      </c>
    </row>
    <row r="221" spans="2:65" s="1" customFormat="1" ht="19.2">
      <c r="B221" s="28"/>
      <c r="D221" s="144" t="s">
        <v>176</v>
      </c>
      <c r="F221" s="145" t="s">
        <v>818</v>
      </c>
      <c r="I221" s="146"/>
      <c r="L221" s="28"/>
      <c r="M221" s="147"/>
      <c r="T221" s="52"/>
      <c r="AT221" s="13" t="s">
        <v>176</v>
      </c>
      <c r="AU221" s="13" t="s">
        <v>88</v>
      </c>
    </row>
    <row r="222" spans="2:65" s="1" customFormat="1" ht="24.15" customHeight="1">
      <c r="B222" s="129"/>
      <c r="C222" s="130" t="s">
        <v>278</v>
      </c>
      <c r="D222" s="130" t="s">
        <v>171</v>
      </c>
      <c r="E222" s="131" t="s">
        <v>819</v>
      </c>
      <c r="F222" s="132" t="s">
        <v>820</v>
      </c>
      <c r="G222" s="133" t="s">
        <v>183</v>
      </c>
      <c r="H222" s="134">
        <v>60.7</v>
      </c>
      <c r="I222" s="135"/>
      <c r="J222" s="136">
        <f>ROUND(I222*H222,2)</f>
        <v>0</v>
      </c>
      <c r="K222" s="137"/>
      <c r="L222" s="28"/>
      <c r="M222" s="138" t="s">
        <v>1</v>
      </c>
      <c r="N222" s="139" t="s">
        <v>43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175</v>
      </c>
      <c r="AT222" s="142" t="s">
        <v>171</v>
      </c>
      <c r="AU222" s="142" t="s">
        <v>88</v>
      </c>
      <c r="AY222" s="13" t="s">
        <v>169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3" t="s">
        <v>86</v>
      </c>
      <c r="BK222" s="143">
        <f>ROUND(I222*H222,2)</f>
        <v>0</v>
      </c>
      <c r="BL222" s="13" t="s">
        <v>175</v>
      </c>
      <c r="BM222" s="142" t="s">
        <v>821</v>
      </c>
    </row>
    <row r="223" spans="2:65" s="1" customFormat="1" ht="19.2">
      <c r="B223" s="28"/>
      <c r="D223" s="144" t="s">
        <v>176</v>
      </c>
      <c r="F223" s="145" t="s">
        <v>822</v>
      </c>
      <c r="I223" s="146"/>
      <c r="L223" s="28"/>
      <c r="M223" s="147"/>
      <c r="T223" s="52"/>
      <c r="AT223" s="13" t="s">
        <v>176</v>
      </c>
      <c r="AU223" s="13" t="s">
        <v>88</v>
      </c>
    </row>
    <row r="224" spans="2:65" s="1" customFormat="1" ht="24.15" customHeight="1">
      <c r="B224" s="129"/>
      <c r="C224" s="130" t="s">
        <v>305</v>
      </c>
      <c r="D224" s="130" t="s">
        <v>171</v>
      </c>
      <c r="E224" s="131" t="s">
        <v>823</v>
      </c>
      <c r="F224" s="132" t="s">
        <v>824</v>
      </c>
      <c r="G224" s="133" t="s">
        <v>183</v>
      </c>
      <c r="H224" s="134">
        <v>14.55</v>
      </c>
      <c r="I224" s="135"/>
      <c r="J224" s="136">
        <f>ROUND(I224*H224,2)</f>
        <v>0</v>
      </c>
      <c r="K224" s="137"/>
      <c r="L224" s="28"/>
      <c r="M224" s="138" t="s">
        <v>1</v>
      </c>
      <c r="N224" s="139" t="s">
        <v>43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175</v>
      </c>
      <c r="AT224" s="142" t="s">
        <v>171</v>
      </c>
      <c r="AU224" s="142" t="s">
        <v>88</v>
      </c>
      <c r="AY224" s="13" t="s">
        <v>169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3" t="s">
        <v>86</v>
      </c>
      <c r="BK224" s="143">
        <f>ROUND(I224*H224,2)</f>
        <v>0</v>
      </c>
      <c r="BL224" s="13" t="s">
        <v>175</v>
      </c>
      <c r="BM224" s="142" t="s">
        <v>198</v>
      </c>
    </row>
    <row r="225" spans="2:65" s="1" customFormat="1" ht="10.199999999999999">
      <c r="B225" s="28"/>
      <c r="D225" s="144" t="s">
        <v>176</v>
      </c>
      <c r="F225" s="145" t="s">
        <v>824</v>
      </c>
      <c r="I225" s="146"/>
      <c r="L225" s="28"/>
      <c r="M225" s="147"/>
      <c r="T225" s="52"/>
      <c r="AT225" s="13" t="s">
        <v>176</v>
      </c>
      <c r="AU225" s="13" t="s">
        <v>88</v>
      </c>
    </row>
    <row r="226" spans="2:65" s="11" customFormat="1" ht="22.8" customHeight="1">
      <c r="B226" s="117"/>
      <c r="D226" s="118" t="s">
        <v>77</v>
      </c>
      <c r="E226" s="127" t="s">
        <v>369</v>
      </c>
      <c r="F226" s="127" t="s">
        <v>370</v>
      </c>
      <c r="I226" s="120"/>
      <c r="J226" s="128">
        <f>BK226</f>
        <v>0</v>
      </c>
      <c r="L226" s="117"/>
      <c r="M226" s="122"/>
      <c r="P226" s="123">
        <f>SUM(P227:P234)</f>
        <v>0</v>
      </c>
      <c r="R226" s="123">
        <f>SUM(R227:R234)</f>
        <v>0</v>
      </c>
      <c r="T226" s="124">
        <f>SUM(T227:T234)</f>
        <v>0</v>
      </c>
      <c r="AR226" s="118" t="s">
        <v>86</v>
      </c>
      <c r="AT226" s="125" t="s">
        <v>77</v>
      </c>
      <c r="AU226" s="125" t="s">
        <v>86</v>
      </c>
      <c r="AY226" s="118" t="s">
        <v>169</v>
      </c>
      <c r="BK226" s="126">
        <f>SUM(BK227:BK234)</f>
        <v>0</v>
      </c>
    </row>
    <row r="227" spans="2:65" s="1" customFormat="1" ht="24.15" customHeight="1">
      <c r="B227" s="129"/>
      <c r="C227" s="130" t="s">
        <v>250</v>
      </c>
      <c r="D227" s="130" t="s">
        <v>171</v>
      </c>
      <c r="E227" s="131" t="s">
        <v>372</v>
      </c>
      <c r="F227" s="132" t="s">
        <v>373</v>
      </c>
      <c r="G227" s="133" t="s">
        <v>202</v>
      </c>
      <c r="H227" s="134">
        <v>36.375</v>
      </c>
      <c r="I227" s="135"/>
      <c r="J227" s="136">
        <f>ROUND(I227*H227,2)</f>
        <v>0</v>
      </c>
      <c r="K227" s="137"/>
      <c r="L227" s="28"/>
      <c r="M227" s="138" t="s">
        <v>1</v>
      </c>
      <c r="N227" s="139" t="s">
        <v>43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175</v>
      </c>
      <c r="AT227" s="142" t="s">
        <v>171</v>
      </c>
      <c r="AU227" s="142" t="s">
        <v>88</v>
      </c>
      <c r="AY227" s="13" t="s">
        <v>169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3" t="s">
        <v>86</v>
      </c>
      <c r="BK227" s="143">
        <f>ROUND(I227*H227,2)</f>
        <v>0</v>
      </c>
      <c r="BL227" s="13" t="s">
        <v>175</v>
      </c>
      <c r="BM227" s="142" t="s">
        <v>209</v>
      </c>
    </row>
    <row r="228" spans="2:65" s="1" customFormat="1" ht="19.2">
      <c r="B228" s="28"/>
      <c r="D228" s="144" t="s">
        <v>176</v>
      </c>
      <c r="F228" s="145" t="s">
        <v>373</v>
      </c>
      <c r="I228" s="146"/>
      <c r="L228" s="28"/>
      <c r="M228" s="147"/>
      <c r="T228" s="52"/>
      <c r="AT228" s="13" t="s">
        <v>176</v>
      </c>
      <c r="AU228" s="13" t="s">
        <v>88</v>
      </c>
    </row>
    <row r="229" spans="2:65" s="1" customFormat="1" ht="24.15" customHeight="1">
      <c r="B229" s="129"/>
      <c r="C229" s="130" t="s">
        <v>310</v>
      </c>
      <c r="D229" s="130" t="s">
        <v>171</v>
      </c>
      <c r="E229" s="131" t="s">
        <v>375</v>
      </c>
      <c r="F229" s="132" t="s">
        <v>376</v>
      </c>
      <c r="G229" s="133" t="s">
        <v>202</v>
      </c>
      <c r="H229" s="134">
        <v>36.375</v>
      </c>
      <c r="I229" s="135"/>
      <c r="J229" s="136">
        <f>ROUND(I229*H229,2)</f>
        <v>0</v>
      </c>
      <c r="K229" s="137"/>
      <c r="L229" s="28"/>
      <c r="M229" s="138" t="s">
        <v>1</v>
      </c>
      <c r="N229" s="139" t="s">
        <v>43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175</v>
      </c>
      <c r="AT229" s="142" t="s">
        <v>171</v>
      </c>
      <c r="AU229" s="142" t="s">
        <v>88</v>
      </c>
      <c r="AY229" s="13" t="s">
        <v>169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3" t="s">
        <v>86</v>
      </c>
      <c r="BK229" s="143">
        <f>ROUND(I229*H229,2)</f>
        <v>0</v>
      </c>
      <c r="BL229" s="13" t="s">
        <v>175</v>
      </c>
      <c r="BM229" s="142" t="s">
        <v>313</v>
      </c>
    </row>
    <row r="230" spans="2:65" s="1" customFormat="1" ht="19.2">
      <c r="B230" s="28"/>
      <c r="D230" s="144" t="s">
        <v>176</v>
      </c>
      <c r="F230" s="145" t="s">
        <v>376</v>
      </c>
      <c r="I230" s="146"/>
      <c r="L230" s="28"/>
      <c r="M230" s="147"/>
      <c r="T230" s="52"/>
      <c r="AT230" s="13" t="s">
        <v>176</v>
      </c>
      <c r="AU230" s="13" t="s">
        <v>88</v>
      </c>
    </row>
    <row r="231" spans="2:65" s="1" customFormat="1" ht="24.15" customHeight="1">
      <c r="B231" s="129"/>
      <c r="C231" s="130" t="s">
        <v>253</v>
      </c>
      <c r="D231" s="130" t="s">
        <v>171</v>
      </c>
      <c r="E231" s="131" t="s">
        <v>379</v>
      </c>
      <c r="F231" s="132" t="s">
        <v>380</v>
      </c>
      <c r="G231" s="133" t="s">
        <v>202</v>
      </c>
      <c r="H231" s="134">
        <v>363.75</v>
      </c>
      <c r="I231" s="135"/>
      <c r="J231" s="136">
        <f>ROUND(I231*H231,2)</f>
        <v>0</v>
      </c>
      <c r="K231" s="137"/>
      <c r="L231" s="28"/>
      <c r="M231" s="138" t="s">
        <v>1</v>
      </c>
      <c r="N231" s="139" t="s">
        <v>43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175</v>
      </c>
      <c r="AT231" s="142" t="s">
        <v>171</v>
      </c>
      <c r="AU231" s="142" t="s">
        <v>88</v>
      </c>
      <c r="AY231" s="13" t="s">
        <v>169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3" t="s">
        <v>86</v>
      </c>
      <c r="BK231" s="143">
        <f>ROUND(I231*H231,2)</f>
        <v>0</v>
      </c>
      <c r="BL231" s="13" t="s">
        <v>175</v>
      </c>
      <c r="BM231" s="142" t="s">
        <v>316</v>
      </c>
    </row>
    <row r="232" spans="2:65" s="1" customFormat="1" ht="19.2">
      <c r="B232" s="28"/>
      <c r="D232" s="144" t="s">
        <v>176</v>
      </c>
      <c r="F232" s="145" t="s">
        <v>380</v>
      </c>
      <c r="I232" s="146"/>
      <c r="L232" s="28"/>
      <c r="M232" s="147"/>
      <c r="T232" s="52"/>
      <c r="AT232" s="13" t="s">
        <v>176</v>
      </c>
      <c r="AU232" s="13" t="s">
        <v>88</v>
      </c>
    </row>
    <row r="233" spans="2:65" s="1" customFormat="1" ht="24.15" customHeight="1">
      <c r="B233" s="129"/>
      <c r="C233" s="130" t="s">
        <v>317</v>
      </c>
      <c r="D233" s="130" t="s">
        <v>171</v>
      </c>
      <c r="E233" s="131" t="s">
        <v>521</v>
      </c>
      <c r="F233" s="132" t="s">
        <v>522</v>
      </c>
      <c r="G233" s="133" t="s">
        <v>202</v>
      </c>
      <c r="H233" s="134">
        <v>36.375</v>
      </c>
      <c r="I233" s="135"/>
      <c r="J233" s="136">
        <f>ROUND(I233*H233,2)</f>
        <v>0</v>
      </c>
      <c r="K233" s="137"/>
      <c r="L233" s="28"/>
      <c r="M233" s="138" t="s">
        <v>1</v>
      </c>
      <c r="N233" s="139" t="s">
        <v>43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175</v>
      </c>
      <c r="AT233" s="142" t="s">
        <v>171</v>
      </c>
      <c r="AU233" s="142" t="s">
        <v>88</v>
      </c>
      <c r="AY233" s="13" t="s">
        <v>169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3" t="s">
        <v>86</v>
      </c>
      <c r="BK233" s="143">
        <f>ROUND(I233*H233,2)</f>
        <v>0</v>
      </c>
      <c r="BL233" s="13" t="s">
        <v>175</v>
      </c>
      <c r="BM233" s="142" t="s">
        <v>320</v>
      </c>
    </row>
    <row r="234" spans="2:65" s="1" customFormat="1" ht="19.2">
      <c r="B234" s="28"/>
      <c r="D234" s="144" t="s">
        <v>176</v>
      </c>
      <c r="F234" s="145" t="s">
        <v>522</v>
      </c>
      <c r="I234" s="146"/>
      <c r="L234" s="28"/>
      <c r="M234" s="147"/>
      <c r="T234" s="52"/>
      <c r="AT234" s="13" t="s">
        <v>176</v>
      </c>
      <c r="AU234" s="13" t="s">
        <v>88</v>
      </c>
    </row>
    <row r="235" spans="2:65" s="11" customFormat="1" ht="22.8" customHeight="1">
      <c r="B235" s="117"/>
      <c r="D235" s="118" t="s">
        <v>77</v>
      </c>
      <c r="E235" s="127" t="s">
        <v>385</v>
      </c>
      <c r="F235" s="127" t="s">
        <v>386</v>
      </c>
      <c r="I235" s="120"/>
      <c r="J235" s="128">
        <f>BK235</f>
        <v>0</v>
      </c>
      <c r="L235" s="117"/>
      <c r="M235" s="122"/>
      <c r="P235" s="123">
        <f>SUM(P236:P237)</f>
        <v>0</v>
      </c>
      <c r="R235" s="123">
        <f>SUM(R236:R237)</f>
        <v>0</v>
      </c>
      <c r="T235" s="124">
        <f>SUM(T236:T237)</f>
        <v>0</v>
      </c>
      <c r="AR235" s="118" t="s">
        <v>86</v>
      </c>
      <c r="AT235" s="125" t="s">
        <v>77</v>
      </c>
      <c r="AU235" s="125" t="s">
        <v>86</v>
      </c>
      <c r="AY235" s="118" t="s">
        <v>169</v>
      </c>
      <c r="BK235" s="126">
        <f>SUM(BK236:BK237)</f>
        <v>0</v>
      </c>
    </row>
    <row r="236" spans="2:65" s="1" customFormat="1" ht="24.15" customHeight="1">
      <c r="B236" s="129"/>
      <c r="C236" s="130" t="s">
        <v>257</v>
      </c>
      <c r="D236" s="130" t="s">
        <v>171</v>
      </c>
      <c r="E236" s="131" t="s">
        <v>825</v>
      </c>
      <c r="F236" s="132" t="s">
        <v>826</v>
      </c>
      <c r="G236" s="133" t="s">
        <v>202</v>
      </c>
      <c r="H236" s="134">
        <v>304.541</v>
      </c>
      <c r="I236" s="135"/>
      <c r="J236" s="136">
        <f>ROUND(I236*H236,2)</f>
        <v>0</v>
      </c>
      <c r="K236" s="137"/>
      <c r="L236" s="28"/>
      <c r="M236" s="138" t="s">
        <v>1</v>
      </c>
      <c r="N236" s="139" t="s">
        <v>43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175</v>
      </c>
      <c r="AT236" s="142" t="s">
        <v>171</v>
      </c>
      <c r="AU236" s="142" t="s">
        <v>88</v>
      </c>
      <c r="AY236" s="13" t="s">
        <v>169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3" t="s">
        <v>86</v>
      </c>
      <c r="BK236" s="143">
        <f>ROUND(I236*H236,2)</f>
        <v>0</v>
      </c>
      <c r="BL236" s="13" t="s">
        <v>175</v>
      </c>
      <c r="BM236" s="142" t="s">
        <v>324</v>
      </c>
    </row>
    <row r="237" spans="2:65" s="1" customFormat="1" ht="19.2">
      <c r="B237" s="28"/>
      <c r="D237" s="144" t="s">
        <v>176</v>
      </c>
      <c r="F237" s="145" t="s">
        <v>826</v>
      </c>
      <c r="I237" s="146"/>
      <c r="L237" s="28"/>
      <c r="M237" s="147"/>
      <c r="T237" s="52"/>
      <c r="AT237" s="13" t="s">
        <v>176</v>
      </c>
      <c r="AU237" s="13" t="s">
        <v>88</v>
      </c>
    </row>
    <row r="238" spans="2:65" s="11" customFormat="1" ht="25.95" customHeight="1">
      <c r="B238" s="117"/>
      <c r="D238" s="118" t="s">
        <v>77</v>
      </c>
      <c r="E238" s="119" t="s">
        <v>394</v>
      </c>
      <c r="F238" s="119" t="s">
        <v>395</v>
      </c>
      <c r="I238" s="120"/>
      <c r="J238" s="121">
        <f>BK238</f>
        <v>0</v>
      </c>
      <c r="L238" s="117"/>
      <c r="M238" s="122"/>
      <c r="P238" s="123">
        <f>P239</f>
        <v>0</v>
      </c>
      <c r="R238" s="123">
        <f>R239</f>
        <v>0</v>
      </c>
      <c r="T238" s="124">
        <f>T239</f>
        <v>0</v>
      </c>
      <c r="AR238" s="118" t="s">
        <v>88</v>
      </c>
      <c r="AT238" s="125" t="s">
        <v>77</v>
      </c>
      <c r="AU238" s="125" t="s">
        <v>78</v>
      </c>
      <c r="AY238" s="118" t="s">
        <v>169</v>
      </c>
      <c r="BK238" s="126">
        <f>BK239</f>
        <v>0</v>
      </c>
    </row>
    <row r="239" spans="2:65" s="11" customFormat="1" ht="22.8" customHeight="1">
      <c r="B239" s="117"/>
      <c r="D239" s="118" t="s">
        <v>77</v>
      </c>
      <c r="E239" s="127" t="s">
        <v>396</v>
      </c>
      <c r="F239" s="127" t="s">
        <v>397</v>
      </c>
      <c r="I239" s="120"/>
      <c r="J239" s="128">
        <f>BK239</f>
        <v>0</v>
      </c>
      <c r="L239" s="117"/>
      <c r="M239" s="122"/>
      <c r="P239" s="123">
        <f>SUM(P240:P251)</f>
        <v>0</v>
      </c>
      <c r="R239" s="123">
        <f>SUM(R240:R251)</f>
        <v>0</v>
      </c>
      <c r="T239" s="124">
        <f>SUM(T240:T251)</f>
        <v>0</v>
      </c>
      <c r="AR239" s="118" t="s">
        <v>88</v>
      </c>
      <c r="AT239" s="125" t="s">
        <v>77</v>
      </c>
      <c r="AU239" s="125" t="s">
        <v>86</v>
      </c>
      <c r="AY239" s="118" t="s">
        <v>169</v>
      </c>
      <c r="BK239" s="126">
        <f>SUM(BK240:BK251)</f>
        <v>0</v>
      </c>
    </row>
    <row r="240" spans="2:65" s="1" customFormat="1" ht="24.15" customHeight="1">
      <c r="B240" s="129"/>
      <c r="C240" s="130" t="s">
        <v>326</v>
      </c>
      <c r="D240" s="130" t="s">
        <v>171</v>
      </c>
      <c r="E240" s="131" t="s">
        <v>827</v>
      </c>
      <c r="F240" s="132" t="s">
        <v>828</v>
      </c>
      <c r="G240" s="133" t="s">
        <v>174</v>
      </c>
      <c r="H240" s="134">
        <v>94.06</v>
      </c>
      <c r="I240" s="135"/>
      <c r="J240" s="136">
        <f>ROUND(I240*H240,2)</f>
        <v>0</v>
      </c>
      <c r="K240" s="137"/>
      <c r="L240" s="28"/>
      <c r="M240" s="138" t="s">
        <v>1</v>
      </c>
      <c r="N240" s="139" t="s">
        <v>43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216</v>
      </c>
      <c r="AT240" s="142" t="s">
        <v>171</v>
      </c>
      <c r="AU240" s="142" t="s">
        <v>88</v>
      </c>
      <c r="AY240" s="13" t="s">
        <v>169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3" t="s">
        <v>86</v>
      </c>
      <c r="BK240" s="143">
        <f>ROUND(I240*H240,2)</f>
        <v>0</v>
      </c>
      <c r="BL240" s="13" t="s">
        <v>216</v>
      </c>
      <c r="BM240" s="142" t="s">
        <v>330</v>
      </c>
    </row>
    <row r="241" spans="2:65" s="1" customFormat="1" ht="19.2">
      <c r="B241" s="28"/>
      <c r="D241" s="144" t="s">
        <v>176</v>
      </c>
      <c r="F241" s="145" t="s">
        <v>828</v>
      </c>
      <c r="I241" s="146"/>
      <c r="L241" s="28"/>
      <c r="M241" s="147"/>
      <c r="T241" s="52"/>
      <c r="AT241" s="13" t="s">
        <v>176</v>
      </c>
      <c r="AU241" s="13" t="s">
        <v>88</v>
      </c>
    </row>
    <row r="242" spans="2:65" s="1" customFormat="1" ht="16.5" customHeight="1">
      <c r="B242" s="129"/>
      <c r="C242" s="148" t="s">
        <v>260</v>
      </c>
      <c r="D242" s="148" t="s">
        <v>199</v>
      </c>
      <c r="E242" s="149" t="s">
        <v>829</v>
      </c>
      <c r="F242" s="150" t="s">
        <v>830</v>
      </c>
      <c r="G242" s="151" t="s">
        <v>202</v>
      </c>
      <c r="H242" s="152">
        <v>3.1E-2</v>
      </c>
      <c r="I242" s="153"/>
      <c r="J242" s="154">
        <f>ROUND(I242*H242,2)</f>
        <v>0</v>
      </c>
      <c r="K242" s="155"/>
      <c r="L242" s="156"/>
      <c r="M242" s="157" t="s">
        <v>1</v>
      </c>
      <c r="N242" s="158" t="s">
        <v>43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245</v>
      </c>
      <c r="AT242" s="142" t="s">
        <v>199</v>
      </c>
      <c r="AU242" s="142" t="s">
        <v>88</v>
      </c>
      <c r="AY242" s="13" t="s">
        <v>169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3" t="s">
        <v>86</v>
      </c>
      <c r="BK242" s="143">
        <f>ROUND(I242*H242,2)</f>
        <v>0</v>
      </c>
      <c r="BL242" s="13" t="s">
        <v>216</v>
      </c>
      <c r="BM242" s="142" t="s">
        <v>333</v>
      </c>
    </row>
    <row r="243" spans="2:65" s="1" customFormat="1" ht="10.199999999999999">
      <c r="B243" s="28"/>
      <c r="D243" s="144" t="s">
        <v>176</v>
      </c>
      <c r="F243" s="145" t="s">
        <v>830</v>
      </c>
      <c r="I243" s="146"/>
      <c r="L243" s="28"/>
      <c r="M243" s="147"/>
      <c r="T243" s="52"/>
      <c r="AT243" s="13" t="s">
        <v>176</v>
      </c>
      <c r="AU243" s="13" t="s">
        <v>88</v>
      </c>
    </row>
    <row r="244" spans="2:65" s="1" customFormat="1" ht="24.15" customHeight="1">
      <c r="B244" s="129"/>
      <c r="C244" s="130" t="s">
        <v>334</v>
      </c>
      <c r="D244" s="130" t="s">
        <v>171</v>
      </c>
      <c r="E244" s="131" t="s">
        <v>831</v>
      </c>
      <c r="F244" s="132" t="s">
        <v>832</v>
      </c>
      <c r="G244" s="133" t="s">
        <v>174</v>
      </c>
      <c r="H244" s="134">
        <v>94.06</v>
      </c>
      <c r="I244" s="135"/>
      <c r="J244" s="136">
        <f>ROUND(I244*H244,2)</f>
        <v>0</v>
      </c>
      <c r="K244" s="137"/>
      <c r="L244" s="28"/>
      <c r="M244" s="138" t="s">
        <v>1</v>
      </c>
      <c r="N244" s="139" t="s">
        <v>43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216</v>
      </c>
      <c r="AT244" s="142" t="s">
        <v>171</v>
      </c>
      <c r="AU244" s="142" t="s">
        <v>88</v>
      </c>
      <c r="AY244" s="13" t="s">
        <v>169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3" t="s">
        <v>86</v>
      </c>
      <c r="BK244" s="143">
        <f>ROUND(I244*H244,2)</f>
        <v>0</v>
      </c>
      <c r="BL244" s="13" t="s">
        <v>216</v>
      </c>
      <c r="BM244" s="142" t="s">
        <v>337</v>
      </c>
    </row>
    <row r="245" spans="2:65" s="1" customFormat="1" ht="19.2">
      <c r="B245" s="28"/>
      <c r="D245" s="144" t="s">
        <v>176</v>
      </c>
      <c r="F245" s="145" t="s">
        <v>832</v>
      </c>
      <c r="I245" s="146"/>
      <c r="L245" s="28"/>
      <c r="M245" s="147"/>
      <c r="T245" s="52"/>
      <c r="AT245" s="13" t="s">
        <v>176</v>
      </c>
      <c r="AU245" s="13" t="s">
        <v>88</v>
      </c>
    </row>
    <row r="246" spans="2:65" s="1" customFormat="1" ht="44.25" customHeight="1">
      <c r="B246" s="129"/>
      <c r="C246" s="148" t="s">
        <v>263</v>
      </c>
      <c r="D246" s="148" t="s">
        <v>199</v>
      </c>
      <c r="E246" s="149" t="s">
        <v>833</v>
      </c>
      <c r="F246" s="150" t="s">
        <v>834</v>
      </c>
      <c r="G246" s="151" t="s">
        <v>174</v>
      </c>
      <c r="H246" s="152">
        <v>109.627</v>
      </c>
      <c r="I246" s="153"/>
      <c r="J246" s="154">
        <f>ROUND(I246*H246,2)</f>
        <v>0</v>
      </c>
      <c r="K246" s="155"/>
      <c r="L246" s="156"/>
      <c r="M246" s="157" t="s">
        <v>1</v>
      </c>
      <c r="N246" s="158" t="s">
        <v>43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245</v>
      </c>
      <c r="AT246" s="142" t="s">
        <v>199</v>
      </c>
      <c r="AU246" s="142" t="s">
        <v>88</v>
      </c>
      <c r="AY246" s="13" t="s">
        <v>169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3" t="s">
        <v>86</v>
      </c>
      <c r="BK246" s="143">
        <f>ROUND(I246*H246,2)</f>
        <v>0</v>
      </c>
      <c r="BL246" s="13" t="s">
        <v>216</v>
      </c>
      <c r="BM246" s="142" t="s">
        <v>340</v>
      </c>
    </row>
    <row r="247" spans="2:65" s="1" customFormat="1" ht="28.8">
      <c r="B247" s="28"/>
      <c r="D247" s="144" t="s">
        <v>176</v>
      </c>
      <c r="F247" s="145" t="s">
        <v>834</v>
      </c>
      <c r="I247" s="146"/>
      <c r="L247" s="28"/>
      <c r="M247" s="147"/>
      <c r="T247" s="52"/>
      <c r="AT247" s="13" t="s">
        <v>176</v>
      </c>
      <c r="AU247" s="13" t="s">
        <v>88</v>
      </c>
    </row>
    <row r="248" spans="2:65" s="1" customFormat="1" ht="16.5" customHeight="1">
      <c r="B248" s="129"/>
      <c r="C248" s="130" t="s">
        <v>341</v>
      </c>
      <c r="D248" s="130" t="s">
        <v>171</v>
      </c>
      <c r="E248" s="131" t="s">
        <v>835</v>
      </c>
      <c r="F248" s="132" t="s">
        <v>836</v>
      </c>
      <c r="G248" s="133" t="s">
        <v>174</v>
      </c>
      <c r="H248" s="134">
        <v>11.16</v>
      </c>
      <c r="I248" s="135"/>
      <c r="J248" s="136">
        <f>ROUND(I248*H248,2)</f>
        <v>0</v>
      </c>
      <c r="K248" s="137"/>
      <c r="L248" s="28"/>
      <c r="M248" s="138" t="s">
        <v>1</v>
      </c>
      <c r="N248" s="139" t="s">
        <v>43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216</v>
      </c>
      <c r="AT248" s="142" t="s">
        <v>171</v>
      </c>
      <c r="AU248" s="142" t="s">
        <v>88</v>
      </c>
      <c r="AY248" s="13" t="s">
        <v>169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3" t="s">
        <v>86</v>
      </c>
      <c r="BK248" s="143">
        <f>ROUND(I248*H248,2)</f>
        <v>0</v>
      </c>
      <c r="BL248" s="13" t="s">
        <v>216</v>
      </c>
      <c r="BM248" s="142" t="s">
        <v>344</v>
      </c>
    </row>
    <row r="249" spans="2:65" s="1" customFormat="1" ht="10.199999999999999">
      <c r="B249" s="28"/>
      <c r="D249" s="144" t="s">
        <v>176</v>
      </c>
      <c r="F249" s="145" t="s">
        <v>836</v>
      </c>
      <c r="I249" s="146"/>
      <c r="L249" s="28"/>
      <c r="M249" s="147"/>
      <c r="T249" s="52"/>
      <c r="AT249" s="13" t="s">
        <v>176</v>
      </c>
      <c r="AU249" s="13" t="s">
        <v>88</v>
      </c>
    </row>
    <row r="250" spans="2:65" s="1" customFormat="1" ht="24.15" customHeight="1">
      <c r="B250" s="129"/>
      <c r="C250" s="130" t="s">
        <v>266</v>
      </c>
      <c r="D250" s="130" t="s">
        <v>171</v>
      </c>
      <c r="E250" s="131" t="s">
        <v>402</v>
      </c>
      <c r="F250" s="132" t="s">
        <v>403</v>
      </c>
      <c r="G250" s="133" t="s">
        <v>202</v>
      </c>
      <c r="H250" s="134">
        <v>0.66100000000000003</v>
      </c>
      <c r="I250" s="135"/>
      <c r="J250" s="136">
        <f>ROUND(I250*H250,2)</f>
        <v>0</v>
      </c>
      <c r="K250" s="137"/>
      <c r="L250" s="28"/>
      <c r="M250" s="138" t="s">
        <v>1</v>
      </c>
      <c r="N250" s="139" t="s">
        <v>43</v>
      </c>
      <c r="P250" s="140">
        <f>O250*H250</f>
        <v>0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216</v>
      </c>
      <c r="AT250" s="142" t="s">
        <v>171</v>
      </c>
      <c r="AU250" s="142" t="s">
        <v>88</v>
      </c>
      <c r="AY250" s="13" t="s">
        <v>169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3" t="s">
        <v>86</v>
      </c>
      <c r="BK250" s="143">
        <f>ROUND(I250*H250,2)</f>
        <v>0</v>
      </c>
      <c r="BL250" s="13" t="s">
        <v>216</v>
      </c>
      <c r="BM250" s="142" t="s">
        <v>347</v>
      </c>
    </row>
    <row r="251" spans="2:65" s="1" customFormat="1" ht="19.2">
      <c r="B251" s="28"/>
      <c r="D251" s="144" t="s">
        <v>176</v>
      </c>
      <c r="F251" s="145" t="s">
        <v>403</v>
      </c>
      <c r="I251" s="146"/>
      <c r="L251" s="28"/>
      <c r="M251" s="147"/>
      <c r="T251" s="52"/>
      <c r="AT251" s="13" t="s">
        <v>176</v>
      </c>
      <c r="AU251" s="13" t="s">
        <v>88</v>
      </c>
    </row>
    <row r="252" spans="2:65" s="11" customFormat="1" ht="25.95" customHeight="1">
      <c r="B252" s="117"/>
      <c r="D252" s="118" t="s">
        <v>77</v>
      </c>
      <c r="E252" s="119" t="s">
        <v>405</v>
      </c>
      <c r="F252" s="119" t="s">
        <v>406</v>
      </c>
      <c r="I252" s="120"/>
      <c r="J252" s="121">
        <f>BK252</f>
        <v>0</v>
      </c>
      <c r="L252" s="117"/>
      <c r="M252" s="122"/>
      <c r="P252" s="123">
        <f>P253+P266</f>
        <v>0</v>
      </c>
      <c r="R252" s="123">
        <f>R253+R266</f>
        <v>0</v>
      </c>
      <c r="T252" s="124">
        <f>T253+T266</f>
        <v>0</v>
      </c>
      <c r="AR252" s="118" t="s">
        <v>188</v>
      </c>
      <c r="AT252" s="125" t="s">
        <v>77</v>
      </c>
      <c r="AU252" s="125" t="s">
        <v>78</v>
      </c>
      <c r="AY252" s="118" t="s">
        <v>169</v>
      </c>
      <c r="BK252" s="126">
        <f>BK253+BK266</f>
        <v>0</v>
      </c>
    </row>
    <row r="253" spans="2:65" s="11" customFormat="1" ht="22.8" customHeight="1">
      <c r="B253" s="117"/>
      <c r="D253" s="118" t="s">
        <v>77</v>
      </c>
      <c r="E253" s="127" t="s">
        <v>407</v>
      </c>
      <c r="F253" s="127" t="s">
        <v>408</v>
      </c>
      <c r="I253" s="120"/>
      <c r="J253" s="128">
        <f>BK253</f>
        <v>0</v>
      </c>
      <c r="L253" s="117"/>
      <c r="M253" s="122"/>
      <c r="P253" s="123">
        <f>SUM(P254:P265)</f>
        <v>0</v>
      </c>
      <c r="R253" s="123">
        <f>SUM(R254:R265)</f>
        <v>0</v>
      </c>
      <c r="T253" s="124">
        <f>SUM(T254:T265)</f>
        <v>0</v>
      </c>
      <c r="AR253" s="118" t="s">
        <v>188</v>
      </c>
      <c r="AT253" s="125" t="s">
        <v>77</v>
      </c>
      <c r="AU253" s="125" t="s">
        <v>86</v>
      </c>
      <c r="AY253" s="118" t="s">
        <v>169</v>
      </c>
      <c r="BK253" s="126">
        <f>SUM(BK254:BK265)</f>
        <v>0</v>
      </c>
    </row>
    <row r="254" spans="2:65" s="1" customFormat="1" ht="16.5" customHeight="1">
      <c r="B254" s="129"/>
      <c r="C254" s="130" t="s">
        <v>348</v>
      </c>
      <c r="D254" s="130" t="s">
        <v>171</v>
      </c>
      <c r="E254" s="131" t="s">
        <v>410</v>
      </c>
      <c r="F254" s="132" t="s">
        <v>411</v>
      </c>
      <c r="G254" s="133" t="s">
        <v>412</v>
      </c>
      <c r="H254" s="134">
        <v>1</v>
      </c>
      <c r="I254" s="135"/>
      <c r="J254" s="136">
        <f>ROUND(I254*H254,2)</f>
        <v>0</v>
      </c>
      <c r="K254" s="137"/>
      <c r="L254" s="28"/>
      <c r="M254" s="138" t="s">
        <v>1</v>
      </c>
      <c r="N254" s="139" t="s">
        <v>43</v>
      </c>
      <c r="P254" s="140">
        <f>O254*H254</f>
        <v>0</v>
      </c>
      <c r="Q254" s="140">
        <v>0</v>
      </c>
      <c r="R254" s="140">
        <f>Q254*H254</f>
        <v>0</v>
      </c>
      <c r="S254" s="140">
        <v>0</v>
      </c>
      <c r="T254" s="141">
        <f>S254*H254</f>
        <v>0</v>
      </c>
      <c r="AR254" s="142" t="s">
        <v>175</v>
      </c>
      <c r="AT254" s="142" t="s">
        <v>171</v>
      </c>
      <c r="AU254" s="142" t="s">
        <v>88</v>
      </c>
      <c r="AY254" s="13" t="s">
        <v>169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3" t="s">
        <v>86</v>
      </c>
      <c r="BK254" s="143">
        <f>ROUND(I254*H254,2)</f>
        <v>0</v>
      </c>
      <c r="BL254" s="13" t="s">
        <v>175</v>
      </c>
      <c r="BM254" s="142" t="s">
        <v>351</v>
      </c>
    </row>
    <row r="255" spans="2:65" s="1" customFormat="1" ht="10.199999999999999">
      <c r="B255" s="28"/>
      <c r="D255" s="144" t="s">
        <v>176</v>
      </c>
      <c r="F255" s="145" t="s">
        <v>411</v>
      </c>
      <c r="I255" s="146"/>
      <c r="L255" s="28"/>
      <c r="M255" s="147"/>
      <c r="T255" s="52"/>
      <c r="AT255" s="13" t="s">
        <v>176</v>
      </c>
      <c r="AU255" s="13" t="s">
        <v>88</v>
      </c>
    </row>
    <row r="256" spans="2:65" s="1" customFormat="1" ht="16.5" customHeight="1">
      <c r="B256" s="129"/>
      <c r="C256" s="130" t="s">
        <v>270</v>
      </c>
      <c r="D256" s="130" t="s">
        <v>171</v>
      </c>
      <c r="E256" s="131" t="s">
        <v>414</v>
      </c>
      <c r="F256" s="132" t="s">
        <v>415</v>
      </c>
      <c r="G256" s="133" t="s">
        <v>412</v>
      </c>
      <c r="H256" s="134">
        <v>1</v>
      </c>
      <c r="I256" s="135"/>
      <c r="J256" s="136">
        <f>ROUND(I256*H256,2)</f>
        <v>0</v>
      </c>
      <c r="K256" s="137"/>
      <c r="L256" s="28"/>
      <c r="M256" s="138" t="s">
        <v>1</v>
      </c>
      <c r="N256" s="139" t="s">
        <v>43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175</v>
      </c>
      <c r="AT256" s="142" t="s">
        <v>171</v>
      </c>
      <c r="AU256" s="142" t="s">
        <v>88</v>
      </c>
      <c r="AY256" s="13" t="s">
        <v>169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3" t="s">
        <v>86</v>
      </c>
      <c r="BK256" s="143">
        <f>ROUND(I256*H256,2)</f>
        <v>0</v>
      </c>
      <c r="BL256" s="13" t="s">
        <v>175</v>
      </c>
      <c r="BM256" s="142" t="s">
        <v>354</v>
      </c>
    </row>
    <row r="257" spans="2:65" s="1" customFormat="1" ht="10.199999999999999">
      <c r="B257" s="28"/>
      <c r="D257" s="144" t="s">
        <v>176</v>
      </c>
      <c r="F257" s="145" t="s">
        <v>415</v>
      </c>
      <c r="I257" s="146"/>
      <c r="L257" s="28"/>
      <c r="M257" s="147"/>
      <c r="T257" s="52"/>
      <c r="AT257" s="13" t="s">
        <v>176</v>
      </c>
      <c r="AU257" s="13" t="s">
        <v>88</v>
      </c>
    </row>
    <row r="258" spans="2:65" s="1" customFormat="1" ht="16.5" customHeight="1">
      <c r="B258" s="129"/>
      <c r="C258" s="130" t="s">
        <v>296</v>
      </c>
      <c r="D258" s="130" t="s">
        <v>171</v>
      </c>
      <c r="E258" s="131" t="s">
        <v>418</v>
      </c>
      <c r="F258" s="132" t="s">
        <v>419</v>
      </c>
      <c r="G258" s="133" t="s">
        <v>412</v>
      </c>
      <c r="H258" s="134">
        <v>1</v>
      </c>
      <c r="I258" s="135"/>
      <c r="J258" s="136">
        <f>ROUND(I258*H258,2)</f>
        <v>0</v>
      </c>
      <c r="K258" s="137"/>
      <c r="L258" s="28"/>
      <c r="M258" s="138" t="s">
        <v>1</v>
      </c>
      <c r="N258" s="139" t="s">
        <v>43</v>
      </c>
      <c r="P258" s="140">
        <f>O258*H258</f>
        <v>0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420</v>
      </c>
      <c r="AT258" s="142" t="s">
        <v>171</v>
      </c>
      <c r="AU258" s="142" t="s">
        <v>88</v>
      </c>
      <c r="AY258" s="13" t="s">
        <v>169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3" t="s">
        <v>86</v>
      </c>
      <c r="BK258" s="143">
        <f>ROUND(I258*H258,2)</f>
        <v>0</v>
      </c>
      <c r="BL258" s="13" t="s">
        <v>420</v>
      </c>
      <c r="BM258" s="142" t="s">
        <v>837</v>
      </c>
    </row>
    <row r="259" spans="2:65" s="1" customFormat="1" ht="10.199999999999999">
      <c r="B259" s="28"/>
      <c r="D259" s="144" t="s">
        <v>176</v>
      </c>
      <c r="F259" s="145" t="s">
        <v>419</v>
      </c>
      <c r="I259" s="146"/>
      <c r="L259" s="28"/>
      <c r="M259" s="147"/>
      <c r="T259" s="52"/>
      <c r="AT259" s="13" t="s">
        <v>176</v>
      </c>
      <c r="AU259" s="13" t="s">
        <v>88</v>
      </c>
    </row>
    <row r="260" spans="2:65" s="1" customFormat="1" ht="16.5" customHeight="1">
      <c r="B260" s="129"/>
      <c r="C260" s="130" t="s">
        <v>409</v>
      </c>
      <c r="D260" s="130" t="s">
        <v>171</v>
      </c>
      <c r="E260" s="131" t="s">
        <v>422</v>
      </c>
      <c r="F260" s="132" t="s">
        <v>423</v>
      </c>
      <c r="G260" s="133" t="s">
        <v>412</v>
      </c>
      <c r="H260" s="134">
        <v>1</v>
      </c>
      <c r="I260" s="135"/>
      <c r="J260" s="136">
        <f>ROUND(I260*H260,2)</f>
        <v>0</v>
      </c>
      <c r="K260" s="137"/>
      <c r="L260" s="28"/>
      <c r="M260" s="138" t="s">
        <v>1</v>
      </c>
      <c r="N260" s="139" t="s">
        <v>43</v>
      </c>
      <c r="P260" s="140">
        <f>O260*H260</f>
        <v>0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420</v>
      </c>
      <c r="AT260" s="142" t="s">
        <v>171</v>
      </c>
      <c r="AU260" s="142" t="s">
        <v>88</v>
      </c>
      <c r="AY260" s="13" t="s">
        <v>169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3" t="s">
        <v>86</v>
      </c>
      <c r="BK260" s="143">
        <f>ROUND(I260*H260,2)</f>
        <v>0</v>
      </c>
      <c r="BL260" s="13" t="s">
        <v>420</v>
      </c>
      <c r="BM260" s="142" t="s">
        <v>838</v>
      </c>
    </row>
    <row r="261" spans="2:65" s="1" customFormat="1" ht="10.199999999999999">
      <c r="B261" s="28"/>
      <c r="D261" s="144" t="s">
        <v>176</v>
      </c>
      <c r="F261" s="145" t="s">
        <v>423</v>
      </c>
      <c r="I261" s="146"/>
      <c r="L261" s="28"/>
      <c r="M261" s="147"/>
      <c r="T261" s="52"/>
      <c r="AT261" s="13" t="s">
        <v>176</v>
      </c>
      <c r="AU261" s="13" t="s">
        <v>88</v>
      </c>
    </row>
    <row r="262" spans="2:65" s="1" customFormat="1" ht="16.5" customHeight="1">
      <c r="B262" s="129"/>
      <c r="C262" s="130" t="s">
        <v>427</v>
      </c>
      <c r="D262" s="130" t="s">
        <v>171</v>
      </c>
      <c r="E262" s="131" t="s">
        <v>839</v>
      </c>
      <c r="F262" s="132" t="s">
        <v>840</v>
      </c>
      <c r="G262" s="133" t="s">
        <v>412</v>
      </c>
      <c r="H262" s="134">
        <v>1</v>
      </c>
      <c r="I262" s="135"/>
      <c r="J262" s="136">
        <f>ROUND(I262*H262,2)</f>
        <v>0</v>
      </c>
      <c r="K262" s="137"/>
      <c r="L262" s="28"/>
      <c r="M262" s="138" t="s">
        <v>1</v>
      </c>
      <c r="N262" s="139" t="s">
        <v>43</v>
      </c>
      <c r="P262" s="140">
        <f>O262*H262</f>
        <v>0</v>
      </c>
      <c r="Q262" s="140">
        <v>0</v>
      </c>
      <c r="R262" s="140">
        <f>Q262*H262</f>
        <v>0</v>
      </c>
      <c r="S262" s="140">
        <v>0</v>
      </c>
      <c r="T262" s="141">
        <f>S262*H262</f>
        <v>0</v>
      </c>
      <c r="AR262" s="142" t="s">
        <v>420</v>
      </c>
      <c r="AT262" s="142" t="s">
        <v>171</v>
      </c>
      <c r="AU262" s="142" t="s">
        <v>88</v>
      </c>
      <c r="AY262" s="13" t="s">
        <v>169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3" t="s">
        <v>86</v>
      </c>
      <c r="BK262" s="143">
        <f>ROUND(I262*H262,2)</f>
        <v>0</v>
      </c>
      <c r="BL262" s="13" t="s">
        <v>420</v>
      </c>
      <c r="BM262" s="142" t="s">
        <v>841</v>
      </c>
    </row>
    <row r="263" spans="2:65" s="1" customFormat="1" ht="10.199999999999999">
      <c r="B263" s="28"/>
      <c r="D263" s="144" t="s">
        <v>176</v>
      </c>
      <c r="F263" s="145" t="s">
        <v>840</v>
      </c>
      <c r="I263" s="146"/>
      <c r="L263" s="28"/>
      <c r="M263" s="147"/>
      <c r="T263" s="52"/>
      <c r="AT263" s="13" t="s">
        <v>176</v>
      </c>
      <c r="AU263" s="13" t="s">
        <v>88</v>
      </c>
    </row>
    <row r="264" spans="2:65" s="1" customFormat="1" ht="16.5" customHeight="1">
      <c r="B264" s="129"/>
      <c r="C264" s="130" t="s">
        <v>292</v>
      </c>
      <c r="D264" s="130" t="s">
        <v>171</v>
      </c>
      <c r="E264" s="131" t="s">
        <v>842</v>
      </c>
      <c r="F264" s="132" t="s">
        <v>843</v>
      </c>
      <c r="G264" s="133" t="s">
        <v>844</v>
      </c>
      <c r="H264" s="134">
        <v>1</v>
      </c>
      <c r="I264" s="135"/>
      <c r="J264" s="136">
        <f>ROUND(I264*H264,2)</f>
        <v>0</v>
      </c>
      <c r="K264" s="137"/>
      <c r="L264" s="28"/>
      <c r="M264" s="138" t="s">
        <v>1</v>
      </c>
      <c r="N264" s="139" t="s">
        <v>43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420</v>
      </c>
      <c r="AT264" s="142" t="s">
        <v>171</v>
      </c>
      <c r="AU264" s="142" t="s">
        <v>88</v>
      </c>
      <c r="AY264" s="13" t="s">
        <v>169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3" t="s">
        <v>86</v>
      </c>
      <c r="BK264" s="143">
        <f>ROUND(I264*H264,2)</f>
        <v>0</v>
      </c>
      <c r="BL264" s="13" t="s">
        <v>420</v>
      </c>
      <c r="BM264" s="142" t="s">
        <v>845</v>
      </c>
    </row>
    <row r="265" spans="2:65" s="1" customFormat="1" ht="10.199999999999999">
      <c r="B265" s="28"/>
      <c r="D265" s="144" t="s">
        <v>176</v>
      </c>
      <c r="F265" s="145" t="s">
        <v>843</v>
      </c>
      <c r="I265" s="146"/>
      <c r="L265" s="28"/>
      <c r="M265" s="147"/>
      <c r="T265" s="52"/>
      <c r="AT265" s="13" t="s">
        <v>176</v>
      </c>
      <c r="AU265" s="13" t="s">
        <v>88</v>
      </c>
    </row>
    <row r="266" spans="2:65" s="11" customFormat="1" ht="22.8" customHeight="1">
      <c r="B266" s="117"/>
      <c r="D266" s="118" t="s">
        <v>77</v>
      </c>
      <c r="E266" s="127" t="s">
        <v>425</v>
      </c>
      <c r="F266" s="127" t="s">
        <v>426</v>
      </c>
      <c r="I266" s="120"/>
      <c r="J266" s="128">
        <f>BK266</f>
        <v>0</v>
      </c>
      <c r="L266" s="117"/>
      <c r="M266" s="122"/>
      <c r="P266" s="123">
        <f>SUM(P267:P268)</f>
        <v>0</v>
      </c>
      <c r="R266" s="123">
        <f>SUM(R267:R268)</f>
        <v>0</v>
      </c>
      <c r="T266" s="124">
        <f>SUM(T267:T268)</f>
        <v>0</v>
      </c>
      <c r="AR266" s="118" t="s">
        <v>188</v>
      </c>
      <c r="AT266" s="125" t="s">
        <v>77</v>
      </c>
      <c r="AU266" s="125" t="s">
        <v>86</v>
      </c>
      <c r="AY266" s="118" t="s">
        <v>169</v>
      </c>
      <c r="BK266" s="126">
        <f>SUM(BK267:BK268)</f>
        <v>0</v>
      </c>
    </row>
    <row r="267" spans="2:65" s="1" customFormat="1" ht="16.5" customHeight="1">
      <c r="B267" s="129"/>
      <c r="C267" s="130" t="s">
        <v>355</v>
      </c>
      <c r="D267" s="130" t="s">
        <v>171</v>
      </c>
      <c r="E267" s="131" t="s">
        <v>428</v>
      </c>
      <c r="F267" s="132" t="s">
        <v>426</v>
      </c>
      <c r="G267" s="133" t="s">
        <v>412</v>
      </c>
      <c r="H267" s="134">
        <v>1</v>
      </c>
      <c r="I267" s="135"/>
      <c r="J267" s="136">
        <f>ROUND(I267*H267,2)</f>
        <v>0</v>
      </c>
      <c r="K267" s="137"/>
      <c r="L267" s="28"/>
      <c r="M267" s="138" t="s">
        <v>1</v>
      </c>
      <c r="N267" s="139" t="s">
        <v>43</v>
      </c>
      <c r="P267" s="140">
        <f>O267*H267</f>
        <v>0</v>
      </c>
      <c r="Q267" s="140">
        <v>0</v>
      </c>
      <c r="R267" s="140">
        <f>Q267*H267</f>
        <v>0</v>
      </c>
      <c r="S267" s="140">
        <v>0</v>
      </c>
      <c r="T267" s="141">
        <f>S267*H267</f>
        <v>0</v>
      </c>
      <c r="AR267" s="142" t="s">
        <v>175</v>
      </c>
      <c r="AT267" s="142" t="s">
        <v>171</v>
      </c>
      <c r="AU267" s="142" t="s">
        <v>88</v>
      </c>
      <c r="AY267" s="13" t="s">
        <v>169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3" t="s">
        <v>86</v>
      </c>
      <c r="BK267" s="143">
        <f>ROUND(I267*H267,2)</f>
        <v>0</v>
      </c>
      <c r="BL267" s="13" t="s">
        <v>175</v>
      </c>
      <c r="BM267" s="142" t="s">
        <v>358</v>
      </c>
    </row>
    <row r="268" spans="2:65" s="1" customFormat="1" ht="10.199999999999999">
      <c r="B268" s="28"/>
      <c r="D268" s="144" t="s">
        <v>176</v>
      </c>
      <c r="F268" s="145" t="s">
        <v>426</v>
      </c>
      <c r="I268" s="146"/>
      <c r="L268" s="28"/>
      <c r="M268" s="159"/>
      <c r="N268" s="160"/>
      <c r="O268" s="160"/>
      <c r="P268" s="160"/>
      <c r="Q268" s="160"/>
      <c r="R268" s="160"/>
      <c r="S268" s="160"/>
      <c r="T268" s="161"/>
      <c r="AT268" s="13" t="s">
        <v>176</v>
      </c>
      <c r="AU268" s="13" t="s">
        <v>88</v>
      </c>
    </row>
    <row r="269" spans="2:65" s="1" customFormat="1" ht="6.9" customHeight="1">
      <c r="B269" s="40"/>
      <c r="C269" s="41"/>
      <c r="D269" s="41"/>
      <c r="E269" s="41"/>
      <c r="F269" s="41"/>
      <c r="G269" s="41"/>
      <c r="H269" s="41"/>
      <c r="I269" s="41"/>
      <c r="J269" s="41"/>
      <c r="K269" s="41"/>
      <c r="L269" s="28"/>
    </row>
  </sheetData>
  <autoFilter ref="C130:K268" xr:uid="{00000000-0009-0000-0000-000009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4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113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846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ROUND(J131,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ROUND((SUM(BE131:BE242)),  2)</f>
        <v>0</v>
      </c>
      <c r="I33" s="88">
        <v>0.21</v>
      </c>
      <c r="J33" s="87">
        <f>ROUND(((SUM(BE131:BE242))*I33),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ROUND((SUM(BF131:BF242)),  2)</f>
        <v>0</v>
      </c>
      <c r="I34" s="88">
        <v>0.15</v>
      </c>
      <c r="J34" s="87">
        <f>ROUND(((SUM(BF131:BF242))*I34),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ROUND((SUM(BG131:BG242)),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ROUND((SUM(BH131:BH242)),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ROUND((SUM(BI131:BI242)),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202 - Propustek pod st...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J131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J132</f>
        <v>0</v>
      </c>
      <c r="L97" s="100"/>
    </row>
    <row r="98" spans="2:12" s="9" customFormat="1" ht="19.95" customHeight="1">
      <c r="B98" s="104"/>
      <c r="D98" s="105" t="s">
        <v>138</v>
      </c>
      <c r="E98" s="106"/>
      <c r="F98" s="106"/>
      <c r="G98" s="106"/>
      <c r="H98" s="106"/>
      <c r="I98" s="106"/>
      <c r="J98" s="107">
        <f>J133</f>
        <v>0</v>
      </c>
      <c r="L98" s="104"/>
    </row>
    <row r="99" spans="2:12" s="9" customFormat="1" ht="19.95" customHeight="1">
      <c r="B99" s="104"/>
      <c r="D99" s="105" t="s">
        <v>139</v>
      </c>
      <c r="E99" s="106"/>
      <c r="F99" s="106"/>
      <c r="G99" s="106"/>
      <c r="H99" s="106"/>
      <c r="I99" s="106"/>
      <c r="J99" s="107">
        <f>J142</f>
        <v>0</v>
      </c>
      <c r="L99" s="104"/>
    </row>
    <row r="100" spans="2:12" s="9" customFormat="1" ht="19.95" customHeight="1">
      <c r="B100" s="104"/>
      <c r="D100" s="105" t="s">
        <v>140</v>
      </c>
      <c r="E100" s="106"/>
      <c r="F100" s="106"/>
      <c r="G100" s="106"/>
      <c r="H100" s="106"/>
      <c r="I100" s="106"/>
      <c r="J100" s="107">
        <f>J147</f>
        <v>0</v>
      </c>
      <c r="L100" s="104"/>
    </row>
    <row r="101" spans="2:12" s="9" customFormat="1" ht="19.95" customHeight="1">
      <c r="B101" s="104"/>
      <c r="D101" s="105" t="s">
        <v>141</v>
      </c>
      <c r="E101" s="106"/>
      <c r="F101" s="106"/>
      <c r="G101" s="106"/>
      <c r="H101" s="106"/>
      <c r="I101" s="106"/>
      <c r="J101" s="107">
        <f>J162</f>
        <v>0</v>
      </c>
      <c r="L101" s="104"/>
    </row>
    <row r="102" spans="2:12" s="9" customFormat="1" ht="19.95" customHeight="1">
      <c r="B102" s="104"/>
      <c r="D102" s="105" t="s">
        <v>142</v>
      </c>
      <c r="E102" s="106"/>
      <c r="F102" s="106"/>
      <c r="G102" s="106"/>
      <c r="H102" s="106"/>
      <c r="I102" s="106"/>
      <c r="J102" s="107">
        <f>J165</f>
        <v>0</v>
      </c>
      <c r="L102" s="104"/>
    </row>
    <row r="103" spans="2:12" s="9" customFormat="1" ht="19.95" customHeight="1">
      <c r="B103" s="104"/>
      <c r="D103" s="105" t="s">
        <v>143</v>
      </c>
      <c r="E103" s="106"/>
      <c r="F103" s="106"/>
      <c r="G103" s="106"/>
      <c r="H103" s="106"/>
      <c r="I103" s="106"/>
      <c r="J103" s="107">
        <f>J172</f>
        <v>0</v>
      </c>
      <c r="L103" s="104"/>
    </row>
    <row r="104" spans="2:12" s="9" customFormat="1" ht="19.95" customHeight="1">
      <c r="B104" s="104"/>
      <c r="D104" s="105" t="s">
        <v>144</v>
      </c>
      <c r="E104" s="106"/>
      <c r="F104" s="106"/>
      <c r="G104" s="106"/>
      <c r="H104" s="106"/>
      <c r="I104" s="106"/>
      <c r="J104" s="107">
        <f>J177</f>
        <v>0</v>
      </c>
      <c r="L104" s="104"/>
    </row>
    <row r="105" spans="2:12" s="9" customFormat="1" ht="19.95" customHeight="1">
      <c r="B105" s="104"/>
      <c r="D105" s="105" t="s">
        <v>145</v>
      </c>
      <c r="E105" s="106"/>
      <c r="F105" s="106"/>
      <c r="G105" s="106"/>
      <c r="H105" s="106"/>
      <c r="I105" s="106"/>
      <c r="J105" s="107">
        <f>J196</f>
        <v>0</v>
      </c>
      <c r="L105" s="104"/>
    </row>
    <row r="106" spans="2:12" s="9" customFormat="1" ht="19.95" customHeight="1">
      <c r="B106" s="104"/>
      <c r="D106" s="105" t="s">
        <v>146</v>
      </c>
      <c r="E106" s="106"/>
      <c r="F106" s="106"/>
      <c r="G106" s="106"/>
      <c r="H106" s="106"/>
      <c r="I106" s="106"/>
      <c r="J106" s="107">
        <f>J209</f>
        <v>0</v>
      </c>
      <c r="L106" s="104"/>
    </row>
    <row r="107" spans="2:12" s="8" customFormat="1" ht="24.9" customHeight="1">
      <c r="B107" s="100"/>
      <c r="D107" s="101" t="s">
        <v>147</v>
      </c>
      <c r="E107" s="102"/>
      <c r="F107" s="102"/>
      <c r="G107" s="102"/>
      <c r="H107" s="102"/>
      <c r="I107" s="102"/>
      <c r="J107" s="103">
        <f>J212</f>
        <v>0</v>
      </c>
      <c r="L107" s="100"/>
    </row>
    <row r="108" spans="2:12" s="9" customFormat="1" ht="19.95" customHeight="1">
      <c r="B108" s="104"/>
      <c r="D108" s="105" t="s">
        <v>148</v>
      </c>
      <c r="E108" s="106"/>
      <c r="F108" s="106"/>
      <c r="G108" s="106"/>
      <c r="H108" s="106"/>
      <c r="I108" s="106"/>
      <c r="J108" s="107">
        <f>J213</f>
        <v>0</v>
      </c>
      <c r="L108" s="104"/>
    </row>
    <row r="109" spans="2:12" s="8" customFormat="1" ht="24.9" customHeight="1">
      <c r="B109" s="100"/>
      <c r="D109" s="101" t="s">
        <v>149</v>
      </c>
      <c r="E109" s="102"/>
      <c r="F109" s="102"/>
      <c r="G109" s="102"/>
      <c r="H109" s="102"/>
      <c r="I109" s="102"/>
      <c r="J109" s="103">
        <f>J226</f>
        <v>0</v>
      </c>
      <c r="L109" s="100"/>
    </row>
    <row r="110" spans="2:12" s="9" customFormat="1" ht="19.95" customHeight="1">
      <c r="B110" s="104"/>
      <c r="D110" s="105" t="s">
        <v>150</v>
      </c>
      <c r="E110" s="106"/>
      <c r="F110" s="106"/>
      <c r="G110" s="106"/>
      <c r="H110" s="106"/>
      <c r="I110" s="106"/>
      <c r="J110" s="107">
        <f>J227</f>
        <v>0</v>
      </c>
      <c r="L110" s="104"/>
    </row>
    <row r="111" spans="2:12" s="9" customFormat="1" ht="19.95" customHeight="1">
      <c r="B111" s="104"/>
      <c r="D111" s="105" t="s">
        <v>151</v>
      </c>
      <c r="E111" s="106"/>
      <c r="F111" s="106"/>
      <c r="G111" s="106"/>
      <c r="H111" s="106"/>
      <c r="I111" s="106"/>
      <c r="J111" s="107">
        <f>J240</f>
        <v>0</v>
      </c>
      <c r="L111" s="104"/>
    </row>
    <row r="112" spans="2:12" s="1" customFormat="1" ht="21.75" customHeight="1">
      <c r="B112" s="28"/>
      <c r="L112" s="28"/>
    </row>
    <row r="113" spans="2:12" s="1" customFormat="1" ht="6.9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8"/>
    </row>
    <row r="117" spans="2:12" s="1" customFormat="1" ht="6.9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8"/>
    </row>
    <row r="118" spans="2:12" s="1" customFormat="1" ht="24.9" customHeight="1">
      <c r="B118" s="28"/>
      <c r="C118" s="17" t="s">
        <v>154</v>
      </c>
      <c r="L118" s="28"/>
    </row>
    <row r="119" spans="2:12" s="1" customFormat="1" ht="6.9" customHeight="1">
      <c r="B119" s="28"/>
      <c r="L119" s="28"/>
    </row>
    <row r="120" spans="2:12" s="1" customFormat="1" ht="12" customHeight="1">
      <c r="B120" s="28"/>
      <c r="C120" s="23" t="s">
        <v>16</v>
      </c>
      <c r="L120" s="28"/>
    </row>
    <row r="121" spans="2:12" s="1" customFormat="1" ht="16.5" customHeight="1">
      <c r="B121" s="28"/>
      <c r="E121" s="205" t="str">
        <f>E7</f>
        <v>Cyklotrasa A3 v intravilánu Kolovrat</v>
      </c>
      <c r="F121" s="206"/>
      <c r="G121" s="206"/>
      <c r="H121" s="206"/>
      <c r="L121" s="28"/>
    </row>
    <row r="122" spans="2:12" s="1" customFormat="1" ht="12" customHeight="1">
      <c r="B122" s="28"/>
      <c r="C122" s="23" t="s">
        <v>130</v>
      </c>
      <c r="L122" s="28"/>
    </row>
    <row r="123" spans="2:12" s="1" customFormat="1" ht="16.5" customHeight="1">
      <c r="B123" s="28"/>
      <c r="E123" s="170" t="str">
        <f>E9</f>
        <v>SO 202 - Propustek pod st...</v>
      </c>
      <c r="F123" s="207"/>
      <c r="G123" s="207"/>
      <c r="H123" s="207"/>
      <c r="L123" s="28"/>
    </row>
    <row r="124" spans="2:12" s="1" customFormat="1" ht="6.9" customHeight="1">
      <c r="B124" s="28"/>
      <c r="L124" s="28"/>
    </row>
    <row r="125" spans="2:12" s="1" customFormat="1" ht="12" customHeight="1">
      <c r="B125" s="28"/>
      <c r="C125" s="23" t="s">
        <v>20</v>
      </c>
      <c r="F125" s="21" t="str">
        <f>F12</f>
        <v xml:space="preserve"> </v>
      </c>
      <c r="I125" s="23" t="s">
        <v>22</v>
      </c>
      <c r="J125" s="48" t="str">
        <f>IF(J12="","",J12)</f>
        <v>5. 9. 2023</v>
      </c>
      <c r="L125" s="28"/>
    </row>
    <row r="126" spans="2:12" s="1" customFormat="1" ht="6.9" customHeight="1">
      <c r="B126" s="28"/>
      <c r="L126" s="28"/>
    </row>
    <row r="127" spans="2:12" s="1" customFormat="1" ht="15.15" customHeight="1">
      <c r="B127" s="28"/>
      <c r="C127" s="23" t="s">
        <v>24</v>
      </c>
      <c r="F127" s="21" t="str">
        <f>E15</f>
        <v>MĚSTSKÁ ČÁST PRAHA-KOLOVRATY</v>
      </c>
      <c r="I127" s="23" t="s">
        <v>31</v>
      </c>
      <c r="J127" s="26" t="str">
        <f>E21</f>
        <v>PFProjekt s.r.o.</v>
      </c>
      <c r="L127" s="28"/>
    </row>
    <row r="128" spans="2:12" s="1" customFormat="1" ht="15.15" customHeight="1">
      <c r="B128" s="28"/>
      <c r="C128" s="23" t="s">
        <v>29</v>
      </c>
      <c r="F128" s="21" t="str">
        <f>IF(E18="","",E18)</f>
        <v>Vyplň údaj</v>
      </c>
      <c r="I128" s="23" t="s">
        <v>34</v>
      </c>
      <c r="J128" s="26" t="str">
        <f>E24</f>
        <v xml:space="preserve"> 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08"/>
      <c r="C130" s="109" t="s">
        <v>155</v>
      </c>
      <c r="D130" s="110" t="s">
        <v>63</v>
      </c>
      <c r="E130" s="110" t="s">
        <v>59</v>
      </c>
      <c r="F130" s="110" t="s">
        <v>60</v>
      </c>
      <c r="G130" s="110" t="s">
        <v>156</v>
      </c>
      <c r="H130" s="110" t="s">
        <v>157</v>
      </c>
      <c r="I130" s="110" t="s">
        <v>158</v>
      </c>
      <c r="J130" s="111" t="s">
        <v>134</v>
      </c>
      <c r="K130" s="112" t="s">
        <v>159</v>
      </c>
      <c r="L130" s="108"/>
      <c r="M130" s="55" t="s">
        <v>1</v>
      </c>
      <c r="N130" s="56" t="s">
        <v>42</v>
      </c>
      <c r="O130" s="56" t="s">
        <v>160</v>
      </c>
      <c r="P130" s="56" t="s">
        <v>161</v>
      </c>
      <c r="Q130" s="56" t="s">
        <v>162</v>
      </c>
      <c r="R130" s="56" t="s">
        <v>163</v>
      </c>
      <c r="S130" s="56" t="s">
        <v>164</v>
      </c>
      <c r="T130" s="57" t="s">
        <v>165</v>
      </c>
    </row>
    <row r="131" spans="2:65" s="1" customFormat="1" ht="22.8" customHeight="1">
      <c r="B131" s="28"/>
      <c r="C131" s="60" t="s">
        <v>166</v>
      </c>
      <c r="J131" s="113">
        <f>BK131</f>
        <v>0</v>
      </c>
      <c r="L131" s="28"/>
      <c r="M131" s="58"/>
      <c r="N131" s="49"/>
      <c r="O131" s="49"/>
      <c r="P131" s="114">
        <f>P132+P212+P226</f>
        <v>0</v>
      </c>
      <c r="Q131" s="49"/>
      <c r="R131" s="114">
        <f>R132+R212+R226</f>
        <v>5.2871039999999994</v>
      </c>
      <c r="S131" s="49"/>
      <c r="T131" s="115">
        <f>T132+T212+T226</f>
        <v>0</v>
      </c>
      <c r="AT131" s="13" t="s">
        <v>77</v>
      </c>
      <c r="AU131" s="13" t="s">
        <v>136</v>
      </c>
      <c r="BK131" s="116">
        <f>BK132+BK212+BK226</f>
        <v>0</v>
      </c>
    </row>
    <row r="132" spans="2:65" s="11" customFormat="1" ht="25.95" customHeight="1">
      <c r="B132" s="117"/>
      <c r="D132" s="118" t="s">
        <v>77</v>
      </c>
      <c r="E132" s="119" t="s">
        <v>167</v>
      </c>
      <c r="F132" s="119" t="s">
        <v>168</v>
      </c>
      <c r="I132" s="120"/>
      <c r="J132" s="121">
        <f>BK132</f>
        <v>0</v>
      </c>
      <c r="L132" s="117"/>
      <c r="M132" s="122"/>
      <c r="P132" s="123">
        <f>P133+P142+P147+P162+P165+P172+P177+P196+P209</f>
        <v>0</v>
      </c>
      <c r="R132" s="123">
        <f>R133+R142+R147+R162+R165+R172+R177+R196+R209</f>
        <v>5.2871039999999994</v>
      </c>
      <c r="T132" s="124">
        <f>T133+T142+T147+T162+T165+T172+T177+T196+T209</f>
        <v>0</v>
      </c>
      <c r="AR132" s="118" t="s">
        <v>86</v>
      </c>
      <c r="AT132" s="125" t="s">
        <v>77</v>
      </c>
      <c r="AU132" s="125" t="s">
        <v>78</v>
      </c>
      <c r="AY132" s="118" t="s">
        <v>169</v>
      </c>
      <c r="BK132" s="126">
        <f>BK133+BK142+BK147+BK162+BK165+BK172+BK177+BK196+BK209</f>
        <v>0</v>
      </c>
    </row>
    <row r="133" spans="2:65" s="11" customFormat="1" ht="22.8" customHeight="1">
      <c r="B133" s="117"/>
      <c r="D133" s="118" t="s">
        <v>77</v>
      </c>
      <c r="E133" s="127" t="s">
        <v>86</v>
      </c>
      <c r="F133" s="127" t="s">
        <v>170</v>
      </c>
      <c r="I133" s="120"/>
      <c r="J133" s="128">
        <f>BK133</f>
        <v>0</v>
      </c>
      <c r="L133" s="117"/>
      <c r="M133" s="122"/>
      <c r="P133" s="123">
        <f>SUM(P134:P141)</f>
        <v>0</v>
      </c>
      <c r="R133" s="123">
        <f>SUM(R134:R141)</f>
        <v>0</v>
      </c>
      <c r="T133" s="124">
        <f>SUM(T134:T141)</f>
        <v>0</v>
      </c>
      <c r="AR133" s="118" t="s">
        <v>86</v>
      </c>
      <c r="AT133" s="125" t="s">
        <v>77</v>
      </c>
      <c r="AU133" s="125" t="s">
        <v>86</v>
      </c>
      <c r="AY133" s="118" t="s">
        <v>169</v>
      </c>
      <c r="BK133" s="126">
        <f>SUM(BK134:BK141)</f>
        <v>0</v>
      </c>
    </row>
    <row r="134" spans="2:65" s="1" customFormat="1" ht="33" customHeight="1">
      <c r="B134" s="129"/>
      <c r="C134" s="130" t="s">
        <v>86</v>
      </c>
      <c r="D134" s="130" t="s">
        <v>171</v>
      </c>
      <c r="E134" s="131" t="s">
        <v>729</v>
      </c>
      <c r="F134" s="132" t="s">
        <v>730</v>
      </c>
      <c r="G134" s="133" t="s">
        <v>183</v>
      </c>
      <c r="H134" s="134">
        <v>25.44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175</v>
      </c>
      <c r="AT134" s="142" t="s">
        <v>171</v>
      </c>
      <c r="AU134" s="142" t="s">
        <v>88</v>
      </c>
      <c r="AY134" s="13" t="s">
        <v>169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3" t="s">
        <v>86</v>
      </c>
      <c r="BK134" s="143">
        <f>ROUND(I134*H134,2)</f>
        <v>0</v>
      </c>
      <c r="BL134" s="13" t="s">
        <v>175</v>
      </c>
      <c r="BM134" s="142" t="s">
        <v>88</v>
      </c>
    </row>
    <row r="135" spans="2:65" s="1" customFormat="1" ht="19.2">
      <c r="B135" s="28"/>
      <c r="D135" s="144" t="s">
        <v>176</v>
      </c>
      <c r="F135" s="145" t="s">
        <v>730</v>
      </c>
      <c r="I135" s="146"/>
      <c r="L135" s="28"/>
      <c r="M135" s="147"/>
      <c r="T135" s="52"/>
      <c r="AT135" s="13" t="s">
        <v>176</v>
      </c>
      <c r="AU135" s="13" t="s">
        <v>88</v>
      </c>
    </row>
    <row r="136" spans="2:65" s="1" customFormat="1" ht="21.75" customHeight="1">
      <c r="B136" s="129"/>
      <c r="C136" s="130" t="s">
        <v>88</v>
      </c>
      <c r="D136" s="130" t="s">
        <v>171</v>
      </c>
      <c r="E136" s="131" t="s">
        <v>733</v>
      </c>
      <c r="F136" s="132" t="s">
        <v>734</v>
      </c>
      <c r="G136" s="133" t="s">
        <v>183</v>
      </c>
      <c r="H136" s="134">
        <v>2.4</v>
      </c>
      <c r="I136" s="135"/>
      <c r="J136" s="136">
        <f>ROUND(I136*H136,2)</f>
        <v>0</v>
      </c>
      <c r="K136" s="137"/>
      <c r="L136" s="28"/>
      <c r="M136" s="138" t="s">
        <v>1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175</v>
      </c>
      <c r="AT136" s="142" t="s">
        <v>171</v>
      </c>
      <c r="AU136" s="142" t="s">
        <v>88</v>
      </c>
      <c r="AY136" s="13" t="s">
        <v>169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3" t="s">
        <v>86</v>
      </c>
      <c r="BK136" s="143">
        <f>ROUND(I136*H136,2)</f>
        <v>0</v>
      </c>
      <c r="BL136" s="13" t="s">
        <v>175</v>
      </c>
      <c r="BM136" s="142" t="s">
        <v>175</v>
      </c>
    </row>
    <row r="137" spans="2:65" s="1" customFormat="1" ht="10.199999999999999">
      <c r="B137" s="28"/>
      <c r="D137" s="144" t="s">
        <v>176</v>
      </c>
      <c r="F137" s="145" t="s">
        <v>734</v>
      </c>
      <c r="I137" s="146"/>
      <c r="L137" s="28"/>
      <c r="M137" s="147"/>
      <c r="T137" s="52"/>
      <c r="AT137" s="13" t="s">
        <v>176</v>
      </c>
      <c r="AU137" s="13" t="s">
        <v>88</v>
      </c>
    </row>
    <row r="138" spans="2:65" s="1" customFormat="1" ht="16.5" customHeight="1">
      <c r="B138" s="129"/>
      <c r="C138" s="148" t="s">
        <v>180</v>
      </c>
      <c r="D138" s="148" t="s">
        <v>199</v>
      </c>
      <c r="E138" s="149" t="s">
        <v>240</v>
      </c>
      <c r="F138" s="150" t="s">
        <v>241</v>
      </c>
      <c r="G138" s="151" t="s">
        <v>202</v>
      </c>
      <c r="H138" s="152">
        <v>4.8</v>
      </c>
      <c r="I138" s="153"/>
      <c r="J138" s="154">
        <f>ROUND(I138*H138,2)</f>
        <v>0</v>
      </c>
      <c r="K138" s="155"/>
      <c r="L138" s="156"/>
      <c r="M138" s="157" t="s">
        <v>1</v>
      </c>
      <c r="N138" s="158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187</v>
      </c>
      <c r="AT138" s="142" t="s">
        <v>199</v>
      </c>
      <c r="AU138" s="142" t="s">
        <v>88</v>
      </c>
      <c r="AY138" s="13" t="s">
        <v>169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3" t="s">
        <v>86</v>
      </c>
      <c r="BK138" s="143">
        <f>ROUND(I138*H138,2)</f>
        <v>0</v>
      </c>
      <c r="BL138" s="13" t="s">
        <v>175</v>
      </c>
      <c r="BM138" s="142" t="s">
        <v>184</v>
      </c>
    </row>
    <row r="139" spans="2:65" s="1" customFormat="1" ht="10.199999999999999">
      <c r="B139" s="28"/>
      <c r="D139" s="144" t="s">
        <v>176</v>
      </c>
      <c r="F139" s="145" t="s">
        <v>241</v>
      </c>
      <c r="I139" s="146"/>
      <c r="L139" s="28"/>
      <c r="M139" s="147"/>
      <c r="T139" s="52"/>
      <c r="AT139" s="13" t="s">
        <v>176</v>
      </c>
      <c r="AU139" s="13" t="s">
        <v>88</v>
      </c>
    </row>
    <row r="140" spans="2:65" s="1" customFormat="1" ht="24.15" customHeight="1">
      <c r="B140" s="129"/>
      <c r="C140" s="130" t="s">
        <v>175</v>
      </c>
      <c r="D140" s="130" t="s">
        <v>171</v>
      </c>
      <c r="E140" s="131" t="s">
        <v>225</v>
      </c>
      <c r="F140" s="132" t="s">
        <v>226</v>
      </c>
      <c r="G140" s="133" t="s">
        <v>183</v>
      </c>
      <c r="H140" s="134">
        <v>10.14</v>
      </c>
      <c r="I140" s="135"/>
      <c r="J140" s="136">
        <f>ROUND(I140*H140,2)</f>
        <v>0</v>
      </c>
      <c r="K140" s="137"/>
      <c r="L140" s="28"/>
      <c r="M140" s="138" t="s">
        <v>1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175</v>
      </c>
      <c r="AT140" s="142" t="s">
        <v>171</v>
      </c>
      <c r="AU140" s="142" t="s">
        <v>88</v>
      </c>
      <c r="AY140" s="13" t="s">
        <v>169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3" t="s">
        <v>86</v>
      </c>
      <c r="BK140" s="143">
        <f>ROUND(I140*H140,2)</f>
        <v>0</v>
      </c>
      <c r="BL140" s="13" t="s">
        <v>175</v>
      </c>
      <c r="BM140" s="142" t="s">
        <v>187</v>
      </c>
    </row>
    <row r="141" spans="2:65" s="1" customFormat="1" ht="19.2">
      <c r="B141" s="28"/>
      <c r="D141" s="144" t="s">
        <v>176</v>
      </c>
      <c r="F141" s="145" t="s">
        <v>226</v>
      </c>
      <c r="I141" s="146"/>
      <c r="L141" s="28"/>
      <c r="M141" s="147"/>
      <c r="T141" s="52"/>
      <c r="AT141" s="13" t="s">
        <v>176</v>
      </c>
      <c r="AU141" s="13" t="s">
        <v>88</v>
      </c>
    </row>
    <row r="142" spans="2:65" s="11" customFormat="1" ht="22.8" customHeight="1">
      <c r="B142" s="117"/>
      <c r="D142" s="118" t="s">
        <v>77</v>
      </c>
      <c r="E142" s="127" t="s">
        <v>88</v>
      </c>
      <c r="F142" s="127" t="s">
        <v>246</v>
      </c>
      <c r="I142" s="120"/>
      <c r="J142" s="128">
        <f>BK142</f>
        <v>0</v>
      </c>
      <c r="L142" s="117"/>
      <c r="M142" s="122"/>
      <c r="P142" s="123">
        <f>SUM(P143:P146)</f>
        <v>0</v>
      </c>
      <c r="R142" s="123">
        <f>SUM(R143:R146)</f>
        <v>0</v>
      </c>
      <c r="T142" s="124">
        <f>SUM(T143:T146)</f>
        <v>0</v>
      </c>
      <c r="AR142" s="118" t="s">
        <v>86</v>
      </c>
      <c r="AT142" s="125" t="s">
        <v>77</v>
      </c>
      <c r="AU142" s="125" t="s">
        <v>86</v>
      </c>
      <c r="AY142" s="118" t="s">
        <v>169</v>
      </c>
      <c r="BK142" s="126">
        <f>SUM(BK143:BK146)</f>
        <v>0</v>
      </c>
    </row>
    <row r="143" spans="2:65" s="1" customFormat="1" ht="16.5" customHeight="1">
      <c r="B143" s="129"/>
      <c r="C143" s="130" t="s">
        <v>188</v>
      </c>
      <c r="D143" s="130" t="s">
        <v>171</v>
      </c>
      <c r="E143" s="131" t="s">
        <v>749</v>
      </c>
      <c r="F143" s="132" t="s">
        <v>750</v>
      </c>
      <c r="G143" s="133" t="s">
        <v>183</v>
      </c>
      <c r="H143" s="134">
        <v>0.98399999999999999</v>
      </c>
      <c r="I143" s="135"/>
      <c r="J143" s="136">
        <f>ROUND(I143*H143,2)</f>
        <v>0</v>
      </c>
      <c r="K143" s="137"/>
      <c r="L143" s="28"/>
      <c r="M143" s="138" t="s">
        <v>1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175</v>
      </c>
      <c r="AT143" s="142" t="s">
        <v>171</v>
      </c>
      <c r="AU143" s="142" t="s">
        <v>88</v>
      </c>
      <c r="AY143" s="13" t="s">
        <v>169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3" t="s">
        <v>86</v>
      </c>
      <c r="BK143" s="143">
        <f>ROUND(I143*H143,2)</f>
        <v>0</v>
      </c>
      <c r="BL143" s="13" t="s">
        <v>175</v>
      </c>
      <c r="BM143" s="142" t="s">
        <v>191</v>
      </c>
    </row>
    <row r="144" spans="2:65" s="1" customFormat="1" ht="10.199999999999999">
      <c r="B144" s="28"/>
      <c r="D144" s="144" t="s">
        <v>176</v>
      </c>
      <c r="F144" s="145" t="s">
        <v>750</v>
      </c>
      <c r="I144" s="146"/>
      <c r="L144" s="28"/>
      <c r="M144" s="147"/>
      <c r="T144" s="52"/>
      <c r="AT144" s="13" t="s">
        <v>176</v>
      </c>
      <c r="AU144" s="13" t="s">
        <v>88</v>
      </c>
    </row>
    <row r="145" spans="2:65" s="1" customFormat="1" ht="21.75" customHeight="1">
      <c r="B145" s="129"/>
      <c r="C145" s="130" t="s">
        <v>184</v>
      </c>
      <c r="D145" s="130" t="s">
        <v>171</v>
      </c>
      <c r="E145" s="131" t="s">
        <v>847</v>
      </c>
      <c r="F145" s="132" t="s">
        <v>848</v>
      </c>
      <c r="G145" s="133" t="s">
        <v>202</v>
      </c>
      <c r="H145" s="134">
        <v>0.08</v>
      </c>
      <c r="I145" s="135"/>
      <c r="J145" s="136">
        <f>ROUND(I145*H145,2)</f>
        <v>0</v>
      </c>
      <c r="K145" s="137"/>
      <c r="L145" s="28"/>
      <c r="M145" s="138" t="s">
        <v>1</v>
      </c>
      <c r="N145" s="13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175</v>
      </c>
      <c r="AT145" s="142" t="s">
        <v>171</v>
      </c>
      <c r="AU145" s="142" t="s">
        <v>88</v>
      </c>
      <c r="AY145" s="13" t="s">
        <v>169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3" t="s">
        <v>86</v>
      </c>
      <c r="BK145" s="143">
        <f>ROUND(I145*H145,2)</f>
        <v>0</v>
      </c>
      <c r="BL145" s="13" t="s">
        <v>175</v>
      </c>
      <c r="BM145" s="142" t="s">
        <v>228</v>
      </c>
    </row>
    <row r="146" spans="2:65" s="1" customFormat="1" ht="10.199999999999999">
      <c r="B146" s="28"/>
      <c r="D146" s="144" t="s">
        <v>176</v>
      </c>
      <c r="F146" s="145" t="s">
        <v>848</v>
      </c>
      <c r="I146" s="146"/>
      <c r="L146" s="28"/>
      <c r="M146" s="147"/>
      <c r="T146" s="52"/>
      <c r="AT146" s="13" t="s">
        <v>176</v>
      </c>
      <c r="AU146" s="13" t="s">
        <v>88</v>
      </c>
    </row>
    <row r="147" spans="2:65" s="11" customFormat="1" ht="22.8" customHeight="1">
      <c r="B147" s="117"/>
      <c r="D147" s="118" t="s">
        <v>77</v>
      </c>
      <c r="E147" s="127" t="s">
        <v>180</v>
      </c>
      <c r="F147" s="127" t="s">
        <v>274</v>
      </c>
      <c r="I147" s="120"/>
      <c r="J147" s="128">
        <f>BK147</f>
        <v>0</v>
      </c>
      <c r="L147" s="117"/>
      <c r="M147" s="122"/>
      <c r="P147" s="123">
        <f>SUM(P148:P161)</f>
        <v>0</v>
      </c>
      <c r="R147" s="123">
        <f>SUM(R148:R161)</f>
        <v>0</v>
      </c>
      <c r="T147" s="124">
        <f>SUM(T148:T161)</f>
        <v>0</v>
      </c>
      <c r="AR147" s="118" t="s">
        <v>86</v>
      </c>
      <c r="AT147" s="125" t="s">
        <v>77</v>
      </c>
      <c r="AU147" s="125" t="s">
        <v>86</v>
      </c>
      <c r="AY147" s="118" t="s">
        <v>169</v>
      </c>
      <c r="BK147" s="126">
        <f>SUM(BK148:BK161)</f>
        <v>0</v>
      </c>
    </row>
    <row r="148" spans="2:65" s="1" customFormat="1" ht="24.15" customHeight="1">
      <c r="B148" s="129"/>
      <c r="C148" s="130" t="s">
        <v>453</v>
      </c>
      <c r="D148" s="130" t="s">
        <v>171</v>
      </c>
      <c r="E148" s="131" t="s">
        <v>751</v>
      </c>
      <c r="F148" s="132" t="s">
        <v>752</v>
      </c>
      <c r="G148" s="133" t="s">
        <v>179</v>
      </c>
      <c r="H148" s="134">
        <v>10</v>
      </c>
      <c r="I148" s="135"/>
      <c r="J148" s="136">
        <f>ROUND(I148*H148,2)</f>
        <v>0</v>
      </c>
      <c r="K148" s="137"/>
      <c r="L148" s="28"/>
      <c r="M148" s="138" t="s">
        <v>1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175</v>
      </c>
      <c r="AT148" s="142" t="s">
        <v>171</v>
      </c>
      <c r="AU148" s="142" t="s">
        <v>88</v>
      </c>
      <c r="AY148" s="13" t="s">
        <v>169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3" t="s">
        <v>86</v>
      </c>
      <c r="BK148" s="143">
        <f>ROUND(I148*H148,2)</f>
        <v>0</v>
      </c>
      <c r="BL148" s="13" t="s">
        <v>175</v>
      </c>
      <c r="BM148" s="142" t="s">
        <v>236</v>
      </c>
    </row>
    <row r="149" spans="2:65" s="1" customFormat="1" ht="19.2">
      <c r="B149" s="28"/>
      <c r="D149" s="144" t="s">
        <v>176</v>
      </c>
      <c r="F149" s="145" t="s">
        <v>752</v>
      </c>
      <c r="I149" s="146"/>
      <c r="L149" s="28"/>
      <c r="M149" s="147"/>
      <c r="T149" s="52"/>
      <c r="AT149" s="13" t="s">
        <v>176</v>
      </c>
      <c r="AU149" s="13" t="s">
        <v>88</v>
      </c>
    </row>
    <row r="150" spans="2:65" s="1" customFormat="1" ht="16.5" customHeight="1">
      <c r="B150" s="129"/>
      <c r="C150" s="130" t="s">
        <v>187</v>
      </c>
      <c r="D150" s="130" t="s">
        <v>171</v>
      </c>
      <c r="E150" s="131" t="s">
        <v>753</v>
      </c>
      <c r="F150" s="132" t="s">
        <v>754</v>
      </c>
      <c r="G150" s="133" t="s">
        <v>183</v>
      </c>
      <c r="H150" s="134">
        <v>1.85</v>
      </c>
      <c r="I150" s="135"/>
      <c r="J150" s="136">
        <f>ROUND(I150*H150,2)</f>
        <v>0</v>
      </c>
      <c r="K150" s="137"/>
      <c r="L150" s="28"/>
      <c r="M150" s="138" t="s">
        <v>1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175</v>
      </c>
      <c r="AT150" s="142" t="s">
        <v>171</v>
      </c>
      <c r="AU150" s="142" t="s">
        <v>88</v>
      </c>
      <c r="AY150" s="13" t="s">
        <v>169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3" t="s">
        <v>86</v>
      </c>
      <c r="BK150" s="143">
        <f>ROUND(I150*H150,2)</f>
        <v>0</v>
      </c>
      <c r="BL150" s="13" t="s">
        <v>175</v>
      </c>
      <c r="BM150" s="142" t="s">
        <v>216</v>
      </c>
    </row>
    <row r="151" spans="2:65" s="1" customFormat="1" ht="10.199999999999999">
      <c r="B151" s="28"/>
      <c r="D151" s="144" t="s">
        <v>176</v>
      </c>
      <c r="F151" s="145" t="s">
        <v>754</v>
      </c>
      <c r="I151" s="146"/>
      <c r="L151" s="28"/>
      <c r="M151" s="147"/>
      <c r="T151" s="52"/>
      <c r="AT151" s="13" t="s">
        <v>176</v>
      </c>
      <c r="AU151" s="13" t="s">
        <v>88</v>
      </c>
    </row>
    <row r="152" spans="2:65" s="1" customFormat="1" ht="16.5" customHeight="1">
      <c r="B152" s="129"/>
      <c r="C152" s="130" t="s">
        <v>217</v>
      </c>
      <c r="D152" s="130" t="s">
        <v>171</v>
      </c>
      <c r="E152" s="131" t="s">
        <v>755</v>
      </c>
      <c r="F152" s="132" t="s">
        <v>756</v>
      </c>
      <c r="G152" s="133" t="s">
        <v>183</v>
      </c>
      <c r="H152" s="134">
        <v>10.257999999999999</v>
      </c>
      <c r="I152" s="135"/>
      <c r="J152" s="136">
        <f>ROUND(I152*H152,2)</f>
        <v>0</v>
      </c>
      <c r="K152" s="137"/>
      <c r="L152" s="28"/>
      <c r="M152" s="138" t="s">
        <v>1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175</v>
      </c>
      <c r="AT152" s="142" t="s">
        <v>171</v>
      </c>
      <c r="AU152" s="142" t="s">
        <v>88</v>
      </c>
      <c r="AY152" s="13" t="s">
        <v>169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3" t="s">
        <v>86</v>
      </c>
      <c r="BK152" s="143">
        <f>ROUND(I152*H152,2)</f>
        <v>0</v>
      </c>
      <c r="BL152" s="13" t="s">
        <v>175</v>
      </c>
      <c r="BM152" s="142" t="s">
        <v>220</v>
      </c>
    </row>
    <row r="153" spans="2:65" s="1" customFormat="1" ht="10.199999999999999">
      <c r="B153" s="28"/>
      <c r="D153" s="144" t="s">
        <v>176</v>
      </c>
      <c r="F153" s="145" t="s">
        <v>756</v>
      </c>
      <c r="I153" s="146"/>
      <c r="L153" s="28"/>
      <c r="M153" s="147"/>
      <c r="T153" s="52"/>
      <c r="AT153" s="13" t="s">
        <v>176</v>
      </c>
      <c r="AU153" s="13" t="s">
        <v>88</v>
      </c>
    </row>
    <row r="154" spans="2:65" s="1" customFormat="1" ht="16.5" customHeight="1">
      <c r="B154" s="129"/>
      <c r="C154" s="130" t="s">
        <v>191</v>
      </c>
      <c r="D154" s="130" t="s">
        <v>171</v>
      </c>
      <c r="E154" s="131" t="s">
        <v>765</v>
      </c>
      <c r="F154" s="132" t="s">
        <v>766</v>
      </c>
      <c r="G154" s="133" t="s">
        <v>202</v>
      </c>
      <c r="H154" s="134">
        <v>0.27800000000000002</v>
      </c>
      <c r="I154" s="135"/>
      <c r="J154" s="136">
        <f>ROUND(I154*H154,2)</f>
        <v>0</v>
      </c>
      <c r="K154" s="137"/>
      <c r="L154" s="28"/>
      <c r="M154" s="138" t="s">
        <v>1</v>
      </c>
      <c r="N154" s="139" t="s">
        <v>43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175</v>
      </c>
      <c r="AT154" s="142" t="s">
        <v>171</v>
      </c>
      <c r="AU154" s="142" t="s">
        <v>88</v>
      </c>
      <c r="AY154" s="13" t="s">
        <v>169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3" t="s">
        <v>86</v>
      </c>
      <c r="BK154" s="143">
        <f>ROUND(I154*H154,2)</f>
        <v>0</v>
      </c>
      <c r="BL154" s="13" t="s">
        <v>175</v>
      </c>
      <c r="BM154" s="142" t="s">
        <v>223</v>
      </c>
    </row>
    <row r="155" spans="2:65" s="1" customFormat="1" ht="10.199999999999999">
      <c r="B155" s="28"/>
      <c r="D155" s="144" t="s">
        <v>176</v>
      </c>
      <c r="F155" s="145" t="s">
        <v>766</v>
      </c>
      <c r="I155" s="146"/>
      <c r="L155" s="28"/>
      <c r="M155" s="147"/>
      <c r="T155" s="52"/>
      <c r="AT155" s="13" t="s">
        <v>176</v>
      </c>
      <c r="AU155" s="13" t="s">
        <v>88</v>
      </c>
    </row>
    <row r="156" spans="2:65" s="1" customFormat="1" ht="16.5" customHeight="1">
      <c r="B156" s="129"/>
      <c r="C156" s="130" t="s">
        <v>224</v>
      </c>
      <c r="D156" s="130" t="s">
        <v>171</v>
      </c>
      <c r="E156" s="131" t="s">
        <v>767</v>
      </c>
      <c r="F156" s="132" t="s">
        <v>768</v>
      </c>
      <c r="G156" s="133" t="s">
        <v>202</v>
      </c>
      <c r="H156" s="134">
        <v>1.3340000000000001</v>
      </c>
      <c r="I156" s="135"/>
      <c r="J156" s="136">
        <f>ROUND(I156*H156,2)</f>
        <v>0</v>
      </c>
      <c r="K156" s="137"/>
      <c r="L156" s="28"/>
      <c r="M156" s="138" t="s">
        <v>1</v>
      </c>
      <c r="N156" s="139" t="s">
        <v>43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175</v>
      </c>
      <c r="AT156" s="142" t="s">
        <v>171</v>
      </c>
      <c r="AU156" s="142" t="s">
        <v>88</v>
      </c>
      <c r="AY156" s="13" t="s">
        <v>169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3" t="s">
        <v>86</v>
      </c>
      <c r="BK156" s="143">
        <f>ROUND(I156*H156,2)</f>
        <v>0</v>
      </c>
      <c r="BL156" s="13" t="s">
        <v>175</v>
      </c>
      <c r="BM156" s="142" t="s">
        <v>227</v>
      </c>
    </row>
    <row r="157" spans="2:65" s="1" customFormat="1" ht="10.199999999999999">
      <c r="B157" s="28"/>
      <c r="D157" s="144" t="s">
        <v>176</v>
      </c>
      <c r="F157" s="145" t="s">
        <v>768</v>
      </c>
      <c r="I157" s="146"/>
      <c r="L157" s="28"/>
      <c r="M157" s="147"/>
      <c r="T157" s="52"/>
      <c r="AT157" s="13" t="s">
        <v>176</v>
      </c>
      <c r="AU157" s="13" t="s">
        <v>88</v>
      </c>
    </row>
    <row r="158" spans="2:65" s="1" customFormat="1" ht="24.15" customHeight="1">
      <c r="B158" s="129"/>
      <c r="C158" s="130" t="s">
        <v>228</v>
      </c>
      <c r="D158" s="130" t="s">
        <v>171</v>
      </c>
      <c r="E158" s="131" t="s">
        <v>777</v>
      </c>
      <c r="F158" s="132" t="s">
        <v>778</v>
      </c>
      <c r="G158" s="133" t="s">
        <v>195</v>
      </c>
      <c r="H158" s="134">
        <v>10</v>
      </c>
      <c r="I158" s="135"/>
      <c r="J158" s="136">
        <f>ROUND(I158*H158,2)</f>
        <v>0</v>
      </c>
      <c r="K158" s="137"/>
      <c r="L158" s="28"/>
      <c r="M158" s="138" t="s">
        <v>1</v>
      </c>
      <c r="N158" s="139" t="s">
        <v>43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175</v>
      </c>
      <c r="AT158" s="142" t="s">
        <v>171</v>
      </c>
      <c r="AU158" s="142" t="s">
        <v>88</v>
      </c>
      <c r="AY158" s="13" t="s">
        <v>169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3" t="s">
        <v>86</v>
      </c>
      <c r="BK158" s="143">
        <f>ROUND(I158*H158,2)</f>
        <v>0</v>
      </c>
      <c r="BL158" s="13" t="s">
        <v>175</v>
      </c>
      <c r="BM158" s="142" t="s">
        <v>231</v>
      </c>
    </row>
    <row r="159" spans="2:65" s="1" customFormat="1" ht="19.2">
      <c r="B159" s="28"/>
      <c r="D159" s="144" t="s">
        <v>176</v>
      </c>
      <c r="F159" s="145" t="s">
        <v>778</v>
      </c>
      <c r="I159" s="146"/>
      <c r="L159" s="28"/>
      <c r="M159" s="147"/>
      <c r="T159" s="52"/>
      <c r="AT159" s="13" t="s">
        <v>176</v>
      </c>
      <c r="AU159" s="13" t="s">
        <v>88</v>
      </c>
    </row>
    <row r="160" spans="2:65" s="1" customFormat="1" ht="16.5" customHeight="1">
      <c r="B160" s="129"/>
      <c r="C160" s="148" t="s">
        <v>232</v>
      </c>
      <c r="D160" s="148" t="s">
        <v>199</v>
      </c>
      <c r="E160" s="149" t="s">
        <v>779</v>
      </c>
      <c r="F160" s="150" t="s">
        <v>780</v>
      </c>
      <c r="G160" s="151" t="s">
        <v>195</v>
      </c>
      <c r="H160" s="152">
        <v>10</v>
      </c>
      <c r="I160" s="153"/>
      <c r="J160" s="154">
        <f>ROUND(I160*H160,2)</f>
        <v>0</v>
      </c>
      <c r="K160" s="155"/>
      <c r="L160" s="156"/>
      <c r="M160" s="157" t="s">
        <v>1</v>
      </c>
      <c r="N160" s="158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187</v>
      </c>
      <c r="AT160" s="142" t="s">
        <v>199</v>
      </c>
      <c r="AU160" s="142" t="s">
        <v>88</v>
      </c>
      <c r="AY160" s="13" t="s">
        <v>169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3" t="s">
        <v>86</v>
      </c>
      <c r="BK160" s="143">
        <f>ROUND(I160*H160,2)</f>
        <v>0</v>
      </c>
      <c r="BL160" s="13" t="s">
        <v>175</v>
      </c>
      <c r="BM160" s="142" t="s">
        <v>235</v>
      </c>
    </row>
    <row r="161" spans="2:65" s="1" customFormat="1" ht="10.199999999999999">
      <c r="B161" s="28"/>
      <c r="D161" s="144" t="s">
        <v>176</v>
      </c>
      <c r="F161" s="145" t="s">
        <v>780</v>
      </c>
      <c r="I161" s="146"/>
      <c r="L161" s="28"/>
      <c r="M161" s="147"/>
      <c r="T161" s="52"/>
      <c r="AT161" s="13" t="s">
        <v>176</v>
      </c>
      <c r="AU161" s="13" t="s">
        <v>88</v>
      </c>
    </row>
    <row r="162" spans="2:65" s="11" customFormat="1" ht="22.8" customHeight="1">
      <c r="B162" s="117"/>
      <c r="D162" s="118" t="s">
        <v>77</v>
      </c>
      <c r="E162" s="127" t="s">
        <v>175</v>
      </c>
      <c r="F162" s="127" t="s">
        <v>293</v>
      </c>
      <c r="I162" s="120"/>
      <c r="J162" s="128">
        <f>BK162</f>
        <v>0</v>
      </c>
      <c r="L162" s="117"/>
      <c r="M162" s="122"/>
      <c r="P162" s="123">
        <f>SUM(P163:P164)</f>
        <v>0</v>
      </c>
      <c r="R162" s="123">
        <f>SUM(R163:R164)</f>
        <v>0</v>
      </c>
      <c r="T162" s="124">
        <f>SUM(T163:T164)</f>
        <v>0</v>
      </c>
      <c r="AR162" s="118" t="s">
        <v>86</v>
      </c>
      <c r="AT162" s="125" t="s">
        <v>77</v>
      </c>
      <c r="AU162" s="125" t="s">
        <v>86</v>
      </c>
      <c r="AY162" s="118" t="s">
        <v>169</v>
      </c>
      <c r="BK162" s="126">
        <f>SUM(BK163:BK164)</f>
        <v>0</v>
      </c>
    </row>
    <row r="163" spans="2:65" s="1" customFormat="1" ht="33" customHeight="1">
      <c r="B163" s="129"/>
      <c r="C163" s="130" t="s">
        <v>236</v>
      </c>
      <c r="D163" s="130" t="s">
        <v>171</v>
      </c>
      <c r="E163" s="131" t="s">
        <v>849</v>
      </c>
      <c r="F163" s="132" t="s">
        <v>850</v>
      </c>
      <c r="G163" s="133" t="s">
        <v>183</v>
      </c>
      <c r="H163" s="134">
        <v>3.472</v>
      </c>
      <c r="I163" s="135"/>
      <c r="J163" s="136">
        <f>ROUND(I163*H163,2)</f>
        <v>0</v>
      </c>
      <c r="K163" s="137"/>
      <c r="L163" s="28"/>
      <c r="M163" s="138" t="s">
        <v>1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175</v>
      </c>
      <c r="AT163" s="142" t="s">
        <v>171</v>
      </c>
      <c r="AU163" s="142" t="s">
        <v>88</v>
      </c>
      <c r="AY163" s="13" t="s">
        <v>169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3" t="s">
        <v>86</v>
      </c>
      <c r="BK163" s="143">
        <f>ROUND(I163*H163,2)</f>
        <v>0</v>
      </c>
      <c r="BL163" s="13" t="s">
        <v>175</v>
      </c>
      <c r="BM163" s="142" t="s">
        <v>239</v>
      </c>
    </row>
    <row r="164" spans="2:65" s="1" customFormat="1" ht="19.2">
      <c r="B164" s="28"/>
      <c r="D164" s="144" t="s">
        <v>176</v>
      </c>
      <c r="F164" s="145" t="s">
        <v>850</v>
      </c>
      <c r="I164" s="146"/>
      <c r="L164" s="28"/>
      <c r="M164" s="147"/>
      <c r="T164" s="52"/>
      <c r="AT164" s="13" t="s">
        <v>176</v>
      </c>
      <c r="AU164" s="13" t="s">
        <v>88</v>
      </c>
    </row>
    <row r="165" spans="2:65" s="11" customFormat="1" ht="22.8" customHeight="1">
      <c r="B165" s="117"/>
      <c r="D165" s="118" t="s">
        <v>77</v>
      </c>
      <c r="E165" s="127" t="s">
        <v>188</v>
      </c>
      <c r="F165" s="127" t="s">
        <v>301</v>
      </c>
      <c r="I165" s="120"/>
      <c r="J165" s="128">
        <f>BK165</f>
        <v>0</v>
      </c>
      <c r="L165" s="117"/>
      <c r="M165" s="122"/>
      <c r="P165" s="123">
        <f>SUM(P166:P171)</f>
        <v>0</v>
      </c>
      <c r="R165" s="123">
        <f>SUM(R166:R171)</f>
        <v>0</v>
      </c>
      <c r="T165" s="124">
        <f>SUM(T166:T171)</f>
        <v>0</v>
      </c>
      <c r="AR165" s="118" t="s">
        <v>86</v>
      </c>
      <c r="AT165" s="125" t="s">
        <v>77</v>
      </c>
      <c r="AU165" s="125" t="s">
        <v>86</v>
      </c>
      <c r="AY165" s="118" t="s">
        <v>169</v>
      </c>
      <c r="BK165" s="126">
        <f>SUM(BK166:BK171)</f>
        <v>0</v>
      </c>
    </row>
    <row r="166" spans="2:65" s="1" customFormat="1" ht="16.5" customHeight="1">
      <c r="B166" s="129"/>
      <c r="C166" s="130" t="s">
        <v>8</v>
      </c>
      <c r="D166" s="130" t="s">
        <v>171</v>
      </c>
      <c r="E166" s="131" t="s">
        <v>793</v>
      </c>
      <c r="F166" s="132" t="s">
        <v>794</v>
      </c>
      <c r="G166" s="133" t="s">
        <v>183</v>
      </c>
      <c r="H166" s="134">
        <v>8.1</v>
      </c>
      <c r="I166" s="135"/>
      <c r="J166" s="136">
        <f>ROUND(I166*H166,2)</f>
        <v>0</v>
      </c>
      <c r="K166" s="137"/>
      <c r="L166" s="28"/>
      <c r="M166" s="138" t="s">
        <v>1</v>
      </c>
      <c r="N166" s="139" t="s">
        <v>43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175</v>
      </c>
      <c r="AT166" s="142" t="s">
        <v>171</v>
      </c>
      <c r="AU166" s="142" t="s">
        <v>88</v>
      </c>
      <c r="AY166" s="13" t="s">
        <v>169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3" t="s">
        <v>86</v>
      </c>
      <c r="BK166" s="143">
        <f>ROUND(I166*H166,2)</f>
        <v>0</v>
      </c>
      <c r="BL166" s="13" t="s">
        <v>175</v>
      </c>
      <c r="BM166" s="142" t="s">
        <v>242</v>
      </c>
    </row>
    <row r="167" spans="2:65" s="1" customFormat="1" ht="10.199999999999999">
      <c r="B167" s="28"/>
      <c r="D167" s="144" t="s">
        <v>176</v>
      </c>
      <c r="F167" s="145" t="s">
        <v>794</v>
      </c>
      <c r="I167" s="146"/>
      <c r="L167" s="28"/>
      <c r="M167" s="147"/>
      <c r="T167" s="52"/>
      <c r="AT167" s="13" t="s">
        <v>176</v>
      </c>
      <c r="AU167" s="13" t="s">
        <v>88</v>
      </c>
    </row>
    <row r="168" spans="2:65" s="1" customFormat="1" ht="24.15" customHeight="1">
      <c r="B168" s="129"/>
      <c r="C168" s="130" t="s">
        <v>216</v>
      </c>
      <c r="D168" s="130" t="s">
        <v>171</v>
      </c>
      <c r="E168" s="131" t="s">
        <v>851</v>
      </c>
      <c r="F168" s="132" t="s">
        <v>852</v>
      </c>
      <c r="G168" s="133" t="s">
        <v>174</v>
      </c>
      <c r="H168" s="134">
        <v>2.4</v>
      </c>
      <c r="I168" s="135"/>
      <c r="J168" s="136">
        <f>ROUND(I168*H168,2)</f>
        <v>0</v>
      </c>
      <c r="K168" s="137"/>
      <c r="L168" s="28"/>
      <c r="M168" s="138" t="s">
        <v>1</v>
      </c>
      <c r="N168" s="139" t="s">
        <v>43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175</v>
      </c>
      <c r="AT168" s="142" t="s">
        <v>171</v>
      </c>
      <c r="AU168" s="142" t="s">
        <v>88</v>
      </c>
      <c r="AY168" s="13" t="s">
        <v>169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3" t="s">
        <v>86</v>
      </c>
      <c r="BK168" s="143">
        <f>ROUND(I168*H168,2)</f>
        <v>0</v>
      </c>
      <c r="BL168" s="13" t="s">
        <v>175</v>
      </c>
      <c r="BM168" s="142" t="s">
        <v>245</v>
      </c>
    </row>
    <row r="169" spans="2:65" s="1" customFormat="1" ht="19.2">
      <c r="B169" s="28"/>
      <c r="D169" s="144" t="s">
        <v>176</v>
      </c>
      <c r="F169" s="145" t="s">
        <v>852</v>
      </c>
      <c r="I169" s="146"/>
      <c r="L169" s="28"/>
      <c r="M169" s="147"/>
      <c r="T169" s="52"/>
      <c r="AT169" s="13" t="s">
        <v>176</v>
      </c>
      <c r="AU169" s="13" t="s">
        <v>88</v>
      </c>
    </row>
    <row r="170" spans="2:65" s="1" customFormat="1" ht="24.15" customHeight="1">
      <c r="B170" s="129"/>
      <c r="C170" s="130" t="s">
        <v>247</v>
      </c>
      <c r="D170" s="130" t="s">
        <v>171</v>
      </c>
      <c r="E170" s="131" t="s">
        <v>853</v>
      </c>
      <c r="F170" s="132" t="s">
        <v>854</v>
      </c>
      <c r="G170" s="133" t="s">
        <v>174</v>
      </c>
      <c r="H170" s="134">
        <v>13.44</v>
      </c>
      <c r="I170" s="135"/>
      <c r="J170" s="136">
        <f>ROUND(I170*H170,2)</f>
        <v>0</v>
      </c>
      <c r="K170" s="137"/>
      <c r="L170" s="28"/>
      <c r="M170" s="138" t="s">
        <v>1</v>
      </c>
      <c r="N170" s="139" t="s">
        <v>43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175</v>
      </c>
      <c r="AT170" s="142" t="s">
        <v>171</v>
      </c>
      <c r="AU170" s="142" t="s">
        <v>88</v>
      </c>
      <c r="AY170" s="13" t="s">
        <v>169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3" t="s">
        <v>86</v>
      </c>
      <c r="BK170" s="143">
        <f>ROUND(I170*H170,2)</f>
        <v>0</v>
      </c>
      <c r="BL170" s="13" t="s">
        <v>175</v>
      </c>
      <c r="BM170" s="142" t="s">
        <v>250</v>
      </c>
    </row>
    <row r="171" spans="2:65" s="1" customFormat="1" ht="19.2">
      <c r="B171" s="28"/>
      <c r="D171" s="144" t="s">
        <v>176</v>
      </c>
      <c r="F171" s="145" t="s">
        <v>854</v>
      </c>
      <c r="I171" s="146"/>
      <c r="L171" s="28"/>
      <c r="M171" s="147"/>
      <c r="T171" s="52"/>
      <c r="AT171" s="13" t="s">
        <v>176</v>
      </c>
      <c r="AU171" s="13" t="s">
        <v>88</v>
      </c>
    </row>
    <row r="172" spans="2:65" s="11" customFormat="1" ht="22.8" customHeight="1">
      <c r="B172" s="117"/>
      <c r="D172" s="118" t="s">
        <v>77</v>
      </c>
      <c r="E172" s="127" t="s">
        <v>187</v>
      </c>
      <c r="F172" s="127" t="s">
        <v>321</v>
      </c>
      <c r="I172" s="120"/>
      <c r="J172" s="128">
        <f>BK172</f>
        <v>0</v>
      </c>
      <c r="L172" s="117"/>
      <c r="M172" s="122"/>
      <c r="P172" s="123">
        <f>SUM(P173:P176)</f>
        <v>0</v>
      </c>
      <c r="R172" s="123">
        <f>SUM(R173:R176)</f>
        <v>5.2871039999999994</v>
      </c>
      <c r="T172" s="124">
        <f>SUM(T173:T176)</f>
        <v>0</v>
      </c>
      <c r="AR172" s="118" t="s">
        <v>86</v>
      </c>
      <c r="AT172" s="125" t="s">
        <v>77</v>
      </c>
      <c r="AU172" s="125" t="s">
        <v>86</v>
      </c>
      <c r="AY172" s="118" t="s">
        <v>169</v>
      </c>
      <c r="BK172" s="126">
        <f>SUM(BK173:BK176)</f>
        <v>0</v>
      </c>
    </row>
    <row r="173" spans="2:65" s="1" customFormat="1" ht="37.799999999999997" customHeight="1">
      <c r="B173" s="129"/>
      <c r="C173" s="130" t="s">
        <v>341</v>
      </c>
      <c r="D173" s="130" t="s">
        <v>171</v>
      </c>
      <c r="E173" s="131" t="s">
        <v>855</v>
      </c>
      <c r="F173" s="132" t="s">
        <v>856</v>
      </c>
      <c r="G173" s="133" t="s">
        <v>195</v>
      </c>
      <c r="H173" s="134">
        <v>3.6</v>
      </c>
      <c r="I173" s="135"/>
      <c r="J173" s="136">
        <f>ROUND(I173*H173,2)</f>
        <v>0</v>
      </c>
      <c r="K173" s="137"/>
      <c r="L173" s="28"/>
      <c r="M173" s="138" t="s">
        <v>1</v>
      </c>
      <c r="N173" s="139" t="s">
        <v>43</v>
      </c>
      <c r="P173" s="140">
        <f>O173*H173</f>
        <v>0</v>
      </c>
      <c r="Q173" s="140">
        <v>4.1399999999999996E-3</v>
      </c>
      <c r="R173" s="140">
        <f>Q173*H173</f>
        <v>1.4903999999999999E-2</v>
      </c>
      <c r="S173" s="140">
        <v>0</v>
      </c>
      <c r="T173" s="141">
        <f>S173*H173</f>
        <v>0</v>
      </c>
      <c r="AR173" s="142" t="s">
        <v>175</v>
      </c>
      <c r="AT173" s="142" t="s">
        <v>171</v>
      </c>
      <c r="AU173" s="142" t="s">
        <v>88</v>
      </c>
      <c r="AY173" s="13" t="s">
        <v>169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3" t="s">
        <v>86</v>
      </c>
      <c r="BK173" s="143">
        <f>ROUND(I173*H173,2)</f>
        <v>0</v>
      </c>
      <c r="BL173" s="13" t="s">
        <v>175</v>
      </c>
      <c r="BM173" s="142" t="s">
        <v>857</v>
      </c>
    </row>
    <row r="174" spans="2:65" s="1" customFormat="1" ht="28.8">
      <c r="B174" s="28"/>
      <c r="D174" s="144" t="s">
        <v>176</v>
      </c>
      <c r="F174" s="145" t="s">
        <v>858</v>
      </c>
      <c r="I174" s="146"/>
      <c r="L174" s="28"/>
      <c r="M174" s="147"/>
      <c r="T174" s="52"/>
      <c r="AT174" s="13" t="s">
        <v>176</v>
      </c>
      <c r="AU174" s="13" t="s">
        <v>88</v>
      </c>
    </row>
    <row r="175" spans="2:65" s="1" customFormat="1" ht="16.5" customHeight="1">
      <c r="B175" s="129"/>
      <c r="C175" s="148" t="s">
        <v>266</v>
      </c>
      <c r="D175" s="148" t="s">
        <v>199</v>
      </c>
      <c r="E175" s="149" t="s">
        <v>859</v>
      </c>
      <c r="F175" s="150" t="s">
        <v>860</v>
      </c>
      <c r="G175" s="151" t="s">
        <v>195</v>
      </c>
      <c r="H175" s="152">
        <v>3.6360000000000001</v>
      </c>
      <c r="I175" s="153"/>
      <c r="J175" s="154">
        <f>ROUND(I175*H175,2)</f>
        <v>0</v>
      </c>
      <c r="K175" s="155"/>
      <c r="L175" s="156"/>
      <c r="M175" s="157" t="s">
        <v>1</v>
      </c>
      <c r="N175" s="158" t="s">
        <v>43</v>
      </c>
      <c r="P175" s="140">
        <f>O175*H175</f>
        <v>0</v>
      </c>
      <c r="Q175" s="140">
        <v>1.45</v>
      </c>
      <c r="R175" s="140">
        <f>Q175*H175</f>
        <v>5.2721999999999998</v>
      </c>
      <c r="S175" s="140">
        <v>0</v>
      </c>
      <c r="T175" s="141">
        <f>S175*H175</f>
        <v>0</v>
      </c>
      <c r="AR175" s="142" t="s">
        <v>187</v>
      </c>
      <c r="AT175" s="142" t="s">
        <v>199</v>
      </c>
      <c r="AU175" s="142" t="s">
        <v>88</v>
      </c>
      <c r="AY175" s="13" t="s">
        <v>169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3" t="s">
        <v>86</v>
      </c>
      <c r="BK175" s="143">
        <f>ROUND(I175*H175,2)</f>
        <v>0</v>
      </c>
      <c r="BL175" s="13" t="s">
        <v>175</v>
      </c>
      <c r="BM175" s="142" t="s">
        <v>861</v>
      </c>
    </row>
    <row r="176" spans="2:65" s="1" customFormat="1" ht="10.199999999999999">
      <c r="B176" s="28"/>
      <c r="D176" s="144" t="s">
        <v>176</v>
      </c>
      <c r="F176" s="145" t="s">
        <v>860</v>
      </c>
      <c r="I176" s="146"/>
      <c r="L176" s="28"/>
      <c r="M176" s="147"/>
      <c r="T176" s="52"/>
      <c r="AT176" s="13" t="s">
        <v>176</v>
      </c>
      <c r="AU176" s="13" t="s">
        <v>88</v>
      </c>
    </row>
    <row r="177" spans="2:65" s="11" customFormat="1" ht="22.8" customHeight="1">
      <c r="B177" s="117"/>
      <c r="D177" s="118" t="s">
        <v>77</v>
      </c>
      <c r="E177" s="127" t="s">
        <v>217</v>
      </c>
      <c r="F177" s="127" t="s">
        <v>325</v>
      </c>
      <c r="I177" s="120"/>
      <c r="J177" s="128">
        <f>BK177</f>
        <v>0</v>
      </c>
      <c r="L177" s="117"/>
      <c r="M177" s="122"/>
      <c r="P177" s="123">
        <f>SUM(P178:P195)</f>
        <v>0</v>
      </c>
      <c r="R177" s="123">
        <f>SUM(R178:R195)</f>
        <v>0</v>
      </c>
      <c r="T177" s="124">
        <f>SUM(T178:T195)</f>
        <v>0</v>
      </c>
      <c r="AR177" s="118" t="s">
        <v>86</v>
      </c>
      <c r="AT177" s="125" t="s">
        <v>77</v>
      </c>
      <c r="AU177" s="125" t="s">
        <v>86</v>
      </c>
      <c r="AY177" s="118" t="s">
        <v>169</v>
      </c>
      <c r="BK177" s="126">
        <f>SUM(BK178:BK195)</f>
        <v>0</v>
      </c>
    </row>
    <row r="178" spans="2:65" s="1" customFormat="1" ht="16.5" customHeight="1">
      <c r="B178" s="129"/>
      <c r="C178" s="130" t="s">
        <v>220</v>
      </c>
      <c r="D178" s="130" t="s">
        <v>171</v>
      </c>
      <c r="E178" s="131" t="s">
        <v>327</v>
      </c>
      <c r="F178" s="132" t="s">
        <v>802</v>
      </c>
      <c r="G178" s="133" t="s">
        <v>179</v>
      </c>
      <c r="H178" s="134">
        <v>8</v>
      </c>
      <c r="I178" s="135"/>
      <c r="J178" s="136">
        <f>ROUND(I178*H178,2)</f>
        <v>0</v>
      </c>
      <c r="K178" s="137"/>
      <c r="L178" s="28"/>
      <c r="M178" s="138" t="s">
        <v>1</v>
      </c>
      <c r="N178" s="139" t="s">
        <v>43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175</v>
      </c>
      <c r="AT178" s="142" t="s">
        <v>171</v>
      </c>
      <c r="AU178" s="142" t="s">
        <v>88</v>
      </c>
      <c r="AY178" s="13" t="s">
        <v>169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3" t="s">
        <v>86</v>
      </c>
      <c r="BK178" s="143">
        <f>ROUND(I178*H178,2)</f>
        <v>0</v>
      </c>
      <c r="BL178" s="13" t="s">
        <v>175</v>
      </c>
      <c r="BM178" s="142" t="s">
        <v>253</v>
      </c>
    </row>
    <row r="179" spans="2:65" s="1" customFormat="1" ht="10.199999999999999">
      <c r="B179" s="28"/>
      <c r="D179" s="144" t="s">
        <v>176</v>
      </c>
      <c r="F179" s="145" t="s">
        <v>802</v>
      </c>
      <c r="I179" s="146"/>
      <c r="L179" s="28"/>
      <c r="M179" s="147"/>
      <c r="T179" s="52"/>
      <c r="AT179" s="13" t="s">
        <v>176</v>
      </c>
      <c r="AU179" s="13" t="s">
        <v>88</v>
      </c>
    </row>
    <row r="180" spans="2:65" s="1" customFormat="1" ht="16.5" customHeight="1">
      <c r="B180" s="129"/>
      <c r="C180" s="130" t="s">
        <v>254</v>
      </c>
      <c r="D180" s="130" t="s">
        <v>171</v>
      </c>
      <c r="E180" s="131" t="s">
        <v>331</v>
      </c>
      <c r="F180" s="132" t="s">
        <v>862</v>
      </c>
      <c r="G180" s="133" t="s">
        <v>195</v>
      </c>
      <c r="H180" s="134">
        <v>8</v>
      </c>
      <c r="I180" s="135"/>
      <c r="J180" s="136">
        <f>ROUND(I180*H180,2)</f>
        <v>0</v>
      </c>
      <c r="K180" s="137"/>
      <c r="L180" s="28"/>
      <c r="M180" s="138" t="s">
        <v>1</v>
      </c>
      <c r="N180" s="139" t="s">
        <v>43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175</v>
      </c>
      <c r="AT180" s="142" t="s">
        <v>171</v>
      </c>
      <c r="AU180" s="142" t="s">
        <v>88</v>
      </c>
      <c r="AY180" s="13" t="s">
        <v>169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3" t="s">
        <v>86</v>
      </c>
      <c r="BK180" s="143">
        <f>ROUND(I180*H180,2)</f>
        <v>0</v>
      </c>
      <c r="BL180" s="13" t="s">
        <v>175</v>
      </c>
      <c r="BM180" s="142" t="s">
        <v>257</v>
      </c>
    </row>
    <row r="181" spans="2:65" s="1" customFormat="1" ht="10.199999999999999">
      <c r="B181" s="28"/>
      <c r="D181" s="144" t="s">
        <v>176</v>
      </c>
      <c r="F181" s="145" t="s">
        <v>862</v>
      </c>
      <c r="I181" s="146"/>
      <c r="L181" s="28"/>
      <c r="M181" s="147"/>
      <c r="T181" s="52"/>
      <c r="AT181" s="13" t="s">
        <v>176</v>
      </c>
      <c r="AU181" s="13" t="s">
        <v>88</v>
      </c>
    </row>
    <row r="182" spans="2:65" s="1" customFormat="1" ht="16.5" customHeight="1">
      <c r="B182" s="129"/>
      <c r="C182" s="130" t="s">
        <v>223</v>
      </c>
      <c r="D182" s="130" t="s">
        <v>171</v>
      </c>
      <c r="E182" s="131" t="s">
        <v>863</v>
      </c>
      <c r="F182" s="132" t="s">
        <v>864</v>
      </c>
      <c r="G182" s="133" t="s">
        <v>174</v>
      </c>
      <c r="H182" s="134">
        <v>16</v>
      </c>
      <c r="I182" s="135"/>
      <c r="J182" s="136">
        <f>ROUND(I182*H182,2)</f>
        <v>0</v>
      </c>
      <c r="K182" s="137"/>
      <c r="L182" s="28"/>
      <c r="M182" s="138" t="s">
        <v>1</v>
      </c>
      <c r="N182" s="139" t="s">
        <v>43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175</v>
      </c>
      <c r="AT182" s="142" t="s">
        <v>171</v>
      </c>
      <c r="AU182" s="142" t="s">
        <v>88</v>
      </c>
      <c r="AY182" s="13" t="s">
        <v>169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3" t="s">
        <v>86</v>
      </c>
      <c r="BK182" s="143">
        <f>ROUND(I182*H182,2)</f>
        <v>0</v>
      </c>
      <c r="BL182" s="13" t="s">
        <v>175</v>
      </c>
      <c r="BM182" s="142" t="s">
        <v>260</v>
      </c>
    </row>
    <row r="183" spans="2:65" s="1" customFormat="1" ht="10.199999999999999">
      <c r="B183" s="28"/>
      <c r="D183" s="144" t="s">
        <v>176</v>
      </c>
      <c r="F183" s="145" t="s">
        <v>864</v>
      </c>
      <c r="I183" s="146"/>
      <c r="L183" s="28"/>
      <c r="M183" s="147"/>
      <c r="T183" s="52"/>
      <c r="AT183" s="13" t="s">
        <v>176</v>
      </c>
      <c r="AU183" s="13" t="s">
        <v>88</v>
      </c>
    </row>
    <row r="184" spans="2:65" s="1" customFormat="1" ht="24.15" customHeight="1">
      <c r="B184" s="129"/>
      <c r="C184" s="130" t="s">
        <v>7</v>
      </c>
      <c r="D184" s="130" t="s">
        <v>171</v>
      </c>
      <c r="E184" s="131" t="s">
        <v>716</v>
      </c>
      <c r="F184" s="132" t="s">
        <v>717</v>
      </c>
      <c r="G184" s="133" t="s">
        <v>195</v>
      </c>
      <c r="H184" s="134">
        <v>10</v>
      </c>
      <c r="I184" s="135"/>
      <c r="J184" s="136">
        <f>ROUND(I184*H184,2)</f>
        <v>0</v>
      </c>
      <c r="K184" s="137"/>
      <c r="L184" s="28"/>
      <c r="M184" s="138" t="s">
        <v>1</v>
      </c>
      <c r="N184" s="139" t="s">
        <v>43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175</v>
      </c>
      <c r="AT184" s="142" t="s">
        <v>171</v>
      </c>
      <c r="AU184" s="142" t="s">
        <v>88</v>
      </c>
      <c r="AY184" s="13" t="s">
        <v>169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3" t="s">
        <v>86</v>
      </c>
      <c r="BK184" s="143">
        <f>ROUND(I184*H184,2)</f>
        <v>0</v>
      </c>
      <c r="BL184" s="13" t="s">
        <v>175</v>
      </c>
      <c r="BM184" s="142" t="s">
        <v>263</v>
      </c>
    </row>
    <row r="185" spans="2:65" s="1" customFormat="1" ht="19.2">
      <c r="B185" s="28"/>
      <c r="D185" s="144" t="s">
        <v>176</v>
      </c>
      <c r="F185" s="145" t="s">
        <v>717</v>
      </c>
      <c r="I185" s="146"/>
      <c r="L185" s="28"/>
      <c r="M185" s="147"/>
      <c r="T185" s="52"/>
      <c r="AT185" s="13" t="s">
        <v>176</v>
      </c>
      <c r="AU185" s="13" t="s">
        <v>88</v>
      </c>
    </row>
    <row r="186" spans="2:65" s="1" customFormat="1" ht="33" customHeight="1">
      <c r="B186" s="129"/>
      <c r="C186" s="130" t="s">
        <v>227</v>
      </c>
      <c r="D186" s="130" t="s">
        <v>171</v>
      </c>
      <c r="E186" s="131" t="s">
        <v>805</v>
      </c>
      <c r="F186" s="132" t="s">
        <v>806</v>
      </c>
      <c r="G186" s="133" t="s">
        <v>195</v>
      </c>
      <c r="H186" s="134">
        <v>10</v>
      </c>
      <c r="I186" s="135"/>
      <c r="J186" s="136">
        <f>ROUND(I186*H186,2)</f>
        <v>0</v>
      </c>
      <c r="K186" s="137"/>
      <c r="L186" s="28"/>
      <c r="M186" s="138" t="s">
        <v>1</v>
      </c>
      <c r="N186" s="139" t="s">
        <v>43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175</v>
      </c>
      <c r="AT186" s="142" t="s">
        <v>171</v>
      </c>
      <c r="AU186" s="142" t="s">
        <v>88</v>
      </c>
      <c r="AY186" s="13" t="s">
        <v>169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3" t="s">
        <v>86</v>
      </c>
      <c r="BK186" s="143">
        <f>ROUND(I186*H186,2)</f>
        <v>0</v>
      </c>
      <c r="BL186" s="13" t="s">
        <v>175</v>
      </c>
      <c r="BM186" s="142" t="s">
        <v>266</v>
      </c>
    </row>
    <row r="187" spans="2:65" s="1" customFormat="1" ht="19.2">
      <c r="B187" s="28"/>
      <c r="D187" s="144" t="s">
        <v>176</v>
      </c>
      <c r="F187" s="145" t="s">
        <v>806</v>
      </c>
      <c r="I187" s="146"/>
      <c r="L187" s="28"/>
      <c r="M187" s="147"/>
      <c r="T187" s="52"/>
      <c r="AT187" s="13" t="s">
        <v>176</v>
      </c>
      <c r="AU187" s="13" t="s">
        <v>88</v>
      </c>
    </row>
    <row r="188" spans="2:65" s="1" customFormat="1" ht="16.5" customHeight="1">
      <c r="B188" s="129"/>
      <c r="C188" s="130" t="s">
        <v>267</v>
      </c>
      <c r="D188" s="130" t="s">
        <v>171</v>
      </c>
      <c r="E188" s="131" t="s">
        <v>865</v>
      </c>
      <c r="F188" s="132" t="s">
        <v>866</v>
      </c>
      <c r="G188" s="133" t="s">
        <v>183</v>
      </c>
      <c r="H188" s="134">
        <v>0.61199999999999999</v>
      </c>
      <c r="I188" s="135"/>
      <c r="J188" s="136">
        <f>ROUND(I188*H188,2)</f>
        <v>0</v>
      </c>
      <c r="K188" s="137"/>
      <c r="L188" s="28"/>
      <c r="M188" s="138" t="s">
        <v>1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175</v>
      </c>
      <c r="AT188" s="142" t="s">
        <v>171</v>
      </c>
      <c r="AU188" s="142" t="s">
        <v>88</v>
      </c>
      <c r="AY188" s="13" t="s">
        <v>169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3" t="s">
        <v>86</v>
      </c>
      <c r="BK188" s="143">
        <f>ROUND(I188*H188,2)</f>
        <v>0</v>
      </c>
      <c r="BL188" s="13" t="s">
        <v>175</v>
      </c>
      <c r="BM188" s="142" t="s">
        <v>270</v>
      </c>
    </row>
    <row r="189" spans="2:65" s="1" customFormat="1" ht="10.199999999999999">
      <c r="B189" s="28"/>
      <c r="D189" s="144" t="s">
        <v>176</v>
      </c>
      <c r="F189" s="145" t="s">
        <v>866</v>
      </c>
      <c r="I189" s="146"/>
      <c r="L189" s="28"/>
      <c r="M189" s="147"/>
      <c r="T189" s="52"/>
      <c r="AT189" s="13" t="s">
        <v>176</v>
      </c>
      <c r="AU189" s="13" t="s">
        <v>88</v>
      </c>
    </row>
    <row r="190" spans="2:65" s="1" customFormat="1" ht="16.5" customHeight="1">
      <c r="B190" s="129"/>
      <c r="C190" s="130" t="s">
        <v>231</v>
      </c>
      <c r="D190" s="130" t="s">
        <v>171</v>
      </c>
      <c r="E190" s="131" t="s">
        <v>867</v>
      </c>
      <c r="F190" s="132" t="s">
        <v>868</v>
      </c>
      <c r="G190" s="133" t="s">
        <v>183</v>
      </c>
      <c r="H190" s="134">
        <v>2.6880000000000002</v>
      </c>
      <c r="I190" s="135"/>
      <c r="J190" s="136">
        <f>ROUND(I190*H190,2)</f>
        <v>0</v>
      </c>
      <c r="K190" s="137"/>
      <c r="L190" s="28"/>
      <c r="M190" s="138" t="s">
        <v>1</v>
      </c>
      <c r="N190" s="139" t="s">
        <v>43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175</v>
      </c>
      <c r="AT190" s="142" t="s">
        <v>171</v>
      </c>
      <c r="AU190" s="142" t="s">
        <v>88</v>
      </c>
      <c r="AY190" s="13" t="s">
        <v>169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3" t="s">
        <v>86</v>
      </c>
      <c r="BK190" s="143">
        <f>ROUND(I190*H190,2)</f>
        <v>0</v>
      </c>
      <c r="BL190" s="13" t="s">
        <v>175</v>
      </c>
      <c r="BM190" s="142" t="s">
        <v>273</v>
      </c>
    </row>
    <row r="191" spans="2:65" s="1" customFormat="1" ht="10.199999999999999">
      <c r="B191" s="28"/>
      <c r="D191" s="144" t="s">
        <v>176</v>
      </c>
      <c r="F191" s="145" t="s">
        <v>868</v>
      </c>
      <c r="I191" s="146"/>
      <c r="L191" s="28"/>
      <c r="M191" s="147"/>
      <c r="T191" s="52"/>
      <c r="AT191" s="13" t="s">
        <v>176</v>
      </c>
      <c r="AU191" s="13" t="s">
        <v>88</v>
      </c>
    </row>
    <row r="192" spans="2:65" s="1" customFormat="1" ht="16.5" customHeight="1">
      <c r="B192" s="129"/>
      <c r="C192" s="130" t="s">
        <v>275</v>
      </c>
      <c r="D192" s="130" t="s">
        <v>171</v>
      </c>
      <c r="E192" s="131" t="s">
        <v>869</v>
      </c>
      <c r="F192" s="132" t="s">
        <v>870</v>
      </c>
      <c r="G192" s="133" t="s">
        <v>183</v>
      </c>
      <c r="H192" s="134">
        <v>2.1619999999999999</v>
      </c>
      <c r="I192" s="135"/>
      <c r="J192" s="136">
        <f>ROUND(I192*H192,2)</f>
        <v>0</v>
      </c>
      <c r="K192" s="137"/>
      <c r="L192" s="28"/>
      <c r="M192" s="138" t="s">
        <v>1</v>
      </c>
      <c r="N192" s="139" t="s">
        <v>43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175</v>
      </c>
      <c r="AT192" s="142" t="s">
        <v>171</v>
      </c>
      <c r="AU192" s="142" t="s">
        <v>88</v>
      </c>
      <c r="AY192" s="13" t="s">
        <v>169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3" t="s">
        <v>86</v>
      </c>
      <c r="BK192" s="143">
        <f>ROUND(I192*H192,2)</f>
        <v>0</v>
      </c>
      <c r="BL192" s="13" t="s">
        <v>175</v>
      </c>
      <c r="BM192" s="142" t="s">
        <v>278</v>
      </c>
    </row>
    <row r="193" spans="2:65" s="1" customFormat="1" ht="10.199999999999999">
      <c r="B193" s="28"/>
      <c r="D193" s="144" t="s">
        <v>176</v>
      </c>
      <c r="F193" s="145" t="s">
        <v>870</v>
      </c>
      <c r="I193" s="146"/>
      <c r="L193" s="28"/>
      <c r="M193" s="147"/>
      <c r="T193" s="52"/>
      <c r="AT193" s="13" t="s">
        <v>176</v>
      </c>
      <c r="AU193" s="13" t="s">
        <v>88</v>
      </c>
    </row>
    <row r="194" spans="2:65" s="1" customFormat="1" ht="16.5" customHeight="1">
      <c r="B194" s="129"/>
      <c r="C194" s="130" t="s">
        <v>235</v>
      </c>
      <c r="D194" s="130" t="s">
        <v>171</v>
      </c>
      <c r="E194" s="131" t="s">
        <v>871</v>
      </c>
      <c r="F194" s="132" t="s">
        <v>872</v>
      </c>
      <c r="G194" s="133" t="s">
        <v>195</v>
      </c>
      <c r="H194" s="134">
        <v>10</v>
      </c>
      <c r="I194" s="135"/>
      <c r="J194" s="136">
        <f>ROUND(I194*H194,2)</f>
        <v>0</v>
      </c>
      <c r="K194" s="137"/>
      <c r="L194" s="28"/>
      <c r="M194" s="138" t="s">
        <v>1</v>
      </c>
      <c r="N194" s="139" t="s">
        <v>43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175</v>
      </c>
      <c r="AT194" s="142" t="s">
        <v>171</v>
      </c>
      <c r="AU194" s="142" t="s">
        <v>88</v>
      </c>
      <c r="AY194" s="13" t="s">
        <v>169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3" t="s">
        <v>86</v>
      </c>
      <c r="BK194" s="143">
        <f>ROUND(I194*H194,2)</f>
        <v>0</v>
      </c>
      <c r="BL194" s="13" t="s">
        <v>175</v>
      </c>
      <c r="BM194" s="142" t="s">
        <v>281</v>
      </c>
    </row>
    <row r="195" spans="2:65" s="1" customFormat="1" ht="10.199999999999999">
      <c r="B195" s="28"/>
      <c r="D195" s="144" t="s">
        <v>176</v>
      </c>
      <c r="F195" s="145" t="s">
        <v>872</v>
      </c>
      <c r="I195" s="146"/>
      <c r="L195" s="28"/>
      <c r="M195" s="147"/>
      <c r="T195" s="52"/>
      <c r="AT195" s="13" t="s">
        <v>176</v>
      </c>
      <c r="AU195" s="13" t="s">
        <v>88</v>
      </c>
    </row>
    <row r="196" spans="2:65" s="11" customFormat="1" ht="22.8" customHeight="1">
      <c r="B196" s="117"/>
      <c r="D196" s="118" t="s">
        <v>77</v>
      </c>
      <c r="E196" s="127" t="s">
        <v>369</v>
      </c>
      <c r="F196" s="127" t="s">
        <v>370</v>
      </c>
      <c r="I196" s="120"/>
      <c r="J196" s="128">
        <f>BK196</f>
        <v>0</v>
      </c>
      <c r="L196" s="117"/>
      <c r="M196" s="122"/>
      <c r="P196" s="123">
        <f>SUM(P197:P208)</f>
        <v>0</v>
      </c>
      <c r="R196" s="123">
        <f>SUM(R197:R208)</f>
        <v>0</v>
      </c>
      <c r="T196" s="124">
        <f>SUM(T197:T208)</f>
        <v>0</v>
      </c>
      <c r="AR196" s="118" t="s">
        <v>86</v>
      </c>
      <c r="AT196" s="125" t="s">
        <v>77</v>
      </c>
      <c r="AU196" s="125" t="s">
        <v>86</v>
      </c>
      <c r="AY196" s="118" t="s">
        <v>169</v>
      </c>
      <c r="BK196" s="126">
        <f>SUM(BK197:BK208)</f>
        <v>0</v>
      </c>
    </row>
    <row r="197" spans="2:65" s="1" customFormat="1" ht="24.15" customHeight="1">
      <c r="B197" s="129"/>
      <c r="C197" s="130" t="s">
        <v>282</v>
      </c>
      <c r="D197" s="130" t="s">
        <v>171</v>
      </c>
      <c r="E197" s="131" t="s">
        <v>372</v>
      </c>
      <c r="F197" s="132" t="s">
        <v>373</v>
      </c>
      <c r="G197" s="133" t="s">
        <v>202</v>
      </c>
      <c r="H197" s="134">
        <v>10.744999999999999</v>
      </c>
      <c r="I197" s="135"/>
      <c r="J197" s="136">
        <f>ROUND(I197*H197,2)</f>
        <v>0</v>
      </c>
      <c r="K197" s="137"/>
      <c r="L197" s="28"/>
      <c r="M197" s="138" t="s">
        <v>1</v>
      </c>
      <c r="N197" s="139" t="s">
        <v>43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175</v>
      </c>
      <c r="AT197" s="142" t="s">
        <v>171</v>
      </c>
      <c r="AU197" s="142" t="s">
        <v>88</v>
      </c>
      <c r="AY197" s="13" t="s">
        <v>169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3" t="s">
        <v>86</v>
      </c>
      <c r="BK197" s="143">
        <f>ROUND(I197*H197,2)</f>
        <v>0</v>
      </c>
      <c r="BL197" s="13" t="s">
        <v>175</v>
      </c>
      <c r="BM197" s="142" t="s">
        <v>285</v>
      </c>
    </row>
    <row r="198" spans="2:65" s="1" customFormat="1" ht="19.2">
      <c r="B198" s="28"/>
      <c r="D198" s="144" t="s">
        <v>176</v>
      </c>
      <c r="F198" s="145" t="s">
        <v>373</v>
      </c>
      <c r="I198" s="146"/>
      <c r="L198" s="28"/>
      <c r="M198" s="147"/>
      <c r="T198" s="52"/>
      <c r="AT198" s="13" t="s">
        <v>176</v>
      </c>
      <c r="AU198" s="13" t="s">
        <v>88</v>
      </c>
    </row>
    <row r="199" spans="2:65" s="1" customFormat="1" ht="24.15" customHeight="1">
      <c r="B199" s="129"/>
      <c r="C199" s="130" t="s">
        <v>239</v>
      </c>
      <c r="D199" s="130" t="s">
        <v>171</v>
      </c>
      <c r="E199" s="131" t="s">
        <v>375</v>
      </c>
      <c r="F199" s="132" t="s">
        <v>376</v>
      </c>
      <c r="G199" s="133" t="s">
        <v>202</v>
      </c>
      <c r="H199" s="134">
        <v>10.744999999999999</v>
      </c>
      <c r="I199" s="135"/>
      <c r="J199" s="136">
        <f>ROUND(I199*H199,2)</f>
        <v>0</v>
      </c>
      <c r="K199" s="137"/>
      <c r="L199" s="28"/>
      <c r="M199" s="138" t="s">
        <v>1</v>
      </c>
      <c r="N199" s="139" t="s">
        <v>43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175</v>
      </c>
      <c r="AT199" s="142" t="s">
        <v>171</v>
      </c>
      <c r="AU199" s="142" t="s">
        <v>88</v>
      </c>
      <c r="AY199" s="13" t="s">
        <v>169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3" t="s">
        <v>86</v>
      </c>
      <c r="BK199" s="143">
        <f>ROUND(I199*H199,2)</f>
        <v>0</v>
      </c>
      <c r="BL199" s="13" t="s">
        <v>175</v>
      </c>
      <c r="BM199" s="142" t="s">
        <v>288</v>
      </c>
    </row>
    <row r="200" spans="2:65" s="1" customFormat="1" ht="19.2">
      <c r="B200" s="28"/>
      <c r="D200" s="144" t="s">
        <v>176</v>
      </c>
      <c r="F200" s="145" t="s">
        <v>376</v>
      </c>
      <c r="I200" s="146"/>
      <c r="L200" s="28"/>
      <c r="M200" s="147"/>
      <c r="T200" s="52"/>
      <c r="AT200" s="13" t="s">
        <v>176</v>
      </c>
      <c r="AU200" s="13" t="s">
        <v>88</v>
      </c>
    </row>
    <row r="201" spans="2:65" s="1" customFormat="1" ht="24.15" customHeight="1">
      <c r="B201" s="129"/>
      <c r="C201" s="130" t="s">
        <v>289</v>
      </c>
      <c r="D201" s="130" t="s">
        <v>171</v>
      </c>
      <c r="E201" s="131" t="s">
        <v>379</v>
      </c>
      <c r="F201" s="132" t="s">
        <v>380</v>
      </c>
      <c r="G201" s="133" t="s">
        <v>202</v>
      </c>
      <c r="H201" s="134">
        <v>107.45</v>
      </c>
      <c r="I201" s="135"/>
      <c r="J201" s="136">
        <f>ROUND(I201*H201,2)</f>
        <v>0</v>
      </c>
      <c r="K201" s="137"/>
      <c r="L201" s="28"/>
      <c r="M201" s="138" t="s">
        <v>1</v>
      </c>
      <c r="N201" s="139" t="s">
        <v>43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175</v>
      </c>
      <c r="AT201" s="142" t="s">
        <v>171</v>
      </c>
      <c r="AU201" s="142" t="s">
        <v>88</v>
      </c>
      <c r="AY201" s="13" t="s">
        <v>169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3" t="s">
        <v>86</v>
      </c>
      <c r="BK201" s="143">
        <f>ROUND(I201*H201,2)</f>
        <v>0</v>
      </c>
      <c r="BL201" s="13" t="s">
        <v>175</v>
      </c>
      <c r="BM201" s="142" t="s">
        <v>292</v>
      </c>
    </row>
    <row r="202" spans="2:65" s="1" customFormat="1" ht="19.2">
      <c r="B202" s="28"/>
      <c r="D202" s="144" t="s">
        <v>176</v>
      </c>
      <c r="F202" s="145" t="s">
        <v>380</v>
      </c>
      <c r="I202" s="146"/>
      <c r="L202" s="28"/>
      <c r="M202" s="147"/>
      <c r="T202" s="52"/>
      <c r="AT202" s="13" t="s">
        <v>176</v>
      </c>
      <c r="AU202" s="13" t="s">
        <v>88</v>
      </c>
    </row>
    <row r="203" spans="2:65" s="1" customFormat="1" ht="33" customHeight="1">
      <c r="B203" s="129"/>
      <c r="C203" s="130" t="s">
        <v>242</v>
      </c>
      <c r="D203" s="130" t="s">
        <v>171</v>
      </c>
      <c r="E203" s="131" t="s">
        <v>514</v>
      </c>
      <c r="F203" s="132" t="s">
        <v>515</v>
      </c>
      <c r="G203" s="133" t="s">
        <v>202</v>
      </c>
      <c r="H203" s="134">
        <v>5.3760000000000003</v>
      </c>
      <c r="I203" s="135"/>
      <c r="J203" s="136">
        <f>ROUND(I203*H203,2)</f>
        <v>0</v>
      </c>
      <c r="K203" s="137"/>
      <c r="L203" s="28"/>
      <c r="M203" s="138" t="s">
        <v>1</v>
      </c>
      <c r="N203" s="139" t="s">
        <v>43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175</v>
      </c>
      <c r="AT203" s="142" t="s">
        <v>171</v>
      </c>
      <c r="AU203" s="142" t="s">
        <v>88</v>
      </c>
      <c r="AY203" s="13" t="s">
        <v>169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3" t="s">
        <v>86</v>
      </c>
      <c r="BK203" s="143">
        <f>ROUND(I203*H203,2)</f>
        <v>0</v>
      </c>
      <c r="BL203" s="13" t="s">
        <v>175</v>
      </c>
      <c r="BM203" s="142" t="s">
        <v>296</v>
      </c>
    </row>
    <row r="204" spans="2:65" s="1" customFormat="1" ht="19.2">
      <c r="B204" s="28"/>
      <c r="D204" s="144" t="s">
        <v>176</v>
      </c>
      <c r="F204" s="145" t="s">
        <v>515</v>
      </c>
      <c r="I204" s="146"/>
      <c r="L204" s="28"/>
      <c r="M204" s="147"/>
      <c r="T204" s="52"/>
      <c r="AT204" s="13" t="s">
        <v>176</v>
      </c>
      <c r="AU204" s="13" t="s">
        <v>88</v>
      </c>
    </row>
    <row r="205" spans="2:65" s="1" customFormat="1" ht="37.799999999999997" customHeight="1">
      <c r="B205" s="129"/>
      <c r="C205" s="130" t="s">
        <v>297</v>
      </c>
      <c r="D205" s="130" t="s">
        <v>171</v>
      </c>
      <c r="E205" s="131" t="s">
        <v>873</v>
      </c>
      <c r="F205" s="132" t="s">
        <v>874</v>
      </c>
      <c r="G205" s="133" t="s">
        <v>202</v>
      </c>
      <c r="H205" s="134">
        <v>5.1890000000000001</v>
      </c>
      <c r="I205" s="135"/>
      <c r="J205" s="136">
        <f>ROUND(I205*H205,2)</f>
        <v>0</v>
      </c>
      <c r="K205" s="137"/>
      <c r="L205" s="28"/>
      <c r="M205" s="138" t="s">
        <v>1</v>
      </c>
      <c r="N205" s="139" t="s">
        <v>43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175</v>
      </c>
      <c r="AT205" s="142" t="s">
        <v>171</v>
      </c>
      <c r="AU205" s="142" t="s">
        <v>88</v>
      </c>
      <c r="AY205" s="13" t="s">
        <v>169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3" t="s">
        <v>86</v>
      </c>
      <c r="BK205" s="143">
        <f>ROUND(I205*H205,2)</f>
        <v>0</v>
      </c>
      <c r="BL205" s="13" t="s">
        <v>175</v>
      </c>
      <c r="BM205" s="142" t="s">
        <v>300</v>
      </c>
    </row>
    <row r="206" spans="2:65" s="1" customFormat="1" ht="19.2">
      <c r="B206" s="28"/>
      <c r="D206" s="144" t="s">
        <v>176</v>
      </c>
      <c r="F206" s="145" t="s">
        <v>874</v>
      </c>
      <c r="I206" s="146"/>
      <c r="L206" s="28"/>
      <c r="M206" s="147"/>
      <c r="T206" s="52"/>
      <c r="AT206" s="13" t="s">
        <v>176</v>
      </c>
      <c r="AU206" s="13" t="s">
        <v>88</v>
      </c>
    </row>
    <row r="207" spans="2:65" s="1" customFormat="1" ht="33" customHeight="1">
      <c r="B207" s="129"/>
      <c r="C207" s="130" t="s">
        <v>245</v>
      </c>
      <c r="D207" s="130" t="s">
        <v>171</v>
      </c>
      <c r="E207" s="131" t="s">
        <v>382</v>
      </c>
      <c r="F207" s="132" t="s">
        <v>383</v>
      </c>
      <c r="G207" s="133" t="s">
        <v>202</v>
      </c>
      <c r="H207" s="134">
        <v>0.18</v>
      </c>
      <c r="I207" s="135"/>
      <c r="J207" s="136">
        <f>ROUND(I207*H207,2)</f>
        <v>0</v>
      </c>
      <c r="K207" s="137"/>
      <c r="L207" s="28"/>
      <c r="M207" s="138" t="s">
        <v>1</v>
      </c>
      <c r="N207" s="139" t="s">
        <v>43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175</v>
      </c>
      <c r="AT207" s="142" t="s">
        <v>171</v>
      </c>
      <c r="AU207" s="142" t="s">
        <v>88</v>
      </c>
      <c r="AY207" s="13" t="s">
        <v>169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3" t="s">
        <v>86</v>
      </c>
      <c r="BK207" s="143">
        <f>ROUND(I207*H207,2)</f>
        <v>0</v>
      </c>
      <c r="BL207" s="13" t="s">
        <v>175</v>
      </c>
      <c r="BM207" s="142" t="s">
        <v>304</v>
      </c>
    </row>
    <row r="208" spans="2:65" s="1" customFormat="1" ht="19.2">
      <c r="B208" s="28"/>
      <c r="D208" s="144" t="s">
        <v>176</v>
      </c>
      <c r="F208" s="145" t="s">
        <v>383</v>
      </c>
      <c r="I208" s="146"/>
      <c r="L208" s="28"/>
      <c r="M208" s="147"/>
      <c r="T208" s="52"/>
      <c r="AT208" s="13" t="s">
        <v>176</v>
      </c>
      <c r="AU208" s="13" t="s">
        <v>88</v>
      </c>
    </row>
    <row r="209" spans="2:65" s="11" customFormat="1" ht="22.8" customHeight="1">
      <c r="B209" s="117"/>
      <c r="D209" s="118" t="s">
        <v>77</v>
      </c>
      <c r="E209" s="127" t="s">
        <v>385</v>
      </c>
      <c r="F209" s="127" t="s">
        <v>386</v>
      </c>
      <c r="I209" s="120"/>
      <c r="J209" s="128">
        <f>BK209</f>
        <v>0</v>
      </c>
      <c r="L209" s="117"/>
      <c r="M209" s="122"/>
      <c r="P209" s="123">
        <f>SUM(P210:P211)</f>
        <v>0</v>
      </c>
      <c r="R209" s="123">
        <f>SUM(R210:R211)</f>
        <v>0</v>
      </c>
      <c r="T209" s="124">
        <f>SUM(T210:T211)</f>
        <v>0</v>
      </c>
      <c r="AR209" s="118" t="s">
        <v>86</v>
      </c>
      <c r="AT209" s="125" t="s">
        <v>77</v>
      </c>
      <c r="AU209" s="125" t="s">
        <v>86</v>
      </c>
      <c r="AY209" s="118" t="s">
        <v>169</v>
      </c>
      <c r="BK209" s="126">
        <f>SUM(BK210:BK211)</f>
        <v>0</v>
      </c>
    </row>
    <row r="210" spans="2:65" s="1" customFormat="1" ht="24.15" customHeight="1">
      <c r="B210" s="129"/>
      <c r="C210" s="130" t="s">
        <v>305</v>
      </c>
      <c r="D210" s="130" t="s">
        <v>171</v>
      </c>
      <c r="E210" s="131" t="s">
        <v>825</v>
      </c>
      <c r="F210" s="132" t="s">
        <v>826</v>
      </c>
      <c r="G210" s="133" t="s">
        <v>202</v>
      </c>
      <c r="H210" s="134">
        <v>62.088000000000001</v>
      </c>
      <c r="I210" s="135"/>
      <c r="J210" s="136">
        <f>ROUND(I210*H210,2)</f>
        <v>0</v>
      </c>
      <c r="K210" s="137"/>
      <c r="L210" s="28"/>
      <c r="M210" s="138" t="s">
        <v>1</v>
      </c>
      <c r="N210" s="139" t="s">
        <v>43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175</v>
      </c>
      <c r="AT210" s="142" t="s">
        <v>171</v>
      </c>
      <c r="AU210" s="142" t="s">
        <v>88</v>
      </c>
      <c r="AY210" s="13" t="s">
        <v>169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3" t="s">
        <v>86</v>
      </c>
      <c r="BK210" s="143">
        <f>ROUND(I210*H210,2)</f>
        <v>0</v>
      </c>
      <c r="BL210" s="13" t="s">
        <v>175</v>
      </c>
      <c r="BM210" s="142" t="s">
        <v>198</v>
      </c>
    </row>
    <row r="211" spans="2:65" s="1" customFormat="1" ht="19.2">
      <c r="B211" s="28"/>
      <c r="D211" s="144" t="s">
        <v>176</v>
      </c>
      <c r="F211" s="145" t="s">
        <v>826</v>
      </c>
      <c r="I211" s="146"/>
      <c r="L211" s="28"/>
      <c r="M211" s="147"/>
      <c r="T211" s="52"/>
      <c r="AT211" s="13" t="s">
        <v>176</v>
      </c>
      <c r="AU211" s="13" t="s">
        <v>88</v>
      </c>
    </row>
    <row r="212" spans="2:65" s="11" customFormat="1" ht="25.95" customHeight="1">
      <c r="B212" s="117"/>
      <c r="D212" s="118" t="s">
        <v>77</v>
      </c>
      <c r="E212" s="119" t="s">
        <v>394</v>
      </c>
      <c r="F212" s="119" t="s">
        <v>395</v>
      </c>
      <c r="I212" s="120"/>
      <c r="J212" s="121">
        <f>BK212</f>
        <v>0</v>
      </c>
      <c r="L212" s="117"/>
      <c r="M212" s="122"/>
      <c r="P212" s="123">
        <f>P213</f>
        <v>0</v>
      </c>
      <c r="R212" s="123">
        <f>R213</f>
        <v>0</v>
      </c>
      <c r="T212" s="124">
        <f>T213</f>
        <v>0</v>
      </c>
      <c r="AR212" s="118" t="s">
        <v>88</v>
      </c>
      <c r="AT212" s="125" t="s">
        <v>77</v>
      </c>
      <c r="AU212" s="125" t="s">
        <v>78</v>
      </c>
      <c r="AY212" s="118" t="s">
        <v>169</v>
      </c>
      <c r="BK212" s="126">
        <f>BK213</f>
        <v>0</v>
      </c>
    </row>
    <row r="213" spans="2:65" s="11" customFormat="1" ht="22.8" customHeight="1">
      <c r="B213" s="117"/>
      <c r="D213" s="118" t="s">
        <v>77</v>
      </c>
      <c r="E213" s="127" t="s">
        <v>396</v>
      </c>
      <c r="F213" s="127" t="s">
        <v>397</v>
      </c>
      <c r="I213" s="120"/>
      <c r="J213" s="128">
        <f>BK213</f>
        <v>0</v>
      </c>
      <c r="L213" s="117"/>
      <c r="M213" s="122"/>
      <c r="P213" s="123">
        <f>SUM(P214:P225)</f>
        <v>0</v>
      </c>
      <c r="R213" s="123">
        <f>SUM(R214:R225)</f>
        <v>0</v>
      </c>
      <c r="T213" s="124">
        <f>SUM(T214:T225)</f>
        <v>0</v>
      </c>
      <c r="AR213" s="118" t="s">
        <v>88</v>
      </c>
      <c r="AT213" s="125" t="s">
        <v>77</v>
      </c>
      <c r="AU213" s="125" t="s">
        <v>86</v>
      </c>
      <c r="AY213" s="118" t="s">
        <v>169</v>
      </c>
      <c r="BK213" s="126">
        <f>SUM(BK214:BK225)</f>
        <v>0</v>
      </c>
    </row>
    <row r="214" spans="2:65" s="1" customFormat="1" ht="24.15" customHeight="1">
      <c r="B214" s="129"/>
      <c r="C214" s="130" t="s">
        <v>250</v>
      </c>
      <c r="D214" s="130" t="s">
        <v>171</v>
      </c>
      <c r="E214" s="131" t="s">
        <v>827</v>
      </c>
      <c r="F214" s="132" t="s">
        <v>828</v>
      </c>
      <c r="G214" s="133" t="s">
        <v>174</v>
      </c>
      <c r="H214" s="134">
        <v>53.72</v>
      </c>
      <c r="I214" s="135"/>
      <c r="J214" s="136">
        <f>ROUND(I214*H214,2)</f>
        <v>0</v>
      </c>
      <c r="K214" s="137"/>
      <c r="L214" s="28"/>
      <c r="M214" s="138" t="s">
        <v>1</v>
      </c>
      <c r="N214" s="139" t="s">
        <v>43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216</v>
      </c>
      <c r="AT214" s="142" t="s">
        <v>171</v>
      </c>
      <c r="AU214" s="142" t="s">
        <v>88</v>
      </c>
      <c r="AY214" s="13" t="s">
        <v>169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3" t="s">
        <v>86</v>
      </c>
      <c r="BK214" s="143">
        <f>ROUND(I214*H214,2)</f>
        <v>0</v>
      </c>
      <c r="BL214" s="13" t="s">
        <v>216</v>
      </c>
      <c r="BM214" s="142" t="s">
        <v>209</v>
      </c>
    </row>
    <row r="215" spans="2:65" s="1" customFormat="1" ht="19.2">
      <c r="B215" s="28"/>
      <c r="D215" s="144" t="s">
        <v>176</v>
      </c>
      <c r="F215" s="145" t="s">
        <v>828</v>
      </c>
      <c r="I215" s="146"/>
      <c r="L215" s="28"/>
      <c r="M215" s="147"/>
      <c r="T215" s="52"/>
      <c r="AT215" s="13" t="s">
        <v>176</v>
      </c>
      <c r="AU215" s="13" t="s">
        <v>88</v>
      </c>
    </row>
    <row r="216" spans="2:65" s="1" customFormat="1" ht="16.5" customHeight="1">
      <c r="B216" s="129"/>
      <c r="C216" s="148" t="s">
        <v>310</v>
      </c>
      <c r="D216" s="148" t="s">
        <v>199</v>
      </c>
      <c r="E216" s="149" t="s">
        <v>829</v>
      </c>
      <c r="F216" s="150" t="s">
        <v>830</v>
      </c>
      <c r="G216" s="151" t="s">
        <v>202</v>
      </c>
      <c r="H216" s="152">
        <v>1.7999999999999999E-2</v>
      </c>
      <c r="I216" s="153"/>
      <c r="J216" s="154">
        <f>ROUND(I216*H216,2)</f>
        <v>0</v>
      </c>
      <c r="K216" s="155"/>
      <c r="L216" s="156"/>
      <c r="M216" s="157" t="s">
        <v>1</v>
      </c>
      <c r="N216" s="158" t="s">
        <v>43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245</v>
      </c>
      <c r="AT216" s="142" t="s">
        <v>199</v>
      </c>
      <c r="AU216" s="142" t="s">
        <v>88</v>
      </c>
      <c r="AY216" s="13" t="s">
        <v>169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3" t="s">
        <v>86</v>
      </c>
      <c r="BK216" s="143">
        <f>ROUND(I216*H216,2)</f>
        <v>0</v>
      </c>
      <c r="BL216" s="13" t="s">
        <v>216</v>
      </c>
      <c r="BM216" s="142" t="s">
        <v>313</v>
      </c>
    </row>
    <row r="217" spans="2:65" s="1" customFormat="1" ht="10.199999999999999">
      <c r="B217" s="28"/>
      <c r="D217" s="144" t="s">
        <v>176</v>
      </c>
      <c r="F217" s="145" t="s">
        <v>830</v>
      </c>
      <c r="I217" s="146"/>
      <c r="L217" s="28"/>
      <c r="M217" s="147"/>
      <c r="T217" s="52"/>
      <c r="AT217" s="13" t="s">
        <v>176</v>
      </c>
      <c r="AU217" s="13" t="s">
        <v>88</v>
      </c>
    </row>
    <row r="218" spans="2:65" s="1" customFormat="1" ht="24.15" customHeight="1">
      <c r="B218" s="129"/>
      <c r="C218" s="130" t="s">
        <v>253</v>
      </c>
      <c r="D218" s="130" t="s">
        <v>171</v>
      </c>
      <c r="E218" s="131" t="s">
        <v>831</v>
      </c>
      <c r="F218" s="132" t="s">
        <v>832</v>
      </c>
      <c r="G218" s="133" t="s">
        <v>174</v>
      </c>
      <c r="H218" s="134">
        <v>53.72</v>
      </c>
      <c r="I218" s="135"/>
      <c r="J218" s="136">
        <f>ROUND(I218*H218,2)</f>
        <v>0</v>
      </c>
      <c r="K218" s="137"/>
      <c r="L218" s="28"/>
      <c r="M218" s="138" t="s">
        <v>1</v>
      </c>
      <c r="N218" s="139" t="s">
        <v>43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216</v>
      </c>
      <c r="AT218" s="142" t="s">
        <v>171</v>
      </c>
      <c r="AU218" s="142" t="s">
        <v>88</v>
      </c>
      <c r="AY218" s="13" t="s">
        <v>169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3" t="s">
        <v>86</v>
      </c>
      <c r="BK218" s="143">
        <f>ROUND(I218*H218,2)</f>
        <v>0</v>
      </c>
      <c r="BL218" s="13" t="s">
        <v>216</v>
      </c>
      <c r="BM218" s="142" t="s">
        <v>316</v>
      </c>
    </row>
    <row r="219" spans="2:65" s="1" customFormat="1" ht="19.2">
      <c r="B219" s="28"/>
      <c r="D219" s="144" t="s">
        <v>176</v>
      </c>
      <c r="F219" s="145" t="s">
        <v>832</v>
      </c>
      <c r="I219" s="146"/>
      <c r="L219" s="28"/>
      <c r="M219" s="147"/>
      <c r="T219" s="52"/>
      <c r="AT219" s="13" t="s">
        <v>176</v>
      </c>
      <c r="AU219" s="13" t="s">
        <v>88</v>
      </c>
    </row>
    <row r="220" spans="2:65" s="1" customFormat="1" ht="44.25" customHeight="1">
      <c r="B220" s="129"/>
      <c r="C220" s="148" t="s">
        <v>317</v>
      </c>
      <c r="D220" s="148" t="s">
        <v>199</v>
      </c>
      <c r="E220" s="149" t="s">
        <v>833</v>
      </c>
      <c r="F220" s="150" t="s">
        <v>834</v>
      </c>
      <c r="G220" s="151" t="s">
        <v>174</v>
      </c>
      <c r="H220" s="152">
        <v>62.610999999999997</v>
      </c>
      <c r="I220" s="153"/>
      <c r="J220" s="154">
        <f>ROUND(I220*H220,2)</f>
        <v>0</v>
      </c>
      <c r="K220" s="155"/>
      <c r="L220" s="156"/>
      <c r="M220" s="157" t="s">
        <v>1</v>
      </c>
      <c r="N220" s="158" t="s">
        <v>43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245</v>
      </c>
      <c r="AT220" s="142" t="s">
        <v>199</v>
      </c>
      <c r="AU220" s="142" t="s">
        <v>88</v>
      </c>
      <c r="AY220" s="13" t="s">
        <v>169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3" t="s">
        <v>86</v>
      </c>
      <c r="BK220" s="143">
        <f>ROUND(I220*H220,2)</f>
        <v>0</v>
      </c>
      <c r="BL220" s="13" t="s">
        <v>216</v>
      </c>
      <c r="BM220" s="142" t="s">
        <v>320</v>
      </c>
    </row>
    <row r="221" spans="2:65" s="1" customFormat="1" ht="28.8">
      <c r="B221" s="28"/>
      <c r="D221" s="144" t="s">
        <v>176</v>
      </c>
      <c r="F221" s="145" t="s">
        <v>834</v>
      </c>
      <c r="I221" s="146"/>
      <c r="L221" s="28"/>
      <c r="M221" s="147"/>
      <c r="T221" s="52"/>
      <c r="AT221" s="13" t="s">
        <v>176</v>
      </c>
      <c r="AU221" s="13" t="s">
        <v>88</v>
      </c>
    </row>
    <row r="222" spans="2:65" s="1" customFormat="1" ht="16.5" customHeight="1">
      <c r="B222" s="129"/>
      <c r="C222" s="130" t="s">
        <v>257</v>
      </c>
      <c r="D222" s="130" t="s">
        <v>171</v>
      </c>
      <c r="E222" s="131" t="s">
        <v>835</v>
      </c>
      <c r="F222" s="132" t="s">
        <v>836</v>
      </c>
      <c r="G222" s="133" t="s">
        <v>174</v>
      </c>
      <c r="H222" s="134">
        <v>4</v>
      </c>
      <c r="I222" s="135"/>
      <c r="J222" s="136">
        <f>ROUND(I222*H222,2)</f>
        <v>0</v>
      </c>
      <c r="K222" s="137"/>
      <c r="L222" s="28"/>
      <c r="M222" s="138" t="s">
        <v>1</v>
      </c>
      <c r="N222" s="139" t="s">
        <v>43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216</v>
      </c>
      <c r="AT222" s="142" t="s">
        <v>171</v>
      </c>
      <c r="AU222" s="142" t="s">
        <v>88</v>
      </c>
      <c r="AY222" s="13" t="s">
        <v>169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3" t="s">
        <v>86</v>
      </c>
      <c r="BK222" s="143">
        <f>ROUND(I222*H222,2)</f>
        <v>0</v>
      </c>
      <c r="BL222" s="13" t="s">
        <v>216</v>
      </c>
      <c r="BM222" s="142" t="s">
        <v>324</v>
      </c>
    </row>
    <row r="223" spans="2:65" s="1" customFormat="1" ht="10.199999999999999">
      <c r="B223" s="28"/>
      <c r="D223" s="144" t="s">
        <v>176</v>
      </c>
      <c r="F223" s="145" t="s">
        <v>836</v>
      </c>
      <c r="I223" s="146"/>
      <c r="L223" s="28"/>
      <c r="M223" s="147"/>
      <c r="T223" s="52"/>
      <c r="AT223" s="13" t="s">
        <v>176</v>
      </c>
      <c r="AU223" s="13" t="s">
        <v>88</v>
      </c>
    </row>
    <row r="224" spans="2:65" s="1" customFormat="1" ht="24.15" customHeight="1">
      <c r="B224" s="129"/>
      <c r="C224" s="130" t="s">
        <v>326</v>
      </c>
      <c r="D224" s="130" t="s">
        <v>171</v>
      </c>
      <c r="E224" s="131" t="s">
        <v>402</v>
      </c>
      <c r="F224" s="132" t="s">
        <v>403</v>
      </c>
      <c r="G224" s="133" t="s">
        <v>202</v>
      </c>
      <c r="H224" s="134">
        <v>0.378</v>
      </c>
      <c r="I224" s="135"/>
      <c r="J224" s="136">
        <f>ROUND(I224*H224,2)</f>
        <v>0</v>
      </c>
      <c r="K224" s="137"/>
      <c r="L224" s="28"/>
      <c r="M224" s="138" t="s">
        <v>1</v>
      </c>
      <c r="N224" s="139" t="s">
        <v>43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216</v>
      </c>
      <c r="AT224" s="142" t="s">
        <v>171</v>
      </c>
      <c r="AU224" s="142" t="s">
        <v>88</v>
      </c>
      <c r="AY224" s="13" t="s">
        <v>169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3" t="s">
        <v>86</v>
      </c>
      <c r="BK224" s="143">
        <f>ROUND(I224*H224,2)</f>
        <v>0</v>
      </c>
      <c r="BL224" s="13" t="s">
        <v>216</v>
      </c>
      <c r="BM224" s="142" t="s">
        <v>330</v>
      </c>
    </row>
    <row r="225" spans="2:65" s="1" customFormat="1" ht="19.2">
      <c r="B225" s="28"/>
      <c r="D225" s="144" t="s">
        <v>176</v>
      </c>
      <c r="F225" s="145" t="s">
        <v>403</v>
      </c>
      <c r="I225" s="146"/>
      <c r="L225" s="28"/>
      <c r="M225" s="147"/>
      <c r="T225" s="52"/>
      <c r="AT225" s="13" t="s">
        <v>176</v>
      </c>
      <c r="AU225" s="13" t="s">
        <v>88</v>
      </c>
    </row>
    <row r="226" spans="2:65" s="11" customFormat="1" ht="25.95" customHeight="1">
      <c r="B226" s="117"/>
      <c r="D226" s="118" t="s">
        <v>77</v>
      </c>
      <c r="E226" s="119" t="s">
        <v>405</v>
      </c>
      <c r="F226" s="119" t="s">
        <v>406</v>
      </c>
      <c r="I226" s="120"/>
      <c r="J226" s="121">
        <f>BK226</f>
        <v>0</v>
      </c>
      <c r="L226" s="117"/>
      <c r="M226" s="122"/>
      <c r="P226" s="123">
        <f>P227+P240</f>
        <v>0</v>
      </c>
      <c r="R226" s="123">
        <f>R227+R240</f>
        <v>0</v>
      </c>
      <c r="T226" s="124">
        <f>T227+T240</f>
        <v>0</v>
      </c>
      <c r="AR226" s="118" t="s">
        <v>188</v>
      </c>
      <c r="AT226" s="125" t="s">
        <v>77</v>
      </c>
      <c r="AU226" s="125" t="s">
        <v>78</v>
      </c>
      <c r="AY226" s="118" t="s">
        <v>169</v>
      </c>
      <c r="BK226" s="126">
        <f>BK227+BK240</f>
        <v>0</v>
      </c>
    </row>
    <row r="227" spans="2:65" s="11" customFormat="1" ht="22.8" customHeight="1">
      <c r="B227" s="117"/>
      <c r="D227" s="118" t="s">
        <v>77</v>
      </c>
      <c r="E227" s="127" t="s">
        <v>407</v>
      </c>
      <c r="F227" s="127" t="s">
        <v>408</v>
      </c>
      <c r="I227" s="120"/>
      <c r="J227" s="128">
        <f>BK227</f>
        <v>0</v>
      </c>
      <c r="L227" s="117"/>
      <c r="M227" s="122"/>
      <c r="P227" s="123">
        <f>SUM(P228:P239)</f>
        <v>0</v>
      </c>
      <c r="R227" s="123">
        <f>SUM(R228:R239)</f>
        <v>0</v>
      </c>
      <c r="T227" s="124">
        <f>SUM(T228:T239)</f>
        <v>0</v>
      </c>
      <c r="AR227" s="118" t="s">
        <v>188</v>
      </c>
      <c r="AT227" s="125" t="s">
        <v>77</v>
      </c>
      <c r="AU227" s="125" t="s">
        <v>86</v>
      </c>
      <c r="AY227" s="118" t="s">
        <v>169</v>
      </c>
      <c r="BK227" s="126">
        <f>SUM(BK228:BK239)</f>
        <v>0</v>
      </c>
    </row>
    <row r="228" spans="2:65" s="1" customFormat="1" ht="16.5" customHeight="1">
      <c r="B228" s="129"/>
      <c r="C228" s="130" t="s">
        <v>260</v>
      </c>
      <c r="D228" s="130" t="s">
        <v>171</v>
      </c>
      <c r="E228" s="131" t="s">
        <v>410</v>
      </c>
      <c r="F228" s="132" t="s">
        <v>411</v>
      </c>
      <c r="G228" s="133" t="s">
        <v>412</v>
      </c>
      <c r="H228" s="134">
        <v>1</v>
      </c>
      <c r="I228" s="135"/>
      <c r="J228" s="136">
        <f>ROUND(I228*H228,2)</f>
        <v>0</v>
      </c>
      <c r="K228" s="137"/>
      <c r="L228" s="28"/>
      <c r="M228" s="138" t="s">
        <v>1</v>
      </c>
      <c r="N228" s="139" t="s">
        <v>43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175</v>
      </c>
      <c r="AT228" s="142" t="s">
        <v>171</v>
      </c>
      <c r="AU228" s="142" t="s">
        <v>88</v>
      </c>
      <c r="AY228" s="13" t="s">
        <v>169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3" t="s">
        <v>86</v>
      </c>
      <c r="BK228" s="143">
        <f>ROUND(I228*H228,2)</f>
        <v>0</v>
      </c>
      <c r="BL228" s="13" t="s">
        <v>175</v>
      </c>
      <c r="BM228" s="142" t="s">
        <v>333</v>
      </c>
    </row>
    <row r="229" spans="2:65" s="1" customFormat="1" ht="10.199999999999999">
      <c r="B229" s="28"/>
      <c r="D229" s="144" t="s">
        <v>176</v>
      </c>
      <c r="F229" s="145" t="s">
        <v>411</v>
      </c>
      <c r="I229" s="146"/>
      <c r="L229" s="28"/>
      <c r="M229" s="147"/>
      <c r="T229" s="52"/>
      <c r="AT229" s="13" t="s">
        <v>176</v>
      </c>
      <c r="AU229" s="13" t="s">
        <v>88</v>
      </c>
    </row>
    <row r="230" spans="2:65" s="1" customFormat="1" ht="16.5" customHeight="1">
      <c r="B230" s="129"/>
      <c r="C230" s="130" t="s">
        <v>334</v>
      </c>
      <c r="D230" s="130" t="s">
        <v>171</v>
      </c>
      <c r="E230" s="131" t="s">
        <v>414</v>
      </c>
      <c r="F230" s="132" t="s">
        <v>415</v>
      </c>
      <c r="G230" s="133" t="s">
        <v>412</v>
      </c>
      <c r="H230" s="134">
        <v>1</v>
      </c>
      <c r="I230" s="135"/>
      <c r="J230" s="136">
        <f>ROUND(I230*H230,2)</f>
        <v>0</v>
      </c>
      <c r="K230" s="137"/>
      <c r="L230" s="28"/>
      <c r="M230" s="138" t="s">
        <v>1</v>
      </c>
      <c r="N230" s="139" t="s">
        <v>43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175</v>
      </c>
      <c r="AT230" s="142" t="s">
        <v>171</v>
      </c>
      <c r="AU230" s="142" t="s">
        <v>88</v>
      </c>
      <c r="AY230" s="13" t="s">
        <v>169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3" t="s">
        <v>86</v>
      </c>
      <c r="BK230" s="143">
        <f>ROUND(I230*H230,2)</f>
        <v>0</v>
      </c>
      <c r="BL230" s="13" t="s">
        <v>175</v>
      </c>
      <c r="BM230" s="142" t="s">
        <v>337</v>
      </c>
    </row>
    <row r="231" spans="2:65" s="1" customFormat="1" ht="10.199999999999999">
      <c r="B231" s="28"/>
      <c r="D231" s="144" t="s">
        <v>176</v>
      </c>
      <c r="F231" s="145" t="s">
        <v>415</v>
      </c>
      <c r="I231" s="146"/>
      <c r="L231" s="28"/>
      <c r="M231" s="147"/>
      <c r="T231" s="52"/>
      <c r="AT231" s="13" t="s">
        <v>176</v>
      </c>
      <c r="AU231" s="13" t="s">
        <v>88</v>
      </c>
    </row>
    <row r="232" spans="2:65" s="1" customFormat="1" ht="16.5" customHeight="1">
      <c r="B232" s="129"/>
      <c r="C232" s="130" t="s">
        <v>348</v>
      </c>
      <c r="D232" s="130" t="s">
        <v>171</v>
      </c>
      <c r="E232" s="131" t="s">
        <v>418</v>
      </c>
      <c r="F232" s="132" t="s">
        <v>419</v>
      </c>
      <c r="G232" s="133" t="s">
        <v>412</v>
      </c>
      <c r="H232" s="134">
        <v>1</v>
      </c>
      <c r="I232" s="135"/>
      <c r="J232" s="136">
        <f>ROUND(I232*H232,2)</f>
        <v>0</v>
      </c>
      <c r="K232" s="137"/>
      <c r="L232" s="28"/>
      <c r="M232" s="138" t="s">
        <v>1</v>
      </c>
      <c r="N232" s="139" t="s">
        <v>43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420</v>
      </c>
      <c r="AT232" s="142" t="s">
        <v>171</v>
      </c>
      <c r="AU232" s="142" t="s">
        <v>88</v>
      </c>
      <c r="AY232" s="13" t="s">
        <v>169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3" t="s">
        <v>86</v>
      </c>
      <c r="BK232" s="143">
        <f>ROUND(I232*H232,2)</f>
        <v>0</v>
      </c>
      <c r="BL232" s="13" t="s">
        <v>420</v>
      </c>
      <c r="BM232" s="142" t="s">
        <v>875</v>
      </c>
    </row>
    <row r="233" spans="2:65" s="1" customFormat="1" ht="10.199999999999999">
      <c r="B233" s="28"/>
      <c r="D233" s="144" t="s">
        <v>176</v>
      </c>
      <c r="F233" s="145" t="s">
        <v>419</v>
      </c>
      <c r="I233" s="146"/>
      <c r="L233" s="28"/>
      <c r="M233" s="147"/>
      <c r="T233" s="52"/>
      <c r="AT233" s="13" t="s">
        <v>176</v>
      </c>
      <c r="AU233" s="13" t="s">
        <v>88</v>
      </c>
    </row>
    <row r="234" spans="2:65" s="1" customFormat="1" ht="16.5" customHeight="1">
      <c r="B234" s="129"/>
      <c r="C234" s="130" t="s">
        <v>270</v>
      </c>
      <c r="D234" s="130" t="s">
        <v>171</v>
      </c>
      <c r="E234" s="131" t="s">
        <v>422</v>
      </c>
      <c r="F234" s="132" t="s">
        <v>423</v>
      </c>
      <c r="G234" s="133" t="s">
        <v>412</v>
      </c>
      <c r="H234" s="134">
        <v>1</v>
      </c>
      <c r="I234" s="135"/>
      <c r="J234" s="136">
        <f>ROUND(I234*H234,2)</f>
        <v>0</v>
      </c>
      <c r="K234" s="137"/>
      <c r="L234" s="28"/>
      <c r="M234" s="138" t="s">
        <v>1</v>
      </c>
      <c r="N234" s="139" t="s">
        <v>43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420</v>
      </c>
      <c r="AT234" s="142" t="s">
        <v>171</v>
      </c>
      <c r="AU234" s="142" t="s">
        <v>88</v>
      </c>
      <c r="AY234" s="13" t="s">
        <v>169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3" t="s">
        <v>86</v>
      </c>
      <c r="BK234" s="143">
        <f>ROUND(I234*H234,2)</f>
        <v>0</v>
      </c>
      <c r="BL234" s="13" t="s">
        <v>420</v>
      </c>
      <c r="BM234" s="142" t="s">
        <v>876</v>
      </c>
    </row>
    <row r="235" spans="2:65" s="1" customFormat="1" ht="10.199999999999999">
      <c r="B235" s="28"/>
      <c r="D235" s="144" t="s">
        <v>176</v>
      </c>
      <c r="F235" s="145" t="s">
        <v>423</v>
      </c>
      <c r="I235" s="146"/>
      <c r="L235" s="28"/>
      <c r="M235" s="147"/>
      <c r="T235" s="52"/>
      <c r="AT235" s="13" t="s">
        <v>176</v>
      </c>
      <c r="AU235" s="13" t="s">
        <v>88</v>
      </c>
    </row>
    <row r="236" spans="2:65" s="1" customFormat="1" ht="16.5" customHeight="1">
      <c r="B236" s="129"/>
      <c r="C236" s="130" t="s">
        <v>355</v>
      </c>
      <c r="D236" s="130" t="s">
        <v>171</v>
      </c>
      <c r="E236" s="131" t="s">
        <v>839</v>
      </c>
      <c r="F236" s="132" t="s">
        <v>840</v>
      </c>
      <c r="G236" s="133" t="s">
        <v>412</v>
      </c>
      <c r="H236" s="134">
        <v>1</v>
      </c>
      <c r="I236" s="135"/>
      <c r="J236" s="136">
        <f>ROUND(I236*H236,2)</f>
        <v>0</v>
      </c>
      <c r="K236" s="137"/>
      <c r="L236" s="28"/>
      <c r="M236" s="138" t="s">
        <v>1</v>
      </c>
      <c r="N236" s="139" t="s">
        <v>43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420</v>
      </c>
      <c r="AT236" s="142" t="s">
        <v>171</v>
      </c>
      <c r="AU236" s="142" t="s">
        <v>88</v>
      </c>
      <c r="AY236" s="13" t="s">
        <v>169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3" t="s">
        <v>86</v>
      </c>
      <c r="BK236" s="143">
        <f>ROUND(I236*H236,2)</f>
        <v>0</v>
      </c>
      <c r="BL236" s="13" t="s">
        <v>420</v>
      </c>
      <c r="BM236" s="142" t="s">
        <v>877</v>
      </c>
    </row>
    <row r="237" spans="2:65" s="1" customFormat="1" ht="10.199999999999999">
      <c r="B237" s="28"/>
      <c r="D237" s="144" t="s">
        <v>176</v>
      </c>
      <c r="F237" s="145" t="s">
        <v>840</v>
      </c>
      <c r="I237" s="146"/>
      <c r="L237" s="28"/>
      <c r="M237" s="147"/>
      <c r="T237" s="52"/>
      <c r="AT237" s="13" t="s">
        <v>176</v>
      </c>
      <c r="AU237" s="13" t="s">
        <v>88</v>
      </c>
    </row>
    <row r="238" spans="2:65" s="1" customFormat="1" ht="16.5" customHeight="1">
      <c r="B238" s="129"/>
      <c r="C238" s="130" t="s">
        <v>273</v>
      </c>
      <c r="D238" s="130" t="s">
        <v>171</v>
      </c>
      <c r="E238" s="131" t="s">
        <v>842</v>
      </c>
      <c r="F238" s="132" t="s">
        <v>843</v>
      </c>
      <c r="G238" s="133" t="s">
        <v>844</v>
      </c>
      <c r="H238" s="134">
        <v>1</v>
      </c>
      <c r="I238" s="135"/>
      <c r="J238" s="136">
        <f>ROUND(I238*H238,2)</f>
        <v>0</v>
      </c>
      <c r="K238" s="137"/>
      <c r="L238" s="28"/>
      <c r="M238" s="138" t="s">
        <v>1</v>
      </c>
      <c r="N238" s="139" t="s">
        <v>43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420</v>
      </c>
      <c r="AT238" s="142" t="s">
        <v>171</v>
      </c>
      <c r="AU238" s="142" t="s">
        <v>88</v>
      </c>
      <c r="AY238" s="13" t="s">
        <v>169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3" t="s">
        <v>86</v>
      </c>
      <c r="BK238" s="143">
        <f>ROUND(I238*H238,2)</f>
        <v>0</v>
      </c>
      <c r="BL238" s="13" t="s">
        <v>420</v>
      </c>
      <c r="BM238" s="142" t="s">
        <v>878</v>
      </c>
    </row>
    <row r="239" spans="2:65" s="1" customFormat="1" ht="10.199999999999999">
      <c r="B239" s="28"/>
      <c r="D239" s="144" t="s">
        <v>176</v>
      </c>
      <c r="F239" s="145" t="s">
        <v>843</v>
      </c>
      <c r="I239" s="146"/>
      <c r="L239" s="28"/>
      <c r="M239" s="147"/>
      <c r="T239" s="52"/>
      <c r="AT239" s="13" t="s">
        <v>176</v>
      </c>
      <c r="AU239" s="13" t="s">
        <v>88</v>
      </c>
    </row>
    <row r="240" spans="2:65" s="11" customFormat="1" ht="22.8" customHeight="1">
      <c r="B240" s="117"/>
      <c r="D240" s="118" t="s">
        <v>77</v>
      </c>
      <c r="E240" s="127" t="s">
        <v>425</v>
      </c>
      <c r="F240" s="127" t="s">
        <v>426</v>
      </c>
      <c r="I240" s="120"/>
      <c r="J240" s="128">
        <f>BK240</f>
        <v>0</v>
      </c>
      <c r="L240" s="117"/>
      <c r="M240" s="122"/>
      <c r="P240" s="123">
        <f>SUM(P241:P242)</f>
        <v>0</v>
      </c>
      <c r="R240" s="123">
        <f>SUM(R241:R242)</f>
        <v>0</v>
      </c>
      <c r="T240" s="124">
        <f>SUM(T241:T242)</f>
        <v>0</v>
      </c>
      <c r="AR240" s="118" t="s">
        <v>188</v>
      </c>
      <c r="AT240" s="125" t="s">
        <v>77</v>
      </c>
      <c r="AU240" s="125" t="s">
        <v>86</v>
      </c>
      <c r="AY240" s="118" t="s">
        <v>169</v>
      </c>
      <c r="BK240" s="126">
        <f>SUM(BK241:BK242)</f>
        <v>0</v>
      </c>
    </row>
    <row r="241" spans="2:65" s="1" customFormat="1" ht="16.5" customHeight="1">
      <c r="B241" s="129"/>
      <c r="C241" s="130" t="s">
        <v>263</v>
      </c>
      <c r="D241" s="130" t="s">
        <v>171</v>
      </c>
      <c r="E241" s="131" t="s">
        <v>428</v>
      </c>
      <c r="F241" s="132" t="s">
        <v>426</v>
      </c>
      <c r="G241" s="133" t="s">
        <v>412</v>
      </c>
      <c r="H241" s="134">
        <v>1</v>
      </c>
      <c r="I241" s="135"/>
      <c r="J241" s="136">
        <f>ROUND(I241*H241,2)</f>
        <v>0</v>
      </c>
      <c r="K241" s="137"/>
      <c r="L241" s="28"/>
      <c r="M241" s="138" t="s">
        <v>1</v>
      </c>
      <c r="N241" s="139" t="s">
        <v>43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175</v>
      </c>
      <c r="AT241" s="142" t="s">
        <v>171</v>
      </c>
      <c r="AU241" s="142" t="s">
        <v>88</v>
      </c>
      <c r="AY241" s="13" t="s">
        <v>169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3" t="s">
        <v>86</v>
      </c>
      <c r="BK241" s="143">
        <f>ROUND(I241*H241,2)</f>
        <v>0</v>
      </c>
      <c r="BL241" s="13" t="s">
        <v>175</v>
      </c>
      <c r="BM241" s="142" t="s">
        <v>340</v>
      </c>
    </row>
    <row r="242" spans="2:65" s="1" customFormat="1" ht="10.199999999999999">
      <c r="B242" s="28"/>
      <c r="D242" s="144" t="s">
        <v>176</v>
      </c>
      <c r="F242" s="145" t="s">
        <v>426</v>
      </c>
      <c r="I242" s="146"/>
      <c r="L242" s="28"/>
      <c r="M242" s="159"/>
      <c r="N242" s="160"/>
      <c r="O242" s="160"/>
      <c r="P242" s="160"/>
      <c r="Q242" s="160"/>
      <c r="R242" s="160"/>
      <c r="S242" s="160"/>
      <c r="T242" s="161"/>
      <c r="AT242" s="13" t="s">
        <v>176</v>
      </c>
      <c r="AU242" s="13" t="s">
        <v>88</v>
      </c>
    </row>
    <row r="243" spans="2:65" s="1" customFormat="1" ht="6.9" customHeight="1">
      <c r="B243" s="40"/>
      <c r="C243" s="41"/>
      <c r="D243" s="41"/>
      <c r="E243" s="41"/>
      <c r="F243" s="41"/>
      <c r="G243" s="41"/>
      <c r="H243" s="41"/>
      <c r="I243" s="41"/>
      <c r="J243" s="41"/>
      <c r="K243" s="41"/>
      <c r="L243" s="28"/>
    </row>
  </sheetData>
  <autoFilter ref="C130:K242" xr:uid="{00000000-0009-0000-0000-00000A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2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116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879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ROUND(J130,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ROUND((SUM(BE130:BE222)),  2)</f>
        <v>0</v>
      </c>
      <c r="I33" s="88">
        <v>0.21</v>
      </c>
      <c r="J33" s="87">
        <f>ROUND(((SUM(BE130:BE222))*I33),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ROUND((SUM(BF130:BF222)),  2)</f>
        <v>0</v>
      </c>
      <c r="I34" s="88">
        <v>0.15</v>
      </c>
      <c r="J34" s="87">
        <f>ROUND(((SUM(BF130:BF222))*I34),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ROUND((SUM(BG130:BG222)),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ROUND((SUM(BH130:BH222)),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ROUND((SUM(BI130:BI222)),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302 - Odběrný objekt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J130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J131</f>
        <v>0</v>
      </c>
      <c r="L97" s="100"/>
    </row>
    <row r="98" spans="2:12" s="9" customFormat="1" ht="19.95" customHeight="1">
      <c r="B98" s="104"/>
      <c r="D98" s="105" t="s">
        <v>138</v>
      </c>
      <c r="E98" s="106"/>
      <c r="F98" s="106"/>
      <c r="G98" s="106"/>
      <c r="H98" s="106"/>
      <c r="I98" s="106"/>
      <c r="J98" s="107">
        <f>J132</f>
        <v>0</v>
      </c>
      <c r="L98" s="104"/>
    </row>
    <row r="99" spans="2:12" s="9" customFormat="1" ht="19.95" customHeight="1">
      <c r="B99" s="104"/>
      <c r="D99" s="105" t="s">
        <v>140</v>
      </c>
      <c r="E99" s="106"/>
      <c r="F99" s="106"/>
      <c r="G99" s="106"/>
      <c r="H99" s="106"/>
      <c r="I99" s="106"/>
      <c r="J99" s="107">
        <f>J143</f>
        <v>0</v>
      </c>
      <c r="L99" s="104"/>
    </row>
    <row r="100" spans="2:12" s="9" customFormat="1" ht="19.95" customHeight="1">
      <c r="B100" s="104"/>
      <c r="D100" s="105" t="s">
        <v>141</v>
      </c>
      <c r="E100" s="106"/>
      <c r="F100" s="106"/>
      <c r="G100" s="106"/>
      <c r="H100" s="106"/>
      <c r="I100" s="106"/>
      <c r="J100" s="107">
        <f>J156</f>
        <v>0</v>
      </c>
      <c r="L100" s="104"/>
    </row>
    <row r="101" spans="2:12" s="9" customFormat="1" ht="19.95" customHeight="1">
      <c r="B101" s="104"/>
      <c r="D101" s="105" t="s">
        <v>143</v>
      </c>
      <c r="E101" s="106"/>
      <c r="F101" s="106"/>
      <c r="G101" s="106"/>
      <c r="H101" s="106"/>
      <c r="I101" s="106"/>
      <c r="J101" s="107">
        <f>J167</f>
        <v>0</v>
      </c>
      <c r="L101" s="104"/>
    </row>
    <row r="102" spans="2:12" s="9" customFormat="1" ht="19.95" customHeight="1">
      <c r="B102" s="104"/>
      <c r="D102" s="105" t="s">
        <v>144</v>
      </c>
      <c r="E102" s="106"/>
      <c r="F102" s="106"/>
      <c r="G102" s="106"/>
      <c r="H102" s="106"/>
      <c r="I102" s="106"/>
      <c r="J102" s="107">
        <f>J174</f>
        <v>0</v>
      </c>
      <c r="L102" s="104"/>
    </row>
    <row r="103" spans="2:12" s="9" customFormat="1" ht="19.95" customHeight="1">
      <c r="B103" s="104"/>
      <c r="D103" s="105" t="s">
        <v>145</v>
      </c>
      <c r="E103" s="106"/>
      <c r="F103" s="106"/>
      <c r="G103" s="106"/>
      <c r="H103" s="106"/>
      <c r="I103" s="106"/>
      <c r="J103" s="107">
        <f>J183</f>
        <v>0</v>
      </c>
      <c r="L103" s="104"/>
    </row>
    <row r="104" spans="2:12" s="9" customFormat="1" ht="19.95" customHeight="1">
      <c r="B104" s="104"/>
      <c r="D104" s="105" t="s">
        <v>146</v>
      </c>
      <c r="E104" s="106"/>
      <c r="F104" s="106"/>
      <c r="G104" s="106"/>
      <c r="H104" s="106"/>
      <c r="I104" s="106"/>
      <c r="J104" s="107">
        <f>J192</f>
        <v>0</v>
      </c>
      <c r="L104" s="104"/>
    </row>
    <row r="105" spans="2:12" s="8" customFormat="1" ht="24.9" customHeight="1">
      <c r="B105" s="100"/>
      <c r="D105" s="101" t="s">
        <v>147</v>
      </c>
      <c r="E105" s="102"/>
      <c r="F105" s="102"/>
      <c r="G105" s="102"/>
      <c r="H105" s="102"/>
      <c r="I105" s="102"/>
      <c r="J105" s="103">
        <f>J195</f>
        <v>0</v>
      </c>
      <c r="L105" s="100"/>
    </row>
    <row r="106" spans="2:12" s="9" customFormat="1" ht="19.95" customHeight="1">
      <c r="B106" s="104"/>
      <c r="D106" s="105" t="s">
        <v>148</v>
      </c>
      <c r="E106" s="106"/>
      <c r="F106" s="106"/>
      <c r="G106" s="106"/>
      <c r="H106" s="106"/>
      <c r="I106" s="106"/>
      <c r="J106" s="107">
        <f>J196</f>
        <v>0</v>
      </c>
      <c r="L106" s="104"/>
    </row>
    <row r="107" spans="2:12" s="9" customFormat="1" ht="19.95" customHeight="1">
      <c r="B107" s="104"/>
      <c r="D107" s="105" t="s">
        <v>880</v>
      </c>
      <c r="E107" s="106"/>
      <c r="F107" s="106"/>
      <c r="G107" s="106"/>
      <c r="H107" s="106"/>
      <c r="I107" s="106"/>
      <c r="J107" s="107">
        <f>J207</f>
        <v>0</v>
      </c>
      <c r="L107" s="104"/>
    </row>
    <row r="108" spans="2:12" s="8" customFormat="1" ht="24.9" customHeight="1">
      <c r="B108" s="100"/>
      <c r="D108" s="101" t="s">
        <v>149</v>
      </c>
      <c r="E108" s="102"/>
      <c r="F108" s="102"/>
      <c r="G108" s="102"/>
      <c r="H108" s="102"/>
      <c r="I108" s="102"/>
      <c r="J108" s="103">
        <f>J210</f>
        <v>0</v>
      </c>
      <c r="L108" s="100"/>
    </row>
    <row r="109" spans="2:12" s="9" customFormat="1" ht="19.95" customHeight="1">
      <c r="B109" s="104"/>
      <c r="D109" s="105" t="s">
        <v>150</v>
      </c>
      <c r="E109" s="106"/>
      <c r="F109" s="106"/>
      <c r="G109" s="106"/>
      <c r="H109" s="106"/>
      <c r="I109" s="106"/>
      <c r="J109" s="107">
        <f>J211</f>
        <v>0</v>
      </c>
      <c r="L109" s="104"/>
    </row>
    <row r="110" spans="2:12" s="9" customFormat="1" ht="19.95" customHeight="1">
      <c r="B110" s="104"/>
      <c r="D110" s="105" t="s">
        <v>151</v>
      </c>
      <c r="E110" s="106"/>
      <c r="F110" s="106"/>
      <c r="G110" s="106"/>
      <c r="H110" s="106"/>
      <c r="I110" s="106"/>
      <c r="J110" s="107">
        <f>J220</f>
        <v>0</v>
      </c>
      <c r="L110" s="104"/>
    </row>
    <row r="111" spans="2:12" s="1" customFormat="1" ht="21.75" customHeight="1">
      <c r="B111" s="28"/>
      <c r="L111" s="28"/>
    </row>
    <row r="112" spans="2:12" s="1" customFormat="1" ht="6.9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8"/>
    </row>
    <row r="116" spans="2:12" s="1" customFormat="1" ht="6.9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8"/>
    </row>
    <row r="117" spans="2:12" s="1" customFormat="1" ht="24.9" customHeight="1">
      <c r="B117" s="28"/>
      <c r="C117" s="17" t="s">
        <v>154</v>
      </c>
      <c r="L117" s="28"/>
    </row>
    <row r="118" spans="2:12" s="1" customFormat="1" ht="6.9" customHeight="1">
      <c r="B118" s="28"/>
      <c r="L118" s="28"/>
    </row>
    <row r="119" spans="2:12" s="1" customFormat="1" ht="12" customHeight="1">
      <c r="B119" s="28"/>
      <c r="C119" s="23" t="s">
        <v>16</v>
      </c>
      <c r="L119" s="28"/>
    </row>
    <row r="120" spans="2:12" s="1" customFormat="1" ht="16.5" customHeight="1">
      <c r="B120" s="28"/>
      <c r="E120" s="205" t="str">
        <f>E7</f>
        <v>Cyklotrasa A3 v intravilánu Kolovrat</v>
      </c>
      <c r="F120" s="206"/>
      <c r="G120" s="206"/>
      <c r="H120" s="206"/>
      <c r="L120" s="28"/>
    </row>
    <row r="121" spans="2:12" s="1" customFormat="1" ht="12" customHeight="1">
      <c r="B121" s="28"/>
      <c r="C121" s="23" t="s">
        <v>130</v>
      </c>
      <c r="L121" s="28"/>
    </row>
    <row r="122" spans="2:12" s="1" customFormat="1" ht="16.5" customHeight="1">
      <c r="B122" s="28"/>
      <c r="E122" s="170" t="str">
        <f>E9</f>
        <v>SO 302 - Odběrný objekt</v>
      </c>
      <c r="F122" s="207"/>
      <c r="G122" s="207"/>
      <c r="H122" s="207"/>
      <c r="L122" s="28"/>
    </row>
    <row r="123" spans="2:12" s="1" customFormat="1" ht="6.9" customHeight="1">
      <c r="B123" s="28"/>
      <c r="L123" s="28"/>
    </row>
    <row r="124" spans="2:12" s="1" customFormat="1" ht="12" customHeight="1">
      <c r="B124" s="28"/>
      <c r="C124" s="23" t="s">
        <v>20</v>
      </c>
      <c r="F124" s="21" t="str">
        <f>F12</f>
        <v xml:space="preserve"> </v>
      </c>
      <c r="I124" s="23" t="s">
        <v>22</v>
      </c>
      <c r="J124" s="48" t="str">
        <f>IF(J12="","",J12)</f>
        <v>5. 9. 2023</v>
      </c>
      <c r="L124" s="28"/>
    </row>
    <row r="125" spans="2:12" s="1" customFormat="1" ht="6.9" customHeight="1">
      <c r="B125" s="28"/>
      <c r="L125" s="28"/>
    </row>
    <row r="126" spans="2:12" s="1" customFormat="1" ht="15.15" customHeight="1">
      <c r="B126" s="28"/>
      <c r="C126" s="23" t="s">
        <v>24</v>
      </c>
      <c r="F126" s="21" t="str">
        <f>E15</f>
        <v>MĚSTSKÁ ČÁST PRAHA-KOLOVRATY</v>
      </c>
      <c r="I126" s="23" t="s">
        <v>31</v>
      </c>
      <c r="J126" s="26" t="str">
        <f>E21</f>
        <v>PFProjekt s.r.o.</v>
      </c>
      <c r="L126" s="28"/>
    </row>
    <row r="127" spans="2:12" s="1" customFormat="1" ht="15.15" customHeight="1">
      <c r="B127" s="28"/>
      <c r="C127" s="23" t="s">
        <v>29</v>
      </c>
      <c r="F127" s="21" t="str">
        <f>IF(E18="","",E18)</f>
        <v>Vyplň údaj</v>
      </c>
      <c r="I127" s="23" t="s">
        <v>34</v>
      </c>
      <c r="J127" s="26" t="str">
        <f>E24</f>
        <v xml:space="preserve"> 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08"/>
      <c r="C129" s="109" t="s">
        <v>155</v>
      </c>
      <c r="D129" s="110" t="s">
        <v>63</v>
      </c>
      <c r="E129" s="110" t="s">
        <v>59</v>
      </c>
      <c r="F129" s="110" t="s">
        <v>60</v>
      </c>
      <c r="G129" s="110" t="s">
        <v>156</v>
      </c>
      <c r="H129" s="110" t="s">
        <v>157</v>
      </c>
      <c r="I129" s="110" t="s">
        <v>158</v>
      </c>
      <c r="J129" s="111" t="s">
        <v>134</v>
      </c>
      <c r="K129" s="112" t="s">
        <v>159</v>
      </c>
      <c r="L129" s="108"/>
      <c r="M129" s="55" t="s">
        <v>1</v>
      </c>
      <c r="N129" s="56" t="s">
        <v>42</v>
      </c>
      <c r="O129" s="56" t="s">
        <v>160</v>
      </c>
      <c r="P129" s="56" t="s">
        <v>161</v>
      </c>
      <c r="Q129" s="56" t="s">
        <v>162</v>
      </c>
      <c r="R129" s="56" t="s">
        <v>163</v>
      </c>
      <c r="S129" s="56" t="s">
        <v>164</v>
      </c>
      <c r="T129" s="57" t="s">
        <v>165</v>
      </c>
    </row>
    <row r="130" spans="2:65" s="1" customFormat="1" ht="22.8" customHeight="1">
      <c r="B130" s="28"/>
      <c r="C130" s="60" t="s">
        <v>166</v>
      </c>
      <c r="J130" s="113">
        <f>BK130</f>
        <v>0</v>
      </c>
      <c r="L130" s="28"/>
      <c r="M130" s="58"/>
      <c r="N130" s="49"/>
      <c r="O130" s="49"/>
      <c r="P130" s="114">
        <f>P131+P195+P210</f>
        <v>0</v>
      </c>
      <c r="Q130" s="49"/>
      <c r="R130" s="114">
        <f>R131+R195+R210</f>
        <v>0</v>
      </c>
      <c r="S130" s="49"/>
      <c r="T130" s="115">
        <f>T131+T195+T210</f>
        <v>0</v>
      </c>
      <c r="AT130" s="13" t="s">
        <v>77</v>
      </c>
      <c r="AU130" s="13" t="s">
        <v>136</v>
      </c>
      <c r="BK130" s="116">
        <f>BK131+BK195+BK210</f>
        <v>0</v>
      </c>
    </row>
    <row r="131" spans="2:65" s="11" customFormat="1" ht="25.95" customHeight="1">
      <c r="B131" s="117"/>
      <c r="D131" s="118" t="s">
        <v>77</v>
      </c>
      <c r="E131" s="119" t="s">
        <v>167</v>
      </c>
      <c r="F131" s="119" t="s">
        <v>168</v>
      </c>
      <c r="I131" s="120"/>
      <c r="J131" s="121">
        <f>BK131</f>
        <v>0</v>
      </c>
      <c r="L131" s="117"/>
      <c r="M131" s="122"/>
      <c r="P131" s="123">
        <f>P132+P143+P156+P167+P174+P183+P192</f>
        <v>0</v>
      </c>
      <c r="R131" s="123">
        <f>R132+R143+R156+R167+R174+R183+R192</f>
        <v>0</v>
      </c>
      <c r="T131" s="124">
        <f>T132+T143+T156+T167+T174+T183+T192</f>
        <v>0</v>
      </c>
      <c r="AR131" s="118" t="s">
        <v>86</v>
      </c>
      <c r="AT131" s="125" t="s">
        <v>77</v>
      </c>
      <c r="AU131" s="125" t="s">
        <v>78</v>
      </c>
      <c r="AY131" s="118" t="s">
        <v>169</v>
      </c>
      <c r="BK131" s="126">
        <f>BK132+BK143+BK156+BK167+BK174+BK183+BK192</f>
        <v>0</v>
      </c>
    </row>
    <row r="132" spans="2:65" s="11" customFormat="1" ht="22.8" customHeight="1">
      <c r="B132" s="117"/>
      <c r="D132" s="118" t="s">
        <v>77</v>
      </c>
      <c r="E132" s="127" t="s">
        <v>86</v>
      </c>
      <c r="F132" s="127" t="s">
        <v>170</v>
      </c>
      <c r="I132" s="120"/>
      <c r="J132" s="128">
        <f>BK132</f>
        <v>0</v>
      </c>
      <c r="L132" s="117"/>
      <c r="M132" s="122"/>
      <c r="P132" s="123">
        <f>SUM(P133:P142)</f>
        <v>0</v>
      </c>
      <c r="R132" s="123">
        <f>SUM(R133:R142)</f>
        <v>0</v>
      </c>
      <c r="T132" s="124">
        <f>SUM(T133:T142)</f>
        <v>0</v>
      </c>
      <c r="AR132" s="118" t="s">
        <v>86</v>
      </c>
      <c r="AT132" s="125" t="s">
        <v>77</v>
      </c>
      <c r="AU132" s="125" t="s">
        <v>86</v>
      </c>
      <c r="AY132" s="118" t="s">
        <v>169</v>
      </c>
      <c r="BK132" s="126">
        <f>SUM(BK133:BK142)</f>
        <v>0</v>
      </c>
    </row>
    <row r="133" spans="2:65" s="1" customFormat="1" ht="33" customHeight="1">
      <c r="B133" s="129"/>
      <c r="C133" s="130" t="s">
        <v>86</v>
      </c>
      <c r="D133" s="130" t="s">
        <v>171</v>
      </c>
      <c r="E133" s="131" t="s">
        <v>729</v>
      </c>
      <c r="F133" s="132" t="s">
        <v>730</v>
      </c>
      <c r="G133" s="133" t="s">
        <v>183</v>
      </c>
      <c r="H133" s="134">
        <v>8.9</v>
      </c>
      <c r="I133" s="135"/>
      <c r="J133" s="136">
        <f>ROUND(I133*H133,2)</f>
        <v>0</v>
      </c>
      <c r="K133" s="137"/>
      <c r="L133" s="28"/>
      <c r="M133" s="138" t="s">
        <v>1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175</v>
      </c>
      <c r="AT133" s="142" t="s">
        <v>171</v>
      </c>
      <c r="AU133" s="142" t="s">
        <v>88</v>
      </c>
      <c r="AY133" s="13" t="s">
        <v>169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3" t="s">
        <v>86</v>
      </c>
      <c r="BK133" s="143">
        <f>ROUND(I133*H133,2)</f>
        <v>0</v>
      </c>
      <c r="BL133" s="13" t="s">
        <v>175</v>
      </c>
      <c r="BM133" s="142" t="s">
        <v>88</v>
      </c>
    </row>
    <row r="134" spans="2:65" s="1" customFormat="1" ht="19.2">
      <c r="B134" s="28"/>
      <c r="D134" s="144" t="s">
        <v>176</v>
      </c>
      <c r="F134" s="145" t="s">
        <v>730</v>
      </c>
      <c r="I134" s="146"/>
      <c r="L134" s="28"/>
      <c r="M134" s="147"/>
      <c r="T134" s="52"/>
      <c r="AT134" s="13" t="s">
        <v>176</v>
      </c>
      <c r="AU134" s="13" t="s">
        <v>88</v>
      </c>
    </row>
    <row r="135" spans="2:65" s="1" customFormat="1" ht="37.799999999999997" customHeight="1">
      <c r="B135" s="129"/>
      <c r="C135" s="130" t="s">
        <v>88</v>
      </c>
      <c r="D135" s="130" t="s">
        <v>171</v>
      </c>
      <c r="E135" s="131" t="s">
        <v>214</v>
      </c>
      <c r="F135" s="132" t="s">
        <v>215</v>
      </c>
      <c r="G135" s="133" t="s">
        <v>183</v>
      </c>
      <c r="H135" s="134">
        <v>6.2</v>
      </c>
      <c r="I135" s="135"/>
      <c r="J135" s="136">
        <f>ROUND(I135*H135,2)</f>
        <v>0</v>
      </c>
      <c r="K135" s="137"/>
      <c r="L135" s="28"/>
      <c r="M135" s="138" t="s">
        <v>1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175</v>
      </c>
      <c r="AT135" s="142" t="s">
        <v>171</v>
      </c>
      <c r="AU135" s="142" t="s">
        <v>88</v>
      </c>
      <c r="AY135" s="13" t="s">
        <v>169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3" t="s">
        <v>86</v>
      </c>
      <c r="BK135" s="143">
        <f>ROUND(I135*H135,2)</f>
        <v>0</v>
      </c>
      <c r="BL135" s="13" t="s">
        <v>175</v>
      </c>
      <c r="BM135" s="142" t="s">
        <v>175</v>
      </c>
    </row>
    <row r="136" spans="2:65" s="1" customFormat="1" ht="19.2">
      <c r="B136" s="28"/>
      <c r="D136" s="144" t="s">
        <v>176</v>
      </c>
      <c r="F136" s="145" t="s">
        <v>215</v>
      </c>
      <c r="I136" s="146"/>
      <c r="L136" s="28"/>
      <c r="M136" s="147"/>
      <c r="T136" s="52"/>
      <c r="AT136" s="13" t="s">
        <v>176</v>
      </c>
      <c r="AU136" s="13" t="s">
        <v>88</v>
      </c>
    </row>
    <row r="137" spans="2:65" s="1" customFormat="1" ht="24.15" customHeight="1">
      <c r="B137" s="129"/>
      <c r="C137" s="130" t="s">
        <v>180</v>
      </c>
      <c r="D137" s="130" t="s">
        <v>171</v>
      </c>
      <c r="E137" s="131" t="s">
        <v>218</v>
      </c>
      <c r="F137" s="132" t="s">
        <v>219</v>
      </c>
      <c r="G137" s="133" t="s">
        <v>183</v>
      </c>
      <c r="H137" s="134">
        <v>6.2</v>
      </c>
      <c r="I137" s="135"/>
      <c r="J137" s="136">
        <f>ROUND(I137*H137,2)</f>
        <v>0</v>
      </c>
      <c r="K137" s="137"/>
      <c r="L137" s="28"/>
      <c r="M137" s="138" t="s">
        <v>1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175</v>
      </c>
      <c r="AT137" s="142" t="s">
        <v>171</v>
      </c>
      <c r="AU137" s="142" t="s">
        <v>88</v>
      </c>
      <c r="AY137" s="13" t="s">
        <v>169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3" t="s">
        <v>86</v>
      </c>
      <c r="BK137" s="143">
        <f>ROUND(I137*H137,2)</f>
        <v>0</v>
      </c>
      <c r="BL137" s="13" t="s">
        <v>175</v>
      </c>
      <c r="BM137" s="142" t="s">
        <v>184</v>
      </c>
    </row>
    <row r="138" spans="2:65" s="1" customFormat="1" ht="19.2">
      <c r="B138" s="28"/>
      <c r="D138" s="144" t="s">
        <v>176</v>
      </c>
      <c r="F138" s="145" t="s">
        <v>219</v>
      </c>
      <c r="I138" s="146"/>
      <c r="L138" s="28"/>
      <c r="M138" s="147"/>
      <c r="T138" s="52"/>
      <c r="AT138" s="13" t="s">
        <v>176</v>
      </c>
      <c r="AU138" s="13" t="s">
        <v>88</v>
      </c>
    </row>
    <row r="139" spans="2:65" s="1" customFormat="1" ht="24.15" customHeight="1">
      <c r="B139" s="129"/>
      <c r="C139" s="130" t="s">
        <v>175</v>
      </c>
      <c r="D139" s="130" t="s">
        <v>171</v>
      </c>
      <c r="E139" s="131" t="s">
        <v>225</v>
      </c>
      <c r="F139" s="132" t="s">
        <v>226</v>
      </c>
      <c r="G139" s="133" t="s">
        <v>183</v>
      </c>
      <c r="H139" s="134">
        <v>1.2</v>
      </c>
      <c r="I139" s="135"/>
      <c r="J139" s="136">
        <f>ROUND(I139*H139,2)</f>
        <v>0</v>
      </c>
      <c r="K139" s="137"/>
      <c r="L139" s="28"/>
      <c r="M139" s="138" t="s">
        <v>1</v>
      </c>
      <c r="N139" s="139" t="s">
        <v>43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175</v>
      </c>
      <c r="AT139" s="142" t="s">
        <v>171</v>
      </c>
      <c r="AU139" s="142" t="s">
        <v>88</v>
      </c>
      <c r="AY139" s="13" t="s">
        <v>169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3" t="s">
        <v>86</v>
      </c>
      <c r="BK139" s="143">
        <f>ROUND(I139*H139,2)</f>
        <v>0</v>
      </c>
      <c r="BL139" s="13" t="s">
        <v>175</v>
      </c>
      <c r="BM139" s="142" t="s">
        <v>187</v>
      </c>
    </row>
    <row r="140" spans="2:65" s="1" customFormat="1" ht="19.2">
      <c r="B140" s="28"/>
      <c r="D140" s="144" t="s">
        <v>176</v>
      </c>
      <c r="F140" s="145" t="s">
        <v>226</v>
      </c>
      <c r="I140" s="146"/>
      <c r="L140" s="28"/>
      <c r="M140" s="147"/>
      <c r="T140" s="52"/>
      <c r="AT140" s="13" t="s">
        <v>176</v>
      </c>
      <c r="AU140" s="13" t="s">
        <v>88</v>
      </c>
    </row>
    <row r="141" spans="2:65" s="1" customFormat="1" ht="33" customHeight="1">
      <c r="B141" s="129"/>
      <c r="C141" s="130" t="s">
        <v>188</v>
      </c>
      <c r="D141" s="130" t="s">
        <v>171</v>
      </c>
      <c r="E141" s="131" t="s">
        <v>229</v>
      </c>
      <c r="F141" s="132" t="s">
        <v>230</v>
      </c>
      <c r="G141" s="133" t="s">
        <v>202</v>
      </c>
      <c r="H141" s="134">
        <v>6.2</v>
      </c>
      <c r="I141" s="135"/>
      <c r="J141" s="136">
        <f>ROUND(I141*H141,2)</f>
        <v>0</v>
      </c>
      <c r="K141" s="137"/>
      <c r="L141" s="28"/>
      <c r="M141" s="138" t="s">
        <v>1</v>
      </c>
      <c r="N141" s="13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175</v>
      </c>
      <c r="AT141" s="142" t="s">
        <v>171</v>
      </c>
      <c r="AU141" s="142" t="s">
        <v>88</v>
      </c>
      <c r="AY141" s="13" t="s">
        <v>169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3" t="s">
        <v>86</v>
      </c>
      <c r="BK141" s="143">
        <f>ROUND(I141*H141,2)</f>
        <v>0</v>
      </c>
      <c r="BL141" s="13" t="s">
        <v>175</v>
      </c>
      <c r="BM141" s="142" t="s">
        <v>191</v>
      </c>
    </row>
    <row r="142" spans="2:65" s="1" customFormat="1" ht="19.2">
      <c r="B142" s="28"/>
      <c r="D142" s="144" t="s">
        <v>176</v>
      </c>
      <c r="F142" s="145" t="s">
        <v>230</v>
      </c>
      <c r="I142" s="146"/>
      <c r="L142" s="28"/>
      <c r="M142" s="147"/>
      <c r="T142" s="52"/>
      <c r="AT142" s="13" t="s">
        <v>176</v>
      </c>
      <c r="AU142" s="13" t="s">
        <v>88</v>
      </c>
    </row>
    <row r="143" spans="2:65" s="11" customFormat="1" ht="22.8" customHeight="1">
      <c r="B143" s="117"/>
      <c r="D143" s="118" t="s">
        <v>77</v>
      </c>
      <c r="E143" s="127" t="s">
        <v>180</v>
      </c>
      <c r="F143" s="127" t="s">
        <v>274</v>
      </c>
      <c r="I143" s="120"/>
      <c r="J143" s="128">
        <f>BK143</f>
        <v>0</v>
      </c>
      <c r="L143" s="117"/>
      <c r="M143" s="122"/>
      <c r="P143" s="123">
        <f>SUM(P144:P155)</f>
        <v>0</v>
      </c>
      <c r="R143" s="123">
        <f>SUM(R144:R155)</f>
        <v>0</v>
      </c>
      <c r="T143" s="124">
        <f>SUM(T144:T155)</f>
        <v>0</v>
      </c>
      <c r="AR143" s="118" t="s">
        <v>86</v>
      </c>
      <c r="AT143" s="125" t="s">
        <v>77</v>
      </c>
      <c r="AU143" s="125" t="s">
        <v>86</v>
      </c>
      <c r="AY143" s="118" t="s">
        <v>169</v>
      </c>
      <c r="BK143" s="126">
        <f>SUM(BK144:BK155)</f>
        <v>0</v>
      </c>
    </row>
    <row r="144" spans="2:65" s="1" customFormat="1" ht="24.15" customHeight="1">
      <c r="B144" s="129"/>
      <c r="C144" s="130" t="s">
        <v>184</v>
      </c>
      <c r="D144" s="130" t="s">
        <v>171</v>
      </c>
      <c r="E144" s="131" t="s">
        <v>881</v>
      </c>
      <c r="F144" s="132" t="s">
        <v>882</v>
      </c>
      <c r="G144" s="133" t="s">
        <v>174</v>
      </c>
      <c r="H144" s="134">
        <v>28.95</v>
      </c>
      <c r="I144" s="135"/>
      <c r="J144" s="136">
        <f>ROUND(I144*H144,2)</f>
        <v>0</v>
      </c>
      <c r="K144" s="137"/>
      <c r="L144" s="28"/>
      <c r="M144" s="138" t="s">
        <v>1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175</v>
      </c>
      <c r="AT144" s="142" t="s">
        <v>171</v>
      </c>
      <c r="AU144" s="142" t="s">
        <v>88</v>
      </c>
      <c r="AY144" s="13" t="s">
        <v>169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3" t="s">
        <v>86</v>
      </c>
      <c r="BK144" s="143">
        <f>ROUND(I144*H144,2)</f>
        <v>0</v>
      </c>
      <c r="BL144" s="13" t="s">
        <v>175</v>
      </c>
      <c r="BM144" s="142" t="s">
        <v>228</v>
      </c>
    </row>
    <row r="145" spans="2:65" s="1" customFormat="1" ht="10.199999999999999">
      <c r="B145" s="28"/>
      <c r="D145" s="144" t="s">
        <v>176</v>
      </c>
      <c r="F145" s="145" t="s">
        <v>882</v>
      </c>
      <c r="I145" s="146"/>
      <c r="L145" s="28"/>
      <c r="M145" s="147"/>
      <c r="T145" s="52"/>
      <c r="AT145" s="13" t="s">
        <v>176</v>
      </c>
      <c r="AU145" s="13" t="s">
        <v>88</v>
      </c>
    </row>
    <row r="146" spans="2:65" s="1" customFormat="1" ht="24.15" customHeight="1">
      <c r="B146" s="129"/>
      <c r="C146" s="130" t="s">
        <v>453</v>
      </c>
      <c r="D146" s="130" t="s">
        <v>171</v>
      </c>
      <c r="E146" s="131" t="s">
        <v>883</v>
      </c>
      <c r="F146" s="132" t="s">
        <v>884</v>
      </c>
      <c r="G146" s="133" t="s">
        <v>174</v>
      </c>
      <c r="H146" s="134">
        <v>28.95</v>
      </c>
      <c r="I146" s="135"/>
      <c r="J146" s="136">
        <f>ROUND(I146*H146,2)</f>
        <v>0</v>
      </c>
      <c r="K146" s="137"/>
      <c r="L146" s="28"/>
      <c r="M146" s="138" t="s">
        <v>1</v>
      </c>
      <c r="N146" s="139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175</v>
      </c>
      <c r="AT146" s="142" t="s">
        <v>171</v>
      </c>
      <c r="AU146" s="142" t="s">
        <v>88</v>
      </c>
      <c r="AY146" s="13" t="s">
        <v>169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3" t="s">
        <v>86</v>
      </c>
      <c r="BK146" s="143">
        <f>ROUND(I146*H146,2)</f>
        <v>0</v>
      </c>
      <c r="BL146" s="13" t="s">
        <v>175</v>
      </c>
      <c r="BM146" s="142" t="s">
        <v>236</v>
      </c>
    </row>
    <row r="147" spans="2:65" s="1" customFormat="1" ht="19.2">
      <c r="B147" s="28"/>
      <c r="D147" s="144" t="s">
        <v>176</v>
      </c>
      <c r="F147" s="145" t="s">
        <v>884</v>
      </c>
      <c r="I147" s="146"/>
      <c r="L147" s="28"/>
      <c r="M147" s="147"/>
      <c r="T147" s="52"/>
      <c r="AT147" s="13" t="s">
        <v>176</v>
      </c>
      <c r="AU147" s="13" t="s">
        <v>88</v>
      </c>
    </row>
    <row r="148" spans="2:65" s="1" customFormat="1" ht="24.15" customHeight="1">
      <c r="B148" s="129"/>
      <c r="C148" s="130" t="s">
        <v>187</v>
      </c>
      <c r="D148" s="130" t="s">
        <v>171</v>
      </c>
      <c r="E148" s="131" t="s">
        <v>885</v>
      </c>
      <c r="F148" s="132" t="s">
        <v>886</v>
      </c>
      <c r="G148" s="133" t="s">
        <v>183</v>
      </c>
      <c r="H148" s="134">
        <v>11.646000000000001</v>
      </c>
      <c r="I148" s="135"/>
      <c r="J148" s="136">
        <f>ROUND(I148*H148,2)</f>
        <v>0</v>
      </c>
      <c r="K148" s="137"/>
      <c r="L148" s="28"/>
      <c r="M148" s="138" t="s">
        <v>1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175</v>
      </c>
      <c r="AT148" s="142" t="s">
        <v>171</v>
      </c>
      <c r="AU148" s="142" t="s">
        <v>88</v>
      </c>
      <c r="AY148" s="13" t="s">
        <v>169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3" t="s">
        <v>86</v>
      </c>
      <c r="BK148" s="143">
        <f>ROUND(I148*H148,2)</f>
        <v>0</v>
      </c>
      <c r="BL148" s="13" t="s">
        <v>175</v>
      </c>
      <c r="BM148" s="142" t="s">
        <v>216</v>
      </c>
    </row>
    <row r="149" spans="2:65" s="1" customFormat="1" ht="10.199999999999999">
      <c r="B149" s="28"/>
      <c r="D149" s="144" t="s">
        <v>176</v>
      </c>
      <c r="F149" s="145" t="s">
        <v>886</v>
      </c>
      <c r="I149" s="146"/>
      <c r="L149" s="28"/>
      <c r="M149" s="147"/>
      <c r="T149" s="52"/>
      <c r="AT149" s="13" t="s">
        <v>176</v>
      </c>
      <c r="AU149" s="13" t="s">
        <v>88</v>
      </c>
    </row>
    <row r="150" spans="2:65" s="1" customFormat="1" ht="16.5" customHeight="1">
      <c r="B150" s="129"/>
      <c r="C150" s="130" t="s">
        <v>217</v>
      </c>
      <c r="D150" s="130" t="s">
        <v>171</v>
      </c>
      <c r="E150" s="131" t="s">
        <v>279</v>
      </c>
      <c r="F150" s="132" t="s">
        <v>280</v>
      </c>
      <c r="G150" s="133" t="s">
        <v>202</v>
      </c>
      <c r="H150" s="134">
        <v>0.55600000000000005</v>
      </c>
      <c r="I150" s="135"/>
      <c r="J150" s="136">
        <f>ROUND(I150*H150,2)</f>
        <v>0</v>
      </c>
      <c r="K150" s="137"/>
      <c r="L150" s="28"/>
      <c r="M150" s="138" t="s">
        <v>1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175</v>
      </c>
      <c r="AT150" s="142" t="s">
        <v>171</v>
      </c>
      <c r="AU150" s="142" t="s">
        <v>88</v>
      </c>
      <c r="AY150" s="13" t="s">
        <v>169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3" t="s">
        <v>86</v>
      </c>
      <c r="BK150" s="143">
        <f>ROUND(I150*H150,2)</f>
        <v>0</v>
      </c>
      <c r="BL150" s="13" t="s">
        <v>175</v>
      </c>
      <c r="BM150" s="142" t="s">
        <v>220</v>
      </c>
    </row>
    <row r="151" spans="2:65" s="1" customFormat="1" ht="10.199999999999999">
      <c r="B151" s="28"/>
      <c r="D151" s="144" t="s">
        <v>176</v>
      </c>
      <c r="F151" s="145" t="s">
        <v>280</v>
      </c>
      <c r="I151" s="146"/>
      <c r="L151" s="28"/>
      <c r="M151" s="147"/>
      <c r="T151" s="52"/>
      <c r="AT151" s="13" t="s">
        <v>176</v>
      </c>
      <c r="AU151" s="13" t="s">
        <v>88</v>
      </c>
    </row>
    <row r="152" spans="2:65" s="1" customFormat="1" ht="24.15" customHeight="1">
      <c r="B152" s="129"/>
      <c r="C152" s="130" t="s">
        <v>191</v>
      </c>
      <c r="D152" s="130" t="s">
        <v>171</v>
      </c>
      <c r="E152" s="131" t="s">
        <v>777</v>
      </c>
      <c r="F152" s="132" t="s">
        <v>778</v>
      </c>
      <c r="G152" s="133" t="s">
        <v>195</v>
      </c>
      <c r="H152" s="134">
        <v>5.8</v>
      </c>
      <c r="I152" s="135"/>
      <c r="J152" s="136">
        <f>ROUND(I152*H152,2)</f>
        <v>0</v>
      </c>
      <c r="K152" s="137"/>
      <c r="L152" s="28"/>
      <c r="M152" s="138" t="s">
        <v>1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175</v>
      </c>
      <c r="AT152" s="142" t="s">
        <v>171</v>
      </c>
      <c r="AU152" s="142" t="s">
        <v>88</v>
      </c>
      <c r="AY152" s="13" t="s">
        <v>169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3" t="s">
        <v>86</v>
      </c>
      <c r="BK152" s="143">
        <f>ROUND(I152*H152,2)</f>
        <v>0</v>
      </c>
      <c r="BL152" s="13" t="s">
        <v>175</v>
      </c>
      <c r="BM152" s="142" t="s">
        <v>223</v>
      </c>
    </row>
    <row r="153" spans="2:65" s="1" customFormat="1" ht="19.2">
      <c r="B153" s="28"/>
      <c r="D153" s="144" t="s">
        <v>176</v>
      </c>
      <c r="F153" s="145" t="s">
        <v>778</v>
      </c>
      <c r="I153" s="146"/>
      <c r="L153" s="28"/>
      <c r="M153" s="147"/>
      <c r="T153" s="52"/>
      <c r="AT153" s="13" t="s">
        <v>176</v>
      </c>
      <c r="AU153" s="13" t="s">
        <v>88</v>
      </c>
    </row>
    <row r="154" spans="2:65" s="1" customFormat="1" ht="16.5" customHeight="1">
      <c r="B154" s="129"/>
      <c r="C154" s="148" t="s">
        <v>224</v>
      </c>
      <c r="D154" s="148" t="s">
        <v>199</v>
      </c>
      <c r="E154" s="149" t="s">
        <v>779</v>
      </c>
      <c r="F154" s="150" t="s">
        <v>780</v>
      </c>
      <c r="G154" s="151" t="s">
        <v>195</v>
      </c>
      <c r="H154" s="152">
        <v>5.8</v>
      </c>
      <c r="I154" s="153"/>
      <c r="J154" s="154">
        <f>ROUND(I154*H154,2)</f>
        <v>0</v>
      </c>
      <c r="K154" s="155"/>
      <c r="L154" s="156"/>
      <c r="M154" s="157" t="s">
        <v>1</v>
      </c>
      <c r="N154" s="158" t="s">
        <v>43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187</v>
      </c>
      <c r="AT154" s="142" t="s">
        <v>199</v>
      </c>
      <c r="AU154" s="142" t="s">
        <v>88</v>
      </c>
      <c r="AY154" s="13" t="s">
        <v>169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3" t="s">
        <v>86</v>
      </c>
      <c r="BK154" s="143">
        <f>ROUND(I154*H154,2)</f>
        <v>0</v>
      </c>
      <c r="BL154" s="13" t="s">
        <v>175</v>
      </c>
      <c r="BM154" s="142" t="s">
        <v>227</v>
      </c>
    </row>
    <row r="155" spans="2:65" s="1" customFormat="1" ht="10.199999999999999">
      <c r="B155" s="28"/>
      <c r="D155" s="144" t="s">
        <v>176</v>
      </c>
      <c r="F155" s="145" t="s">
        <v>780</v>
      </c>
      <c r="I155" s="146"/>
      <c r="L155" s="28"/>
      <c r="M155" s="147"/>
      <c r="T155" s="52"/>
      <c r="AT155" s="13" t="s">
        <v>176</v>
      </c>
      <c r="AU155" s="13" t="s">
        <v>88</v>
      </c>
    </row>
    <row r="156" spans="2:65" s="11" customFormat="1" ht="22.8" customHeight="1">
      <c r="B156" s="117"/>
      <c r="D156" s="118" t="s">
        <v>77</v>
      </c>
      <c r="E156" s="127" t="s">
        <v>175</v>
      </c>
      <c r="F156" s="127" t="s">
        <v>293</v>
      </c>
      <c r="I156" s="120"/>
      <c r="J156" s="128">
        <f>BK156</f>
        <v>0</v>
      </c>
      <c r="L156" s="117"/>
      <c r="M156" s="122"/>
      <c r="P156" s="123">
        <f>SUM(P157:P166)</f>
        <v>0</v>
      </c>
      <c r="R156" s="123">
        <f>SUM(R157:R166)</f>
        <v>0</v>
      </c>
      <c r="T156" s="124">
        <f>SUM(T157:T166)</f>
        <v>0</v>
      </c>
      <c r="AR156" s="118" t="s">
        <v>86</v>
      </c>
      <c r="AT156" s="125" t="s">
        <v>77</v>
      </c>
      <c r="AU156" s="125" t="s">
        <v>86</v>
      </c>
      <c r="AY156" s="118" t="s">
        <v>169</v>
      </c>
      <c r="BK156" s="126">
        <f>SUM(BK157:BK166)</f>
        <v>0</v>
      </c>
    </row>
    <row r="157" spans="2:65" s="1" customFormat="1" ht="24.15" customHeight="1">
      <c r="B157" s="129"/>
      <c r="C157" s="130" t="s">
        <v>228</v>
      </c>
      <c r="D157" s="130" t="s">
        <v>171</v>
      </c>
      <c r="E157" s="131" t="s">
        <v>887</v>
      </c>
      <c r="F157" s="132" t="s">
        <v>888</v>
      </c>
      <c r="G157" s="133" t="s">
        <v>174</v>
      </c>
      <c r="H157" s="134">
        <v>5.2</v>
      </c>
      <c r="I157" s="135"/>
      <c r="J157" s="136">
        <f>ROUND(I157*H157,2)</f>
        <v>0</v>
      </c>
      <c r="K157" s="137"/>
      <c r="L157" s="28"/>
      <c r="M157" s="138" t="s">
        <v>1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175</v>
      </c>
      <c r="AT157" s="142" t="s">
        <v>171</v>
      </c>
      <c r="AU157" s="142" t="s">
        <v>88</v>
      </c>
      <c r="AY157" s="13" t="s">
        <v>169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3" t="s">
        <v>86</v>
      </c>
      <c r="BK157" s="143">
        <f>ROUND(I157*H157,2)</f>
        <v>0</v>
      </c>
      <c r="BL157" s="13" t="s">
        <v>175</v>
      </c>
      <c r="BM157" s="142" t="s">
        <v>231</v>
      </c>
    </row>
    <row r="158" spans="2:65" s="1" customFormat="1" ht="19.2">
      <c r="B158" s="28"/>
      <c r="D158" s="144" t="s">
        <v>176</v>
      </c>
      <c r="F158" s="145" t="s">
        <v>888</v>
      </c>
      <c r="I158" s="146"/>
      <c r="L158" s="28"/>
      <c r="M158" s="147"/>
      <c r="T158" s="52"/>
      <c r="AT158" s="13" t="s">
        <v>176</v>
      </c>
      <c r="AU158" s="13" t="s">
        <v>88</v>
      </c>
    </row>
    <row r="159" spans="2:65" s="1" customFormat="1" ht="24.15" customHeight="1">
      <c r="B159" s="129"/>
      <c r="C159" s="130" t="s">
        <v>232</v>
      </c>
      <c r="D159" s="130" t="s">
        <v>171</v>
      </c>
      <c r="E159" s="131" t="s">
        <v>889</v>
      </c>
      <c r="F159" s="132" t="s">
        <v>890</v>
      </c>
      <c r="G159" s="133" t="s">
        <v>174</v>
      </c>
      <c r="H159" s="134">
        <v>5.6</v>
      </c>
      <c r="I159" s="135"/>
      <c r="J159" s="136">
        <f>ROUND(I159*H159,2)</f>
        <v>0</v>
      </c>
      <c r="K159" s="137"/>
      <c r="L159" s="28"/>
      <c r="M159" s="138" t="s">
        <v>1</v>
      </c>
      <c r="N159" s="139" t="s">
        <v>43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175</v>
      </c>
      <c r="AT159" s="142" t="s">
        <v>171</v>
      </c>
      <c r="AU159" s="142" t="s">
        <v>88</v>
      </c>
      <c r="AY159" s="13" t="s">
        <v>169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3" t="s">
        <v>86</v>
      </c>
      <c r="BK159" s="143">
        <f>ROUND(I159*H159,2)</f>
        <v>0</v>
      </c>
      <c r="BL159" s="13" t="s">
        <v>175</v>
      </c>
      <c r="BM159" s="142" t="s">
        <v>235</v>
      </c>
    </row>
    <row r="160" spans="2:65" s="1" customFormat="1" ht="19.2">
      <c r="B160" s="28"/>
      <c r="D160" s="144" t="s">
        <v>176</v>
      </c>
      <c r="F160" s="145" t="s">
        <v>890</v>
      </c>
      <c r="I160" s="146"/>
      <c r="L160" s="28"/>
      <c r="M160" s="147"/>
      <c r="T160" s="52"/>
      <c r="AT160" s="13" t="s">
        <v>176</v>
      </c>
      <c r="AU160" s="13" t="s">
        <v>88</v>
      </c>
    </row>
    <row r="161" spans="2:65" s="1" customFormat="1" ht="33" customHeight="1">
      <c r="B161" s="129"/>
      <c r="C161" s="130" t="s">
        <v>236</v>
      </c>
      <c r="D161" s="130" t="s">
        <v>171</v>
      </c>
      <c r="E161" s="131" t="s">
        <v>561</v>
      </c>
      <c r="F161" s="132" t="s">
        <v>562</v>
      </c>
      <c r="G161" s="133" t="s">
        <v>174</v>
      </c>
      <c r="H161" s="134">
        <v>10.8</v>
      </c>
      <c r="I161" s="135"/>
      <c r="J161" s="136">
        <f>ROUND(I161*H161,2)</f>
        <v>0</v>
      </c>
      <c r="K161" s="137"/>
      <c r="L161" s="28"/>
      <c r="M161" s="138" t="s">
        <v>1</v>
      </c>
      <c r="N161" s="139" t="s">
        <v>43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175</v>
      </c>
      <c r="AT161" s="142" t="s">
        <v>171</v>
      </c>
      <c r="AU161" s="142" t="s">
        <v>88</v>
      </c>
      <c r="AY161" s="13" t="s">
        <v>169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3" t="s">
        <v>86</v>
      </c>
      <c r="BK161" s="143">
        <f>ROUND(I161*H161,2)</f>
        <v>0</v>
      </c>
      <c r="BL161" s="13" t="s">
        <v>175</v>
      </c>
      <c r="BM161" s="142" t="s">
        <v>239</v>
      </c>
    </row>
    <row r="162" spans="2:65" s="1" customFormat="1" ht="19.2">
      <c r="B162" s="28"/>
      <c r="D162" s="144" t="s">
        <v>176</v>
      </c>
      <c r="F162" s="145" t="s">
        <v>562</v>
      </c>
      <c r="I162" s="146"/>
      <c r="L162" s="28"/>
      <c r="M162" s="147"/>
      <c r="T162" s="52"/>
      <c r="AT162" s="13" t="s">
        <v>176</v>
      </c>
      <c r="AU162" s="13" t="s">
        <v>88</v>
      </c>
    </row>
    <row r="163" spans="2:65" s="1" customFormat="1" ht="24.15" customHeight="1">
      <c r="B163" s="129"/>
      <c r="C163" s="130" t="s">
        <v>8</v>
      </c>
      <c r="D163" s="130" t="s">
        <v>171</v>
      </c>
      <c r="E163" s="131" t="s">
        <v>891</v>
      </c>
      <c r="F163" s="132" t="s">
        <v>854</v>
      </c>
      <c r="G163" s="133" t="s">
        <v>174</v>
      </c>
      <c r="H163" s="134">
        <v>2.4</v>
      </c>
      <c r="I163" s="135"/>
      <c r="J163" s="136">
        <f>ROUND(I163*H163,2)</f>
        <v>0</v>
      </c>
      <c r="K163" s="137"/>
      <c r="L163" s="28"/>
      <c r="M163" s="138" t="s">
        <v>1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175</v>
      </c>
      <c r="AT163" s="142" t="s">
        <v>171</v>
      </c>
      <c r="AU163" s="142" t="s">
        <v>88</v>
      </c>
      <c r="AY163" s="13" t="s">
        <v>169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3" t="s">
        <v>86</v>
      </c>
      <c r="BK163" s="143">
        <f>ROUND(I163*H163,2)</f>
        <v>0</v>
      </c>
      <c r="BL163" s="13" t="s">
        <v>175</v>
      </c>
      <c r="BM163" s="142" t="s">
        <v>242</v>
      </c>
    </row>
    <row r="164" spans="2:65" s="1" customFormat="1" ht="19.2">
      <c r="B164" s="28"/>
      <c r="D164" s="144" t="s">
        <v>176</v>
      </c>
      <c r="F164" s="145" t="s">
        <v>854</v>
      </c>
      <c r="I164" s="146"/>
      <c r="L164" s="28"/>
      <c r="M164" s="147"/>
      <c r="T164" s="52"/>
      <c r="AT164" s="13" t="s">
        <v>176</v>
      </c>
      <c r="AU164" s="13" t="s">
        <v>88</v>
      </c>
    </row>
    <row r="165" spans="2:65" s="1" customFormat="1" ht="24.15" customHeight="1">
      <c r="B165" s="129"/>
      <c r="C165" s="130" t="s">
        <v>216</v>
      </c>
      <c r="D165" s="130" t="s">
        <v>171</v>
      </c>
      <c r="E165" s="131" t="s">
        <v>892</v>
      </c>
      <c r="F165" s="132" t="s">
        <v>893</v>
      </c>
      <c r="G165" s="133" t="s">
        <v>174</v>
      </c>
      <c r="H165" s="134">
        <v>2.4</v>
      </c>
      <c r="I165" s="135"/>
      <c r="J165" s="136">
        <f>ROUND(I165*H165,2)</f>
        <v>0</v>
      </c>
      <c r="K165" s="137"/>
      <c r="L165" s="28"/>
      <c r="M165" s="138" t="s">
        <v>1</v>
      </c>
      <c r="N165" s="13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175</v>
      </c>
      <c r="AT165" s="142" t="s">
        <v>171</v>
      </c>
      <c r="AU165" s="142" t="s">
        <v>88</v>
      </c>
      <c r="AY165" s="13" t="s">
        <v>169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3" t="s">
        <v>86</v>
      </c>
      <c r="BK165" s="143">
        <f>ROUND(I165*H165,2)</f>
        <v>0</v>
      </c>
      <c r="BL165" s="13" t="s">
        <v>175</v>
      </c>
      <c r="BM165" s="142" t="s">
        <v>245</v>
      </c>
    </row>
    <row r="166" spans="2:65" s="1" customFormat="1" ht="10.199999999999999">
      <c r="B166" s="28"/>
      <c r="D166" s="144" t="s">
        <v>176</v>
      </c>
      <c r="F166" s="145" t="s">
        <v>893</v>
      </c>
      <c r="I166" s="146"/>
      <c r="L166" s="28"/>
      <c r="M166" s="147"/>
      <c r="T166" s="52"/>
      <c r="AT166" s="13" t="s">
        <v>176</v>
      </c>
      <c r="AU166" s="13" t="s">
        <v>88</v>
      </c>
    </row>
    <row r="167" spans="2:65" s="11" customFormat="1" ht="22.8" customHeight="1">
      <c r="B167" s="117"/>
      <c r="D167" s="118" t="s">
        <v>77</v>
      </c>
      <c r="E167" s="127" t="s">
        <v>187</v>
      </c>
      <c r="F167" s="127" t="s">
        <v>321</v>
      </c>
      <c r="I167" s="120"/>
      <c r="J167" s="128">
        <f>BK167</f>
        <v>0</v>
      </c>
      <c r="L167" s="117"/>
      <c r="M167" s="122"/>
      <c r="P167" s="123">
        <f>SUM(P168:P173)</f>
        <v>0</v>
      </c>
      <c r="R167" s="123">
        <f>SUM(R168:R173)</f>
        <v>0</v>
      </c>
      <c r="T167" s="124">
        <f>SUM(T168:T173)</f>
        <v>0</v>
      </c>
      <c r="AR167" s="118" t="s">
        <v>86</v>
      </c>
      <c r="AT167" s="125" t="s">
        <v>77</v>
      </c>
      <c r="AU167" s="125" t="s">
        <v>86</v>
      </c>
      <c r="AY167" s="118" t="s">
        <v>169</v>
      </c>
      <c r="BK167" s="126">
        <f>SUM(BK168:BK173)</f>
        <v>0</v>
      </c>
    </row>
    <row r="168" spans="2:65" s="1" customFormat="1" ht="33" customHeight="1">
      <c r="B168" s="129"/>
      <c r="C168" s="130" t="s">
        <v>247</v>
      </c>
      <c r="D168" s="130" t="s">
        <v>171</v>
      </c>
      <c r="E168" s="131" t="s">
        <v>489</v>
      </c>
      <c r="F168" s="132" t="s">
        <v>490</v>
      </c>
      <c r="G168" s="133" t="s">
        <v>195</v>
      </c>
      <c r="H168" s="134">
        <v>2</v>
      </c>
      <c r="I168" s="135"/>
      <c r="J168" s="136">
        <f>ROUND(I168*H168,2)</f>
        <v>0</v>
      </c>
      <c r="K168" s="137"/>
      <c r="L168" s="28"/>
      <c r="M168" s="138" t="s">
        <v>1</v>
      </c>
      <c r="N168" s="139" t="s">
        <v>43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175</v>
      </c>
      <c r="AT168" s="142" t="s">
        <v>171</v>
      </c>
      <c r="AU168" s="142" t="s">
        <v>88</v>
      </c>
      <c r="AY168" s="13" t="s">
        <v>169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3" t="s">
        <v>86</v>
      </c>
      <c r="BK168" s="143">
        <f>ROUND(I168*H168,2)</f>
        <v>0</v>
      </c>
      <c r="BL168" s="13" t="s">
        <v>175</v>
      </c>
      <c r="BM168" s="142" t="s">
        <v>250</v>
      </c>
    </row>
    <row r="169" spans="2:65" s="1" customFormat="1" ht="19.2">
      <c r="B169" s="28"/>
      <c r="D169" s="144" t="s">
        <v>176</v>
      </c>
      <c r="F169" s="145" t="s">
        <v>490</v>
      </c>
      <c r="I169" s="146"/>
      <c r="L169" s="28"/>
      <c r="M169" s="147"/>
      <c r="T169" s="52"/>
      <c r="AT169" s="13" t="s">
        <v>176</v>
      </c>
      <c r="AU169" s="13" t="s">
        <v>88</v>
      </c>
    </row>
    <row r="170" spans="2:65" s="1" customFormat="1" ht="16.5" customHeight="1">
      <c r="B170" s="129"/>
      <c r="C170" s="148" t="s">
        <v>220</v>
      </c>
      <c r="D170" s="148" t="s">
        <v>199</v>
      </c>
      <c r="E170" s="149" t="s">
        <v>491</v>
      </c>
      <c r="F170" s="150" t="s">
        <v>492</v>
      </c>
      <c r="G170" s="151" t="s">
        <v>195</v>
      </c>
      <c r="H170" s="152">
        <v>2</v>
      </c>
      <c r="I170" s="153"/>
      <c r="J170" s="154">
        <f>ROUND(I170*H170,2)</f>
        <v>0</v>
      </c>
      <c r="K170" s="155"/>
      <c r="L170" s="156"/>
      <c r="M170" s="157" t="s">
        <v>1</v>
      </c>
      <c r="N170" s="158" t="s">
        <v>43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187</v>
      </c>
      <c r="AT170" s="142" t="s">
        <v>199</v>
      </c>
      <c r="AU170" s="142" t="s">
        <v>88</v>
      </c>
      <c r="AY170" s="13" t="s">
        <v>169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3" t="s">
        <v>86</v>
      </c>
      <c r="BK170" s="143">
        <f>ROUND(I170*H170,2)</f>
        <v>0</v>
      </c>
      <c r="BL170" s="13" t="s">
        <v>175</v>
      </c>
      <c r="BM170" s="142" t="s">
        <v>253</v>
      </c>
    </row>
    <row r="171" spans="2:65" s="1" customFormat="1" ht="10.199999999999999">
      <c r="B171" s="28"/>
      <c r="D171" s="144" t="s">
        <v>176</v>
      </c>
      <c r="F171" s="145" t="s">
        <v>492</v>
      </c>
      <c r="I171" s="146"/>
      <c r="L171" s="28"/>
      <c r="M171" s="147"/>
      <c r="T171" s="52"/>
      <c r="AT171" s="13" t="s">
        <v>176</v>
      </c>
      <c r="AU171" s="13" t="s">
        <v>88</v>
      </c>
    </row>
    <row r="172" spans="2:65" s="1" customFormat="1" ht="24.15" customHeight="1">
      <c r="B172" s="129"/>
      <c r="C172" s="130" t="s">
        <v>254</v>
      </c>
      <c r="D172" s="130" t="s">
        <v>171</v>
      </c>
      <c r="E172" s="131" t="s">
        <v>894</v>
      </c>
      <c r="F172" s="132" t="s">
        <v>895</v>
      </c>
      <c r="G172" s="133" t="s">
        <v>183</v>
      </c>
      <c r="H172" s="134">
        <v>1</v>
      </c>
      <c r="I172" s="135"/>
      <c r="J172" s="136">
        <f>ROUND(I172*H172,2)</f>
        <v>0</v>
      </c>
      <c r="K172" s="137"/>
      <c r="L172" s="28"/>
      <c r="M172" s="138" t="s">
        <v>1</v>
      </c>
      <c r="N172" s="139" t="s">
        <v>43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175</v>
      </c>
      <c r="AT172" s="142" t="s">
        <v>171</v>
      </c>
      <c r="AU172" s="142" t="s">
        <v>88</v>
      </c>
      <c r="AY172" s="13" t="s">
        <v>169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3" t="s">
        <v>86</v>
      </c>
      <c r="BK172" s="143">
        <f>ROUND(I172*H172,2)</f>
        <v>0</v>
      </c>
      <c r="BL172" s="13" t="s">
        <v>175</v>
      </c>
      <c r="BM172" s="142" t="s">
        <v>257</v>
      </c>
    </row>
    <row r="173" spans="2:65" s="1" customFormat="1" ht="10.199999999999999">
      <c r="B173" s="28"/>
      <c r="D173" s="144" t="s">
        <v>176</v>
      </c>
      <c r="F173" s="145" t="s">
        <v>895</v>
      </c>
      <c r="I173" s="146"/>
      <c r="L173" s="28"/>
      <c r="M173" s="147"/>
      <c r="T173" s="52"/>
      <c r="AT173" s="13" t="s">
        <v>176</v>
      </c>
      <c r="AU173" s="13" t="s">
        <v>88</v>
      </c>
    </row>
    <row r="174" spans="2:65" s="11" customFormat="1" ht="22.8" customHeight="1">
      <c r="B174" s="117"/>
      <c r="D174" s="118" t="s">
        <v>77</v>
      </c>
      <c r="E174" s="127" t="s">
        <v>217</v>
      </c>
      <c r="F174" s="127" t="s">
        <v>325</v>
      </c>
      <c r="I174" s="120"/>
      <c r="J174" s="128">
        <f>BK174</f>
        <v>0</v>
      </c>
      <c r="L174" s="117"/>
      <c r="M174" s="122"/>
      <c r="P174" s="123">
        <f>SUM(P175:P182)</f>
        <v>0</v>
      </c>
      <c r="R174" s="123">
        <f>SUM(R175:R182)</f>
        <v>0</v>
      </c>
      <c r="T174" s="124">
        <f>SUM(T175:T182)</f>
        <v>0</v>
      </c>
      <c r="AR174" s="118" t="s">
        <v>86</v>
      </c>
      <c r="AT174" s="125" t="s">
        <v>77</v>
      </c>
      <c r="AU174" s="125" t="s">
        <v>86</v>
      </c>
      <c r="AY174" s="118" t="s">
        <v>169</v>
      </c>
      <c r="BK174" s="126">
        <f>SUM(BK175:BK182)</f>
        <v>0</v>
      </c>
    </row>
    <row r="175" spans="2:65" s="1" customFormat="1" ht="16.5" customHeight="1">
      <c r="B175" s="129"/>
      <c r="C175" s="130" t="s">
        <v>223</v>
      </c>
      <c r="D175" s="130" t="s">
        <v>171</v>
      </c>
      <c r="E175" s="131" t="s">
        <v>863</v>
      </c>
      <c r="F175" s="132" t="s">
        <v>864</v>
      </c>
      <c r="G175" s="133" t="s">
        <v>174</v>
      </c>
      <c r="H175" s="134">
        <v>4</v>
      </c>
      <c r="I175" s="135"/>
      <c r="J175" s="136">
        <f>ROUND(I175*H175,2)</f>
        <v>0</v>
      </c>
      <c r="K175" s="137"/>
      <c r="L175" s="28"/>
      <c r="M175" s="138" t="s">
        <v>1</v>
      </c>
      <c r="N175" s="139" t="s">
        <v>43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175</v>
      </c>
      <c r="AT175" s="142" t="s">
        <v>171</v>
      </c>
      <c r="AU175" s="142" t="s">
        <v>88</v>
      </c>
      <c r="AY175" s="13" t="s">
        <v>169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3" t="s">
        <v>86</v>
      </c>
      <c r="BK175" s="143">
        <f>ROUND(I175*H175,2)</f>
        <v>0</v>
      </c>
      <c r="BL175" s="13" t="s">
        <v>175</v>
      </c>
      <c r="BM175" s="142" t="s">
        <v>260</v>
      </c>
    </row>
    <row r="176" spans="2:65" s="1" customFormat="1" ht="10.199999999999999">
      <c r="B176" s="28"/>
      <c r="D176" s="144" t="s">
        <v>176</v>
      </c>
      <c r="F176" s="145" t="s">
        <v>864</v>
      </c>
      <c r="I176" s="146"/>
      <c r="L176" s="28"/>
      <c r="M176" s="147"/>
      <c r="T176" s="52"/>
      <c r="AT176" s="13" t="s">
        <v>176</v>
      </c>
      <c r="AU176" s="13" t="s">
        <v>88</v>
      </c>
    </row>
    <row r="177" spans="2:65" s="1" customFormat="1" ht="24.15" customHeight="1">
      <c r="B177" s="129"/>
      <c r="C177" s="130" t="s">
        <v>7</v>
      </c>
      <c r="D177" s="130" t="s">
        <v>171</v>
      </c>
      <c r="E177" s="131" t="s">
        <v>896</v>
      </c>
      <c r="F177" s="132" t="s">
        <v>897</v>
      </c>
      <c r="G177" s="133" t="s">
        <v>174</v>
      </c>
      <c r="H177" s="134">
        <v>1.1200000000000001</v>
      </c>
      <c r="I177" s="135"/>
      <c r="J177" s="136">
        <f>ROUND(I177*H177,2)</f>
        <v>0</v>
      </c>
      <c r="K177" s="137"/>
      <c r="L177" s="28"/>
      <c r="M177" s="138" t="s">
        <v>1</v>
      </c>
      <c r="N177" s="139" t="s">
        <v>43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175</v>
      </c>
      <c r="AT177" s="142" t="s">
        <v>171</v>
      </c>
      <c r="AU177" s="142" t="s">
        <v>88</v>
      </c>
      <c r="AY177" s="13" t="s">
        <v>169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3" t="s">
        <v>86</v>
      </c>
      <c r="BK177" s="143">
        <f>ROUND(I177*H177,2)</f>
        <v>0</v>
      </c>
      <c r="BL177" s="13" t="s">
        <v>175</v>
      </c>
      <c r="BM177" s="142" t="s">
        <v>263</v>
      </c>
    </row>
    <row r="178" spans="2:65" s="1" customFormat="1" ht="10.199999999999999">
      <c r="B178" s="28"/>
      <c r="D178" s="144" t="s">
        <v>176</v>
      </c>
      <c r="F178" s="145" t="s">
        <v>897</v>
      </c>
      <c r="I178" s="146"/>
      <c r="L178" s="28"/>
      <c r="M178" s="147"/>
      <c r="T178" s="52"/>
      <c r="AT178" s="13" t="s">
        <v>176</v>
      </c>
      <c r="AU178" s="13" t="s">
        <v>88</v>
      </c>
    </row>
    <row r="179" spans="2:65" s="1" customFormat="1" ht="16.5" customHeight="1">
      <c r="B179" s="129"/>
      <c r="C179" s="130" t="s">
        <v>227</v>
      </c>
      <c r="D179" s="130" t="s">
        <v>171</v>
      </c>
      <c r="E179" s="131" t="s">
        <v>898</v>
      </c>
      <c r="F179" s="132" t="s">
        <v>899</v>
      </c>
      <c r="G179" s="133" t="s">
        <v>174</v>
      </c>
      <c r="H179" s="134">
        <v>1.2</v>
      </c>
      <c r="I179" s="135"/>
      <c r="J179" s="136">
        <f>ROUND(I179*H179,2)</f>
        <v>0</v>
      </c>
      <c r="K179" s="137"/>
      <c r="L179" s="28"/>
      <c r="M179" s="138" t="s">
        <v>1</v>
      </c>
      <c r="N179" s="139" t="s">
        <v>43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175</v>
      </c>
      <c r="AT179" s="142" t="s">
        <v>171</v>
      </c>
      <c r="AU179" s="142" t="s">
        <v>88</v>
      </c>
      <c r="AY179" s="13" t="s">
        <v>169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3" t="s">
        <v>86</v>
      </c>
      <c r="BK179" s="143">
        <f>ROUND(I179*H179,2)</f>
        <v>0</v>
      </c>
      <c r="BL179" s="13" t="s">
        <v>175</v>
      </c>
      <c r="BM179" s="142" t="s">
        <v>266</v>
      </c>
    </row>
    <row r="180" spans="2:65" s="1" customFormat="1" ht="10.199999999999999">
      <c r="B180" s="28"/>
      <c r="D180" s="144" t="s">
        <v>176</v>
      </c>
      <c r="F180" s="145" t="s">
        <v>899</v>
      </c>
      <c r="I180" s="146"/>
      <c r="L180" s="28"/>
      <c r="M180" s="147"/>
      <c r="T180" s="52"/>
      <c r="AT180" s="13" t="s">
        <v>176</v>
      </c>
      <c r="AU180" s="13" t="s">
        <v>88</v>
      </c>
    </row>
    <row r="181" spans="2:65" s="1" customFormat="1" ht="16.5" customHeight="1">
      <c r="B181" s="129"/>
      <c r="C181" s="130" t="s">
        <v>267</v>
      </c>
      <c r="D181" s="130" t="s">
        <v>171</v>
      </c>
      <c r="E181" s="131" t="s">
        <v>867</v>
      </c>
      <c r="F181" s="132" t="s">
        <v>868</v>
      </c>
      <c r="G181" s="133" t="s">
        <v>183</v>
      </c>
      <c r="H181" s="134">
        <v>0.9</v>
      </c>
      <c r="I181" s="135"/>
      <c r="J181" s="136">
        <f>ROUND(I181*H181,2)</f>
        <v>0</v>
      </c>
      <c r="K181" s="137"/>
      <c r="L181" s="28"/>
      <c r="M181" s="138" t="s">
        <v>1</v>
      </c>
      <c r="N181" s="139" t="s">
        <v>43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175</v>
      </c>
      <c r="AT181" s="142" t="s">
        <v>171</v>
      </c>
      <c r="AU181" s="142" t="s">
        <v>88</v>
      </c>
      <c r="AY181" s="13" t="s">
        <v>169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3" t="s">
        <v>86</v>
      </c>
      <c r="BK181" s="143">
        <f>ROUND(I181*H181,2)</f>
        <v>0</v>
      </c>
      <c r="BL181" s="13" t="s">
        <v>175</v>
      </c>
      <c r="BM181" s="142" t="s">
        <v>270</v>
      </c>
    </row>
    <row r="182" spans="2:65" s="1" customFormat="1" ht="10.199999999999999">
      <c r="B182" s="28"/>
      <c r="D182" s="144" t="s">
        <v>176</v>
      </c>
      <c r="F182" s="145" t="s">
        <v>868</v>
      </c>
      <c r="I182" s="146"/>
      <c r="L182" s="28"/>
      <c r="M182" s="147"/>
      <c r="T182" s="52"/>
      <c r="AT182" s="13" t="s">
        <v>176</v>
      </c>
      <c r="AU182" s="13" t="s">
        <v>88</v>
      </c>
    </row>
    <row r="183" spans="2:65" s="11" customFormat="1" ht="22.8" customHeight="1">
      <c r="B183" s="117"/>
      <c r="D183" s="118" t="s">
        <v>77</v>
      </c>
      <c r="E183" s="127" t="s">
        <v>369</v>
      </c>
      <c r="F183" s="127" t="s">
        <v>370</v>
      </c>
      <c r="I183" s="120"/>
      <c r="J183" s="128">
        <f>BK183</f>
        <v>0</v>
      </c>
      <c r="L183" s="117"/>
      <c r="M183" s="122"/>
      <c r="P183" s="123">
        <f>SUM(P184:P191)</f>
        <v>0</v>
      </c>
      <c r="R183" s="123">
        <f>SUM(R184:R191)</f>
        <v>0</v>
      </c>
      <c r="T183" s="124">
        <f>SUM(T184:T191)</f>
        <v>0</v>
      </c>
      <c r="AR183" s="118" t="s">
        <v>86</v>
      </c>
      <c r="AT183" s="125" t="s">
        <v>77</v>
      </c>
      <c r="AU183" s="125" t="s">
        <v>86</v>
      </c>
      <c r="AY183" s="118" t="s">
        <v>169</v>
      </c>
      <c r="BK183" s="126">
        <f>SUM(BK184:BK191)</f>
        <v>0</v>
      </c>
    </row>
    <row r="184" spans="2:65" s="1" customFormat="1" ht="24.15" customHeight="1">
      <c r="B184" s="129"/>
      <c r="C184" s="130" t="s">
        <v>231</v>
      </c>
      <c r="D184" s="130" t="s">
        <v>171</v>
      </c>
      <c r="E184" s="131" t="s">
        <v>372</v>
      </c>
      <c r="F184" s="132" t="s">
        <v>373</v>
      </c>
      <c r="G184" s="133" t="s">
        <v>202</v>
      </c>
      <c r="H184" s="134">
        <v>1.98</v>
      </c>
      <c r="I184" s="135"/>
      <c r="J184" s="136">
        <f>ROUND(I184*H184,2)</f>
        <v>0</v>
      </c>
      <c r="K184" s="137"/>
      <c r="L184" s="28"/>
      <c r="M184" s="138" t="s">
        <v>1</v>
      </c>
      <c r="N184" s="139" t="s">
        <v>43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175</v>
      </c>
      <c r="AT184" s="142" t="s">
        <v>171</v>
      </c>
      <c r="AU184" s="142" t="s">
        <v>88</v>
      </c>
      <c r="AY184" s="13" t="s">
        <v>169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3" t="s">
        <v>86</v>
      </c>
      <c r="BK184" s="143">
        <f>ROUND(I184*H184,2)</f>
        <v>0</v>
      </c>
      <c r="BL184" s="13" t="s">
        <v>175</v>
      </c>
      <c r="BM184" s="142" t="s">
        <v>273</v>
      </c>
    </row>
    <row r="185" spans="2:65" s="1" customFormat="1" ht="19.2">
      <c r="B185" s="28"/>
      <c r="D185" s="144" t="s">
        <v>176</v>
      </c>
      <c r="F185" s="145" t="s">
        <v>373</v>
      </c>
      <c r="I185" s="146"/>
      <c r="L185" s="28"/>
      <c r="M185" s="147"/>
      <c r="T185" s="52"/>
      <c r="AT185" s="13" t="s">
        <v>176</v>
      </c>
      <c r="AU185" s="13" t="s">
        <v>88</v>
      </c>
    </row>
    <row r="186" spans="2:65" s="1" customFormat="1" ht="24.15" customHeight="1">
      <c r="B186" s="129"/>
      <c r="C186" s="130" t="s">
        <v>275</v>
      </c>
      <c r="D186" s="130" t="s">
        <v>171</v>
      </c>
      <c r="E186" s="131" t="s">
        <v>375</v>
      </c>
      <c r="F186" s="132" t="s">
        <v>376</v>
      </c>
      <c r="G186" s="133" t="s">
        <v>202</v>
      </c>
      <c r="H186" s="134">
        <v>1.98</v>
      </c>
      <c r="I186" s="135"/>
      <c r="J186" s="136">
        <f>ROUND(I186*H186,2)</f>
        <v>0</v>
      </c>
      <c r="K186" s="137"/>
      <c r="L186" s="28"/>
      <c r="M186" s="138" t="s">
        <v>1</v>
      </c>
      <c r="N186" s="139" t="s">
        <v>43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175</v>
      </c>
      <c r="AT186" s="142" t="s">
        <v>171</v>
      </c>
      <c r="AU186" s="142" t="s">
        <v>88</v>
      </c>
      <c r="AY186" s="13" t="s">
        <v>169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3" t="s">
        <v>86</v>
      </c>
      <c r="BK186" s="143">
        <f>ROUND(I186*H186,2)</f>
        <v>0</v>
      </c>
      <c r="BL186" s="13" t="s">
        <v>175</v>
      </c>
      <c r="BM186" s="142" t="s">
        <v>278</v>
      </c>
    </row>
    <row r="187" spans="2:65" s="1" customFormat="1" ht="19.2">
      <c r="B187" s="28"/>
      <c r="D187" s="144" t="s">
        <v>176</v>
      </c>
      <c r="F187" s="145" t="s">
        <v>376</v>
      </c>
      <c r="I187" s="146"/>
      <c r="L187" s="28"/>
      <c r="M187" s="147"/>
      <c r="T187" s="52"/>
      <c r="AT187" s="13" t="s">
        <v>176</v>
      </c>
      <c r="AU187" s="13" t="s">
        <v>88</v>
      </c>
    </row>
    <row r="188" spans="2:65" s="1" customFormat="1" ht="24.15" customHeight="1">
      <c r="B188" s="129"/>
      <c r="C188" s="130" t="s">
        <v>235</v>
      </c>
      <c r="D188" s="130" t="s">
        <v>171</v>
      </c>
      <c r="E188" s="131" t="s">
        <v>379</v>
      </c>
      <c r="F188" s="132" t="s">
        <v>380</v>
      </c>
      <c r="G188" s="133" t="s">
        <v>202</v>
      </c>
      <c r="H188" s="134">
        <v>19.8</v>
      </c>
      <c r="I188" s="135"/>
      <c r="J188" s="136">
        <f>ROUND(I188*H188,2)</f>
        <v>0</v>
      </c>
      <c r="K188" s="137"/>
      <c r="L188" s="28"/>
      <c r="M188" s="138" t="s">
        <v>1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175</v>
      </c>
      <c r="AT188" s="142" t="s">
        <v>171</v>
      </c>
      <c r="AU188" s="142" t="s">
        <v>88</v>
      </c>
      <c r="AY188" s="13" t="s">
        <v>169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3" t="s">
        <v>86</v>
      </c>
      <c r="BK188" s="143">
        <f>ROUND(I188*H188,2)</f>
        <v>0</v>
      </c>
      <c r="BL188" s="13" t="s">
        <v>175</v>
      </c>
      <c r="BM188" s="142" t="s">
        <v>281</v>
      </c>
    </row>
    <row r="189" spans="2:65" s="1" customFormat="1" ht="19.2">
      <c r="B189" s="28"/>
      <c r="D189" s="144" t="s">
        <v>176</v>
      </c>
      <c r="F189" s="145" t="s">
        <v>380</v>
      </c>
      <c r="I189" s="146"/>
      <c r="L189" s="28"/>
      <c r="M189" s="147"/>
      <c r="T189" s="52"/>
      <c r="AT189" s="13" t="s">
        <v>176</v>
      </c>
      <c r="AU189" s="13" t="s">
        <v>88</v>
      </c>
    </row>
    <row r="190" spans="2:65" s="1" customFormat="1" ht="33" customHeight="1">
      <c r="B190" s="129"/>
      <c r="C190" s="130" t="s">
        <v>282</v>
      </c>
      <c r="D190" s="130" t="s">
        <v>171</v>
      </c>
      <c r="E190" s="131" t="s">
        <v>514</v>
      </c>
      <c r="F190" s="132" t="s">
        <v>515</v>
      </c>
      <c r="G190" s="133" t="s">
        <v>202</v>
      </c>
      <c r="H190" s="134">
        <v>1.98</v>
      </c>
      <c r="I190" s="135"/>
      <c r="J190" s="136">
        <f>ROUND(I190*H190,2)</f>
        <v>0</v>
      </c>
      <c r="K190" s="137"/>
      <c r="L190" s="28"/>
      <c r="M190" s="138" t="s">
        <v>1</v>
      </c>
      <c r="N190" s="139" t="s">
        <v>43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175</v>
      </c>
      <c r="AT190" s="142" t="s">
        <v>171</v>
      </c>
      <c r="AU190" s="142" t="s">
        <v>88</v>
      </c>
      <c r="AY190" s="13" t="s">
        <v>169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3" t="s">
        <v>86</v>
      </c>
      <c r="BK190" s="143">
        <f>ROUND(I190*H190,2)</f>
        <v>0</v>
      </c>
      <c r="BL190" s="13" t="s">
        <v>175</v>
      </c>
      <c r="BM190" s="142" t="s">
        <v>285</v>
      </c>
    </row>
    <row r="191" spans="2:65" s="1" customFormat="1" ht="19.2">
      <c r="B191" s="28"/>
      <c r="D191" s="144" t="s">
        <v>176</v>
      </c>
      <c r="F191" s="145" t="s">
        <v>515</v>
      </c>
      <c r="I191" s="146"/>
      <c r="L191" s="28"/>
      <c r="M191" s="147"/>
      <c r="T191" s="52"/>
      <c r="AT191" s="13" t="s">
        <v>176</v>
      </c>
      <c r="AU191" s="13" t="s">
        <v>88</v>
      </c>
    </row>
    <row r="192" spans="2:65" s="11" customFormat="1" ht="22.8" customHeight="1">
      <c r="B192" s="117"/>
      <c r="D192" s="118" t="s">
        <v>77</v>
      </c>
      <c r="E192" s="127" t="s">
        <v>385</v>
      </c>
      <c r="F192" s="127" t="s">
        <v>386</v>
      </c>
      <c r="I192" s="120"/>
      <c r="J192" s="128">
        <f>BK192</f>
        <v>0</v>
      </c>
      <c r="L192" s="117"/>
      <c r="M192" s="122"/>
      <c r="P192" s="123">
        <f>SUM(P193:P194)</f>
        <v>0</v>
      </c>
      <c r="R192" s="123">
        <f>SUM(R193:R194)</f>
        <v>0</v>
      </c>
      <c r="T192" s="124">
        <f>SUM(T193:T194)</f>
        <v>0</v>
      </c>
      <c r="AR192" s="118" t="s">
        <v>86</v>
      </c>
      <c r="AT192" s="125" t="s">
        <v>77</v>
      </c>
      <c r="AU192" s="125" t="s">
        <v>86</v>
      </c>
      <c r="AY192" s="118" t="s">
        <v>169</v>
      </c>
      <c r="BK192" s="126">
        <f>SUM(BK193:BK194)</f>
        <v>0</v>
      </c>
    </row>
    <row r="193" spans="2:65" s="1" customFormat="1" ht="24.15" customHeight="1">
      <c r="B193" s="129"/>
      <c r="C193" s="130" t="s">
        <v>239</v>
      </c>
      <c r="D193" s="130" t="s">
        <v>171</v>
      </c>
      <c r="E193" s="131" t="s">
        <v>825</v>
      </c>
      <c r="F193" s="132" t="s">
        <v>826</v>
      </c>
      <c r="G193" s="133" t="s">
        <v>202</v>
      </c>
      <c r="H193" s="134">
        <v>62.088000000000001</v>
      </c>
      <c r="I193" s="135"/>
      <c r="J193" s="136">
        <f>ROUND(I193*H193,2)</f>
        <v>0</v>
      </c>
      <c r="K193" s="137"/>
      <c r="L193" s="28"/>
      <c r="M193" s="138" t="s">
        <v>1</v>
      </c>
      <c r="N193" s="139" t="s">
        <v>43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175</v>
      </c>
      <c r="AT193" s="142" t="s">
        <v>171</v>
      </c>
      <c r="AU193" s="142" t="s">
        <v>88</v>
      </c>
      <c r="AY193" s="13" t="s">
        <v>169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3" t="s">
        <v>86</v>
      </c>
      <c r="BK193" s="143">
        <f>ROUND(I193*H193,2)</f>
        <v>0</v>
      </c>
      <c r="BL193" s="13" t="s">
        <v>175</v>
      </c>
      <c r="BM193" s="142" t="s">
        <v>288</v>
      </c>
    </row>
    <row r="194" spans="2:65" s="1" customFormat="1" ht="19.2">
      <c r="B194" s="28"/>
      <c r="D194" s="144" t="s">
        <v>176</v>
      </c>
      <c r="F194" s="145" t="s">
        <v>826</v>
      </c>
      <c r="I194" s="146"/>
      <c r="L194" s="28"/>
      <c r="M194" s="147"/>
      <c r="T194" s="52"/>
      <c r="AT194" s="13" t="s">
        <v>176</v>
      </c>
      <c r="AU194" s="13" t="s">
        <v>88</v>
      </c>
    </row>
    <row r="195" spans="2:65" s="11" customFormat="1" ht="25.95" customHeight="1">
      <c r="B195" s="117"/>
      <c r="D195" s="118" t="s">
        <v>77</v>
      </c>
      <c r="E195" s="119" t="s">
        <v>394</v>
      </c>
      <c r="F195" s="119" t="s">
        <v>395</v>
      </c>
      <c r="I195" s="120"/>
      <c r="J195" s="121">
        <f>BK195</f>
        <v>0</v>
      </c>
      <c r="L195" s="117"/>
      <c r="M195" s="122"/>
      <c r="P195" s="123">
        <f>P196+P207</f>
        <v>0</v>
      </c>
      <c r="R195" s="123">
        <f>R196+R207</f>
        <v>0</v>
      </c>
      <c r="T195" s="124">
        <f>T196+T207</f>
        <v>0</v>
      </c>
      <c r="AR195" s="118" t="s">
        <v>88</v>
      </c>
      <c r="AT195" s="125" t="s">
        <v>77</v>
      </c>
      <c r="AU195" s="125" t="s">
        <v>78</v>
      </c>
      <c r="AY195" s="118" t="s">
        <v>169</v>
      </c>
      <c r="BK195" s="126">
        <f>BK196+BK207</f>
        <v>0</v>
      </c>
    </row>
    <row r="196" spans="2:65" s="11" customFormat="1" ht="22.8" customHeight="1">
      <c r="B196" s="117"/>
      <c r="D196" s="118" t="s">
        <v>77</v>
      </c>
      <c r="E196" s="127" t="s">
        <v>396</v>
      </c>
      <c r="F196" s="127" t="s">
        <v>397</v>
      </c>
      <c r="I196" s="120"/>
      <c r="J196" s="128">
        <f>BK196</f>
        <v>0</v>
      </c>
      <c r="L196" s="117"/>
      <c r="M196" s="122"/>
      <c r="P196" s="123">
        <f>SUM(P197:P206)</f>
        <v>0</v>
      </c>
      <c r="R196" s="123">
        <f>SUM(R197:R206)</f>
        <v>0</v>
      </c>
      <c r="T196" s="124">
        <f>SUM(T197:T206)</f>
        <v>0</v>
      </c>
      <c r="AR196" s="118" t="s">
        <v>88</v>
      </c>
      <c r="AT196" s="125" t="s">
        <v>77</v>
      </c>
      <c r="AU196" s="125" t="s">
        <v>86</v>
      </c>
      <c r="AY196" s="118" t="s">
        <v>169</v>
      </c>
      <c r="BK196" s="126">
        <f>SUM(BK197:BK206)</f>
        <v>0</v>
      </c>
    </row>
    <row r="197" spans="2:65" s="1" customFormat="1" ht="24.15" customHeight="1">
      <c r="B197" s="129"/>
      <c r="C197" s="130" t="s">
        <v>289</v>
      </c>
      <c r="D197" s="130" t="s">
        <v>171</v>
      </c>
      <c r="E197" s="131" t="s">
        <v>827</v>
      </c>
      <c r="F197" s="132" t="s">
        <v>828</v>
      </c>
      <c r="G197" s="133" t="s">
        <v>174</v>
      </c>
      <c r="H197" s="134">
        <v>28.95</v>
      </c>
      <c r="I197" s="135"/>
      <c r="J197" s="136">
        <f>ROUND(I197*H197,2)</f>
        <v>0</v>
      </c>
      <c r="K197" s="137"/>
      <c r="L197" s="28"/>
      <c r="M197" s="138" t="s">
        <v>1</v>
      </c>
      <c r="N197" s="139" t="s">
        <v>43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216</v>
      </c>
      <c r="AT197" s="142" t="s">
        <v>171</v>
      </c>
      <c r="AU197" s="142" t="s">
        <v>88</v>
      </c>
      <c r="AY197" s="13" t="s">
        <v>169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3" t="s">
        <v>86</v>
      </c>
      <c r="BK197" s="143">
        <f>ROUND(I197*H197,2)</f>
        <v>0</v>
      </c>
      <c r="BL197" s="13" t="s">
        <v>216</v>
      </c>
      <c r="BM197" s="142" t="s">
        <v>292</v>
      </c>
    </row>
    <row r="198" spans="2:65" s="1" customFormat="1" ht="19.2">
      <c r="B198" s="28"/>
      <c r="D198" s="144" t="s">
        <v>176</v>
      </c>
      <c r="F198" s="145" t="s">
        <v>828</v>
      </c>
      <c r="I198" s="146"/>
      <c r="L198" s="28"/>
      <c r="M198" s="147"/>
      <c r="T198" s="52"/>
      <c r="AT198" s="13" t="s">
        <v>176</v>
      </c>
      <c r="AU198" s="13" t="s">
        <v>88</v>
      </c>
    </row>
    <row r="199" spans="2:65" s="1" customFormat="1" ht="16.5" customHeight="1">
      <c r="B199" s="129"/>
      <c r="C199" s="148" t="s">
        <v>242</v>
      </c>
      <c r="D199" s="148" t="s">
        <v>199</v>
      </c>
      <c r="E199" s="149" t="s">
        <v>829</v>
      </c>
      <c r="F199" s="150" t="s">
        <v>830</v>
      </c>
      <c r="G199" s="151" t="s">
        <v>202</v>
      </c>
      <c r="H199" s="152">
        <v>0.01</v>
      </c>
      <c r="I199" s="153"/>
      <c r="J199" s="154">
        <f>ROUND(I199*H199,2)</f>
        <v>0</v>
      </c>
      <c r="K199" s="155"/>
      <c r="L199" s="156"/>
      <c r="M199" s="157" t="s">
        <v>1</v>
      </c>
      <c r="N199" s="158" t="s">
        <v>43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245</v>
      </c>
      <c r="AT199" s="142" t="s">
        <v>199</v>
      </c>
      <c r="AU199" s="142" t="s">
        <v>88</v>
      </c>
      <c r="AY199" s="13" t="s">
        <v>169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3" t="s">
        <v>86</v>
      </c>
      <c r="BK199" s="143">
        <f>ROUND(I199*H199,2)</f>
        <v>0</v>
      </c>
      <c r="BL199" s="13" t="s">
        <v>216</v>
      </c>
      <c r="BM199" s="142" t="s">
        <v>296</v>
      </c>
    </row>
    <row r="200" spans="2:65" s="1" customFormat="1" ht="10.199999999999999">
      <c r="B200" s="28"/>
      <c r="D200" s="144" t="s">
        <v>176</v>
      </c>
      <c r="F200" s="145" t="s">
        <v>830</v>
      </c>
      <c r="I200" s="146"/>
      <c r="L200" s="28"/>
      <c r="M200" s="147"/>
      <c r="T200" s="52"/>
      <c r="AT200" s="13" t="s">
        <v>176</v>
      </c>
      <c r="AU200" s="13" t="s">
        <v>88</v>
      </c>
    </row>
    <row r="201" spans="2:65" s="1" customFormat="1" ht="24.15" customHeight="1">
      <c r="B201" s="129"/>
      <c r="C201" s="130" t="s">
        <v>297</v>
      </c>
      <c r="D201" s="130" t="s">
        <v>171</v>
      </c>
      <c r="E201" s="131" t="s">
        <v>831</v>
      </c>
      <c r="F201" s="132" t="s">
        <v>832</v>
      </c>
      <c r="G201" s="133" t="s">
        <v>174</v>
      </c>
      <c r="H201" s="134">
        <v>28.95</v>
      </c>
      <c r="I201" s="135"/>
      <c r="J201" s="136">
        <f>ROUND(I201*H201,2)</f>
        <v>0</v>
      </c>
      <c r="K201" s="137"/>
      <c r="L201" s="28"/>
      <c r="M201" s="138" t="s">
        <v>1</v>
      </c>
      <c r="N201" s="139" t="s">
        <v>43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216</v>
      </c>
      <c r="AT201" s="142" t="s">
        <v>171</v>
      </c>
      <c r="AU201" s="142" t="s">
        <v>88</v>
      </c>
      <c r="AY201" s="13" t="s">
        <v>169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3" t="s">
        <v>86</v>
      </c>
      <c r="BK201" s="143">
        <f>ROUND(I201*H201,2)</f>
        <v>0</v>
      </c>
      <c r="BL201" s="13" t="s">
        <v>216</v>
      </c>
      <c r="BM201" s="142" t="s">
        <v>300</v>
      </c>
    </row>
    <row r="202" spans="2:65" s="1" customFormat="1" ht="19.2">
      <c r="B202" s="28"/>
      <c r="D202" s="144" t="s">
        <v>176</v>
      </c>
      <c r="F202" s="145" t="s">
        <v>832</v>
      </c>
      <c r="I202" s="146"/>
      <c r="L202" s="28"/>
      <c r="M202" s="147"/>
      <c r="T202" s="52"/>
      <c r="AT202" s="13" t="s">
        <v>176</v>
      </c>
      <c r="AU202" s="13" t="s">
        <v>88</v>
      </c>
    </row>
    <row r="203" spans="2:65" s="1" customFormat="1" ht="44.25" customHeight="1">
      <c r="B203" s="129"/>
      <c r="C203" s="148" t="s">
        <v>245</v>
      </c>
      <c r="D203" s="148" t="s">
        <v>199</v>
      </c>
      <c r="E203" s="149" t="s">
        <v>833</v>
      </c>
      <c r="F203" s="150" t="s">
        <v>834</v>
      </c>
      <c r="G203" s="151" t="s">
        <v>174</v>
      </c>
      <c r="H203" s="152">
        <v>33.741</v>
      </c>
      <c r="I203" s="153"/>
      <c r="J203" s="154">
        <f>ROUND(I203*H203,2)</f>
        <v>0</v>
      </c>
      <c r="K203" s="155"/>
      <c r="L203" s="156"/>
      <c r="M203" s="157" t="s">
        <v>1</v>
      </c>
      <c r="N203" s="158" t="s">
        <v>43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245</v>
      </c>
      <c r="AT203" s="142" t="s">
        <v>199</v>
      </c>
      <c r="AU203" s="142" t="s">
        <v>88</v>
      </c>
      <c r="AY203" s="13" t="s">
        <v>169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3" t="s">
        <v>86</v>
      </c>
      <c r="BK203" s="143">
        <f>ROUND(I203*H203,2)</f>
        <v>0</v>
      </c>
      <c r="BL203" s="13" t="s">
        <v>216</v>
      </c>
      <c r="BM203" s="142" t="s">
        <v>304</v>
      </c>
    </row>
    <row r="204" spans="2:65" s="1" customFormat="1" ht="28.8">
      <c r="B204" s="28"/>
      <c r="D204" s="144" t="s">
        <v>176</v>
      </c>
      <c r="F204" s="145" t="s">
        <v>834</v>
      </c>
      <c r="I204" s="146"/>
      <c r="L204" s="28"/>
      <c r="M204" s="147"/>
      <c r="T204" s="52"/>
      <c r="AT204" s="13" t="s">
        <v>176</v>
      </c>
      <c r="AU204" s="13" t="s">
        <v>88</v>
      </c>
    </row>
    <row r="205" spans="2:65" s="1" customFormat="1" ht="24.15" customHeight="1">
      <c r="B205" s="129"/>
      <c r="C205" s="130" t="s">
        <v>305</v>
      </c>
      <c r="D205" s="130" t="s">
        <v>171</v>
      </c>
      <c r="E205" s="131" t="s">
        <v>402</v>
      </c>
      <c r="F205" s="132" t="s">
        <v>403</v>
      </c>
      <c r="G205" s="133" t="s">
        <v>202</v>
      </c>
      <c r="H205" s="134">
        <v>0.378</v>
      </c>
      <c r="I205" s="135"/>
      <c r="J205" s="136">
        <f>ROUND(I205*H205,2)</f>
        <v>0</v>
      </c>
      <c r="K205" s="137"/>
      <c r="L205" s="28"/>
      <c r="M205" s="138" t="s">
        <v>1</v>
      </c>
      <c r="N205" s="139" t="s">
        <v>43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216</v>
      </c>
      <c r="AT205" s="142" t="s">
        <v>171</v>
      </c>
      <c r="AU205" s="142" t="s">
        <v>88</v>
      </c>
      <c r="AY205" s="13" t="s">
        <v>169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3" t="s">
        <v>86</v>
      </c>
      <c r="BK205" s="143">
        <f>ROUND(I205*H205,2)</f>
        <v>0</v>
      </c>
      <c r="BL205" s="13" t="s">
        <v>216</v>
      </c>
      <c r="BM205" s="142" t="s">
        <v>198</v>
      </c>
    </row>
    <row r="206" spans="2:65" s="1" customFormat="1" ht="19.2">
      <c r="B206" s="28"/>
      <c r="D206" s="144" t="s">
        <v>176</v>
      </c>
      <c r="F206" s="145" t="s">
        <v>403</v>
      </c>
      <c r="I206" s="146"/>
      <c r="L206" s="28"/>
      <c r="M206" s="147"/>
      <c r="T206" s="52"/>
      <c r="AT206" s="13" t="s">
        <v>176</v>
      </c>
      <c r="AU206" s="13" t="s">
        <v>88</v>
      </c>
    </row>
    <row r="207" spans="2:65" s="11" customFormat="1" ht="22.8" customHeight="1">
      <c r="B207" s="117"/>
      <c r="D207" s="118" t="s">
        <v>77</v>
      </c>
      <c r="E207" s="127" t="s">
        <v>900</v>
      </c>
      <c r="F207" s="127" t="s">
        <v>901</v>
      </c>
      <c r="I207" s="120"/>
      <c r="J207" s="128">
        <f>BK207</f>
        <v>0</v>
      </c>
      <c r="L207" s="117"/>
      <c r="M207" s="122"/>
      <c r="P207" s="123">
        <f>SUM(P208:P209)</f>
        <v>0</v>
      </c>
      <c r="R207" s="123">
        <f>SUM(R208:R209)</f>
        <v>0</v>
      </c>
      <c r="T207" s="124">
        <f>SUM(T208:T209)</f>
        <v>0</v>
      </c>
      <c r="AR207" s="118" t="s">
        <v>88</v>
      </c>
      <c r="AT207" s="125" t="s">
        <v>77</v>
      </c>
      <c r="AU207" s="125" t="s">
        <v>86</v>
      </c>
      <c r="AY207" s="118" t="s">
        <v>169</v>
      </c>
      <c r="BK207" s="126">
        <f>SUM(BK208:BK209)</f>
        <v>0</v>
      </c>
    </row>
    <row r="208" spans="2:65" s="1" customFormat="1" ht="24.15" customHeight="1">
      <c r="B208" s="129"/>
      <c r="C208" s="130" t="s">
        <v>250</v>
      </c>
      <c r="D208" s="130" t="s">
        <v>171</v>
      </c>
      <c r="E208" s="131" t="s">
        <v>902</v>
      </c>
      <c r="F208" s="132" t="s">
        <v>903</v>
      </c>
      <c r="G208" s="133" t="s">
        <v>468</v>
      </c>
      <c r="H208" s="134">
        <v>78</v>
      </c>
      <c r="I208" s="135"/>
      <c r="J208" s="136">
        <f>ROUND(I208*H208,2)</f>
        <v>0</v>
      </c>
      <c r="K208" s="137"/>
      <c r="L208" s="28"/>
      <c r="M208" s="138" t="s">
        <v>1</v>
      </c>
      <c r="N208" s="139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216</v>
      </c>
      <c r="AT208" s="142" t="s">
        <v>171</v>
      </c>
      <c r="AU208" s="142" t="s">
        <v>88</v>
      </c>
      <c r="AY208" s="13" t="s">
        <v>169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3" t="s">
        <v>86</v>
      </c>
      <c r="BK208" s="143">
        <f>ROUND(I208*H208,2)</f>
        <v>0</v>
      </c>
      <c r="BL208" s="13" t="s">
        <v>216</v>
      </c>
      <c r="BM208" s="142" t="s">
        <v>209</v>
      </c>
    </row>
    <row r="209" spans="2:65" s="1" customFormat="1" ht="19.2">
      <c r="B209" s="28"/>
      <c r="D209" s="144" t="s">
        <v>176</v>
      </c>
      <c r="F209" s="145" t="s">
        <v>903</v>
      </c>
      <c r="I209" s="146"/>
      <c r="L209" s="28"/>
      <c r="M209" s="147"/>
      <c r="T209" s="52"/>
      <c r="AT209" s="13" t="s">
        <v>176</v>
      </c>
      <c r="AU209" s="13" t="s">
        <v>88</v>
      </c>
    </row>
    <row r="210" spans="2:65" s="11" customFormat="1" ht="25.95" customHeight="1">
      <c r="B210" s="117"/>
      <c r="D210" s="118" t="s">
        <v>77</v>
      </c>
      <c r="E210" s="119" t="s">
        <v>405</v>
      </c>
      <c r="F210" s="119" t="s">
        <v>406</v>
      </c>
      <c r="I210" s="120"/>
      <c r="J210" s="121">
        <f>BK210</f>
        <v>0</v>
      </c>
      <c r="L210" s="117"/>
      <c r="M210" s="122"/>
      <c r="P210" s="123">
        <f>P211+P220</f>
        <v>0</v>
      </c>
      <c r="R210" s="123">
        <f>R211+R220</f>
        <v>0</v>
      </c>
      <c r="T210" s="124">
        <f>T211+T220</f>
        <v>0</v>
      </c>
      <c r="AR210" s="118" t="s">
        <v>188</v>
      </c>
      <c r="AT210" s="125" t="s">
        <v>77</v>
      </c>
      <c r="AU210" s="125" t="s">
        <v>78</v>
      </c>
      <c r="AY210" s="118" t="s">
        <v>169</v>
      </c>
      <c r="BK210" s="126">
        <f>BK211+BK220</f>
        <v>0</v>
      </c>
    </row>
    <row r="211" spans="2:65" s="11" customFormat="1" ht="22.8" customHeight="1">
      <c r="B211" s="117"/>
      <c r="D211" s="118" t="s">
        <v>77</v>
      </c>
      <c r="E211" s="127" t="s">
        <v>407</v>
      </c>
      <c r="F211" s="127" t="s">
        <v>408</v>
      </c>
      <c r="I211" s="120"/>
      <c r="J211" s="128">
        <f>BK211</f>
        <v>0</v>
      </c>
      <c r="L211" s="117"/>
      <c r="M211" s="122"/>
      <c r="P211" s="123">
        <f>SUM(P212:P219)</f>
        <v>0</v>
      </c>
      <c r="R211" s="123">
        <f>SUM(R212:R219)</f>
        <v>0</v>
      </c>
      <c r="T211" s="124">
        <f>SUM(T212:T219)</f>
        <v>0</v>
      </c>
      <c r="AR211" s="118" t="s">
        <v>188</v>
      </c>
      <c r="AT211" s="125" t="s">
        <v>77</v>
      </c>
      <c r="AU211" s="125" t="s">
        <v>86</v>
      </c>
      <c r="AY211" s="118" t="s">
        <v>169</v>
      </c>
      <c r="BK211" s="126">
        <f>SUM(BK212:BK219)</f>
        <v>0</v>
      </c>
    </row>
    <row r="212" spans="2:65" s="1" customFormat="1" ht="16.5" customHeight="1">
      <c r="B212" s="129"/>
      <c r="C212" s="130" t="s">
        <v>310</v>
      </c>
      <c r="D212" s="130" t="s">
        <v>171</v>
      </c>
      <c r="E212" s="131" t="s">
        <v>410</v>
      </c>
      <c r="F212" s="132" t="s">
        <v>411</v>
      </c>
      <c r="G212" s="133" t="s">
        <v>412</v>
      </c>
      <c r="H212" s="134">
        <v>1</v>
      </c>
      <c r="I212" s="135"/>
      <c r="J212" s="136">
        <f>ROUND(I212*H212,2)</f>
        <v>0</v>
      </c>
      <c r="K212" s="137"/>
      <c r="L212" s="28"/>
      <c r="M212" s="138" t="s">
        <v>1</v>
      </c>
      <c r="N212" s="139" t="s">
        <v>43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175</v>
      </c>
      <c r="AT212" s="142" t="s">
        <v>171</v>
      </c>
      <c r="AU212" s="142" t="s">
        <v>88</v>
      </c>
      <c r="AY212" s="13" t="s">
        <v>169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3" t="s">
        <v>86</v>
      </c>
      <c r="BK212" s="143">
        <f>ROUND(I212*H212,2)</f>
        <v>0</v>
      </c>
      <c r="BL212" s="13" t="s">
        <v>175</v>
      </c>
      <c r="BM212" s="142" t="s">
        <v>313</v>
      </c>
    </row>
    <row r="213" spans="2:65" s="1" customFormat="1" ht="10.199999999999999">
      <c r="B213" s="28"/>
      <c r="D213" s="144" t="s">
        <v>176</v>
      </c>
      <c r="F213" s="145" t="s">
        <v>411</v>
      </c>
      <c r="I213" s="146"/>
      <c r="L213" s="28"/>
      <c r="M213" s="147"/>
      <c r="T213" s="52"/>
      <c r="AT213" s="13" t="s">
        <v>176</v>
      </c>
      <c r="AU213" s="13" t="s">
        <v>88</v>
      </c>
    </row>
    <row r="214" spans="2:65" s="1" customFormat="1" ht="16.5" customHeight="1">
      <c r="B214" s="129"/>
      <c r="C214" s="130" t="s">
        <v>253</v>
      </c>
      <c r="D214" s="130" t="s">
        <v>171</v>
      </c>
      <c r="E214" s="131" t="s">
        <v>414</v>
      </c>
      <c r="F214" s="132" t="s">
        <v>415</v>
      </c>
      <c r="G214" s="133" t="s">
        <v>412</v>
      </c>
      <c r="H214" s="134">
        <v>1</v>
      </c>
      <c r="I214" s="135"/>
      <c r="J214" s="136">
        <f>ROUND(I214*H214,2)</f>
        <v>0</v>
      </c>
      <c r="K214" s="137"/>
      <c r="L214" s="28"/>
      <c r="M214" s="138" t="s">
        <v>1</v>
      </c>
      <c r="N214" s="139" t="s">
        <v>43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175</v>
      </c>
      <c r="AT214" s="142" t="s">
        <v>171</v>
      </c>
      <c r="AU214" s="142" t="s">
        <v>88</v>
      </c>
      <c r="AY214" s="13" t="s">
        <v>169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3" t="s">
        <v>86</v>
      </c>
      <c r="BK214" s="143">
        <f>ROUND(I214*H214,2)</f>
        <v>0</v>
      </c>
      <c r="BL214" s="13" t="s">
        <v>175</v>
      </c>
      <c r="BM214" s="142" t="s">
        <v>316</v>
      </c>
    </row>
    <row r="215" spans="2:65" s="1" customFormat="1" ht="10.199999999999999">
      <c r="B215" s="28"/>
      <c r="D215" s="144" t="s">
        <v>176</v>
      </c>
      <c r="F215" s="145" t="s">
        <v>415</v>
      </c>
      <c r="I215" s="146"/>
      <c r="L215" s="28"/>
      <c r="M215" s="147"/>
      <c r="T215" s="52"/>
      <c r="AT215" s="13" t="s">
        <v>176</v>
      </c>
      <c r="AU215" s="13" t="s">
        <v>88</v>
      </c>
    </row>
    <row r="216" spans="2:65" s="1" customFormat="1" ht="16.5" customHeight="1">
      <c r="B216" s="129"/>
      <c r="C216" s="130" t="s">
        <v>257</v>
      </c>
      <c r="D216" s="130" t="s">
        <v>171</v>
      </c>
      <c r="E216" s="131" t="s">
        <v>418</v>
      </c>
      <c r="F216" s="132" t="s">
        <v>419</v>
      </c>
      <c r="G216" s="133" t="s">
        <v>412</v>
      </c>
      <c r="H216" s="134">
        <v>1</v>
      </c>
      <c r="I216" s="135"/>
      <c r="J216" s="136">
        <f>ROUND(I216*H216,2)</f>
        <v>0</v>
      </c>
      <c r="K216" s="137"/>
      <c r="L216" s="28"/>
      <c r="M216" s="138" t="s">
        <v>1</v>
      </c>
      <c r="N216" s="139" t="s">
        <v>43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420</v>
      </c>
      <c r="AT216" s="142" t="s">
        <v>171</v>
      </c>
      <c r="AU216" s="142" t="s">
        <v>88</v>
      </c>
      <c r="AY216" s="13" t="s">
        <v>169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3" t="s">
        <v>86</v>
      </c>
      <c r="BK216" s="143">
        <f>ROUND(I216*H216,2)</f>
        <v>0</v>
      </c>
      <c r="BL216" s="13" t="s">
        <v>420</v>
      </c>
      <c r="BM216" s="142" t="s">
        <v>904</v>
      </c>
    </row>
    <row r="217" spans="2:65" s="1" customFormat="1" ht="10.199999999999999">
      <c r="B217" s="28"/>
      <c r="D217" s="144" t="s">
        <v>176</v>
      </c>
      <c r="F217" s="145" t="s">
        <v>419</v>
      </c>
      <c r="I217" s="146"/>
      <c r="L217" s="28"/>
      <c r="M217" s="147"/>
      <c r="T217" s="52"/>
      <c r="AT217" s="13" t="s">
        <v>176</v>
      </c>
      <c r="AU217" s="13" t="s">
        <v>88</v>
      </c>
    </row>
    <row r="218" spans="2:65" s="1" customFormat="1" ht="16.5" customHeight="1">
      <c r="B218" s="129"/>
      <c r="C218" s="130" t="s">
        <v>326</v>
      </c>
      <c r="D218" s="130" t="s">
        <v>171</v>
      </c>
      <c r="E218" s="131" t="s">
        <v>422</v>
      </c>
      <c r="F218" s="132" t="s">
        <v>423</v>
      </c>
      <c r="G218" s="133" t="s">
        <v>412</v>
      </c>
      <c r="H218" s="134">
        <v>1</v>
      </c>
      <c r="I218" s="135"/>
      <c r="J218" s="136">
        <f>ROUND(I218*H218,2)</f>
        <v>0</v>
      </c>
      <c r="K218" s="137"/>
      <c r="L218" s="28"/>
      <c r="M218" s="138" t="s">
        <v>1</v>
      </c>
      <c r="N218" s="139" t="s">
        <v>43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420</v>
      </c>
      <c r="AT218" s="142" t="s">
        <v>171</v>
      </c>
      <c r="AU218" s="142" t="s">
        <v>88</v>
      </c>
      <c r="AY218" s="13" t="s">
        <v>169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3" t="s">
        <v>86</v>
      </c>
      <c r="BK218" s="143">
        <f>ROUND(I218*H218,2)</f>
        <v>0</v>
      </c>
      <c r="BL218" s="13" t="s">
        <v>420</v>
      </c>
      <c r="BM218" s="142" t="s">
        <v>905</v>
      </c>
    </row>
    <row r="219" spans="2:65" s="1" customFormat="1" ht="10.199999999999999">
      <c r="B219" s="28"/>
      <c r="D219" s="144" t="s">
        <v>176</v>
      </c>
      <c r="F219" s="145" t="s">
        <v>423</v>
      </c>
      <c r="I219" s="146"/>
      <c r="L219" s="28"/>
      <c r="M219" s="147"/>
      <c r="T219" s="52"/>
      <c r="AT219" s="13" t="s">
        <v>176</v>
      </c>
      <c r="AU219" s="13" t="s">
        <v>88</v>
      </c>
    </row>
    <row r="220" spans="2:65" s="11" customFormat="1" ht="22.8" customHeight="1">
      <c r="B220" s="117"/>
      <c r="D220" s="118" t="s">
        <v>77</v>
      </c>
      <c r="E220" s="127" t="s">
        <v>425</v>
      </c>
      <c r="F220" s="127" t="s">
        <v>426</v>
      </c>
      <c r="I220" s="120"/>
      <c r="J220" s="128">
        <f>BK220</f>
        <v>0</v>
      </c>
      <c r="L220" s="117"/>
      <c r="M220" s="122"/>
      <c r="P220" s="123">
        <f>SUM(P221:P222)</f>
        <v>0</v>
      </c>
      <c r="R220" s="123">
        <f>SUM(R221:R222)</f>
        <v>0</v>
      </c>
      <c r="T220" s="124">
        <f>SUM(T221:T222)</f>
        <v>0</v>
      </c>
      <c r="AR220" s="118" t="s">
        <v>188</v>
      </c>
      <c r="AT220" s="125" t="s">
        <v>77</v>
      </c>
      <c r="AU220" s="125" t="s">
        <v>86</v>
      </c>
      <c r="AY220" s="118" t="s">
        <v>169</v>
      </c>
      <c r="BK220" s="126">
        <f>SUM(BK221:BK222)</f>
        <v>0</v>
      </c>
    </row>
    <row r="221" spans="2:65" s="1" customFormat="1" ht="16.5" customHeight="1">
      <c r="B221" s="129"/>
      <c r="C221" s="130" t="s">
        <v>317</v>
      </c>
      <c r="D221" s="130" t="s">
        <v>171</v>
      </c>
      <c r="E221" s="131" t="s">
        <v>428</v>
      </c>
      <c r="F221" s="132" t="s">
        <v>426</v>
      </c>
      <c r="G221" s="133" t="s">
        <v>412</v>
      </c>
      <c r="H221" s="134">
        <v>1</v>
      </c>
      <c r="I221" s="135"/>
      <c r="J221" s="136">
        <f>ROUND(I221*H221,2)</f>
        <v>0</v>
      </c>
      <c r="K221" s="137"/>
      <c r="L221" s="28"/>
      <c r="M221" s="138" t="s">
        <v>1</v>
      </c>
      <c r="N221" s="139" t="s">
        <v>43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175</v>
      </c>
      <c r="AT221" s="142" t="s">
        <v>171</v>
      </c>
      <c r="AU221" s="142" t="s">
        <v>88</v>
      </c>
      <c r="AY221" s="13" t="s">
        <v>169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3" t="s">
        <v>86</v>
      </c>
      <c r="BK221" s="143">
        <f>ROUND(I221*H221,2)</f>
        <v>0</v>
      </c>
      <c r="BL221" s="13" t="s">
        <v>175</v>
      </c>
      <c r="BM221" s="142" t="s">
        <v>320</v>
      </c>
    </row>
    <row r="222" spans="2:65" s="1" customFormat="1" ht="10.199999999999999">
      <c r="B222" s="28"/>
      <c r="D222" s="144" t="s">
        <v>176</v>
      </c>
      <c r="F222" s="145" t="s">
        <v>426</v>
      </c>
      <c r="I222" s="146"/>
      <c r="L222" s="28"/>
      <c r="M222" s="159"/>
      <c r="N222" s="160"/>
      <c r="O222" s="160"/>
      <c r="P222" s="160"/>
      <c r="Q222" s="160"/>
      <c r="R222" s="160"/>
      <c r="S222" s="160"/>
      <c r="T222" s="161"/>
      <c r="AT222" s="13" t="s">
        <v>176</v>
      </c>
      <c r="AU222" s="13" t="s">
        <v>88</v>
      </c>
    </row>
    <row r="223" spans="2:65" s="1" customFormat="1" ht="6.9" customHeight="1">
      <c r="B223" s="40"/>
      <c r="C223" s="41"/>
      <c r="D223" s="41"/>
      <c r="E223" s="41"/>
      <c r="F223" s="41"/>
      <c r="G223" s="41"/>
      <c r="H223" s="41"/>
      <c r="I223" s="41"/>
      <c r="J223" s="41"/>
      <c r="K223" s="41"/>
      <c r="L223" s="28"/>
    </row>
  </sheetData>
  <autoFilter ref="C129:K222" xr:uid="{00000000-0009-0000-0000-00000B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2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119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906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ROUND(J118,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ROUND((SUM(BE118:BE122)),  2)</f>
        <v>0</v>
      </c>
      <c r="I33" s="88">
        <v>0.21</v>
      </c>
      <c r="J33" s="87">
        <f>ROUND(((SUM(BE118:BE122))*I33),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ROUND((SUM(BF118:BF122)),  2)</f>
        <v>0</v>
      </c>
      <c r="I34" s="88">
        <v>0.15</v>
      </c>
      <c r="J34" s="87">
        <f>ROUND(((SUM(BF118:BF122))*I34),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ROUND((SUM(BG118:BG122)),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ROUND((SUM(BH118:BH122)),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ROUND((SUM(BI118:BI122)),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401 - Veřejné osvětlení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J118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906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19.95" customHeight="1">
      <c r="B98" s="104"/>
      <c r="D98" s="105" t="s">
        <v>907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6.9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" customHeight="1">
      <c r="B105" s="28"/>
      <c r="C105" s="17" t="s">
        <v>154</v>
      </c>
      <c r="L105" s="28"/>
    </row>
    <row r="106" spans="2:12" s="1" customFormat="1" ht="6.9" customHeight="1">
      <c r="B106" s="28"/>
      <c r="L106" s="28"/>
    </row>
    <row r="107" spans="2:12" s="1" customFormat="1" ht="12" customHeight="1">
      <c r="B107" s="28"/>
      <c r="C107" s="23" t="s">
        <v>16</v>
      </c>
      <c r="L107" s="28"/>
    </row>
    <row r="108" spans="2:12" s="1" customFormat="1" ht="16.5" customHeight="1">
      <c r="B108" s="28"/>
      <c r="E108" s="205" t="str">
        <f>E7</f>
        <v>Cyklotrasa A3 v intravilánu Kolovrat</v>
      </c>
      <c r="F108" s="206"/>
      <c r="G108" s="206"/>
      <c r="H108" s="206"/>
      <c r="L108" s="28"/>
    </row>
    <row r="109" spans="2:12" s="1" customFormat="1" ht="12" customHeight="1">
      <c r="B109" s="28"/>
      <c r="C109" s="23" t="s">
        <v>130</v>
      </c>
      <c r="L109" s="28"/>
    </row>
    <row r="110" spans="2:12" s="1" customFormat="1" ht="16.5" customHeight="1">
      <c r="B110" s="28"/>
      <c r="E110" s="170" t="str">
        <f>E9</f>
        <v>SO 401 - Veřejné osvětlení</v>
      </c>
      <c r="F110" s="207"/>
      <c r="G110" s="207"/>
      <c r="H110" s="207"/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3" t="s">
        <v>20</v>
      </c>
      <c r="F112" s="21" t="str">
        <f>F12</f>
        <v xml:space="preserve"> </v>
      </c>
      <c r="I112" s="23" t="s">
        <v>22</v>
      </c>
      <c r="J112" s="48" t="str">
        <f>IF(J12="","",J12)</f>
        <v>5. 9. 2023</v>
      </c>
      <c r="L112" s="28"/>
    </row>
    <row r="113" spans="2:65" s="1" customFormat="1" ht="6.9" customHeight="1">
      <c r="B113" s="28"/>
      <c r="L113" s="28"/>
    </row>
    <row r="114" spans="2:65" s="1" customFormat="1" ht="15.15" customHeight="1">
      <c r="B114" s="28"/>
      <c r="C114" s="23" t="s">
        <v>24</v>
      </c>
      <c r="F114" s="21" t="str">
        <f>E15</f>
        <v>MĚSTSKÁ ČÁST PRAHA-KOLOVRATY</v>
      </c>
      <c r="I114" s="23" t="s">
        <v>31</v>
      </c>
      <c r="J114" s="26" t="str">
        <f>E21</f>
        <v>PFProjekt s.r.o.</v>
      </c>
      <c r="L114" s="28"/>
    </row>
    <row r="115" spans="2:65" s="1" customFormat="1" ht="15.15" customHeight="1">
      <c r="B115" s="28"/>
      <c r="C115" s="23" t="s">
        <v>29</v>
      </c>
      <c r="F115" s="21" t="str">
        <f>IF(E18="","",E18)</f>
        <v>Vyplň údaj</v>
      </c>
      <c r="I115" s="23" t="s">
        <v>34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8"/>
      <c r="C117" s="109" t="s">
        <v>155</v>
      </c>
      <c r="D117" s="110" t="s">
        <v>63</v>
      </c>
      <c r="E117" s="110" t="s">
        <v>59</v>
      </c>
      <c r="F117" s="110" t="s">
        <v>60</v>
      </c>
      <c r="G117" s="110" t="s">
        <v>156</v>
      </c>
      <c r="H117" s="110" t="s">
        <v>157</v>
      </c>
      <c r="I117" s="110" t="s">
        <v>158</v>
      </c>
      <c r="J117" s="111" t="s">
        <v>134</v>
      </c>
      <c r="K117" s="112" t="s">
        <v>159</v>
      </c>
      <c r="L117" s="108"/>
      <c r="M117" s="55" t="s">
        <v>1</v>
      </c>
      <c r="N117" s="56" t="s">
        <v>42</v>
      </c>
      <c r="O117" s="56" t="s">
        <v>160</v>
      </c>
      <c r="P117" s="56" t="s">
        <v>161</v>
      </c>
      <c r="Q117" s="56" t="s">
        <v>162</v>
      </c>
      <c r="R117" s="56" t="s">
        <v>163</v>
      </c>
      <c r="S117" s="56" t="s">
        <v>164</v>
      </c>
      <c r="T117" s="57" t="s">
        <v>165</v>
      </c>
    </row>
    <row r="118" spans="2:65" s="1" customFormat="1" ht="22.8" customHeight="1">
      <c r="B118" s="28"/>
      <c r="C118" s="60" t="s">
        <v>166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</v>
      </c>
      <c r="S118" s="49"/>
      <c r="T118" s="115">
        <f>T119</f>
        <v>0</v>
      </c>
      <c r="AT118" s="13" t="s">
        <v>77</v>
      </c>
      <c r="AU118" s="13" t="s">
        <v>136</v>
      </c>
      <c r="BK118" s="116">
        <f>BK119</f>
        <v>0</v>
      </c>
    </row>
    <row r="119" spans="2:65" s="11" customFormat="1" ht="25.95" customHeight="1">
      <c r="B119" s="117"/>
      <c r="D119" s="118" t="s">
        <v>77</v>
      </c>
      <c r="E119" s="119" t="s">
        <v>117</v>
      </c>
      <c r="F119" s="119" t="s">
        <v>118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86</v>
      </c>
      <c r="AT119" s="125" t="s">
        <v>77</v>
      </c>
      <c r="AU119" s="125" t="s">
        <v>78</v>
      </c>
      <c r="AY119" s="118" t="s">
        <v>169</v>
      </c>
      <c r="BK119" s="126">
        <f>BK120</f>
        <v>0</v>
      </c>
    </row>
    <row r="120" spans="2:65" s="11" customFormat="1" ht="22.8" customHeight="1">
      <c r="B120" s="117"/>
      <c r="D120" s="118" t="s">
        <v>77</v>
      </c>
      <c r="E120" s="127" t="s">
        <v>908</v>
      </c>
      <c r="F120" s="127" t="s">
        <v>909</v>
      </c>
      <c r="I120" s="120"/>
      <c r="J120" s="128">
        <f>BK120</f>
        <v>0</v>
      </c>
      <c r="L120" s="117"/>
      <c r="M120" s="122"/>
      <c r="P120" s="123">
        <f>SUM(P121:P122)</f>
        <v>0</v>
      </c>
      <c r="R120" s="123">
        <f>SUM(R121:R122)</f>
        <v>0</v>
      </c>
      <c r="T120" s="124">
        <f>SUM(T121:T122)</f>
        <v>0</v>
      </c>
      <c r="AR120" s="118" t="s">
        <v>180</v>
      </c>
      <c r="AT120" s="125" t="s">
        <v>77</v>
      </c>
      <c r="AU120" s="125" t="s">
        <v>86</v>
      </c>
      <c r="AY120" s="118" t="s">
        <v>169</v>
      </c>
      <c r="BK120" s="126">
        <f>SUM(BK121:BK122)</f>
        <v>0</v>
      </c>
    </row>
    <row r="121" spans="2:65" s="1" customFormat="1" ht="16.5" customHeight="1">
      <c r="B121" s="129"/>
      <c r="C121" s="148" t="s">
        <v>86</v>
      </c>
      <c r="D121" s="148" t="s">
        <v>199</v>
      </c>
      <c r="E121" s="149" t="s">
        <v>910</v>
      </c>
      <c r="F121" s="150" t="s">
        <v>118</v>
      </c>
      <c r="G121" s="151" t="s">
        <v>844</v>
      </c>
      <c r="H121" s="152">
        <v>1</v>
      </c>
      <c r="I121" s="153"/>
      <c r="J121" s="154">
        <f>ROUND(I121*H121,2)</f>
        <v>0</v>
      </c>
      <c r="K121" s="155"/>
      <c r="L121" s="156"/>
      <c r="M121" s="157" t="s">
        <v>1</v>
      </c>
      <c r="N121" s="158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911</v>
      </c>
      <c r="AT121" s="142" t="s">
        <v>199</v>
      </c>
      <c r="AU121" s="142" t="s">
        <v>88</v>
      </c>
      <c r="AY121" s="13" t="s">
        <v>169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3" t="s">
        <v>86</v>
      </c>
      <c r="BK121" s="143">
        <f>ROUND(I121*H121,2)</f>
        <v>0</v>
      </c>
      <c r="BL121" s="13" t="s">
        <v>304</v>
      </c>
      <c r="BM121" s="142" t="s">
        <v>88</v>
      </c>
    </row>
    <row r="122" spans="2:65" s="1" customFormat="1" ht="10.199999999999999">
      <c r="B122" s="28"/>
      <c r="D122" s="144" t="s">
        <v>176</v>
      </c>
      <c r="F122" s="145" t="s">
        <v>118</v>
      </c>
      <c r="I122" s="146"/>
      <c r="L122" s="28"/>
      <c r="M122" s="159"/>
      <c r="N122" s="160"/>
      <c r="O122" s="160"/>
      <c r="P122" s="160"/>
      <c r="Q122" s="160"/>
      <c r="R122" s="160"/>
      <c r="S122" s="160"/>
      <c r="T122" s="161"/>
      <c r="AT122" s="13" t="s">
        <v>176</v>
      </c>
      <c r="AU122" s="13" t="s">
        <v>88</v>
      </c>
    </row>
    <row r="123" spans="2:65" s="1" customFormat="1" ht="6.9" customHeight="1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28"/>
    </row>
  </sheetData>
  <autoFilter ref="C117:K122" xr:uid="{00000000-0009-0000-0000-00000C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2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121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912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ROUND(J118,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ROUND((SUM(BE118:BE122)),  2)</f>
        <v>0</v>
      </c>
      <c r="I33" s="88">
        <v>0.21</v>
      </c>
      <c r="J33" s="87">
        <f>ROUND(((SUM(BE118:BE122))*I33),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ROUND((SUM(BF118:BF122)),  2)</f>
        <v>0</v>
      </c>
      <c r="I34" s="88">
        <v>0.15</v>
      </c>
      <c r="J34" s="87">
        <f>ROUND(((SUM(BF118:BF122))*I34),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ROUND((SUM(BG118:BG122)),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ROUND((SUM(BH118:BH122)),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ROUND((SUM(BI118:BI122)),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402 - Veřejné osvětlení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J118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906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19.95" customHeight="1">
      <c r="B98" s="104"/>
      <c r="D98" s="105" t="s">
        <v>907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6.9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" customHeight="1">
      <c r="B105" s="28"/>
      <c r="C105" s="17" t="s">
        <v>154</v>
      </c>
      <c r="L105" s="28"/>
    </row>
    <row r="106" spans="2:12" s="1" customFormat="1" ht="6.9" customHeight="1">
      <c r="B106" s="28"/>
      <c r="L106" s="28"/>
    </row>
    <row r="107" spans="2:12" s="1" customFormat="1" ht="12" customHeight="1">
      <c r="B107" s="28"/>
      <c r="C107" s="23" t="s">
        <v>16</v>
      </c>
      <c r="L107" s="28"/>
    </row>
    <row r="108" spans="2:12" s="1" customFormat="1" ht="16.5" customHeight="1">
      <c r="B108" s="28"/>
      <c r="E108" s="205" t="str">
        <f>E7</f>
        <v>Cyklotrasa A3 v intravilánu Kolovrat</v>
      </c>
      <c r="F108" s="206"/>
      <c r="G108" s="206"/>
      <c r="H108" s="206"/>
      <c r="L108" s="28"/>
    </row>
    <row r="109" spans="2:12" s="1" customFormat="1" ht="12" customHeight="1">
      <c r="B109" s="28"/>
      <c r="C109" s="23" t="s">
        <v>130</v>
      </c>
      <c r="L109" s="28"/>
    </row>
    <row r="110" spans="2:12" s="1" customFormat="1" ht="16.5" customHeight="1">
      <c r="B110" s="28"/>
      <c r="E110" s="170" t="str">
        <f>E9</f>
        <v>SO 402 - Veřejné osvětlení</v>
      </c>
      <c r="F110" s="207"/>
      <c r="G110" s="207"/>
      <c r="H110" s="207"/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3" t="s">
        <v>20</v>
      </c>
      <c r="F112" s="21" t="str">
        <f>F12</f>
        <v xml:space="preserve"> </v>
      </c>
      <c r="I112" s="23" t="s">
        <v>22</v>
      </c>
      <c r="J112" s="48" t="str">
        <f>IF(J12="","",J12)</f>
        <v>5. 9. 2023</v>
      </c>
      <c r="L112" s="28"/>
    </row>
    <row r="113" spans="2:65" s="1" customFormat="1" ht="6.9" customHeight="1">
      <c r="B113" s="28"/>
      <c r="L113" s="28"/>
    </row>
    <row r="114" spans="2:65" s="1" customFormat="1" ht="15.15" customHeight="1">
      <c r="B114" s="28"/>
      <c r="C114" s="23" t="s">
        <v>24</v>
      </c>
      <c r="F114" s="21" t="str">
        <f>E15</f>
        <v>MĚSTSKÁ ČÁST PRAHA-KOLOVRATY</v>
      </c>
      <c r="I114" s="23" t="s">
        <v>31</v>
      </c>
      <c r="J114" s="26" t="str">
        <f>E21</f>
        <v>PFProjekt s.r.o.</v>
      </c>
      <c r="L114" s="28"/>
    </row>
    <row r="115" spans="2:65" s="1" customFormat="1" ht="15.15" customHeight="1">
      <c r="B115" s="28"/>
      <c r="C115" s="23" t="s">
        <v>29</v>
      </c>
      <c r="F115" s="21" t="str">
        <f>IF(E18="","",E18)</f>
        <v>Vyplň údaj</v>
      </c>
      <c r="I115" s="23" t="s">
        <v>34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8"/>
      <c r="C117" s="109" t="s">
        <v>155</v>
      </c>
      <c r="D117" s="110" t="s">
        <v>63</v>
      </c>
      <c r="E117" s="110" t="s">
        <v>59</v>
      </c>
      <c r="F117" s="110" t="s">
        <v>60</v>
      </c>
      <c r="G117" s="110" t="s">
        <v>156</v>
      </c>
      <c r="H117" s="110" t="s">
        <v>157</v>
      </c>
      <c r="I117" s="110" t="s">
        <v>158</v>
      </c>
      <c r="J117" s="111" t="s">
        <v>134</v>
      </c>
      <c r="K117" s="112" t="s">
        <v>159</v>
      </c>
      <c r="L117" s="108"/>
      <c r="M117" s="55" t="s">
        <v>1</v>
      </c>
      <c r="N117" s="56" t="s">
        <v>42</v>
      </c>
      <c r="O117" s="56" t="s">
        <v>160</v>
      </c>
      <c r="P117" s="56" t="s">
        <v>161</v>
      </c>
      <c r="Q117" s="56" t="s">
        <v>162</v>
      </c>
      <c r="R117" s="56" t="s">
        <v>163</v>
      </c>
      <c r="S117" s="56" t="s">
        <v>164</v>
      </c>
      <c r="T117" s="57" t="s">
        <v>165</v>
      </c>
    </row>
    <row r="118" spans="2:65" s="1" customFormat="1" ht="22.8" customHeight="1">
      <c r="B118" s="28"/>
      <c r="C118" s="60" t="s">
        <v>166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</v>
      </c>
      <c r="S118" s="49"/>
      <c r="T118" s="115">
        <f>T119</f>
        <v>0</v>
      </c>
      <c r="AT118" s="13" t="s">
        <v>77</v>
      </c>
      <c r="AU118" s="13" t="s">
        <v>136</v>
      </c>
      <c r="BK118" s="116">
        <f>BK119</f>
        <v>0</v>
      </c>
    </row>
    <row r="119" spans="2:65" s="11" customFormat="1" ht="25.95" customHeight="1">
      <c r="B119" s="117"/>
      <c r="D119" s="118" t="s">
        <v>77</v>
      </c>
      <c r="E119" s="119" t="s">
        <v>117</v>
      </c>
      <c r="F119" s="119" t="s">
        <v>118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86</v>
      </c>
      <c r="AT119" s="125" t="s">
        <v>77</v>
      </c>
      <c r="AU119" s="125" t="s">
        <v>78</v>
      </c>
      <c r="AY119" s="118" t="s">
        <v>169</v>
      </c>
      <c r="BK119" s="126">
        <f>BK120</f>
        <v>0</v>
      </c>
    </row>
    <row r="120" spans="2:65" s="11" customFormat="1" ht="22.8" customHeight="1">
      <c r="B120" s="117"/>
      <c r="D120" s="118" t="s">
        <v>77</v>
      </c>
      <c r="E120" s="127" t="s">
        <v>908</v>
      </c>
      <c r="F120" s="127" t="s">
        <v>909</v>
      </c>
      <c r="I120" s="120"/>
      <c r="J120" s="128">
        <f>BK120</f>
        <v>0</v>
      </c>
      <c r="L120" s="117"/>
      <c r="M120" s="122"/>
      <c r="P120" s="123">
        <f>SUM(P121:P122)</f>
        <v>0</v>
      </c>
      <c r="R120" s="123">
        <f>SUM(R121:R122)</f>
        <v>0</v>
      </c>
      <c r="T120" s="124">
        <f>SUM(T121:T122)</f>
        <v>0</v>
      </c>
      <c r="AR120" s="118" t="s">
        <v>180</v>
      </c>
      <c r="AT120" s="125" t="s">
        <v>77</v>
      </c>
      <c r="AU120" s="125" t="s">
        <v>86</v>
      </c>
      <c r="AY120" s="118" t="s">
        <v>169</v>
      </c>
      <c r="BK120" s="126">
        <f>SUM(BK121:BK122)</f>
        <v>0</v>
      </c>
    </row>
    <row r="121" spans="2:65" s="1" customFormat="1" ht="16.5" customHeight="1">
      <c r="B121" s="129"/>
      <c r="C121" s="148" t="s">
        <v>86</v>
      </c>
      <c r="D121" s="148" t="s">
        <v>199</v>
      </c>
      <c r="E121" s="149" t="s">
        <v>910</v>
      </c>
      <c r="F121" s="150" t="s">
        <v>118</v>
      </c>
      <c r="G121" s="151" t="s">
        <v>844</v>
      </c>
      <c r="H121" s="152">
        <v>1</v>
      </c>
      <c r="I121" s="153"/>
      <c r="J121" s="154">
        <f>ROUND(I121*H121,2)</f>
        <v>0</v>
      </c>
      <c r="K121" s="155"/>
      <c r="L121" s="156"/>
      <c r="M121" s="157" t="s">
        <v>1</v>
      </c>
      <c r="N121" s="158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911</v>
      </c>
      <c r="AT121" s="142" t="s">
        <v>199</v>
      </c>
      <c r="AU121" s="142" t="s">
        <v>88</v>
      </c>
      <c r="AY121" s="13" t="s">
        <v>169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3" t="s">
        <v>86</v>
      </c>
      <c r="BK121" s="143">
        <f>ROUND(I121*H121,2)</f>
        <v>0</v>
      </c>
      <c r="BL121" s="13" t="s">
        <v>304</v>
      </c>
      <c r="BM121" s="142" t="s">
        <v>88</v>
      </c>
    </row>
    <row r="122" spans="2:65" s="1" customFormat="1" ht="10.199999999999999">
      <c r="B122" s="28"/>
      <c r="D122" s="144" t="s">
        <v>176</v>
      </c>
      <c r="F122" s="145" t="s">
        <v>118</v>
      </c>
      <c r="I122" s="146"/>
      <c r="L122" s="28"/>
      <c r="M122" s="159"/>
      <c r="N122" s="160"/>
      <c r="O122" s="160"/>
      <c r="P122" s="160"/>
      <c r="Q122" s="160"/>
      <c r="R122" s="160"/>
      <c r="S122" s="160"/>
      <c r="T122" s="161"/>
      <c r="AT122" s="13" t="s">
        <v>176</v>
      </c>
      <c r="AU122" s="13" t="s">
        <v>88</v>
      </c>
    </row>
    <row r="123" spans="2:65" s="1" customFormat="1" ht="6.9" customHeight="1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28"/>
    </row>
  </sheetData>
  <autoFilter ref="C117:K122" xr:uid="{00000000-0009-0000-0000-00000D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2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123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913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ROUND(J118,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ROUND((SUM(BE118:BE122)),  2)</f>
        <v>0</v>
      </c>
      <c r="I33" s="88">
        <v>0.21</v>
      </c>
      <c r="J33" s="87">
        <f>ROUND(((SUM(BE118:BE122))*I33),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ROUND((SUM(BF118:BF122)),  2)</f>
        <v>0</v>
      </c>
      <c r="I34" s="88">
        <v>0.15</v>
      </c>
      <c r="J34" s="87">
        <f>ROUND(((SUM(BF118:BF122))*I34),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ROUND((SUM(BG118:BG122)),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ROUND((SUM(BH118:BH122)),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ROUND((SUM(BI118:BI122)),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403 - Veřejné osvětlení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J118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906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19.95" customHeight="1">
      <c r="B98" s="104"/>
      <c r="D98" s="105" t="s">
        <v>907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6.9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" customHeight="1">
      <c r="B105" s="28"/>
      <c r="C105" s="17" t="s">
        <v>154</v>
      </c>
      <c r="L105" s="28"/>
    </row>
    <row r="106" spans="2:12" s="1" customFormat="1" ht="6.9" customHeight="1">
      <c r="B106" s="28"/>
      <c r="L106" s="28"/>
    </row>
    <row r="107" spans="2:12" s="1" customFormat="1" ht="12" customHeight="1">
      <c r="B107" s="28"/>
      <c r="C107" s="23" t="s">
        <v>16</v>
      </c>
      <c r="L107" s="28"/>
    </row>
    <row r="108" spans="2:12" s="1" customFormat="1" ht="16.5" customHeight="1">
      <c r="B108" s="28"/>
      <c r="E108" s="205" t="str">
        <f>E7</f>
        <v>Cyklotrasa A3 v intravilánu Kolovrat</v>
      </c>
      <c r="F108" s="206"/>
      <c r="G108" s="206"/>
      <c r="H108" s="206"/>
      <c r="L108" s="28"/>
    </row>
    <row r="109" spans="2:12" s="1" customFormat="1" ht="12" customHeight="1">
      <c r="B109" s="28"/>
      <c r="C109" s="23" t="s">
        <v>130</v>
      </c>
      <c r="L109" s="28"/>
    </row>
    <row r="110" spans="2:12" s="1" customFormat="1" ht="16.5" customHeight="1">
      <c r="B110" s="28"/>
      <c r="E110" s="170" t="str">
        <f>E9</f>
        <v>SO 403 - Veřejné osvětlení</v>
      </c>
      <c r="F110" s="207"/>
      <c r="G110" s="207"/>
      <c r="H110" s="207"/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3" t="s">
        <v>20</v>
      </c>
      <c r="F112" s="21" t="str">
        <f>F12</f>
        <v xml:space="preserve"> </v>
      </c>
      <c r="I112" s="23" t="s">
        <v>22</v>
      </c>
      <c r="J112" s="48" t="str">
        <f>IF(J12="","",J12)</f>
        <v>5. 9. 2023</v>
      </c>
      <c r="L112" s="28"/>
    </row>
    <row r="113" spans="2:65" s="1" customFormat="1" ht="6.9" customHeight="1">
      <c r="B113" s="28"/>
      <c r="L113" s="28"/>
    </row>
    <row r="114" spans="2:65" s="1" customFormat="1" ht="15.15" customHeight="1">
      <c r="B114" s="28"/>
      <c r="C114" s="23" t="s">
        <v>24</v>
      </c>
      <c r="F114" s="21" t="str">
        <f>E15</f>
        <v>MĚSTSKÁ ČÁST PRAHA-KOLOVRATY</v>
      </c>
      <c r="I114" s="23" t="s">
        <v>31</v>
      </c>
      <c r="J114" s="26" t="str">
        <f>E21</f>
        <v>PFProjekt s.r.o.</v>
      </c>
      <c r="L114" s="28"/>
    </row>
    <row r="115" spans="2:65" s="1" customFormat="1" ht="15.15" customHeight="1">
      <c r="B115" s="28"/>
      <c r="C115" s="23" t="s">
        <v>29</v>
      </c>
      <c r="F115" s="21" t="str">
        <f>IF(E18="","",E18)</f>
        <v>Vyplň údaj</v>
      </c>
      <c r="I115" s="23" t="s">
        <v>34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8"/>
      <c r="C117" s="109" t="s">
        <v>155</v>
      </c>
      <c r="D117" s="110" t="s">
        <v>63</v>
      </c>
      <c r="E117" s="110" t="s">
        <v>59</v>
      </c>
      <c r="F117" s="110" t="s">
        <v>60</v>
      </c>
      <c r="G117" s="110" t="s">
        <v>156</v>
      </c>
      <c r="H117" s="110" t="s">
        <v>157</v>
      </c>
      <c r="I117" s="110" t="s">
        <v>158</v>
      </c>
      <c r="J117" s="111" t="s">
        <v>134</v>
      </c>
      <c r="K117" s="112" t="s">
        <v>159</v>
      </c>
      <c r="L117" s="108"/>
      <c r="M117" s="55" t="s">
        <v>1</v>
      </c>
      <c r="N117" s="56" t="s">
        <v>42</v>
      </c>
      <c r="O117" s="56" t="s">
        <v>160</v>
      </c>
      <c r="P117" s="56" t="s">
        <v>161</v>
      </c>
      <c r="Q117" s="56" t="s">
        <v>162</v>
      </c>
      <c r="R117" s="56" t="s">
        <v>163</v>
      </c>
      <c r="S117" s="56" t="s">
        <v>164</v>
      </c>
      <c r="T117" s="57" t="s">
        <v>165</v>
      </c>
    </row>
    <row r="118" spans="2:65" s="1" customFormat="1" ht="22.8" customHeight="1">
      <c r="B118" s="28"/>
      <c r="C118" s="60" t="s">
        <v>166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</v>
      </c>
      <c r="S118" s="49"/>
      <c r="T118" s="115">
        <f>T119</f>
        <v>0</v>
      </c>
      <c r="AT118" s="13" t="s">
        <v>77</v>
      </c>
      <c r="AU118" s="13" t="s">
        <v>136</v>
      </c>
      <c r="BK118" s="116">
        <f>BK119</f>
        <v>0</v>
      </c>
    </row>
    <row r="119" spans="2:65" s="11" customFormat="1" ht="25.95" customHeight="1">
      <c r="B119" s="117"/>
      <c r="D119" s="118" t="s">
        <v>77</v>
      </c>
      <c r="E119" s="119" t="s">
        <v>117</v>
      </c>
      <c r="F119" s="119" t="s">
        <v>118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86</v>
      </c>
      <c r="AT119" s="125" t="s">
        <v>77</v>
      </c>
      <c r="AU119" s="125" t="s">
        <v>78</v>
      </c>
      <c r="AY119" s="118" t="s">
        <v>169</v>
      </c>
      <c r="BK119" s="126">
        <f>BK120</f>
        <v>0</v>
      </c>
    </row>
    <row r="120" spans="2:65" s="11" customFormat="1" ht="22.8" customHeight="1">
      <c r="B120" s="117"/>
      <c r="D120" s="118" t="s">
        <v>77</v>
      </c>
      <c r="E120" s="127" t="s">
        <v>908</v>
      </c>
      <c r="F120" s="127" t="s">
        <v>909</v>
      </c>
      <c r="I120" s="120"/>
      <c r="J120" s="128">
        <f>BK120</f>
        <v>0</v>
      </c>
      <c r="L120" s="117"/>
      <c r="M120" s="122"/>
      <c r="P120" s="123">
        <f>SUM(P121:P122)</f>
        <v>0</v>
      </c>
      <c r="R120" s="123">
        <f>SUM(R121:R122)</f>
        <v>0</v>
      </c>
      <c r="T120" s="124">
        <f>SUM(T121:T122)</f>
        <v>0</v>
      </c>
      <c r="AR120" s="118" t="s">
        <v>180</v>
      </c>
      <c r="AT120" s="125" t="s">
        <v>77</v>
      </c>
      <c r="AU120" s="125" t="s">
        <v>86</v>
      </c>
      <c r="AY120" s="118" t="s">
        <v>169</v>
      </c>
      <c r="BK120" s="126">
        <f>SUM(BK121:BK122)</f>
        <v>0</v>
      </c>
    </row>
    <row r="121" spans="2:65" s="1" customFormat="1" ht="16.5" customHeight="1">
      <c r="B121" s="129"/>
      <c r="C121" s="148" t="s">
        <v>86</v>
      </c>
      <c r="D121" s="148" t="s">
        <v>199</v>
      </c>
      <c r="E121" s="149" t="s">
        <v>910</v>
      </c>
      <c r="F121" s="150" t="s">
        <v>118</v>
      </c>
      <c r="G121" s="151" t="s">
        <v>844</v>
      </c>
      <c r="H121" s="152">
        <v>1</v>
      </c>
      <c r="I121" s="153"/>
      <c r="J121" s="154">
        <f>ROUND(I121*H121,2)</f>
        <v>0</v>
      </c>
      <c r="K121" s="155"/>
      <c r="L121" s="156"/>
      <c r="M121" s="157" t="s">
        <v>1</v>
      </c>
      <c r="N121" s="158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911</v>
      </c>
      <c r="AT121" s="142" t="s">
        <v>199</v>
      </c>
      <c r="AU121" s="142" t="s">
        <v>88</v>
      </c>
      <c r="AY121" s="13" t="s">
        <v>169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3" t="s">
        <v>86</v>
      </c>
      <c r="BK121" s="143">
        <f>ROUND(I121*H121,2)</f>
        <v>0</v>
      </c>
      <c r="BL121" s="13" t="s">
        <v>304</v>
      </c>
      <c r="BM121" s="142" t="s">
        <v>88</v>
      </c>
    </row>
    <row r="122" spans="2:65" s="1" customFormat="1" ht="10.199999999999999">
      <c r="B122" s="28"/>
      <c r="D122" s="144" t="s">
        <v>176</v>
      </c>
      <c r="F122" s="145" t="s">
        <v>118</v>
      </c>
      <c r="I122" s="146"/>
      <c r="L122" s="28"/>
      <c r="M122" s="159"/>
      <c r="N122" s="160"/>
      <c r="O122" s="160"/>
      <c r="P122" s="160"/>
      <c r="Q122" s="160"/>
      <c r="R122" s="160"/>
      <c r="S122" s="160"/>
      <c r="T122" s="161"/>
      <c r="AT122" s="13" t="s">
        <v>176</v>
      </c>
      <c r="AU122" s="13" t="s">
        <v>88</v>
      </c>
    </row>
    <row r="123" spans="2:65" s="1" customFormat="1" ht="6.9" customHeight="1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28"/>
    </row>
  </sheetData>
  <autoFilter ref="C117:K122" xr:uid="{00000000-0009-0000-0000-00000E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2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125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914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ROUND(J118,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ROUND((SUM(BE118:BE122)),  2)</f>
        <v>0</v>
      </c>
      <c r="I33" s="88">
        <v>0.21</v>
      </c>
      <c r="J33" s="87">
        <f>ROUND(((SUM(BE118:BE122))*I33),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ROUND((SUM(BF118:BF122)),  2)</f>
        <v>0</v>
      </c>
      <c r="I34" s="88">
        <v>0.15</v>
      </c>
      <c r="J34" s="87">
        <f>ROUND(((SUM(BF118:BF122))*I34),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ROUND((SUM(BG118:BG122)),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ROUND((SUM(BH118:BH122)),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ROUND((SUM(BI118:BI122)),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404 - Veřejné osvětlení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J118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906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19.95" customHeight="1">
      <c r="B98" s="104"/>
      <c r="D98" s="105" t="s">
        <v>907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6.9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" customHeight="1">
      <c r="B105" s="28"/>
      <c r="C105" s="17" t="s">
        <v>154</v>
      </c>
      <c r="L105" s="28"/>
    </row>
    <row r="106" spans="2:12" s="1" customFormat="1" ht="6.9" customHeight="1">
      <c r="B106" s="28"/>
      <c r="L106" s="28"/>
    </row>
    <row r="107" spans="2:12" s="1" customFormat="1" ht="12" customHeight="1">
      <c r="B107" s="28"/>
      <c r="C107" s="23" t="s">
        <v>16</v>
      </c>
      <c r="L107" s="28"/>
    </row>
    <row r="108" spans="2:12" s="1" customFormat="1" ht="16.5" customHeight="1">
      <c r="B108" s="28"/>
      <c r="E108" s="205" t="str">
        <f>E7</f>
        <v>Cyklotrasa A3 v intravilánu Kolovrat</v>
      </c>
      <c r="F108" s="206"/>
      <c r="G108" s="206"/>
      <c r="H108" s="206"/>
      <c r="L108" s="28"/>
    </row>
    <row r="109" spans="2:12" s="1" customFormat="1" ht="12" customHeight="1">
      <c r="B109" s="28"/>
      <c r="C109" s="23" t="s">
        <v>130</v>
      </c>
      <c r="L109" s="28"/>
    </row>
    <row r="110" spans="2:12" s="1" customFormat="1" ht="16.5" customHeight="1">
      <c r="B110" s="28"/>
      <c r="E110" s="170" t="str">
        <f>E9</f>
        <v>SO 404 - Veřejné osvětlení</v>
      </c>
      <c r="F110" s="207"/>
      <c r="G110" s="207"/>
      <c r="H110" s="207"/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3" t="s">
        <v>20</v>
      </c>
      <c r="F112" s="21" t="str">
        <f>F12</f>
        <v xml:space="preserve"> </v>
      </c>
      <c r="I112" s="23" t="s">
        <v>22</v>
      </c>
      <c r="J112" s="48" t="str">
        <f>IF(J12="","",J12)</f>
        <v>5. 9. 2023</v>
      </c>
      <c r="L112" s="28"/>
    </row>
    <row r="113" spans="2:65" s="1" customFormat="1" ht="6.9" customHeight="1">
      <c r="B113" s="28"/>
      <c r="L113" s="28"/>
    </row>
    <row r="114" spans="2:65" s="1" customFormat="1" ht="15.15" customHeight="1">
      <c r="B114" s="28"/>
      <c r="C114" s="23" t="s">
        <v>24</v>
      </c>
      <c r="F114" s="21" t="str">
        <f>E15</f>
        <v>MĚSTSKÁ ČÁST PRAHA-KOLOVRATY</v>
      </c>
      <c r="I114" s="23" t="s">
        <v>31</v>
      </c>
      <c r="J114" s="26" t="str">
        <f>E21</f>
        <v>PFProjekt s.r.o.</v>
      </c>
      <c r="L114" s="28"/>
    </row>
    <row r="115" spans="2:65" s="1" customFormat="1" ht="15.15" customHeight="1">
      <c r="B115" s="28"/>
      <c r="C115" s="23" t="s">
        <v>29</v>
      </c>
      <c r="F115" s="21" t="str">
        <f>IF(E18="","",E18)</f>
        <v>Vyplň údaj</v>
      </c>
      <c r="I115" s="23" t="s">
        <v>34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8"/>
      <c r="C117" s="109" t="s">
        <v>155</v>
      </c>
      <c r="D117" s="110" t="s">
        <v>63</v>
      </c>
      <c r="E117" s="110" t="s">
        <v>59</v>
      </c>
      <c r="F117" s="110" t="s">
        <v>60</v>
      </c>
      <c r="G117" s="110" t="s">
        <v>156</v>
      </c>
      <c r="H117" s="110" t="s">
        <v>157</v>
      </c>
      <c r="I117" s="110" t="s">
        <v>158</v>
      </c>
      <c r="J117" s="111" t="s">
        <v>134</v>
      </c>
      <c r="K117" s="112" t="s">
        <v>159</v>
      </c>
      <c r="L117" s="108"/>
      <c r="M117" s="55" t="s">
        <v>1</v>
      </c>
      <c r="N117" s="56" t="s">
        <v>42</v>
      </c>
      <c r="O117" s="56" t="s">
        <v>160</v>
      </c>
      <c r="P117" s="56" t="s">
        <v>161</v>
      </c>
      <c r="Q117" s="56" t="s">
        <v>162</v>
      </c>
      <c r="R117" s="56" t="s">
        <v>163</v>
      </c>
      <c r="S117" s="56" t="s">
        <v>164</v>
      </c>
      <c r="T117" s="57" t="s">
        <v>165</v>
      </c>
    </row>
    <row r="118" spans="2:65" s="1" customFormat="1" ht="22.8" customHeight="1">
      <c r="B118" s="28"/>
      <c r="C118" s="60" t="s">
        <v>166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</v>
      </c>
      <c r="S118" s="49"/>
      <c r="T118" s="115">
        <f>T119</f>
        <v>0</v>
      </c>
      <c r="AT118" s="13" t="s">
        <v>77</v>
      </c>
      <c r="AU118" s="13" t="s">
        <v>136</v>
      </c>
      <c r="BK118" s="116">
        <f>BK119</f>
        <v>0</v>
      </c>
    </row>
    <row r="119" spans="2:65" s="11" customFormat="1" ht="25.95" customHeight="1">
      <c r="B119" s="117"/>
      <c r="D119" s="118" t="s">
        <v>77</v>
      </c>
      <c r="E119" s="119" t="s">
        <v>117</v>
      </c>
      <c r="F119" s="119" t="s">
        <v>118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86</v>
      </c>
      <c r="AT119" s="125" t="s">
        <v>77</v>
      </c>
      <c r="AU119" s="125" t="s">
        <v>78</v>
      </c>
      <c r="AY119" s="118" t="s">
        <v>169</v>
      </c>
      <c r="BK119" s="126">
        <f>BK120</f>
        <v>0</v>
      </c>
    </row>
    <row r="120" spans="2:65" s="11" customFormat="1" ht="22.8" customHeight="1">
      <c r="B120" s="117"/>
      <c r="D120" s="118" t="s">
        <v>77</v>
      </c>
      <c r="E120" s="127" t="s">
        <v>908</v>
      </c>
      <c r="F120" s="127" t="s">
        <v>909</v>
      </c>
      <c r="I120" s="120"/>
      <c r="J120" s="128">
        <f>BK120</f>
        <v>0</v>
      </c>
      <c r="L120" s="117"/>
      <c r="M120" s="122"/>
      <c r="P120" s="123">
        <f>SUM(P121:P122)</f>
        <v>0</v>
      </c>
      <c r="R120" s="123">
        <f>SUM(R121:R122)</f>
        <v>0</v>
      </c>
      <c r="T120" s="124">
        <f>SUM(T121:T122)</f>
        <v>0</v>
      </c>
      <c r="AR120" s="118" t="s">
        <v>180</v>
      </c>
      <c r="AT120" s="125" t="s">
        <v>77</v>
      </c>
      <c r="AU120" s="125" t="s">
        <v>86</v>
      </c>
      <c r="AY120" s="118" t="s">
        <v>169</v>
      </c>
      <c r="BK120" s="126">
        <f>SUM(BK121:BK122)</f>
        <v>0</v>
      </c>
    </row>
    <row r="121" spans="2:65" s="1" customFormat="1" ht="16.5" customHeight="1">
      <c r="B121" s="129"/>
      <c r="C121" s="148" t="s">
        <v>86</v>
      </c>
      <c r="D121" s="148" t="s">
        <v>199</v>
      </c>
      <c r="E121" s="149" t="s">
        <v>910</v>
      </c>
      <c r="F121" s="150" t="s">
        <v>118</v>
      </c>
      <c r="G121" s="151" t="s">
        <v>844</v>
      </c>
      <c r="H121" s="152">
        <v>1</v>
      </c>
      <c r="I121" s="153"/>
      <c r="J121" s="154">
        <f>ROUND(I121*H121,2)</f>
        <v>0</v>
      </c>
      <c r="K121" s="155"/>
      <c r="L121" s="156"/>
      <c r="M121" s="157" t="s">
        <v>1</v>
      </c>
      <c r="N121" s="158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911</v>
      </c>
      <c r="AT121" s="142" t="s">
        <v>199</v>
      </c>
      <c r="AU121" s="142" t="s">
        <v>88</v>
      </c>
      <c r="AY121" s="13" t="s">
        <v>169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3" t="s">
        <v>86</v>
      </c>
      <c r="BK121" s="143">
        <f>ROUND(I121*H121,2)</f>
        <v>0</v>
      </c>
      <c r="BL121" s="13" t="s">
        <v>304</v>
      </c>
      <c r="BM121" s="142" t="s">
        <v>88</v>
      </c>
    </row>
    <row r="122" spans="2:65" s="1" customFormat="1" ht="10.199999999999999">
      <c r="B122" s="28"/>
      <c r="D122" s="144" t="s">
        <v>176</v>
      </c>
      <c r="F122" s="145" t="s">
        <v>118</v>
      </c>
      <c r="I122" s="146"/>
      <c r="L122" s="28"/>
      <c r="M122" s="159"/>
      <c r="N122" s="160"/>
      <c r="O122" s="160"/>
      <c r="P122" s="160"/>
      <c r="Q122" s="160"/>
      <c r="R122" s="160"/>
      <c r="S122" s="160"/>
      <c r="T122" s="161"/>
      <c r="AT122" s="13" t="s">
        <v>176</v>
      </c>
      <c r="AU122" s="13" t="s">
        <v>88</v>
      </c>
    </row>
    <row r="123" spans="2:65" s="1" customFormat="1" ht="6.9" customHeight="1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28"/>
    </row>
  </sheetData>
  <autoFilter ref="C117:K122" xr:uid="{00000000-0009-0000-0000-00000F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5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128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915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ROUND(J121,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ROUND((SUM(BE121:BE158)),  2)</f>
        <v>0</v>
      </c>
      <c r="I33" s="88">
        <v>0.21</v>
      </c>
      <c r="J33" s="87">
        <f>ROUND(((SUM(BE121:BE158))*I33),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ROUND((SUM(BF121:BF158)),  2)</f>
        <v>0</v>
      </c>
      <c r="I34" s="88">
        <v>0.15</v>
      </c>
      <c r="J34" s="87">
        <f>ROUND(((SUM(BF121:BF158))*I34),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ROUND((SUM(BG121:BG158)),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ROUND((SUM(BH121:BH158)),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ROUND((SUM(BI121:BI158)),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800 - Sadové úpravy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J121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9" customFormat="1" ht="19.95" customHeight="1">
      <c r="B98" s="104"/>
      <c r="D98" s="105" t="s">
        <v>138</v>
      </c>
      <c r="E98" s="106"/>
      <c r="F98" s="106"/>
      <c r="G98" s="106"/>
      <c r="H98" s="106"/>
      <c r="I98" s="106"/>
      <c r="J98" s="107">
        <f>J123</f>
        <v>0</v>
      </c>
      <c r="L98" s="104"/>
    </row>
    <row r="99" spans="2:12" s="9" customFormat="1" ht="19.95" customHeight="1">
      <c r="B99" s="104"/>
      <c r="D99" s="105" t="s">
        <v>146</v>
      </c>
      <c r="E99" s="106"/>
      <c r="F99" s="106"/>
      <c r="G99" s="106"/>
      <c r="H99" s="106"/>
      <c r="I99" s="106"/>
      <c r="J99" s="107">
        <f>J152</f>
        <v>0</v>
      </c>
      <c r="L99" s="104"/>
    </row>
    <row r="100" spans="2:12" s="8" customFormat="1" ht="24.9" customHeight="1">
      <c r="B100" s="100"/>
      <c r="D100" s="101" t="s">
        <v>149</v>
      </c>
      <c r="E100" s="102"/>
      <c r="F100" s="102"/>
      <c r="G100" s="102"/>
      <c r="H100" s="102"/>
      <c r="I100" s="102"/>
      <c r="J100" s="103">
        <f>J155</f>
        <v>0</v>
      </c>
      <c r="L100" s="100"/>
    </row>
    <row r="101" spans="2:12" s="9" customFormat="1" ht="19.95" customHeight="1">
      <c r="B101" s="104"/>
      <c r="D101" s="105" t="s">
        <v>151</v>
      </c>
      <c r="E101" s="106"/>
      <c r="F101" s="106"/>
      <c r="G101" s="106"/>
      <c r="H101" s="106"/>
      <c r="I101" s="106"/>
      <c r="J101" s="107">
        <f>J156</f>
        <v>0</v>
      </c>
      <c r="L101" s="104"/>
    </row>
    <row r="102" spans="2:12" s="1" customFormat="1" ht="21.75" customHeight="1">
      <c r="B102" s="28"/>
      <c r="L102" s="28"/>
    </row>
    <row r="103" spans="2:12" s="1" customFormat="1" ht="6.9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" customHeight="1">
      <c r="B108" s="28"/>
      <c r="C108" s="17" t="s">
        <v>154</v>
      </c>
      <c r="L108" s="28"/>
    </row>
    <row r="109" spans="2:12" s="1" customFormat="1" ht="6.9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16.5" customHeight="1">
      <c r="B111" s="28"/>
      <c r="E111" s="205" t="str">
        <f>E7</f>
        <v>Cyklotrasa A3 v intravilánu Kolovrat</v>
      </c>
      <c r="F111" s="206"/>
      <c r="G111" s="206"/>
      <c r="H111" s="206"/>
      <c r="L111" s="28"/>
    </row>
    <row r="112" spans="2:12" s="1" customFormat="1" ht="12" customHeight="1">
      <c r="B112" s="28"/>
      <c r="C112" s="23" t="s">
        <v>130</v>
      </c>
      <c r="L112" s="28"/>
    </row>
    <row r="113" spans="2:65" s="1" customFormat="1" ht="16.5" customHeight="1">
      <c r="B113" s="28"/>
      <c r="E113" s="170" t="str">
        <f>E9</f>
        <v>SO 800 - Sadové úpravy</v>
      </c>
      <c r="F113" s="207"/>
      <c r="G113" s="207"/>
      <c r="H113" s="207"/>
      <c r="L113" s="28"/>
    </row>
    <row r="114" spans="2:65" s="1" customFormat="1" ht="6.9" customHeight="1">
      <c r="B114" s="28"/>
      <c r="L114" s="28"/>
    </row>
    <row r="115" spans="2:65" s="1" customFormat="1" ht="12" customHeight="1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5. 9. 2023</v>
      </c>
      <c r="L115" s="28"/>
    </row>
    <row r="116" spans="2:65" s="1" customFormat="1" ht="6.9" customHeight="1">
      <c r="B116" s="28"/>
      <c r="L116" s="28"/>
    </row>
    <row r="117" spans="2:65" s="1" customFormat="1" ht="15.15" customHeight="1">
      <c r="B117" s="28"/>
      <c r="C117" s="23" t="s">
        <v>24</v>
      </c>
      <c r="F117" s="21" t="str">
        <f>E15</f>
        <v>MĚSTSKÁ ČÁST PRAHA-KOLOVRATY</v>
      </c>
      <c r="I117" s="23" t="s">
        <v>31</v>
      </c>
      <c r="J117" s="26" t="str">
        <f>E21</f>
        <v>PFProjekt s.r.o.</v>
      </c>
      <c r="L117" s="28"/>
    </row>
    <row r="118" spans="2:65" s="1" customFormat="1" ht="15.15" customHeight="1">
      <c r="B118" s="28"/>
      <c r="C118" s="23" t="s">
        <v>29</v>
      </c>
      <c r="F118" s="21" t="str">
        <f>IF(E18="","",E18)</f>
        <v>Vyplň údaj</v>
      </c>
      <c r="I118" s="23" t="s">
        <v>34</v>
      </c>
      <c r="J118" s="26" t="str">
        <f>E24</f>
        <v xml:space="preserve"> 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08"/>
      <c r="C120" s="109" t="s">
        <v>155</v>
      </c>
      <c r="D120" s="110" t="s">
        <v>63</v>
      </c>
      <c r="E120" s="110" t="s">
        <v>59</v>
      </c>
      <c r="F120" s="110" t="s">
        <v>60</v>
      </c>
      <c r="G120" s="110" t="s">
        <v>156</v>
      </c>
      <c r="H120" s="110" t="s">
        <v>157</v>
      </c>
      <c r="I120" s="110" t="s">
        <v>158</v>
      </c>
      <c r="J120" s="111" t="s">
        <v>134</v>
      </c>
      <c r="K120" s="112" t="s">
        <v>159</v>
      </c>
      <c r="L120" s="108"/>
      <c r="M120" s="55" t="s">
        <v>1</v>
      </c>
      <c r="N120" s="56" t="s">
        <v>42</v>
      </c>
      <c r="O120" s="56" t="s">
        <v>160</v>
      </c>
      <c r="P120" s="56" t="s">
        <v>161</v>
      </c>
      <c r="Q120" s="56" t="s">
        <v>162</v>
      </c>
      <c r="R120" s="56" t="s">
        <v>163</v>
      </c>
      <c r="S120" s="56" t="s">
        <v>164</v>
      </c>
      <c r="T120" s="57" t="s">
        <v>165</v>
      </c>
    </row>
    <row r="121" spans="2:65" s="1" customFormat="1" ht="22.8" customHeight="1">
      <c r="B121" s="28"/>
      <c r="C121" s="60" t="s">
        <v>166</v>
      </c>
      <c r="J121" s="113">
        <f>BK121</f>
        <v>0</v>
      </c>
      <c r="L121" s="28"/>
      <c r="M121" s="58"/>
      <c r="N121" s="49"/>
      <c r="O121" s="49"/>
      <c r="P121" s="114">
        <f>P122+P155</f>
        <v>0</v>
      </c>
      <c r="Q121" s="49"/>
      <c r="R121" s="114">
        <f>R122+R155</f>
        <v>0</v>
      </c>
      <c r="S121" s="49"/>
      <c r="T121" s="115">
        <f>T122+T155</f>
        <v>0</v>
      </c>
      <c r="AT121" s="13" t="s">
        <v>77</v>
      </c>
      <c r="AU121" s="13" t="s">
        <v>136</v>
      </c>
      <c r="BK121" s="116">
        <f>BK122+BK155</f>
        <v>0</v>
      </c>
    </row>
    <row r="122" spans="2:65" s="11" customFormat="1" ht="25.95" customHeight="1">
      <c r="B122" s="117"/>
      <c r="D122" s="118" t="s">
        <v>77</v>
      </c>
      <c r="E122" s="119" t="s">
        <v>167</v>
      </c>
      <c r="F122" s="119" t="s">
        <v>168</v>
      </c>
      <c r="I122" s="120"/>
      <c r="J122" s="121">
        <f>BK122</f>
        <v>0</v>
      </c>
      <c r="L122" s="117"/>
      <c r="M122" s="122"/>
      <c r="P122" s="123">
        <f>P123+P152</f>
        <v>0</v>
      </c>
      <c r="R122" s="123">
        <f>R123+R152</f>
        <v>0</v>
      </c>
      <c r="T122" s="124">
        <f>T123+T152</f>
        <v>0</v>
      </c>
      <c r="AR122" s="118" t="s">
        <v>86</v>
      </c>
      <c r="AT122" s="125" t="s">
        <v>77</v>
      </c>
      <c r="AU122" s="125" t="s">
        <v>78</v>
      </c>
      <c r="AY122" s="118" t="s">
        <v>169</v>
      </c>
      <c r="BK122" s="126">
        <f>BK123+BK152</f>
        <v>0</v>
      </c>
    </row>
    <row r="123" spans="2:65" s="11" customFormat="1" ht="22.8" customHeight="1">
      <c r="B123" s="117"/>
      <c r="D123" s="118" t="s">
        <v>77</v>
      </c>
      <c r="E123" s="127" t="s">
        <v>86</v>
      </c>
      <c r="F123" s="127" t="s">
        <v>170</v>
      </c>
      <c r="I123" s="120"/>
      <c r="J123" s="128">
        <f>BK123</f>
        <v>0</v>
      </c>
      <c r="L123" s="117"/>
      <c r="M123" s="122"/>
      <c r="P123" s="123">
        <f>SUM(P124:P151)</f>
        <v>0</v>
      </c>
      <c r="R123" s="123">
        <f>SUM(R124:R151)</f>
        <v>0</v>
      </c>
      <c r="T123" s="124">
        <f>SUM(T124:T151)</f>
        <v>0</v>
      </c>
      <c r="AR123" s="118" t="s">
        <v>86</v>
      </c>
      <c r="AT123" s="125" t="s">
        <v>77</v>
      </c>
      <c r="AU123" s="125" t="s">
        <v>86</v>
      </c>
      <c r="AY123" s="118" t="s">
        <v>169</v>
      </c>
      <c r="BK123" s="126">
        <f>SUM(BK124:BK151)</f>
        <v>0</v>
      </c>
    </row>
    <row r="124" spans="2:65" s="1" customFormat="1" ht="24.15" customHeight="1">
      <c r="B124" s="129"/>
      <c r="C124" s="130" t="s">
        <v>86</v>
      </c>
      <c r="D124" s="130" t="s">
        <v>171</v>
      </c>
      <c r="E124" s="131" t="s">
        <v>177</v>
      </c>
      <c r="F124" s="132" t="s">
        <v>178</v>
      </c>
      <c r="G124" s="133" t="s">
        <v>179</v>
      </c>
      <c r="H124" s="134">
        <v>2</v>
      </c>
      <c r="I124" s="135"/>
      <c r="J124" s="136">
        <f>ROUND(I124*H124,2)</f>
        <v>0</v>
      </c>
      <c r="K124" s="137"/>
      <c r="L124" s="28"/>
      <c r="M124" s="138" t="s">
        <v>1</v>
      </c>
      <c r="N124" s="139" t="s">
        <v>43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175</v>
      </c>
      <c r="AT124" s="142" t="s">
        <v>171</v>
      </c>
      <c r="AU124" s="142" t="s">
        <v>88</v>
      </c>
      <c r="AY124" s="13" t="s">
        <v>169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3" t="s">
        <v>86</v>
      </c>
      <c r="BK124" s="143">
        <f>ROUND(I124*H124,2)</f>
        <v>0</v>
      </c>
      <c r="BL124" s="13" t="s">
        <v>175</v>
      </c>
      <c r="BM124" s="142" t="s">
        <v>88</v>
      </c>
    </row>
    <row r="125" spans="2:65" s="1" customFormat="1" ht="19.2">
      <c r="B125" s="28"/>
      <c r="D125" s="144" t="s">
        <v>176</v>
      </c>
      <c r="F125" s="145" t="s">
        <v>178</v>
      </c>
      <c r="I125" s="146"/>
      <c r="L125" s="28"/>
      <c r="M125" s="147"/>
      <c r="T125" s="52"/>
      <c r="AT125" s="13" t="s">
        <v>176</v>
      </c>
      <c r="AU125" s="13" t="s">
        <v>88</v>
      </c>
    </row>
    <row r="126" spans="2:65" s="1" customFormat="1" ht="24.15" customHeight="1">
      <c r="B126" s="129"/>
      <c r="C126" s="130" t="s">
        <v>88</v>
      </c>
      <c r="D126" s="130" t="s">
        <v>171</v>
      </c>
      <c r="E126" s="131" t="s">
        <v>916</v>
      </c>
      <c r="F126" s="132" t="s">
        <v>917</v>
      </c>
      <c r="G126" s="133" t="s">
        <v>179</v>
      </c>
      <c r="H126" s="134">
        <v>3</v>
      </c>
      <c r="I126" s="135"/>
      <c r="J126" s="136">
        <f>ROUND(I126*H126,2)</f>
        <v>0</v>
      </c>
      <c r="K126" s="137"/>
      <c r="L126" s="28"/>
      <c r="M126" s="138" t="s">
        <v>1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175</v>
      </c>
      <c r="AT126" s="142" t="s">
        <v>171</v>
      </c>
      <c r="AU126" s="142" t="s">
        <v>88</v>
      </c>
      <c r="AY126" s="13" t="s">
        <v>169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3" t="s">
        <v>86</v>
      </c>
      <c r="BK126" s="143">
        <f>ROUND(I126*H126,2)</f>
        <v>0</v>
      </c>
      <c r="BL126" s="13" t="s">
        <v>175</v>
      </c>
      <c r="BM126" s="142" t="s">
        <v>175</v>
      </c>
    </row>
    <row r="127" spans="2:65" s="1" customFormat="1" ht="19.2">
      <c r="B127" s="28"/>
      <c r="D127" s="144" t="s">
        <v>176</v>
      </c>
      <c r="F127" s="145" t="s">
        <v>917</v>
      </c>
      <c r="I127" s="146"/>
      <c r="L127" s="28"/>
      <c r="M127" s="147"/>
      <c r="T127" s="52"/>
      <c r="AT127" s="13" t="s">
        <v>176</v>
      </c>
      <c r="AU127" s="13" t="s">
        <v>88</v>
      </c>
    </row>
    <row r="128" spans="2:65" s="1" customFormat="1" ht="24.15" customHeight="1">
      <c r="B128" s="129"/>
      <c r="C128" s="130" t="s">
        <v>180</v>
      </c>
      <c r="D128" s="130" t="s">
        <v>171</v>
      </c>
      <c r="E128" s="131" t="s">
        <v>918</v>
      </c>
      <c r="F128" s="132" t="s">
        <v>919</v>
      </c>
      <c r="G128" s="133" t="s">
        <v>179</v>
      </c>
      <c r="H128" s="134">
        <v>1</v>
      </c>
      <c r="I128" s="135"/>
      <c r="J128" s="136">
        <f>ROUND(I128*H128,2)</f>
        <v>0</v>
      </c>
      <c r="K128" s="137"/>
      <c r="L128" s="28"/>
      <c r="M128" s="138" t="s">
        <v>1</v>
      </c>
      <c r="N128" s="139" t="s">
        <v>43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175</v>
      </c>
      <c r="AT128" s="142" t="s">
        <v>171</v>
      </c>
      <c r="AU128" s="142" t="s">
        <v>88</v>
      </c>
      <c r="AY128" s="13" t="s">
        <v>169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3" t="s">
        <v>86</v>
      </c>
      <c r="BK128" s="143">
        <f>ROUND(I128*H128,2)</f>
        <v>0</v>
      </c>
      <c r="BL128" s="13" t="s">
        <v>175</v>
      </c>
      <c r="BM128" s="142" t="s">
        <v>184</v>
      </c>
    </row>
    <row r="129" spans="2:65" s="1" customFormat="1" ht="19.2">
      <c r="B129" s="28"/>
      <c r="D129" s="144" t="s">
        <v>176</v>
      </c>
      <c r="F129" s="145" t="s">
        <v>919</v>
      </c>
      <c r="I129" s="146"/>
      <c r="L129" s="28"/>
      <c r="M129" s="147"/>
      <c r="T129" s="52"/>
      <c r="AT129" s="13" t="s">
        <v>176</v>
      </c>
      <c r="AU129" s="13" t="s">
        <v>88</v>
      </c>
    </row>
    <row r="130" spans="2:65" s="1" customFormat="1" ht="24.15" customHeight="1">
      <c r="B130" s="129"/>
      <c r="C130" s="130" t="s">
        <v>175</v>
      </c>
      <c r="D130" s="130" t="s">
        <v>171</v>
      </c>
      <c r="E130" s="131" t="s">
        <v>920</v>
      </c>
      <c r="F130" s="132" t="s">
        <v>921</v>
      </c>
      <c r="G130" s="133" t="s">
        <v>179</v>
      </c>
      <c r="H130" s="134">
        <v>4</v>
      </c>
      <c r="I130" s="135"/>
      <c r="J130" s="136">
        <f>ROUND(I130*H130,2)</f>
        <v>0</v>
      </c>
      <c r="K130" s="137"/>
      <c r="L130" s="28"/>
      <c r="M130" s="138" t="s">
        <v>1</v>
      </c>
      <c r="N130" s="139" t="s">
        <v>43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175</v>
      </c>
      <c r="AT130" s="142" t="s">
        <v>171</v>
      </c>
      <c r="AU130" s="142" t="s">
        <v>88</v>
      </c>
      <c r="AY130" s="13" t="s">
        <v>169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3" t="s">
        <v>86</v>
      </c>
      <c r="BK130" s="143">
        <f>ROUND(I130*H130,2)</f>
        <v>0</v>
      </c>
      <c r="BL130" s="13" t="s">
        <v>175</v>
      </c>
      <c r="BM130" s="142" t="s">
        <v>187</v>
      </c>
    </row>
    <row r="131" spans="2:65" s="1" customFormat="1" ht="19.2">
      <c r="B131" s="28"/>
      <c r="D131" s="144" t="s">
        <v>176</v>
      </c>
      <c r="F131" s="145" t="s">
        <v>921</v>
      </c>
      <c r="I131" s="146"/>
      <c r="L131" s="28"/>
      <c r="M131" s="147"/>
      <c r="T131" s="52"/>
      <c r="AT131" s="13" t="s">
        <v>176</v>
      </c>
      <c r="AU131" s="13" t="s">
        <v>88</v>
      </c>
    </row>
    <row r="132" spans="2:65" s="1" customFormat="1" ht="16.5" customHeight="1">
      <c r="B132" s="129"/>
      <c r="C132" s="130" t="s">
        <v>188</v>
      </c>
      <c r="D132" s="130" t="s">
        <v>171</v>
      </c>
      <c r="E132" s="131" t="s">
        <v>922</v>
      </c>
      <c r="F132" s="132" t="s">
        <v>923</v>
      </c>
      <c r="G132" s="133" t="s">
        <v>183</v>
      </c>
      <c r="H132" s="134">
        <v>3.63</v>
      </c>
      <c r="I132" s="135"/>
      <c r="J132" s="136">
        <f>ROUND(I132*H132,2)</f>
        <v>0</v>
      </c>
      <c r="K132" s="137"/>
      <c r="L132" s="28"/>
      <c r="M132" s="138" t="s">
        <v>1</v>
      </c>
      <c r="N132" s="139" t="s">
        <v>43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175</v>
      </c>
      <c r="AT132" s="142" t="s">
        <v>171</v>
      </c>
      <c r="AU132" s="142" t="s">
        <v>88</v>
      </c>
      <c r="AY132" s="13" t="s">
        <v>169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3" t="s">
        <v>86</v>
      </c>
      <c r="BK132" s="143">
        <f>ROUND(I132*H132,2)</f>
        <v>0</v>
      </c>
      <c r="BL132" s="13" t="s">
        <v>175</v>
      </c>
      <c r="BM132" s="142" t="s">
        <v>191</v>
      </c>
    </row>
    <row r="133" spans="2:65" s="1" customFormat="1" ht="10.199999999999999">
      <c r="B133" s="28"/>
      <c r="D133" s="144" t="s">
        <v>176</v>
      </c>
      <c r="F133" s="145" t="s">
        <v>923</v>
      </c>
      <c r="I133" s="146"/>
      <c r="L133" s="28"/>
      <c r="M133" s="147"/>
      <c r="T133" s="52"/>
      <c r="AT133" s="13" t="s">
        <v>176</v>
      </c>
      <c r="AU133" s="13" t="s">
        <v>88</v>
      </c>
    </row>
    <row r="134" spans="2:65" s="1" customFormat="1" ht="16.5" customHeight="1">
      <c r="B134" s="129"/>
      <c r="C134" s="130" t="s">
        <v>184</v>
      </c>
      <c r="D134" s="130" t="s">
        <v>171</v>
      </c>
      <c r="E134" s="131" t="s">
        <v>924</v>
      </c>
      <c r="F134" s="132" t="s">
        <v>925</v>
      </c>
      <c r="G134" s="133" t="s">
        <v>179</v>
      </c>
      <c r="H134" s="134">
        <v>2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175</v>
      </c>
      <c r="AT134" s="142" t="s">
        <v>171</v>
      </c>
      <c r="AU134" s="142" t="s">
        <v>88</v>
      </c>
      <c r="AY134" s="13" t="s">
        <v>169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3" t="s">
        <v>86</v>
      </c>
      <c r="BK134" s="143">
        <f>ROUND(I134*H134,2)</f>
        <v>0</v>
      </c>
      <c r="BL134" s="13" t="s">
        <v>175</v>
      </c>
      <c r="BM134" s="142" t="s">
        <v>228</v>
      </c>
    </row>
    <row r="135" spans="2:65" s="1" customFormat="1" ht="10.199999999999999">
      <c r="B135" s="28"/>
      <c r="D135" s="144" t="s">
        <v>176</v>
      </c>
      <c r="F135" s="145" t="s">
        <v>925</v>
      </c>
      <c r="I135" s="146"/>
      <c r="L135" s="28"/>
      <c r="M135" s="147"/>
      <c r="T135" s="52"/>
      <c r="AT135" s="13" t="s">
        <v>176</v>
      </c>
      <c r="AU135" s="13" t="s">
        <v>88</v>
      </c>
    </row>
    <row r="136" spans="2:65" s="1" customFormat="1" ht="16.5" customHeight="1">
      <c r="B136" s="129"/>
      <c r="C136" s="130" t="s">
        <v>453</v>
      </c>
      <c r="D136" s="130" t="s">
        <v>171</v>
      </c>
      <c r="E136" s="131" t="s">
        <v>926</v>
      </c>
      <c r="F136" s="132" t="s">
        <v>927</v>
      </c>
      <c r="G136" s="133" t="s">
        <v>179</v>
      </c>
      <c r="H136" s="134">
        <v>3</v>
      </c>
      <c r="I136" s="135"/>
      <c r="J136" s="136">
        <f>ROUND(I136*H136,2)</f>
        <v>0</v>
      </c>
      <c r="K136" s="137"/>
      <c r="L136" s="28"/>
      <c r="M136" s="138" t="s">
        <v>1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175</v>
      </c>
      <c r="AT136" s="142" t="s">
        <v>171</v>
      </c>
      <c r="AU136" s="142" t="s">
        <v>88</v>
      </c>
      <c r="AY136" s="13" t="s">
        <v>169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3" t="s">
        <v>86</v>
      </c>
      <c r="BK136" s="143">
        <f>ROUND(I136*H136,2)</f>
        <v>0</v>
      </c>
      <c r="BL136" s="13" t="s">
        <v>175</v>
      </c>
      <c r="BM136" s="142" t="s">
        <v>236</v>
      </c>
    </row>
    <row r="137" spans="2:65" s="1" customFormat="1" ht="10.199999999999999">
      <c r="B137" s="28"/>
      <c r="D137" s="144" t="s">
        <v>176</v>
      </c>
      <c r="F137" s="145" t="s">
        <v>927</v>
      </c>
      <c r="I137" s="146"/>
      <c r="L137" s="28"/>
      <c r="M137" s="147"/>
      <c r="T137" s="52"/>
      <c r="AT137" s="13" t="s">
        <v>176</v>
      </c>
      <c r="AU137" s="13" t="s">
        <v>88</v>
      </c>
    </row>
    <row r="138" spans="2:65" s="1" customFormat="1" ht="16.5" customHeight="1">
      <c r="B138" s="129"/>
      <c r="C138" s="130" t="s">
        <v>187</v>
      </c>
      <c r="D138" s="130" t="s">
        <v>171</v>
      </c>
      <c r="E138" s="131" t="s">
        <v>928</v>
      </c>
      <c r="F138" s="132" t="s">
        <v>929</v>
      </c>
      <c r="G138" s="133" t="s">
        <v>179</v>
      </c>
      <c r="H138" s="134">
        <v>1</v>
      </c>
      <c r="I138" s="135"/>
      <c r="J138" s="136">
        <f>ROUND(I138*H138,2)</f>
        <v>0</v>
      </c>
      <c r="K138" s="137"/>
      <c r="L138" s="28"/>
      <c r="M138" s="138" t="s">
        <v>1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175</v>
      </c>
      <c r="AT138" s="142" t="s">
        <v>171</v>
      </c>
      <c r="AU138" s="142" t="s">
        <v>88</v>
      </c>
      <c r="AY138" s="13" t="s">
        <v>169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3" t="s">
        <v>86</v>
      </c>
      <c r="BK138" s="143">
        <f>ROUND(I138*H138,2)</f>
        <v>0</v>
      </c>
      <c r="BL138" s="13" t="s">
        <v>175</v>
      </c>
      <c r="BM138" s="142" t="s">
        <v>216</v>
      </c>
    </row>
    <row r="139" spans="2:65" s="1" customFormat="1" ht="10.199999999999999">
      <c r="B139" s="28"/>
      <c r="D139" s="144" t="s">
        <v>176</v>
      </c>
      <c r="F139" s="145" t="s">
        <v>929</v>
      </c>
      <c r="I139" s="146"/>
      <c r="L139" s="28"/>
      <c r="M139" s="147"/>
      <c r="T139" s="52"/>
      <c r="AT139" s="13" t="s">
        <v>176</v>
      </c>
      <c r="AU139" s="13" t="s">
        <v>88</v>
      </c>
    </row>
    <row r="140" spans="2:65" s="1" customFormat="1" ht="16.5" customHeight="1">
      <c r="B140" s="129"/>
      <c r="C140" s="130" t="s">
        <v>217</v>
      </c>
      <c r="D140" s="130" t="s">
        <v>171</v>
      </c>
      <c r="E140" s="131" t="s">
        <v>930</v>
      </c>
      <c r="F140" s="132" t="s">
        <v>931</v>
      </c>
      <c r="G140" s="133" t="s">
        <v>179</v>
      </c>
      <c r="H140" s="134">
        <v>4</v>
      </c>
      <c r="I140" s="135"/>
      <c r="J140" s="136">
        <f>ROUND(I140*H140,2)</f>
        <v>0</v>
      </c>
      <c r="K140" s="137"/>
      <c r="L140" s="28"/>
      <c r="M140" s="138" t="s">
        <v>1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175</v>
      </c>
      <c r="AT140" s="142" t="s">
        <v>171</v>
      </c>
      <c r="AU140" s="142" t="s">
        <v>88</v>
      </c>
      <c r="AY140" s="13" t="s">
        <v>169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3" t="s">
        <v>86</v>
      </c>
      <c r="BK140" s="143">
        <f>ROUND(I140*H140,2)</f>
        <v>0</v>
      </c>
      <c r="BL140" s="13" t="s">
        <v>175</v>
      </c>
      <c r="BM140" s="142" t="s">
        <v>220</v>
      </c>
    </row>
    <row r="141" spans="2:65" s="1" customFormat="1" ht="10.199999999999999">
      <c r="B141" s="28"/>
      <c r="D141" s="144" t="s">
        <v>176</v>
      </c>
      <c r="F141" s="145" t="s">
        <v>931</v>
      </c>
      <c r="I141" s="146"/>
      <c r="L141" s="28"/>
      <c r="M141" s="147"/>
      <c r="T141" s="52"/>
      <c r="AT141" s="13" t="s">
        <v>176</v>
      </c>
      <c r="AU141" s="13" t="s">
        <v>88</v>
      </c>
    </row>
    <row r="142" spans="2:65" s="1" customFormat="1" ht="16.5" customHeight="1">
      <c r="B142" s="129"/>
      <c r="C142" s="130" t="s">
        <v>191</v>
      </c>
      <c r="D142" s="130" t="s">
        <v>171</v>
      </c>
      <c r="E142" s="131" t="s">
        <v>932</v>
      </c>
      <c r="F142" s="132" t="s">
        <v>933</v>
      </c>
      <c r="G142" s="133" t="s">
        <v>183</v>
      </c>
      <c r="H142" s="134">
        <v>1.1000000000000001</v>
      </c>
      <c r="I142" s="135"/>
      <c r="J142" s="136">
        <f>ROUND(I142*H142,2)</f>
        <v>0</v>
      </c>
      <c r="K142" s="137"/>
      <c r="L142" s="28"/>
      <c r="M142" s="138" t="s">
        <v>1</v>
      </c>
      <c r="N142" s="139" t="s">
        <v>43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175</v>
      </c>
      <c r="AT142" s="142" t="s">
        <v>171</v>
      </c>
      <c r="AU142" s="142" t="s">
        <v>88</v>
      </c>
      <c r="AY142" s="13" t="s">
        <v>169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3" t="s">
        <v>86</v>
      </c>
      <c r="BK142" s="143">
        <f>ROUND(I142*H142,2)</f>
        <v>0</v>
      </c>
      <c r="BL142" s="13" t="s">
        <v>175</v>
      </c>
      <c r="BM142" s="142" t="s">
        <v>223</v>
      </c>
    </row>
    <row r="143" spans="2:65" s="1" customFormat="1" ht="10.199999999999999">
      <c r="B143" s="28"/>
      <c r="D143" s="144" t="s">
        <v>176</v>
      </c>
      <c r="F143" s="145" t="s">
        <v>933</v>
      </c>
      <c r="I143" s="146"/>
      <c r="L143" s="28"/>
      <c r="M143" s="147"/>
      <c r="T143" s="52"/>
      <c r="AT143" s="13" t="s">
        <v>176</v>
      </c>
      <c r="AU143" s="13" t="s">
        <v>88</v>
      </c>
    </row>
    <row r="144" spans="2:65" s="1" customFormat="1" ht="24.15" customHeight="1">
      <c r="B144" s="129"/>
      <c r="C144" s="130" t="s">
        <v>224</v>
      </c>
      <c r="D144" s="130" t="s">
        <v>171</v>
      </c>
      <c r="E144" s="131" t="s">
        <v>934</v>
      </c>
      <c r="F144" s="132" t="s">
        <v>935</v>
      </c>
      <c r="G144" s="133" t="s">
        <v>179</v>
      </c>
      <c r="H144" s="134">
        <v>1</v>
      </c>
      <c r="I144" s="135"/>
      <c r="J144" s="136">
        <f>ROUND(I144*H144,2)</f>
        <v>0</v>
      </c>
      <c r="K144" s="137"/>
      <c r="L144" s="28"/>
      <c r="M144" s="138" t="s">
        <v>1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175</v>
      </c>
      <c r="AT144" s="142" t="s">
        <v>171</v>
      </c>
      <c r="AU144" s="142" t="s">
        <v>88</v>
      </c>
      <c r="AY144" s="13" t="s">
        <v>169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3" t="s">
        <v>86</v>
      </c>
      <c r="BK144" s="143">
        <f>ROUND(I144*H144,2)</f>
        <v>0</v>
      </c>
      <c r="BL144" s="13" t="s">
        <v>175</v>
      </c>
      <c r="BM144" s="142" t="s">
        <v>227</v>
      </c>
    </row>
    <row r="145" spans="2:65" s="1" customFormat="1" ht="19.2">
      <c r="B145" s="28"/>
      <c r="D145" s="144" t="s">
        <v>176</v>
      </c>
      <c r="F145" s="145" t="s">
        <v>935</v>
      </c>
      <c r="I145" s="146"/>
      <c r="L145" s="28"/>
      <c r="M145" s="147"/>
      <c r="T145" s="52"/>
      <c r="AT145" s="13" t="s">
        <v>176</v>
      </c>
      <c r="AU145" s="13" t="s">
        <v>88</v>
      </c>
    </row>
    <row r="146" spans="2:65" s="1" customFormat="1" ht="24.15" customHeight="1">
      <c r="B146" s="129"/>
      <c r="C146" s="130" t="s">
        <v>228</v>
      </c>
      <c r="D146" s="130" t="s">
        <v>171</v>
      </c>
      <c r="E146" s="131" t="s">
        <v>936</v>
      </c>
      <c r="F146" s="132" t="s">
        <v>937</v>
      </c>
      <c r="G146" s="133" t="s">
        <v>179</v>
      </c>
      <c r="H146" s="134">
        <v>1</v>
      </c>
      <c r="I146" s="135"/>
      <c r="J146" s="136">
        <f>ROUND(I146*H146,2)</f>
        <v>0</v>
      </c>
      <c r="K146" s="137"/>
      <c r="L146" s="28"/>
      <c r="M146" s="138" t="s">
        <v>1</v>
      </c>
      <c r="N146" s="139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175</v>
      </c>
      <c r="AT146" s="142" t="s">
        <v>171</v>
      </c>
      <c r="AU146" s="142" t="s">
        <v>88</v>
      </c>
      <c r="AY146" s="13" t="s">
        <v>169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3" t="s">
        <v>86</v>
      </c>
      <c r="BK146" s="143">
        <f>ROUND(I146*H146,2)</f>
        <v>0</v>
      </c>
      <c r="BL146" s="13" t="s">
        <v>175</v>
      </c>
      <c r="BM146" s="142" t="s">
        <v>231</v>
      </c>
    </row>
    <row r="147" spans="2:65" s="1" customFormat="1" ht="19.2">
      <c r="B147" s="28"/>
      <c r="D147" s="144" t="s">
        <v>176</v>
      </c>
      <c r="F147" s="145" t="s">
        <v>937</v>
      </c>
      <c r="I147" s="146"/>
      <c r="L147" s="28"/>
      <c r="M147" s="147"/>
      <c r="T147" s="52"/>
      <c r="AT147" s="13" t="s">
        <v>176</v>
      </c>
      <c r="AU147" s="13" t="s">
        <v>88</v>
      </c>
    </row>
    <row r="148" spans="2:65" s="1" customFormat="1" ht="16.5" customHeight="1">
      <c r="B148" s="129"/>
      <c r="C148" s="130" t="s">
        <v>232</v>
      </c>
      <c r="D148" s="130" t="s">
        <v>171</v>
      </c>
      <c r="E148" s="131" t="s">
        <v>938</v>
      </c>
      <c r="F148" s="132" t="s">
        <v>939</v>
      </c>
      <c r="G148" s="133" t="s">
        <v>179</v>
      </c>
      <c r="H148" s="134">
        <v>3</v>
      </c>
      <c r="I148" s="135"/>
      <c r="J148" s="136">
        <f>ROUND(I148*H148,2)</f>
        <v>0</v>
      </c>
      <c r="K148" s="137"/>
      <c r="L148" s="28"/>
      <c r="M148" s="138" t="s">
        <v>1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175</v>
      </c>
      <c r="AT148" s="142" t="s">
        <v>171</v>
      </c>
      <c r="AU148" s="142" t="s">
        <v>88</v>
      </c>
      <c r="AY148" s="13" t="s">
        <v>169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3" t="s">
        <v>86</v>
      </c>
      <c r="BK148" s="143">
        <f>ROUND(I148*H148,2)</f>
        <v>0</v>
      </c>
      <c r="BL148" s="13" t="s">
        <v>175</v>
      </c>
      <c r="BM148" s="142" t="s">
        <v>235</v>
      </c>
    </row>
    <row r="149" spans="2:65" s="1" customFormat="1" ht="10.199999999999999">
      <c r="B149" s="28"/>
      <c r="D149" s="144" t="s">
        <v>176</v>
      </c>
      <c r="F149" s="145" t="s">
        <v>939</v>
      </c>
      <c r="I149" s="146"/>
      <c r="L149" s="28"/>
      <c r="M149" s="147"/>
      <c r="T149" s="52"/>
      <c r="AT149" s="13" t="s">
        <v>176</v>
      </c>
      <c r="AU149" s="13" t="s">
        <v>88</v>
      </c>
    </row>
    <row r="150" spans="2:65" s="1" customFormat="1" ht="37.799999999999997" customHeight="1">
      <c r="B150" s="129"/>
      <c r="C150" s="130" t="s">
        <v>236</v>
      </c>
      <c r="D150" s="130" t="s">
        <v>171</v>
      </c>
      <c r="E150" s="131" t="s">
        <v>940</v>
      </c>
      <c r="F150" s="132" t="s">
        <v>941</v>
      </c>
      <c r="G150" s="133" t="s">
        <v>179</v>
      </c>
      <c r="H150" s="134">
        <v>1</v>
      </c>
      <c r="I150" s="135"/>
      <c r="J150" s="136">
        <f>ROUND(I150*H150,2)</f>
        <v>0</v>
      </c>
      <c r="K150" s="137"/>
      <c r="L150" s="28"/>
      <c r="M150" s="138" t="s">
        <v>1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175</v>
      </c>
      <c r="AT150" s="142" t="s">
        <v>171</v>
      </c>
      <c r="AU150" s="142" t="s">
        <v>88</v>
      </c>
      <c r="AY150" s="13" t="s">
        <v>169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3" t="s">
        <v>86</v>
      </c>
      <c r="BK150" s="143">
        <f>ROUND(I150*H150,2)</f>
        <v>0</v>
      </c>
      <c r="BL150" s="13" t="s">
        <v>175</v>
      </c>
      <c r="BM150" s="142" t="s">
        <v>239</v>
      </c>
    </row>
    <row r="151" spans="2:65" s="1" customFormat="1" ht="19.2">
      <c r="B151" s="28"/>
      <c r="D151" s="144" t="s">
        <v>176</v>
      </c>
      <c r="F151" s="145" t="s">
        <v>941</v>
      </c>
      <c r="I151" s="146"/>
      <c r="L151" s="28"/>
      <c r="M151" s="147"/>
      <c r="T151" s="52"/>
      <c r="AT151" s="13" t="s">
        <v>176</v>
      </c>
      <c r="AU151" s="13" t="s">
        <v>88</v>
      </c>
    </row>
    <row r="152" spans="2:65" s="11" customFormat="1" ht="22.8" customHeight="1">
      <c r="B152" s="117"/>
      <c r="D152" s="118" t="s">
        <v>77</v>
      </c>
      <c r="E152" s="127" t="s">
        <v>385</v>
      </c>
      <c r="F152" s="127" t="s">
        <v>386</v>
      </c>
      <c r="I152" s="120"/>
      <c r="J152" s="128">
        <f>BK152</f>
        <v>0</v>
      </c>
      <c r="L152" s="117"/>
      <c r="M152" s="122"/>
      <c r="P152" s="123">
        <f>SUM(P153:P154)</f>
        <v>0</v>
      </c>
      <c r="R152" s="123">
        <f>SUM(R153:R154)</f>
        <v>0</v>
      </c>
      <c r="T152" s="124">
        <f>SUM(T153:T154)</f>
        <v>0</v>
      </c>
      <c r="AR152" s="118" t="s">
        <v>86</v>
      </c>
      <c r="AT152" s="125" t="s">
        <v>77</v>
      </c>
      <c r="AU152" s="125" t="s">
        <v>86</v>
      </c>
      <c r="AY152" s="118" t="s">
        <v>169</v>
      </c>
      <c r="BK152" s="126">
        <f>SUM(BK153:BK154)</f>
        <v>0</v>
      </c>
    </row>
    <row r="153" spans="2:65" s="1" customFormat="1" ht="24.15" customHeight="1">
      <c r="B153" s="129"/>
      <c r="C153" s="130" t="s">
        <v>8</v>
      </c>
      <c r="D153" s="130" t="s">
        <v>171</v>
      </c>
      <c r="E153" s="131" t="s">
        <v>942</v>
      </c>
      <c r="F153" s="132" t="s">
        <v>943</v>
      </c>
      <c r="G153" s="133" t="s">
        <v>202</v>
      </c>
      <c r="H153" s="134">
        <v>1.7050000000000001</v>
      </c>
      <c r="I153" s="135"/>
      <c r="J153" s="136">
        <f>ROUND(I153*H153,2)</f>
        <v>0</v>
      </c>
      <c r="K153" s="137"/>
      <c r="L153" s="28"/>
      <c r="M153" s="138" t="s">
        <v>1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175</v>
      </c>
      <c r="AT153" s="142" t="s">
        <v>171</v>
      </c>
      <c r="AU153" s="142" t="s">
        <v>88</v>
      </c>
      <c r="AY153" s="13" t="s">
        <v>169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3" t="s">
        <v>86</v>
      </c>
      <c r="BK153" s="143">
        <f>ROUND(I153*H153,2)</f>
        <v>0</v>
      </c>
      <c r="BL153" s="13" t="s">
        <v>175</v>
      </c>
      <c r="BM153" s="142" t="s">
        <v>242</v>
      </c>
    </row>
    <row r="154" spans="2:65" s="1" customFormat="1" ht="19.2">
      <c r="B154" s="28"/>
      <c r="D154" s="144" t="s">
        <v>176</v>
      </c>
      <c r="F154" s="145" t="s">
        <v>943</v>
      </c>
      <c r="I154" s="146"/>
      <c r="L154" s="28"/>
      <c r="M154" s="147"/>
      <c r="T154" s="52"/>
      <c r="AT154" s="13" t="s">
        <v>176</v>
      </c>
      <c r="AU154" s="13" t="s">
        <v>88</v>
      </c>
    </row>
    <row r="155" spans="2:65" s="11" customFormat="1" ht="25.95" customHeight="1">
      <c r="B155" s="117"/>
      <c r="D155" s="118" t="s">
        <v>77</v>
      </c>
      <c r="E155" s="119" t="s">
        <v>405</v>
      </c>
      <c r="F155" s="119" t="s">
        <v>406</v>
      </c>
      <c r="I155" s="120"/>
      <c r="J155" s="121">
        <f>BK155</f>
        <v>0</v>
      </c>
      <c r="L155" s="117"/>
      <c r="M155" s="122"/>
      <c r="P155" s="123">
        <f>P156</f>
        <v>0</v>
      </c>
      <c r="R155" s="123">
        <f>R156</f>
        <v>0</v>
      </c>
      <c r="T155" s="124">
        <f>T156</f>
        <v>0</v>
      </c>
      <c r="AR155" s="118" t="s">
        <v>188</v>
      </c>
      <c r="AT155" s="125" t="s">
        <v>77</v>
      </c>
      <c r="AU155" s="125" t="s">
        <v>78</v>
      </c>
      <c r="AY155" s="118" t="s">
        <v>169</v>
      </c>
      <c r="BK155" s="126">
        <f>BK156</f>
        <v>0</v>
      </c>
    </row>
    <row r="156" spans="2:65" s="11" customFormat="1" ht="22.8" customHeight="1">
      <c r="B156" s="117"/>
      <c r="D156" s="118" t="s">
        <v>77</v>
      </c>
      <c r="E156" s="127" t="s">
        <v>425</v>
      </c>
      <c r="F156" s="127" t="s">
        <v>426</v>
      </c>
      <c r="I156" s="120"/>
      <c r="J156" s="128">
        <f>BK156</f>
        <v>0</v>
      </c>
      <c r="L156" s="117"/>
      <c r="M156" s="122"/>
      <c r="P156" s="123">
        <f>SUM(P157:P158)</f>
        <v>0</v>
      </c>
      <c r="R156" s="123">
        <f>SUM(R157:R158)</f>
        <v>0</v>
      </c>
      <c r="T156" s="124">
        <f>SUM(T157:T158)</f>
        <v>0</v>
      </c>
      <c r="AR156" s="118" t="s">
        <v>188</v>
      </c>
      <c r="AT156" s="125" t="s">
        <v>77</v>
      </c>
      <c r="AU156" s="125" t="s">
        <v>86</v>
      </c>
      <c r="AY156" s="118" t="s">
        <v>169</v>
      </c>
      <c r="BK156" s="126">
        <f>SUM(BK157:BK158)</f>
        <v>0</v>
      </c>
    </row>
    <row r="157" spans="2:65" s="1" customFormat="1" ht="16.5" customHeight="1">
      <c r="B157" s="129"/>
      <c r="C157" s="130" t="s">
        <v>216</v>
      </c>
      <c r="D157" s="130" t="s">
        <v>171</v>
      </c>
      <c r="E157" s="131" t="s">
        <v>428</v>
      </c>
      <c r="F157" s="132" t="s">
        <v>426</v>
      </c>
      <c r="G157" s="133" t="s">
        <v>412</v>
      </c>
      <c r="H157" s="134">
        <v>1</v>
      </c>
      <c r="I157" s="135"/>
      <c r="J157" s="136">
        <f>ROUND(I157*H157,2)</f>
        <v>0</v>
      </c>
      <c r="K157" s="137"/>
      <c r="L157" s="28"/>
      <c r="M157" s="138" t="s">
        <v>1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175</v>
      </c>
      <c r="AT157" s="142" t="s">
        <v>171</v>
      </c>
      <c r="AU157" s="142" t="s">
        <v>88</v>
      </c>
      <c r="AY157" s="13" t="s">
        <v>169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3" t="s">
        <v>86</v>
      </c>
      <c r="BK157" s="143">
        <f>ROUND(I157*H157,2)</f>
        <v>0</v>
      </c>
      <c r="BL157" s="13" t="s">
        <v>175</v>
      </c>
      <c r="BM157" s="142" t="s">
        <v>245</v>
      </c>
    </row>
    <row r="158" spans="2:65" s="1" customFormat="1" ht="10.199999999999999">
      <c r="B158" s="28"/>
      <c r="D158" s="144" t="s">
        <v>176</v>
      </c>
      <c r="F158" s="145" t="s">
        <v>426</v>
      </c>
      <c r="I158" s="146"/>
      <c r="L158" s="28"/>
      <c r="M158" s="159"/>
      <c r="N158" s="160"/>
      <c r="O158" s="160"/>
      <c r="P158" s="160"/>
      <c r="Q158" s="160"/>
      <c r="R158" s="160"/>
      <c r="S158" s="160"/>
      <c r="T158" s="161"/>
      <c r="AT158" s="13" t="s">
        <v>176</v>
      </c>
      <c r="AU158" s="13" t="s">
        <v>88</v>
      </c>
    </row>
    <row r="159" spans="2:65" s="1" customFormat="1" ht="6.9" customHeight="1">
      <c r="B159" s="40"/>
      <c r="C159" s="41"/>
      <c r="D159" s="41"/>
      <c r="E159" s="41"/>
      <c r="F159" s="41"/>
      <c r="G159" s="41"/>
      <c r="H159" s="41"/>
      <c r="I159" s="41"/>
      <c r="J159" s="41"/>
      <c r="K159" s="41"/>
      <c r="L159" s="28"/>
    </row>
  </sheetData>
  <autoFilter ref="C120:K158" xr:uid="{00000000-0009-0000-0000-000010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87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131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ROUND(J133,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ROUND((SUM(BE133:BE286)),  2)</f>
        <v>0</v>
      </c>
      <c r="I33" s="88">
        <v>0.21</v>
      </c>
      <c r="J33" s="87">
        <f>ROUND(((SUM(BE133:BE286))*I33),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ROUND((SUM(BF133:BF286)),  2)</f>
        <v>0</v>
      </c>
      <c r="I34" s="88">
        <v>0.15</v>
      </c>
      <c r="J34" s="87">
        <f>ROUND(((SUM(BF133:BF286))*I34),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ROUND((SUM(BG133:BG286)),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ROUND((SUM(BH133:BH286)),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ROUND((SUM(BI133:BI286)),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101 - Stezka podél Říč...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J133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J134</f>
        <v>0</v>
      </c>
      <c r="L97" s="100"/>
    </row>
    <row r="98" spans="2:12" s="9" customFormat="1" ht="19.95" customHeight="1">
      <c r="B98" s="104"/>
      <c r="D98" s="105" t="s">
        <v>138</v>
      </c>
      <c r="E98" s="106"/>
      <c r="F98" s="106"/>
      <c r="G98" s="106"/>
      <c r="H98" s="106"/>
      <c r="I98" s="106"/>
      <c r="J98" s="107">
        <f>J135</f>
        <v>0</v>
      </c>
      <c r="L98" s="104"/>
    </row>
    <row r="99" spans="2:12" s="9" customFormat="1" ht="19.95" customHeight="1">
      <c r="B99" s="104"/>
      <c r="D99" s="105" t="s">
        <v>139</v>
      </c>
      <c r="E99" s="106"/>
      <c r="F99" s="106"/>
      <c r="G99" s="106"/>
      <c r="H99" s="106"/>
      <c r="I99" s="106"/>
      <c r="J99" s="107">
        <f>J172</f>
        <v>0</v>
      </c>
      <c r="L99" s="104"/>
    </row>
    <row r="100" spans="2:12" s="9" customFormat="1" ht="19.95" customHeight="1">
      <c r="B100" s="104"/>
      <c r="D100" s="105" t="s">
        <v>140</v>
      </c>
      <c r="E100" s="106"/>
      <c r="F100" s="106"/>
      <c r="G100" s="106"/>
      <c r="H100" s="106"/>
      <c r="I100" s="106"/>
      <c r="J100" s="107">
        <f>J189</f>
        <v>0</v>
      </c>
      <c r="L100" s="104"/>
    </row>
    <row r="101" spans="2:12" s="9" customFormat="1" ht="19.95" customHeight="1">
      <c r="B101" s="104"/>
      <c r="D101" s="105" t="s">
        <v>141</v>
      </c>
      <c r="E101" s="106"/>
      <c r="F101" s="106"/>
      <c r="G101" s="106"/>
      <c r="H101" s="106"/>
      <c r="I101" s="106"/>
      <c r="J101" s="107">
        <f>J200</f>
        <v>0</v>
      </c>
      <c r="L101" s="104"/>
    </row>
    <row r="102" spans="2:12" s="9" customFormat="1" ht="19.95" customHeight="1">
      <c r="B102" s="104"/>
      <c r="D102" s="105" t="s">
        <v>142</v>
      </c>
      <c r="E102" s="106"/>
      <c r="F102" s="106"/>
      <c r="G102" s="106"/>
      <c r="H102" s="106"/>
      <c r="I102" s="106"/>
      <c r="J102" s="107">
        <f>J205</f>
        <v>0</v>
      </c>
      <c r="L102" s="104"/>
    </row>
    <row r="103" spans="2:12" s="9" customFormat="1" ht="19.95" customHeight="1">
      <c r="B103" s="104"/>
      <c r="D103" s="105" t="s">
        <v>143</v>
      </c>
      <c r="E103" s="106"/>
      <c r="F103" s="106"/>
      <c r="G103" s="106"/>
      <c r="H103" s="106"/>
      <c r="I103" s="106"/>
      <c r="J103" s="107">
        <f>J218</f>
        <v>0</v>
      </c>
      <c r="L103" s="104"/>
    </row>
    <row r="104" spans="2:12" s="9" customFormat="1" ht="19.95" customHeight="1">
      <c r="B104" s="104"/>
      <c r="D104" s="105" t="s">
        <v>144</v>
      </c>
      <c r="E104" s="106"/>
      <c r="F104" s="106"/>
      <c r="G104" s="106"/>
      <c r="H104" s="106"/>
      <c r="I104" s="106"/>
      <c r="J104" s="107">
        <f>J221</f>
        <v>0</v>
      </c>
      <c r="L104" s="104"/>
    </row>
    <row r="105" spans="2:12" s="9" customFormat="1" ht="19.95" customHeight="1">
      <c r="B105" s="104"/>
      <c r="D105" s="105" t="s">
        <v>145</v>
      </c>
      <c r="E105" s="106"/>
      <c r="F105" s="106"/>
      <c r="G105" s="106"/>
      <c r="H105" s="106"/>
      <c r="I105" s="106"/>
      <c r="J105" s="107">
        <f>J246</f>
        <v>0</v>
      </c>
      <c r="L105" s="104"/>
    </row>
    <row r="106" spans="2:12" s="9" customFormat="1" ht="19.95" customHeight="1">
      <c r="B106" s="104"/>
      <c r="D106" s="105" t="s">
        <v>146</v>
      </c>
      <c r="E106" s="106"/>
      <c r="F106" s="106"/>
      <c r="G106" s="106"/>
      <c r="H106" s="106"/>
      <c r="I106" s="106"/>
      <c r="J106" s="107">
        <f>J255</f>
        <v>0</v>
      </c>
      <c r="L106" s="104"/>
    </row>
    <row r="107" spans="2:12" s="8" customFormat="1" ht="24.9" customHeight="1">
      <c r="B107" s="100"/>
      <c r="D107" s="101" t="s">
        <v>147</v>
      </c>
      <c r="E107" s="102"/>
      <c r="F107" s="102"/>
      <c r="G107" s="102"/>
      <c r="H107" s="102"/>
      <c r="I107" s="102"/>
      <c r="J107" s="103">
        <f>J260</f>
        <v>0</v>
      </c>
      <c r="L107" s="100"/>
    </row>
    <row r="108" spans="2:12" s="9" customFormat="1" ht="19.95" customHeight="1">
      <c r="B108" s="104"/>
      <c r="D108" s="105" t="s">
        <v>148</v>
      </c>
      <c r="E108" s="106"/>
      <c r="F108" s="106"/>
      <c r="G108" s="106"/>
      <c r="H108" s="106"/>
      <c r="I108" s="106"/>
      <c r="J108" s="107">
        <f>J261</f>
        <v>0</v>
      </c>
      <c r="L108" s="104"/>
    </row>
    <row r="109" spans="2:12" s="8" customFormat="1" ht="24.9" customHeight="1">
      <c r="B109" s="100"/>
      <c r="D109" s="101" t="s">
        <v>149</v>
      </c>
      <c r="E109" s="102"/>
      <c r="F109" s="102"/>
      <c r="G109" s="102"/>
      <c r="H109" s="102"/>
      <c r="I109" s="102"/>
      <c r="J109" s="103">
        <f>J266</f>
        <v>0</v>
      </c>
      <c r="L109" s="100"/>
    </row>
    <row r="110" spans="2:12" s="9" customFormat="1" ht="19.95" customHeight="1">
      <c r="B110" s="104"/>
      <c r="D110" s="105" t="s">
        <v>150</v>
      </c>
      <c r="E110" s="106"/>
      <c r="F110" s="106"/>
      <c r="G110" s="106"/>
      <c r="H110" s="106"/>
      <c r="I110" s="106"/>
      <c r="J110" s="107">
        <f>J267</f>
        <v>0</v>
      </c>
      <c r="L110" s="104"/>
    </row>
    <row r="111" spans="2:12" s="9" customFormat="1" ht="19.95" customHeight="1">
      <c r="B111" s="104"/>
      <c r="D111" s="105" t="s">
        <v>151</v>
      </c>
      <c r="E111" s="106"/>
      <c r="F111" s="106"/>
      <c r="G111" s="106"/>
      <c r="H111" s="106"/>
      <c r="I111" s="106"/>
      <c r="J111" s="107">
        <f>J276</f>
        <v>0</v>
      </c>
      <c r="L111" s="104"/>
    </row>
    <row r="112" spans="2:12" s="9" customFormat="1" ht="19.95" customHeight="1">
      <c r="B112" s="104"/>
      <c r="D112" s="105" t="s">
        <v>152</v>
      </c>
      <c r="E112" s="106"/>
      <c r="F112" s="106"/>
      <c r="G112" s="106"/>
      <c r="H112" s="106"/>
      <c r="I112" s="106"/>
      <c r="J112" s="107">
        <f>J279</f>
        <v>0</v>
      </c>
      <c r="L112" s="104"/>
    </row>
    <row r="113" spans="2:12" s="9" customFormat="1" ht="19.95" customHeight="1">
      <c r="B113" s="104"/>
      <c r="D113" s="105" t="s">
        <v>153</v>
      </c>
      <c r="E113" s="106"/>
      <c r="F113" s="106"/>
      <c r="G113" s="106"/>
      <c r="H113" s="106"/>
      <c r="I113" s="106"/>
      <c r="J113" s="107">
        <f>J282</f>
        <v>0</v>
      </c>
      <c r="L113" s="104"/>
    </row>
    <row r="114" spans="2:12" s="1" customFormat="1" ht="21.75" customHeight="1">
      <c r="B114" s="28"/>
      <c r="L114" s="28"/>
    </row>
    <row r="115" spans="2:12" s="1" customFormat="1" ht="6.9" customHeight="1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28"/>
    </row>
    <row r="119" spans="2:12" s="1" customFormat="1" ht="6.9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8"/>
    </row>
    <row r="120" spans="2:12" s="1" customFormat="1" ht="24.9" customHeight="1">
      <c r="B120" s="28"/>
      <c r="C120" s="17" t="s">
        <v>154</v>
      </c>
      <c r="L120" s="28"/>
    </row>
    <row r="121" spans="2:12" s="1" customFormat="1" ht="6.9" customHeight="1">
      <c r="B121" s="28"/>
      <c r="L121" s="28"/>
    </row>
    <row r="122" spans="2:12" s="1" customFormat="1" ht="12" customHeight="1">
      <c r="B122" s="28"/>
      <c r="C122" s="23" t="s">
        <v>16</v>
      </c>
      <c r="L122" s="28"/>
    </row>
    <row r="123" spans="2:12" s="1" customFormat="1" ht="16.5" customHeight="1">
      <c r="B123" s="28"/>
      <c r="E123" s="205" t="str">
        <f>E7</f>
        <v>Cyklotrasa A3 v intravilánu Kolovrat</v>
      </c>
      <c r="F123" s="206"/>
      <c r="G123" s="206"/>
      <c r="H123" s="206"/>
      <c r="L123" s="28"/>
    </row>
    <row r="124" spans="2:12" s="1" customFormat="1" ht="12" customHeight="1">
      <c r="B124" s="28"/>
      <c r="C124" s="23" t="s">
        <v>130</v>
      </c>
      <c r="L124" s="28"/>
    </row>
    <row r="125" spans="2:12" s="1" customFormat="1" ht="16.5" customHeight="1">
      <c r="B125" s="28"/>
      <c r="E125" s="170" t="str">
        <f>E9</f>
        <v>SO 101 - Stezka podél Říč...</v>
      </c>
      <c r="F125" s="207"/>
      <c r="G125" s="207"/>
      <c r="H125" s="207"/>
      <c r="L125" s="28"/>
    </row>
    <row r="126" spans="2:12" s="1" customFormat="1" ht="6.9" customHeight="1">
      <c r="B126" s="28"/>
      <c r="L126" s="28"/>
    </row>
    <row r="127" spans="2:12" s="1" customFormat="1" ht="12" customHeight="1">
      <c r="B127" s="28"/>
      <c r="C127" s="23" t="s">
        <v>20</v>
      </c>
      <c r="F127" s="21" t="str">
        <f>F12</f>
        <v xml:space="preserve"> </v>
      </c>
      <c r="I127" s="23" t="s">
        <v>22</v>
      </c>
      <c r="J127" s="48" t="str">
        <f>IF(J12="","",J12)</f>
        <v>5. 9. 2023</v>
      </c>
      <c r="L127" s="28"/>
    </row>
    <row r="128" spans="2:12" s="1" customFormat="1" ht="6.9" customHeight="1">
      <c r="B128" s="28"/>
      <c r="L128" s="28"/>
    </row>
    <row r="129" spans="2:65" s="1" customFormat="1" ht="15.15" customHeight="1">
      <c r="B129" s="28"/>
      <c r="C129" s="23" t="s">
        <v>24</v>
      </c>
      <c r="F129" s="21" t="str">
        <f>E15</f>
        <v>MĚSTSKÁ ČÁST PRAHA-KOLOVRATY</v>
      </c>
      <c r="I129" s="23" t="s">
        <v>31</v>
      </c>
      <c r="J129" s="26" t="str">
        <f>E21</f>
        <v>PFProjekt s.r.o.</v>
      </c>
      <c r="L129" s="28"/>
    </row>
    <row r="130" spans="2:65" s="1" customFormat="1" ht="15.15" customHeight="1">
      <c r="B130" s="28"/>
      <c r="C130" s="23" t="s">
        <v>29</v>
      </c>
      <c r="F130" s="21" t="str">
        <f>IF(E18="","",E18)</f>
        <v>Vyplň údaj</v>
      </c>
      <c r="I130" s="23" t="s">
        <v>34</v>
      </c>
      <c r="J130" s="26" t="str">
        <f>E24</f>
        <v xml:space="preserve"> </v>
      </c>
      <c r="L130" s="28"/>
    </row>
    <row r="131" spans="2:65" s="1" customFormat="1" ht="10.35" customHeight="1">
      <c r="B131" s="28"/>
      <c r="L131" s="28"/>
    </row>
    <row r="132" spans="2:65" s="10" customFormat="1" ht="29.25" customHeight="1">
      <c r="B132" s="108"/>
      <c r="C132" s="109" t="s">
        <v>155</v>
      </c>
      <c r="D132" s="110" t="s">
        <v>63</v>
      </c>
      <c r="E132" s="110" t="s">
        <v>59</v>
      </c>
      <c r="F132" s="110" t="s">
        <v>60</v>
      </c>
      <c r="G132" s="110" t="s">
        <v>156</v>
      </c>
      <c r="H132" s="110" t="s">
        <v>157</v>
      </c>
      <c r="I132" s="110" t="s">
        <v>158</v>
      </c>
      <c r="J132" s="111" t="s">
        <v>134</v>
      </c>
      <c r="K132" s="112" t="s">
        <v>159</v>
      </c>
      <c r="L132" s="108"/>
      <c r="M132" s="55" t="s">
        <v>1</v>
      </c>
      <c r="N132" s="56" t="s">
        <v>42</v>
      </c>
      <c r="O132" s="56" t="s">
        <v>160</v>
      </c>
      <c r="P132" s="56" t="s">
        <v>161</v>
      </c>
      <c r="Q132" s="56" t="s">
        <v>162</v>
      </c>
      <c r="R132" s="56" t="s">
        <v>163</v>
      </c>
      <c r="S132" s="56" t="s">
        <v>164</v>
      </c>
      <c r="T132" s="57" t="s">
        <v>165</v>
      </c>
    </row>
    <row r="133" spans="2:65" s="1" customFormat="1" ht="22.8" customHeight="1">
      <c r="B133" s="28"/>
      <c r="C133" s="60" t="s">
        <v>166</v>
      </c>
      <c r="J133" s="113">
        <f>BK133</f>
        <v>0</v>
      </c>
      <c r="L133" s="28"/>
      <c r="M133" s="58"/>
      <c r="N133" s="49"/>
      <c r="O133" s="49"/>
      <c r="P133" s="114">
        <f>P134+P260+P266</f>
        <v>0</v>
      </c>
      <c r="Q133" s="49"/>
      <c r="R133" s="114">
        <f>R134+R260+R266</f>
        <v>5.5346399999999996</v>
      </c>
      <c r="S133" s="49"/>
      <c r="T133" s="115">
        <f>T134+T260+T266</f>
        <v>0</v>
      </c>
      <c r="AT133" s="13" t="s">
        <v>77</v>
      </c>
      <c r="AU133" s="13" t="s">
        <v>136</v>
      </c>
      <c r="BK133" s="116">
        <f>BK134+BK260+BK266</f>
        <v>0</v>
      </c>
    </row>
    <row r="134" spans="2:65" s="11" customFormat="1" ht="25.95" customHeight="1">
      <c r="B134" s="117"/>
      <c r="D134" s="118" t="s">
        <v>77</v>
      </c>
      <c r="E134" s="119" t="s">
        <v>167</v>
      </c>
      <c r="F134" s="119" t="s">
        <v>168</v>
      </c>
      <c r="I134" s="120"/>
      <c r="J134" s="121">
        <f>BK134</f>
        <v>0</v>
      </c>
      <c r="L134" s="117"/>
      <c r="M134" s="122"/>
      <c r="P134" s="123">
        <f>P135+P172+P189+P200+P205+P218+P221+P246+P255</f>
        <v>0</v>
      </c>
      <c r="R134" s="123">
        <f>R135+R172+R189+R200+R205+R218+R221+R246+R255</f>
        <v>5.5346399999999996</v>
      </c>
      <c r="T134" s="124">
        <f>T135+T172+T189+T200+T205+T218+T221+T246+T255</f>
        <v>0</v>
      </c>
      <c r="AR134" s="118" t="s">
        <v>86</v>
      </c>
      <c r="AT134" s="125" t="s">
        <v>77</v>
      </c>
      <c r="AU134" s="125" t="s">
        <v>78</v>
      </c>
      <c r="AY134" s="118" t="s">
        <v>169</v>
      </c>
      <c r="BK134" s="126">
        <f>BK135+BK172+BK189+BK200+BK205+BK218+BK221+BK246+BK255</f>
        <v>0</v>
      </c>
    </row>
    <row r="135" spans="2:65" s="11" customFormat="1" ht="22.8" customHeight="1">
      <c r="B135" s="117"/>
      <c r="D135" s="118" t="s">
        <v>77</v>
      </c>
      <c r="E135" s="127" t="s">
        <v>86</v>
      </c>
      <c r="F135" s="127" t="s">
        <v>170</v>
      </c>
      <c r="I135" s="120"/>
      <c r="J135" s="128">
        <f>BK135</f>
        <v>0</v>
      </c>
      <c r="L135" s="117"/>
      <c r="M135" s="122"/>
      <c r="P135" s="123">
        <f>SUM(P136:P171)</f>
        <v>0</v>
      </c>
      <c r="R135" s="123">
        <f>SUM(R136:R171)</f>
        <v>5.5346399999999996</v>
      </c>
      <c r="T135" s="124">
        <f>SUM(T136:T171)</f>
        <v>0</v>
      </c>
      <c r="AR135" s="118" t="s">
        <v>86</v>
      </c>
      <c r="AT135" s="125" t="s">
        <v>77</v>
      </c>
      <c r="AU135" s="125" t="s">
        <v>86</v>
      </c>
      <c r="AY135" s="118" t="s">
        <v>169</v>
      </c>
      <c r="BK135" s="126">
        <f>SUM(BK136:BK171)</f>
        <v>0</v>
      </c>
    </row>
    <row r="136" spans="2:65" s="1" customFormat="1" ht="33" customHeight="1">
      <c r="B136" s="129"/>
      <c r="C136" s="130" t="s">
        <v>86</v>
      </c>
      <c r="D136" s="130" t="s">
        <v>171</v>
      </c>
      <c r="E136" s="131" t="s">
        <v>172</v>
      </c>
      <c r="F136" s="132" t="s">
        <v>173</v>
      </c>
      <c r="G136" s="133" t="s">
        <v>174</v>
      </c>
      <c r="H136" s="134">
        <v>1318</v>
      </c>
      <c r="I136" s="135"/>
      <c r="J136" s="136">
        <f>ROUND(I136*H136,2)</f>
        <v>0</v>
      </c>
      <c r="K136" s="137"/>
      <c r="L136" s="28"/>
      <c r="M136" s="138" t="s">
        <v>1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175</v>
      </c>
      <c r="AT136" s="142" t="s">
        <v>171</v>
      </c>
      <c r="AU136" s="142" t="s">
        <v>88</v>
      </c>
      <c r="AY136" s="13" t="s">
        <v>169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3" t="s">
        <v>86</v>
      </c>
      <c r="BK136" s="143">
        <f>ROUND(I136*H136,2)</f>
        <v>0</v>
      </c>
      <c r="BL136" s="13" t="s">
        <v>175</v>
      </c>
      <c r="BM136" s="142" t="s">
        <v>88</v>
      </c>
    </row>
    <row r="137" spans="2:65" s="1" customFormat="1" ht="19.2">
      <c r="B137" s="28"/>
      <c r="D137" s="144" t="s">
        <v>176</v>
      </c>
      <c r="F137" s="145" t="s">
        <v>173</v>
      </c>
      <c r="I137" s="146"/>
      <c r="L137" s="28"/>
      <c r="M137" s="147"/>
      <c r="T137" s="52"/>
      <c r="AT137" s="13" t="s">
        <v>176</v>
      </c>
      <c r="AU137" s="13" t="s">
        <v>88</v>
      </c>
    </row>
    <row r="138" spans="2:65" s="1" customFormat="1" ht="24.15" customHeight="1">
      <c r="B138" s="129"/>
      <c r="C138" s="130" t="s">
        <v>88</v>
      </c>
      <c r="D138" s="130" t="s">
        <v>171</v>
      </c>
      <c r="E138" s="131" t="s">
        <v>177</v>
      </c>
      <c r="F138" s="132" t="s">
        <v>178</v>
      </c>
      <c r="G138" s="133" t="s">
        <v>179</v>
      </c>
      <c r="H138" s="134">
        <v>21</v>
      </c>
      <c r="I138" s="135"/>
      <c r="J138" s="136">
        <f>ROUND(I138*H138,2)</f>
        <v>0</v>
      </c>
      <c r="K138" s="137"/>
      <c r="L138" s="28"/>
      <c r="M138" s="138" t="s">
        <v>1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175</v>
      </c>
      <c r="AT138" s="142" t="s">
        <v>171</v>
      </c>
      <c r="AU138" s="142" t="s">
        <v>88</v>
      </c>
      <c r="AY138" s="13" t="s">
        <v>169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3" t="s">
        <v>86</v>
      </c>
      <c r="BK138" s="143">
        <f>ROUND(I138*H138,2)</f>
        <v>0</v>
      </c>
      <c r="BL138" s="13" t="s">
        <v>175</v>
      </c>
      <c r="BM138" s="142" t="s">
        <v>175</v>
      </c>
    </row>
    <row r="139" spans="2:65" s="1" customFormat="1" ht="19.2">
      <c r="B139" s="28"/>
      <c r="D139" s="144" t="s">
        <v>176</v>
      </c>
      <c r="F139" s="145" t="s">
        <v>178</v>
      </c>
      <c r="I139" s="146"/>
      <c r="L139" s="28"/>
      <c r="M139" s="147"/>
      <c r="T139" s="52"/>
      <c r="AT139" s="13" t="s">
        <v>176</v>
      </c>
      <c r="AU139" s="13" t="s">
        <v>88</v>
      </c>
    </row>
    <row r="140" spans="2:65" s="1" customFormat="1" ht="33" customHeight="1">
      <c r="B140" s="129"/>
      <c r="C140" s="130" t="s">
        <v>180</v>
      </c>
      <c r="D140" s="130" t="s">
        <v>171</v>
      </c>
      <c r="E140" s="131" t="s">
        <v>181</v>
      </c>
      <c r="F140" s="132" t="s">
        <v>182</v>
      </c>
      <c r="G140" s="133" t="s">
        <v>183</v>
      </c>
      <c r="H140" s="134">
        <v>1453.58</v>
      </c>
      <c r="I140" s="135"/>
      <c r="J140" s="136">
        <f>ROUND(I140*H140,2)</f>
        <v>0</v>
      </c>
      <c r="K140" s="137"/>
      <c r="L140" s="28"/>
      <c r="M140" s="138" t="s">
        <v>1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175</v>
      </c>
      <c r="AT140" s="142" t="s">
        <v>171</v>
      </c>
      <c r="AU140" s="142" t="s">
        <v>88</v>
      </c>
      <c r="AY140" s="13" t="s">
        <v>169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3" t="s">
        <v>86</v>
      </c>
      <c r="BK140" s="143">
        <f>ROUND(I140*H140,2)</f>
        <v>0</v>
      </c>
      <c r="BL140" s="13" t="s">
        <v>175</v>
      </c>
      <c r="BM140" s="142" t="s">
        <v>184</v>
      </c>
    </row>
    <row r="141" spans="2:65" s="1" customFormat="1" ht="19.2">
      <c r="B141" s="28"/>
      <c r="D141" s="144" t="s">
        <v>176</v>
      </c>
      <c r="F141" s="145" t="s">
        <v>182</v>
      </c>
      <c r="I141" s="146"/>
      <c r="L141" s="28"/>
      <c r="M141" s="147"/>
      <c r="T141" s="52"/>
      <c r="AT141" s="13" t="s">
        <v>176</v>
      </c>
      <c r="AU141" s="13" t="s">
        <v>88</v>
      </c>
    </row>
    <row r="142" spans="2:65" s="1" customFormat="1" ht="33" customHeight="1">
      <c r="B142" s="129"/>
      <c r="C142" s="130" t="s">
        <v>175</v>
      </c>
      <c r="D142" s="130" t="s">
        <v>171</v>
      </c>
      <c r="E142" s="131" t="s">
        <v>185</v>
      </c>
      <c r="F142" s="132" t="s">
        <v>186</v>
      </c>
      <c r="G142" s="133" t="s">
        <v>183</v>
      </c>
      <c r="H142" s="134">
        <v>5.76</v>
      </c>
      <c r="I142" s="135"/>
      <c r="J142" s="136">
        <f>ROUND(I142*H142,2)</f>
        <v>0</v>
      </c>
      <c r="K142" s="137"/>
      <c r="L142" s="28"/>
      <c r="M142" s="138" t="s">
        <v>1</v>
      </c>
      <c r="N142" s="139" t="s">
        <v>43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175</v>
      </c>
      <c r="AT142" s="142" t="s">
        <v>171</v>
      </c>
      <c r="AU142" s="142" t="s">
        <v>88</v>
      </c>
      <c r="AY142" s="13" t="s">
        <v>169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3" t="s">
        <v>86</v>
      </c>
      <c r="BK142" s="143">
        <f>ROUND(I142*H142,2)</f>
        <v>0</v>
      </c>
      <c r="BL142" s="13" t="s">
        <v>175</v>
      </c>
      <c r="BM142" s="142" t="s">
        <v>187</v>
      </c>
    </row>
    <row r="143" spans="2:65" s="1" customFormat="1" ht="19.2">
      <c r="B143" s="28"/>
      <c r="D143" s="144" t="s">
        <v>176</v>
      </c>
      <c r="F143" s="145" t="s">
        <v>186</v>
      </c>
      <c r="I143" s="146"/>
      <c r="L143" s="28"/>
      <c r="M143" s="147"/>
      <c r="T143" s="52"/>
      <c r="AT143" s="13" t="s">
        <v>176</v>
      </c>
      <c r="AU143" s="13" t="s">
        <v>88</v>
      </c>
    </row>
    <row r="144" spans="2:65" s="1" customFormat="1" ht="24.15" customHeight="1">
      <c r="B144" s="129"/>
      <c r="C144" s="130" t="s">
        <v>188</v>
      </c>
      <c r="D144" s="130" t="s">
        <v>171</v>
      </c>
      <c r="E144" s="131" t="s">
        <v>189</v>
      </c>
      <c r="F144" s="132" t="s">
        <v>190</v>
      </c>
      <c r="G144" s="133" t="s">
        <v>183</v>
      </c>
      <c r="H144" s="134">
        <v>8.125</v>
      </c>
      <c r="I144" s="135"/>
      <c r="J144" s="136">
        <f>ROUND(I144*H144,2)</f>
        <v>0</v>
      </c>
      <c r="K144" s="137"/>
      <c r="L144" s="28"/>
      <c r="M144" s="138" t="s">
        <v>1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175</v>
      </c>
      <c r="AT144" s="142" t="s">
        <v>171</v>
      </c>
      <c r="AU144" s="142" t="s">
        <v>88</v>
      </c>
      <c r="AY144" s="13" t="s">
        <v>169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3" t="s">
        <v>86</v>
      </c>
      <c r="BK144" s="143">
        <f>ROUND(I144*H144,2)</f>
        <v>0</v>
      </c>
      <c r="BL144" s="13" t="s">
        <v>175</v>
      </c>
      <c r="BM144" s="142" t="s">
        <v>191</v>
      </c>
    </row>
    <row r="145" spans="2:65" s="1" customFormat="1" ht="10.199999999999999">
      <c r="B145" s="28"/>
      <c r="D145" s="144" t="s">
        <v>176</v>
      </c>
      <c r="F145" s="145" t="s">
        <v>190</v>
      </c>
      <c r="I145" s="146"/>
      <c r="L145" s="28"/>
      <c r="M145" s="147"/>
      <c r="T145" s="52"/>
      <c r="AT145" s="13" t="s">
        <v>176</v>
      </c>
      <c r="AU145" s="13" t="s">
        <v>88</v>
      </c>
    </row>
    <row r="146" spans="2:65" s="1" customFormat="1" ht="16.5" customHeight="1">
      <c r="B146" s="129"/>
      <c r="C146" s="130" t="s">
        <v>192</v>
      </c>
      <c r="D146" s="130" t="s">
        <v>171</v>
      </c>
      <c r="E146" s="131" t="s">
        <v>193</v>
      </c>
      <c r="F146" s="132" t="s">
        <v>194</v>
      </c>
      <c r="G146" s="133" t="s">
        <v>195</v>
      </c>
      <c r="H146" s="134">
        <v>60</v>
      </c>
      <c r="I146" s="135"/>
      <c r="J146" s="136">
        <f>ROUND(I146*H146,2)</f>
        <v>0</v>
      </c>
      <c r="K146" s="137"/>
      <c r="L146" s="28"/>
      <c r="M146" s="138" t="s">
        <v>1</v>
      </c>
      <c r="N146" s="139" t="s">
        <v>43</v>
      </c>
      <c r="P146" s="140">
        <f>O146*H146</f>
        <v>0</v>
      </c>
      <c r="Q146" s="140">
        <v>1.0200000000000001E-3</v>
      </c>
      <c r="R146" s="140">
        <f>Q146*H146</f>
        <v>6.1200000000000004E-2</v>
      </c>
      <c r="S146" s="140">
        <v>0</v>
      </c>
      <c r="T146" s="141">
        <f>S146*H146</f>
        <v>0</v>
      </c>
      <c r="AR146" s="142" t="s">
        <v>175</v>
      </c>
      <c r="AT146" s="142" t="s">
        <v>171</v>
      </c>
      <c r="AU146" s="142" t="s">
        <v>88</v>
      </c>
      <c r="AY146" s="13" t="s">
        <v>169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3" t="s">
        <v>86</v>
      </c>
      <c r="BK146" s="143">
        <f>ROUND(I146*H146,2)</f>
        <v>0</v>
      </c>
      <c r="BL146" s="13" t="s">
        <v>175</v>
      </c>
      <c r="BM146" s="142" t="s">
        <v>196</v>
      </c>
    </row>
    <row r="147" spans="2:65" s="1" customFormat="1" ht="28.8">
      <c r="B147" s="28"/>
      <c r="D147" s="144" t="s">
        <v>176</v>
      </c>
      <c r="F147" s="145" t="s">
        <v>197</v>
      </c>
      <c r="I147" s="146"/>
      <c r="L147" s="28"/>
      <c r="M147" s="147"/>
      <c r="T147" s="52"/>
      <c r="AT147" s="13" t="s">
        <v>176</v>
      </c>
      <c r="AU147" s="13" t="s">
        <v>88</v>
      </c>
    </row>
    <row r="148" spans="2:65" s="1" customFormat="1" ht="21.75" customHeight="1">
      <c r="B148" s="129"/>
      <c r="C148" s="148" t="s">
        <v>198</v>
      </c>
      <c r="D148" s="148" t="s">
        <v>199</v>
      </c>
      <c r="E148" s="149" t="s">
        <v>200</v>
      </c>
      <c r="F148" s="150" t="s">
        <v>201</v>
      </c>
      <c r="G148" s="151" t="s">
        <v>202</v>
      </c>
      <c r="H148" s="152">
        <v>0.6</v>
      </c>
      <c r="I148" s="153"/>
      <c r="J148" s="154">
        <f>ROUND(I148*H148,2)</f>
        <v>0</v>
      </c>
      <c r="K148" s="155"/>
      <c r="L148" s="156"/>
      <c r="M148" s="157" t="s">
        <v>1</v>
      </c>
      <c r="N148" s="158" t="s">
        <v>43</v>
      </c>
      <c r="P148" s="140">
        <f>O148*H148</f>
        <v>0</v>
      </c>
      <c r="Q148" s="140">
        <v>1</v>
      </c>
      <c r="R148" s="140">
        <f>Q148*H148</f>
        <v>0.6</v>
      </c>
      <c r="S148" s="140">
        <v>0</v>
      </c>
      <c r="T148" s="141">
        <f>S148*H148</f>
        <v>0</v>
      </c>
      <c r="AR148" s="142" t="s">
        <v>187</v>
      </c>
      <c r="AT148" s="142" t="s">
        <v>199</v>
      </c>
      <c r="AU148" s="142" t="s">
        <v>88</v>
      </c>
      <c r="AY148" s="13" t="s">
        <v>169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3" t="s">
        <v>86</v>
      </c>
      <c r="BK148" s="143">
        <f>ROUND(I148*H148,2)</f>
        <v>0</v>
      </c>
      <c r="BL148" s="13" t="s">
        <v>175</v>
      </c>
      <c r="BM148" s="142" t="s">
        <v>203</v>
      </c>
    </row>
    <row r="149" spans="2:65" s="1" customFormat="1" ht="10.199999999999999">
      <c r="B149" s="28"/>
      <c r="D149" s="144" t="s">
        <v>176</v>
      </c>
      <c r="F149" s="145" t="s">
        <v>201</v>
      </c>
      <c r="I149" s="146"/>
      <c r="L149" s="28"/>
      <c r="M149" s="147"/>
      <c r="T149" s="52"/>
      <c r="AT149" s="13" t="s">
        <v>176</v>
      </c>
      <c r="AU149" s="13" t="s">
        <v>88</v>
      </c>
    </row>
    <row r="150" spans="2:65" s="1" customFormat="1" ht="16.5" customHeight="1">
      <c r="B150" s="129"/>
      <c r="C150" s="130" t="s">
        <v>204</v>
      </c>
      <c r="D150" s="130" t="s">
        <v>171</v>
      </c>
      <c r="E150" s="131" t="s">
        <v>205</v>
      </c>
      <c r="F150" s="132" t="s">
        <v>206</v>
      </c>
      <c r="G150" s="133" t="s">
        <v>195</v>
      </c>
      <c r="H150" s="134">
        <v>60</v>
      </c>
      <c r="I150" s="135"/>
      <c r="J150" s="136">
        <f>ROUND(I150*H150,2)</f>
        <v>0</v>
      </c>
      <c r="K150" s="137"/>
      <c r="L150" s="28"/>
      <c r="M150" s="138" t="s">
        <v>1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175</v>
      </c>
      <c r="AT150" s="142" t="s">
        <v>171</v>
      </c>
      <c r="AU150" s="142" t="s">
        <v>88</v>
      </c>
      <c r="AY150" s="13" t="s">
        <v>169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3" t="s">
        <v>86</v>
      </c>
      <c r="BK150" s="143">
        <f>ROUND(I150*H150,2)</f>
        <v>0</v>
      </c>
      <c r="BL150" s="13" t="s">
        <v>175</v>
      </c>
      <c r="BM150" s="142" t="s">
        <v>207</v>
      </c>
    </row>
    <row r="151" spans="2:65" s="1" customFormat="1" ht="10.199999999999999">
      <c r="B151" s="28"/>
      <c r="D151" s="144" t="s">
        <v>176</v>
      </c>
      <c r="F151" s="145" t="s">
        <v>208</v>
      </c>
      <c r="I151" s="146"/>
      <c r="L151" s="28"/>
      <c r="M151" s="147"/>
      <c r="T151" s="52"/>
      <c r="AT151" s="13" t="s">
        <v>176</v>
      </c>
      <c r="AU151" s="13" t="s">
        <v>88</v>
      </c>
    </row>
    <row r="152" spans="2:65" s="1" customFormat="1" ht="24.15" customHeight="1">
      <c r="B152" s="129"/>
      <c r="C152" s="130" t="s">
        <v>209</v>
      </c>
      <c r="D152" s="130" t="s">
        <v>171</v>
      </c>
      <c r="E152" s="131" t="s">
        <v>210</v>
      </c>
      <c r="F152" s="132" t="s">
        <v>211</v>
      </c>
      <c r="G152" s="133" t="s">
        <v>174</v>
      </c>
      <c r="H152" s="134">
        <v>184.6</v>
      </c>
      <c r="I152" s="135"/>
      <c r="J152" s="136">
        <f>ROUND(I152*H152,2)</f>
        <v>0</v>
      </c>
      <c r="K152" s="137"/>
      <c r="L152" s="28"/>
      <c r="M152" s="138" t="s">
        <v>1</v>
      </c>
      <c r="N152" s="139" t="s">
        <v>43</v>
      </c>
      <c r="P152" s="140">
        <f>O152*H152</f>
        <v>0</v>
      </c>
      <c r="Q152" s="140">
        <v>2.64E-2</v>
      </c>
      <c r="R152" s="140">
        <f>Q152*H152</f>
        <v>4.8734399999999996</v>
      </c>
      <c r="S152" s="140">
        <v>0</v>
      </c>
      <c r="T152" s="141">
        <f>S152*H152</f>
        <v>0</v>
      </c>
      <c r="AR152" s="142" t="s">
        <v>175</v>
      </c>
      <c r="AT152" s="142" t="s">
        <v>171</v>
      </c>
      <c r="AU152" s="142" t="s">
        <v>88</v>
      </c>
      <c r="AY152" s="13" t="s">
        <v>169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3" t="s">
        <v>86</v>
      </c>
      <c r="BK152" s="143">
        <f>ROUND(I152*H152,2)</f>
        <v>0</v>
      </c>
      <c r="BL152" s="13" t="s">
        <v>175</v>
      </c>
      <c r="BM152" s="142" t="s">
        <v>212</v>
      </c>
    </row>
    <row r="153" spans="2:65" s="1" customFormat="1" ht="19.2">
      <c r="B153" s="28"/>
      <c r="D153" s="144" t="s">
        <v>176</v>
      </c>
      <c r="F153" s="145" t="s">
        <v>213</v>
      </c>
      <c r="I153" s="146"/>
      <c r="L153" s="28"/>
      <c r="M153" s="147"/>
      <c r="T153" s="52"/>
      <c r="AT153" s="13" t="s">
        <v>176</v>
      </c>
      <c r="AU153" s="13" t="s">
        <v>88</v>
      </c>
    </row>
    <row r="154" spans="2:65" s="1" customFormat="1" ht="37.799999999999997" customHeight="1">
      <c r="B154" s="129"/>
      <c r="C154" s="130" t="s">
        <v>187</v>
      </c>
      <c r="D154" s="130" t="s">
        <v>171</v>
      </c>
      <c r="E154" s="131" t="s">
        <v>214</v>
      </c>
      <c r="F154" s="132" t="s">
        <v>215</v>
      </c>
      <c r="G154" s="133" t="s">
        <v>183</v>
      </c>
      <c r="H154" s="134">
        <v>1341.78</v>
      </c>
      <c r="I154" s="135"/>
      <c r="J154" s="136">
        <f>ROUND(I154*H154,2)</f>
        <v>0</v>
      </c>
      <c r="K154" s="137"/>
      <c r="L154" s="28"/>
      <c r="M154" s="138" t="s">
        <v>1</v>
      </c>
      <c r="N154" s="139" t="s">
        <v>43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175</v>
      </c>
      <c r="AT154" s="142" t="s">
        <v>171</v>
      </c>
      <c r="AU154" s="142" t="s">
        <v>88</v>
      </c>
      <c r="AY154" s="13" t="s">
        <v>169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3" t="s">
        <v>86</v>
      </c>
      <c r="BK154" s="143">
        <f>ROUND(I154*H154,2)</f>
        <v>0</v>
      </c>
      <c r="BL154" s="13" t="s">
        <v>175</v>
      </c>
      <c r="BM154" s="142" t="s">
        <v>216</v>
      </c>
    </row>
    <row r="155" spans="2:65" s="1" customFormat="1" ht="19.2">
      <c r="B155" s="28"/>
      <c r="D155" s="144" t="s">
        <v>176</v>
      </c>
      <c r="F155" s="145" t="s">
        <v>215</v>
      </c>
      <c r="I155" s="146"/>
      <c r="L155" s="28"/>
      <c r="M155" s="147"/>
      <c r="T155" s="52"/>
      <c r="AT155" s="13" t="s">
        <v>176</v>
      </c>
      <c r="AU155" s="13" t="s">
        <v>88</v>
      </c>
    </row>
    <row r="156" spans="2:65" s="1" customFormat="1" ht="24.15" customHeight="1">
      <c r="B156" s="129"/>
      <c r="C156" s="130" t="s">
        <v>217</v>
      </c>
      <c r="D156" s="130" t="s">
        <v>171</v>
      </c>
      <c r="E156" s="131" t="s">
        <v>218</v>
      </c>
      <c r="F156" s="132" t="s">
        <v>219</v>
      </c>
      <c r="G156" s="133" t="s">
        <v>183</v>
      </c>
      <c r="H156" s="134">
        <v>1341.78</v>
      </c>
      <c r="I156" s="135"/>
      <c r="J156" s="136">
        <f>ROUND(I156*H156,2)</f>
        <v>0</v>
      </c>
      <c r="K156" s="137"/>
      <c r="L156" s="28"/>
      <c r="M156" s="138" t="s">
        <v>1</v>
      </c>
      <c r="N156" s="139" t="s">
        <v>43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175</v>
      </c>
      <c r="AT156" s="142" t="s">
        <v>171</v>
      </c>
      <c r="AU156" s="142" t="s">
        <v>88</v>
      </c>
      <c r="AY156" s="13" t="s">
        <v>169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3" t="s">
        <v>86</v>
      </c>
      <c r="BK156" s="143">
        <f>ROUND(I156*H156,2)</f>
        <v>0</v>
      </c>
      <c r="BL156" s="13" t="s">
        <v>175</v>
      </c>
      <c r="BM156" s="142" t="s">
        <v>220</v>
      </c>
    </row>
    <row r="157" spans="2:65" s="1" customFormat="1" ht="19.2">
      <c r="B157" s="28"/>
      <c r="D157" s="144" t="s">
        <v>176</v>
      </c>
      <c r="F157" s="145" t="s">
        <v>219</v>
      </c>
      <c r="I157" s="146"/>
      <c r="L157" s="28"/>
      <c r="M157" s="147"/>
      <c r="T157" s="52"/>
      <c r="AT157" s="13" t="s">
        <v>176</v>
      </c>
      <c r="AU157" s="13" t="s">
        <v>88</v>
      </c>
    </row>
    <row r="158" spans="2:65" s="1" customFormat="1" ht="16.5" customHeight="1">
      <c r="B158" s="129"/>
      <c r="C158" s="130" t="s">
        <v>191</v>
      </c>
      <c r="D158" s="130" t="s">
        <v>171</v>
      </c>
      <c r="E158" s="131" t="s">
        <v>221</v>
      </c>
      <c r="F158" s="132" t="s">
        <v>222</v>
      </c>
      <c r="G158" s="133" t="s">
        <v>183</v>
      </c>
      <c r="H158" s="134">
        <v>40.799999999999997</v>
      </c>
      <c r="I158" s="135"/>
      <c r="J158" s="136">
        <f>ROUND(I158*H158,2)</f>
        <v>0</v>
      </c>
      <c r="K158" s="137"/>
      <c r="L158" s="28"/>
      <c r="M158" s="138" t="s">
        <v>1</v>
      </c>
      <c r="N158" s="139" t="s">
        <v>43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175</v>
      </c>
      <c r="AT158" s="142" t="s">
        <v>171</v>
      </c>
      <c r="AU158" s="142" t="s">
        <v>88</v>
      </c>
      <c r="AY158" s="13" t="s">
        <v>169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3" t="s">
        <v>86</v>
      </c>
      <c r="BK158" s="143">
        <f>ROUND(I158*H158,2)</f>
        <v>0</v>
      </c>
      <c r="BL158" s="13" t="s">
        <v>175</v>
      </c>
      <c r="BM158" s="142" t="s">
        <v>223</v>
      </c>
    </row>
    <row r="159" spans="2:65" s="1" customFormat="1" ht="10.199999999999999">
      <c r="B159" s="28"/>
      <c r="D159" s="144" t="s">
        <v>176</v>
      </c>
      <c r="F159" s="145" t="s">
        <v>222</v>
      </c>
      <c r="I159" s="146"/>
      <c r="L159" s="28"/>
      <c r="M159" s="147"/>
      <c r="T159" s="52"/>
      <c r="AT159" s="13" t="s">
        <v>176</v>
      </c>
      <c r="AU159" s="13" t="s">
        <v>88</v>
      </c>
    </row>
    <row r="160" spans="2:65" s="1" customFormat="1" ht="24.15" customHeight="1">
      <c r="B160" s="129"/>
      <c r="C160" s="130" t="s">
        <v>224</v>
      </c>
      <c r="D160" s="130" t="s">
        <v>171</v>
      </c>
      <c r="E160" s="131" t="s">
        <v>225</v>
      </c>
      <c r="F160" s="132" t="s">
        <v>226</v>
      </c>
      <c r="G160" s="133" t="s">
        <v>183</v>
      </c>
      <c r="H160" s="134">
        <v>493.8</v>
      </c>
      <c r="I160" s="135"/>
      <c r="J160" s="136">
        <f>ROUND(I160*H160,2)</f>
        <v>0</v>
      </c>
      <c r="K160" s="137"/>
      <c r="L160" s="28"/>
      <c r="M160" s="138" t="s">
        <v>1</v>
      </c>
      <c r="N160" s="139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175</v>
      </c>
      <c r="AT160" s="142" t="s">
        <v>171</v>
      </c>
      <c r="AU160" s="142" t="s">
        <v>88</v>
      </c>
      <c r="AY160" s="13" t="s">
        <v>169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3" t="s">
        <v>86</v>
      </c>
      <c r="BK160" s="143">
        <f>ROUND(I160*H160,2)</f>
        <v>0</v>
      </c>
      <c r="BL160" s="13" t="s">
        <v>175</v>
      </c>
      <c r="BM160" s="142" t="s">
        <v>227</v>
      </c>
    </row>
    <row r="161" spans="2:65" s="1" customFormat="1" ht="19.2">
      <c r="B161" s="28"/>
      <c r="D161" s="144" t="s">
        <v>176</v>
      </c>
      <c r="F161" s="145" t="s">
        <v>226</v>
      </c>
      <c r="I161" s="146"/>
      <c r="L161" s="28"/>
      <c r="M161" s="147"/>
      <c r="T161" s="52"/>
      <c r="AT161" s="13" t="s">
        <v>176</v>
      </c>
      <c r="AU161" s="13" t="s">
        <v>88</v>
      </c>
    </row>
    <row r="162" spans="2:65" s="1" customFormat="1" ht="33" customHeight="1">
      <c r="B162" s="129"/>
      <c r="C162" s="130" t="s">
        <v>228</v>
      </c>
      <c r="D162" s="130" t="s">
        <v>171</v>
      </c>
      <c r="E162" s="131" t="s">
        <v>229</v>
      </c>
      <c r="F162" s="132" t="s">
        <v>230</v>
      </c>
      <c r="G162" s="133" t="s">
        <v>202</v>
      </c>
      <c r="H162" s="134">
        <v>2079.759</v>
      </c>
      <c r="I162" s="135"/>
      <c r="J162" s="136">
        <f>ROUND(I162*H162,2)</f>
        <v>0</v>
      </c>
      <c r="K162" s="137"/>
      <c r="L162" s="28"/>
      <c r="M162" s="138" t="s">
        <v>1</v>
      </c>
      <c r="N162" s="139" t="s">
        <v>43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175</v>
      </c>
      <c r="AT162" s="142" t="s">
        <v>171</v>
      </c>
      <c r="AU162" s="142" t="s">
        <v>88</v>
      </c>
      <c r="AY162" s="13" t="s">
        <v>169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3" t="s">
        <v>86</v>
      </c>
      <c r="BK162" s="143">
        <f>ROUND(I162*H162,2)</f>
        <v>0</v>
      </c>
      <c r="BL162" s="13" t="s">
        <v>175</v>
      </c>
      <c r="BM162" s="142" t="s">
        <v>231</v>
      </c>
    </row>
    <row r="163" spans="2:65" s="1" customFormat="1" ht="19.2">
      <c r="B163" s="28"/>
      <c r="D163" s="144" t="s">
        <v>176</v>
      </c>
      <c r="F163" s="145" t="s">
        <v>230</v>
      </c>
      <c r="I163" s="146"/>
      <c r="L163" s="28"/>
      <c r="M163" s="147"/>
      <c r="T163" s="52"/>
      <c r="AT163" s="13" t="s">
        <v>176</v>
      </c>
      <c r="AU163" s="13" t="s">
        <v>88</v>
      </c>
    </row>
    <row r="164" spans="2:65" s="1" customFormat="1" ht="16.5" customHeight="1">
      <c r="B164" s="129"/>
      <c r="C164" s="130" t="s">
        <v>232</v>
      </c>
      <c r="D164" s="130" t="s">
        <v>171</v>
      </c>
      <c r="E164" s="131" t="s">
        <v>233</v>
      </c>
      <c r="F164" s="132" t="s">
        <v>234</v>
      </c>
      <c r="G164" s="133" t="s">
        <v>183</v>
      </c>
      <c r="H164" s="134">
        <v>1341.78</v>
      </c>
      <c r="I164" s="135"/>
      <c r="J164" s="136">
        <f>ROUND(I164*H164,2)</f>
        <v>0</v>
      </c>
      <c r="K164" s="137"/>
      <c r="L164" s="28"/>
      <c r="M164" s="138" t="s">
        <v>1</v>
      </c>
      <c r="N164" s="139" t="s">
        <v>43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175</v>
      </c>
      <c r="AT164" s="142" t="s">
        <v>171</v>
      </c>
      <c r="AU164" s="142" t="s">
        <v>88</v>
      </c>
      <c r="AY164" s="13" t="s">
        <v>169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3" t="s">
        <v>86</v>
      </c>
      <c r="BK164" s="143">
        <f>ROUND(I164*H164,2)</f>
        <v>0</v>
      </c>
      <c r="BL164" s="13" t="s">
        <v>175</v>
      </c>
      <c r="BM164" s="142" t="s">
        <v>235</v>
      </c>
    </row>
    <row r="165" spans="2:65" s="1" customFormat="1" ht="10.199999999999999">
      <c r="B165" s="28"/>
      <c r="D165" s="144" t="s">
        <v>176</v>
      </c>
      <c r="F165" s="145" t="s">
        <v>234</v>
      </c>
      <c r="I165" s="146"/>
      <c r="L165" s="28"/>
      <c r="M165" s="147"/>
      <c r="T165" s="52"/>
      <c r="AT165" s="13" t="s">
        <v>176</v>
      </c>
      <c r="AU165" s="13" t="s">
        <v>88</v>
      </c>
    </row>
    <row r="166" spans="2:65" s="1" customFormat="1" ht="24.15" customHeight="1">
      <c r="B166" s="129"/>
      <c r="C166" s="130" t="s">
        <v>236</v>
      </c>
      <c r="D166" s="130" t="s">
        <v>171</v>
      </c>
      <c r="E166" s="131" t="s">
        <v>237</v>
      </c>
      <c r="F166" s="132" t="s">
        <v>238</v>
      </c>
      <c r="G166" s="133" t="s">
        <v>183</v>
      </c>
      <c r="H166" s="134">
        <v>3.24</v>
      </c>
      <c r="I166" s="135"/>
      <c r="J166" s="136">
        <f>ROUND(I166*H166,2)</f>
        <v>0</v>
      </c>
      <c r="K166" s="137"/>
      <c r="L166" s="28"/>
      <c r="M166" s="138" t="s">
        <v>1</v>
      </c>
      <c r="N166" s="139" t="s">
        <v>43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175</v>
      </c>
      <c r="AT166" s="142" t="s">
        <v>171</v>
      </c>
      <c r="AU166" s="142" t="s">
        <v>88</v>
      </c>
      <c r="AY166" s="13" t="s">
        <v>169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3" t="s">
        <v>86</v>
      </c>
      <c r="BK166" s="143">
        <f>ROUND(I166*H166,2)</f>
        <v>0</v>
      </c>
      <c r="BL166" s="13" t="s">
        <v>175</v>
      </c>
      <c r="BM166" s="142" t="s">
        <v>239</v>
      </c>
    </row>
    <row r="167" spans="2:65" s="1" customFormat="1" ht="19.2">
      <c r="B167" s="28"/>
      <c r="D167" s="144" t="s">
        <v>176</v>
      </c>
      <c r="F167" s="145" t="s">
        <v>238</v>
      </c>
      <c r="I167" s="146"/>
      <c r="L167" s="28"/>
      <c r="M167" s="147"/>
      <c r="T167" s="52"/>
      <c r="AT167" s="13" t="s">
        <v>176</v>
      </c>
      <c r="AU167" s="13" t="s">
        <v>88</v>
      </c>
    </row>
    <row r="168" spans="2:65" s="1" customFormat="1" ht="16.5" customHeight="1">
      <c r="B168" s="129"/>
      <c r="C168" s="148" t="s">
        <v>8</v>
      </c>
      <c r="D168" s="148" t="s">
        <v>199</v>
      </c>
      <c r="E168" s="149" t="s">
        <v>240</v>
      </c>
      <c r="F168" s="150" t="s">
        <v>241</v>
      </c>
      <c r="G168" s="151" t="s">
        <v>202</v>
      </c>
      <c r="H168" s="152">
        <v>6.48</v>
      </c>
      <c r="I168" s="153"/>
      <c r="J168" s="154">
        <f>ROUND(I168*H168,2)</f>
        <v>0</v>
      </c>
      <c r="K168" s="155"/>
      <c r="L168" s="156"/>
      <c r="M168" s="157" t="s">
        <v>1</v>
      </c>
      <c r="N168" s="158" t="s">
        <v>43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187</v>
      </c>
      <c r="AT168" s="142" t="s">
        <v>199</v>
      </c>
      <c r="AU168" s="142" t="s">
        <v>88</v>
      </c>
      <c r="AY168" s="13" t="s">
        <v>169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3" t="s">
        <v>86</v>
      </c>
      <c r="BK168" s="143">
        <f>ROUND(I168*H168,2)</f>
        <v>0</v>
      </c>
      <c r="BL168" s="13" t="s">
        <v>175</v>
      </c>
      <c r="BM168" s="142" t="s">
        <v>242</v>
      </c>
    </row>
    <row r="169" spans="2:65" s="1" customFormat="1" ht="10.199999999999999">
      <c r="B169" s="28"/>
      <c r="D169" s="144" t="s">
        <v>176</v>
      </c>
      <c r="F169" s="145" t="s">
        <v>241</v>
      </c>
      <c r="I169" s="146"/>
      <c r="L169" s="28"/>
      <c r="M169" s="147"/>
      <c r="T169" s="52"/>
      <c r="AT169" s="13" t="s">
        <v>176</v>
      </c>
      <c r="AU169" s="13" t="s">
        <v>88</v>
      </c>
    </row>
    <row r="170" spans="2:65" s="1" customFormat="1" ht="24.15" customHeight="1">
      <c r="B170" s="129"/>
      <c r="C170" s="130" t="s">
        <v>216</v>
      </c>
      <c r="D170" s="130" t="s">
        <v>171</v>
      </c>
      <c r="E170" s="131" t="s">
        <v>243</v>
      </c>
      <c r="F170" s="132" t="s">
        <v>244</v>
      </c>
      <c r="G170" s="133" t="s">
        <v>174</v>
      </c>
      <c r="H170" s="134">
        <v>1220</v>
      </c>
      <c r="I170" s="135"/>
      <c r="J170" s="136">
        <f>ROUND(I170*H170,2)</f>
        <v>0</v>
      </c>
      <c r="K170" s="137"/>
      <c r="L170" s="28"/>
      <c r="M170" s="138" t="s">
        <v>1</v>
      </c>
      <c r="N170" s="139" t="s">
        <v>43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175</v>
      </c>
      <c r="AT170" s="142" t="s">
        <v>171</v>
      </c>
      <c r="AU170" s="142" t="s">
        <v>88</v>
      </c>
      <c r="AY170" s="13" t="s">
        <v>169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3" t="s">
        <v>86</v>
      </c>
      <c r="BK170" s="143">
        <f>ROUND(I170*H170,2)</f>
        <v>0</v>
      </c>
      <c r="BL170" s="13" t="s">
        <v>175</v>
      </c>
      <c r="BM170" s="142" t="s">
        <v>245</v>
      </c>
    </row>
    <row r="171" spans="2:65" s="1" customFormat="1" ht="19.2">
      <c r="B171" s="28"/>
      <c r="D171" s="144" t="s">
        <v>176</v>
      </c>
      <c r="F171" s="145" t="s">
        <v>244</v>
      </c>
      <c r="I171" s="146"/>
      <c r="L171" s="28"/>
      <c r="M171" s="147"/>
      <c r="T171" s="52"/>
      <c r="AT171" s="13" t="s">
        <v>176</v>
      </c>
      <c r="AU171" s="13" t="s">
        <v>88</v>
      </c>
    </row>
    <row r="172" spans="2:65" s="11" customFormat="1" ht="22.8" customHeight="1">
      <c r="B172" s="117"/>
      <c r="D172" s="118" t="s">
        <v>77</v>
      </c>
      <c r="E172" s="127" t="s">
        <v>88</v>
      </c>
      <c r="F172" s="127" t="s">
        <v>246</v>
      </c>
      <c r="I172" s="120"/>
      <c r="J172" s="128">
        <f>BK172</f>
        <v>0</v>
      </c>
      <c r="L172" s="117"/>
      <c r="M172" s="122"/>
      <c r="P172" s="123">
        <f>SUM(P173:P188)</f>
        <v>0</v>
      </c>
      <c r="R172" s="123">
        <f>SUM(R173:R188)</f>
        <v>0</v>
      </c>
      <c r="T172" s="124">
        <f>SUM(T173:T188)</f>
        <v>0</v>
      </c>
      <c r="AR172" s="118" t="s">
        <v>86</v>
      </c>
      <c r="AT172" s="125" t="s">
        <v>77</v>
      </c>
      <c r="AU172" s="125" t="s">
        <v>86</v>
      </c>
      <c r="AY172" s="118" t="s">
        <v>169</v>
      </c>
      <c r="BK172" s="126">
        <f>SUM(BK173:BK188)</f>
        <v>0</v>
      </c>
    </row>
    <row r="173" spans="2:65" s="1" customFormat="1" ht="24.15" customHeight="1">
      <c r="B173" s="129"/>
      <c r="C173" s="130" t="s">
        <v>247</v>
      </c>
      <c r="D173" s="130" t="s">
        <v>171</v>
      </c>
      <c r="E173" s="131" t="s">
        <v>248</v>
      </c>
      <c r="F173" s="132" t="s">
        <v>249</v>
      </c>
      <c r="G173" s="133" t="s">
        <v>174</v>
      </c>
      <c r="H173" s="134">
        <v>910</v>
      </c>
      <c r="I173" s="135"/>
      <c r="J173" s="136">
        <f>ROUND(I173*H173,2)</f>
        <v>0</v>
      </c>
      <c r="K173" s="137"/>
      <c r="L173" s="28"/>
      <c r="M173" s="138" t="s">
        <v>1</v>
      </c>
      <c r="N173" s="139" t="s">
        <v>43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175</v>
      </c>
      <c r="AT173" s="142" t="s">
        <v>171</v>
      </c>
      <c r="AU173" s="142" t="s">
        <v>88</v>
      </c>
      <c r="AY173" s="13" t="s">
        <v>169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3" t="s">
        <v>86</v>
      </c>
      <c r="BK173" s="143">
        <f>ROUND(I173*H173,2)</f>
        <v>0</v>
      </c>
      <c r="BL173" s="13" t="s">
        <v>175</v>
      </c>
      <c r="BM173" s="142" t="s">
        <v>250</v>
      </c>
    </row>
    <row r="174" spans="2:65" s="1" customFormat="1" ht="19.2">
      <c r="B174" s="28"/>
      <c r="D174" s="144" t="s">
        <v>176</v>
      </c>
      <c r="F174" s="145" t="s">
        <v>249</v>
      </c>
      <c r="I174" s="146"/>
      <c r="L174" s="28"/>
      <c r="M174" s="147"/>
      <c r="T174" s="52"/>
      <c r="AT174" s="13" t="s">
        <v>176</v>
      </c>
      <c r="AU174" s="13" t="s">
        <v>88</v>
      </c>
    </row>
    <row r="175" spans="2:65" s="1" customFormat="1" ht="24.15" customHeight="1">
      <c r="B175" s="129"/>
      <c r="C175" s="148" t="s">
        <v>220</v>
      </c>
      <c r="D175" s="148" t="s">
        <v>199</v>
      </c>
      <c r="E175" s="149" t="s">
        <v>251</v>
      </c>
      <c r="F175" s="150" t="s">
        <v>252</v>
      </c>
      <c r="G175" s="151" t="s">
        <v>174</v>
      </c>
      <c r="H175" s="152">
        <v>1077.895</v>
      </c>
      <c r="I175" s="153"/>
      <c r="J175" s="154">
        <f>ROUND(I175*H175,2)</f>
        <v>0</v>
      </c>
      <c r="K175" s="155"/>
      <c r="L175" s="156"/>
      <c r="M175" s="157" t="s">
        <v>1</v>
      </c>
      <c r="N175" s="158" t="s">
        <v>43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187</v>
      </c>
      <c r="AT175" s="142" t="s">
        <v>199</v>
      </c>
      <c r="AU175" s="142" t="s">
        <v>88</v>
      </c>
      <c r="AY175" s="13" t="s">
        <v>169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3" t="s">
        <v>86</v>
      </c>
      <c r="BK175" s="143">
        <f>ROUND(I175*H175,2)</f>
        <v>0</v>
      </c>
      <c r="BL175" s="13" t="s">
        <v>175</v>
      </c>
      <c r="BM175" s="142" t="s">
        <v>253</v>
      </c>
    </row>
    <row r="176" spans="2:65" s="1" customFormat="1" ht="19.2">
      <c r="B176" s="28"/>
      <c r="D176" s="144" t="s">
        <v>176</v>
      </c>
      <c r="F176" s="145" t="s">
        <v>252</v>
      </c>
      <c r="I176" s="146"/>
      <c r="L176" s="28"/>
      <c r="M176" s="147"/>
      <c r="T176" s="52"/>
      <c r="AT176" s="13" t="s">
        <v>176</v>
      </c>
      <c r="AU176" s="13" t="s">
        <v>88</v>
      </c>
    </row>
    <row r="177" spans="2:65" s="1" customFormat="1" ht="16.5" customHeight="1">
      <c r="B177" s="129"/>
      <c r="C177" s="130" t="s">
        <v>254</v>
      </c>
      <c r="D177" s="130" t="s">
        <v>171</v>
      </c>
      <c r="E177" s="131" t="s">
        <v>255</v>
      </c>
      <c r="F177" s="132" t="s">
        <v>256</v>
      </c>
      <c r="G177" s="133" t="s">
        <v>183</v>
      </c>
      <c r="H177" s="134">
        <v>20.399999999999999</v>
      </c>
      <c r="I177" s="135"/>
      <c r="J177" s="136">
        <f>ROUND(I177*H177,2)</f>
        <v>0</v>
      </c>
      <c r="K177" s="137"/>
      <c r="L177" s="28"/>
      <c r="M177" s="138" t="s">
        <v>1</v>
      </c>
      <c r="N177" s="139" t="s">
        <v>43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175</v>
      </c>
      <c r="AT177" s="142" t="s">
        <v>171</v>
      </c>
      <c r="AU177" s="142" t="s">
        <v>88</v>
      </c>
      <c r="AY177" s="13" t="s">
        <v>169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3" t="s">
        <v>86</v>
      </c>
      <c r="BK177" s="143">
        <f>ROUND(I177*H177,2)</f>
        <v>0</v>
      </c>
      <c r="BL177" s="13" t="s">
        <v>175</v>
      </c>
      <c r="BM177" s="142" t="s">
        <v>257</v>
      </c>
    </row>
    <row r="178" spans="2:65" s="1" customFormat="1" ht="10.199999999999999">
      <c r="B178" s="28"/>
      <c r="D178" s="144" t="s">
        <v>176</v>
      </c>
      <c r="F178" s="145" t="s">
        <v>256</v>
      </c>
      <c r="I178" s="146"/>
      <c r="L178" s="28"/>
      <c r="M178" s="147"/>
      <c r="T178" s="52"/>
      <c r="AT178" s="13" t="s">
        <v>176</v>
      </c>
      <c r="AU178" s="13" t="s">
        <v>88</v>
      </c>
    </row>
    <row r="179" spans="2:65" s="1" customFormat="1" ht="24.15" customHeight="1">
      <c r="B179" s="129"/>
      <c r="C179" s="130" t="s">
        <v>223</v>
      </c>
      <c r="D179" s="130" t="s">
        <v>171</v>
      </c>
      <c r="E179" s="131" t="s">
        <v>258</v>
      </c>
      <c r="F179" s="132" t="s">
        <v>259</v>
      </c>
      <c r="G179" s="133" t="s">
        <v>183</v>
      </c>
      <c r="H179" s="134">
        <v>26.52</v>
      </c>
      <c r="I179" s="135"/>
      <c r="J179" s="136">
        <f>ROUND(I179*H179,2)</f>
        <v>0</v>
      </c>
      <c r="K179" s="137"/>
      <c r="L179" s="28"/>
      <c r="M179" s="138" t="s">
        <v>1</v>
      </c>
      <c r="N179" s="139" t="s">
        <v>43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175</v>
      </c>
      <c r="AT179" s="142" t="s">
        <v>171</v>
      </c>
      <c r="AU179" s="142" t="s">
        <v>88</v>
      </c>
      <c r="AY179" s="13" t="s">
        <v>169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3" t="s">
        <v>86</v>
      </c>
      <c r="BK179" s="143">
        <f>ROUND(I179*H179,2)</f>
        <v>0</v>
      </c>
      <c r="BL179" s="13" t="s">
        <v>175</v>
      </c>
      <c r="BM179" s="142" t="s">
        <v>260</v>
      </c>
    </row>
    <row r="180" spans="2:65" s="1" customFormat="1" ht="10.199999999999999">
      <c r="B180" s="28"/>
      <c r="D180" s="144" t="s">
        <v>176</v>
      </c>
      <c r="F180" s="145" t="s">
        <v>259</v>
      </c>
      <c r="I180" s="146"/>
      <c r="L180" s="28"/>
      <c r="M180" s="147"/>
      <c r="T180" s="52"/>
      <c r="AT180" s="13" t="s">
        <v>176</v>
      </c>
      <c r="AU180" s="13" t="s">
        <v>88</v>
      </c>
    </row>
    <row r="181" spans="2:65" s="1" customFormat="1" ht="24.15" customHeight="1">
      <c r="B181" s="129"/>
      <c r="C181" s="130" t="s">
        <v>7</v>
      </c>
      <c r="D181" s="130" t="s">
        <v>171</v>
      </c>
      <c r="E181" s="131" t="s">
        <v>261</v>
      </c>
      <c r="F181" s="132" t="s">
        <v>262</v>
      </c>
      <c r="G181" s="133" t="s">
        <v>183</v>
      </c>
      <c r="H181" s="134">
        <v>71.400000000000006</v>
      </c>
      <c r="I181" s="135"/>
      <c r="J181" s="136">
        <f>ROUND(I181*H181,2)</f>
        <v>0</v>
      </c>
      <c r="K181" s="137"/>
      <c r="L181" s="28"/>
      <c r="M181" s="138" t="s">
        <v>1</v>
      </c>
      <c r="N181" s="139" t="s">
        <v>43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175</v>
      </c>
      <c r="AT181" s="142" t="s">
        <v>171</v>
      </c>
      <c r="AU181" s="142" t="s">
        <v>88</v>
      </c>
      <c r="AY181" s="13" t="s">
        <v>169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3" t="s">
        <v>86</v>
      </c>
      <c r="BK181" s="143">
        <f>ROUND(I181*H181,2)</f>
        <v>0</v>
      </c>
      <c r="BL181" s="13" t="s">
        <v>175</v>
      </c>
      <c r="BM181" s="142" t="s">
        <v>263</v>
      </c>
    </row>
    <row r="182" spans="2:65" s="1" customFormat="1" ht="19.2">
      <c r="B182" s="28"/>
      <c r="D182" s="144" t="s">
        <v>176</v>
      </c>
      <c r="F182" s="145" t="s">
        <v>262</v>
      </c>
      <c r="I182" s="146"/>
      <c r="L182" s="28"/>
      <c r="M182" s="147"/>
      <c r="T182" s="52"/>
      <c r="AT182" s="13" t="s">
        <v>176</v>
      </c>
      <c r="AU182" s="13" t="s">
        <v>88</v>
      </c>
    </row>
    <row r="183" spans="2:65" s="1" customFormat="1" ht="16.5" customHeight="1">
      <c r="B183" s="129"/>
      <c r="C183" s="130" t="s">
        <v>227</v>
      </c>
      <c r="D183" s="130" t="s">
        <v>171</v>
      </c>
      <c r="E183" s="131" t="s">
        <v>264</v>
      </c>
      <c r="F183" s="132" t="s">
        <v>265</v>
      </c>
      <c r="G183" s="133" t="s">
        <v>174</v>
      </c>
      <c r="H183" s="134">
        <v>448.8</v>
      </c>
      <c r="I183" s="135"/>
      <c r="J183" s="136">
        <f>ROUND(I183*H183,2)</f>
        <v>0</v>
      </c>
      <c r="K183" s="137"/>
      <c r="L183" s="28"/>
      <c r="M183" s="138" t="s">
        <v>1</v>
      </c>
      <c r="N183" s="139" t="s">
        <v>43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175</v>
      </c>
      <c r="AT183" s="142" t="s">
        <v>171</v>
      </c>
      <c r="AU183" s="142" t="s">
        <v>88</v>
      </c>
      <c r="AY183" s="13" t="s">
        <v>169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3" t="s">
        <v>86</v>
      </c>
      <c r="BK183" s="143">
        <f>ROUND(I183*H183,2)</f>
        <v>0</v>
      </c>
      <c r="BL183" s="13" t="s">
        <v>175</v>
      </c>
      <c r="BM183" s="142" t="s">
        <v>266</v>
      </c>
    </row>
    <row r="184" spans="2:65" s="1" customFormat="1" ht="10.199999999999999">
      <c r="B184" s="28"/>
      <c r="D184" s="144" t="s">
        <v>176</v>
      </c>
      <c r="F184" s="145" t="s">
        <v>265</v>
      </c>
      <c r="I184" s="146"/>
      <c r="L184" s="28"/>
      <c r="M184" s="147"/>
      <c r="T184" s="52"/>
      <c r="AT184" s="13" t="s">
        <v>176</v>
      </c>
      <c r="AU184" s="13" t="s">
        <v>88</v>
      </c>
    </row>
    <row r="185" spans="2:65" s="1" customFormat="1" ht="16.5" customHeight="1">
      <c r="B185" s="129"/>
      <c r="C185" s="130" t="s">
        <v>267</v>
      </c>
      <c r="D185" s="130" t="s">
        <v>171</v>
      </c>
      <c r="E185" s="131" t="s">
        <v>268</v>
      </c>
      <c r="F185" s="132" t="s">
        <v>269</v>
      </c>
      <c r="G185" s="133" t="s">
        <v>174</v>
      </c>
      <c r="H185" s="134">
        <v>448.8</v>
      </c>
      <c r="I185" s="135"/>
      <c r="J185" s="136">
        <f>ROUND(I185*H185,2)</f>
        <v>0</v>
      </c>
      <c r="K185" s="137"/>
      <c r="L185" s="28"/>
      <c r="M185" s="138" t="s">
        <v>1</v>
      </c>
      <c r="N185" s="139" t="s">
        <v>43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175</v>
      </c>
      <c r="AT185" s="142" t="s">
        <v>171</v>
      </c>
      <c r="AU185" s="142" t="s">
        <v>88</v>
      </c>
      <c r="AY185" s="13" t="s">
        <v>169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3" t="s">
        <v>86</v>
      </c>
      <c r="BK185" s="143">
        <f>ROUND(I185*H185,2)</f>
        <v>0</v>
      </c>
      <c r="BL185" s="13" t="s">
        <v>175</v>
      </c>
      <c r="BM185" s="142" t="s">
        <v>270</v>
      </c>
    </row>
    <row r="186" spans="2:65" s="1" customFormat="1" ht="10.199999999999999">
      <c r="B186" s="28"/>
      <c r="D186" s="144" t="s">
        <v>176</v>
      </c>
      <c r="F186" s="145" t="s">
        <v>269</v>
      </c>
      <c r="I186" s="146"/>
      <c r="L186" s="28"/>
      <c r="M186" s="147"/>
      <c r="T186" s="52"/>
      <c r="AT186" s="13" t="s">
        <v>176</v>
      </c>
      <c r="AU186" s="13" t="s">
        <v>88</v>
      </c>
    </row>
    <row r="187" spans="2:65" s="1" customFormat="1" ht="21.75" customHeight="1">
      <c r="B187" s="129"/>
      <c r="C187" s="130" t="s">
        <v>231</v>
      </c>
      <c r="D187" s="130" t="s">
        <v>171</v>
      </c>
      <c r="E187" s="131" t="s">
        <v>271</v>
      </c>
      <c r="F187" s="132" t="s">
        <v>272</v>
      </c>
      <c r="G187" s="133" t="s">
        <v>202</v>
      </c>
      <c r="H187" s="134">
        <v>7.14</v>
      </c>
      <c r="I187" s="135"/>
      <c r="J187" s="136">
        <f>ROUND(I187*H187,2)</f>
        <v>0</v>
      </c>
      <c r="K187" s="137"/>
      <c r="L187" s="28"/>
      <c r="M187" s="138" t="s">
        <v>1</v>
      </c>
      <c r="N187" s="139" t="s">
        <v>43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175</v>
      </c>
      <c r="AT187" s="142" t="s">
        <v>171</v>
      </c>
      <c r="AU187" s="142" t="s">
        <v>88</v>
      </c>
      <c r="AY187" s="13" t="s">
        <v>169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3" t="s">
        <v>86</v>
      </c>
      <c r="BK187" s="143">
        <f>ROUND(I187*H187,2)</f>
        <v>0</v>
      </c>
      <c r="BL187" s="13" t="s">
        <v>175</v>
      </c>
      <c r="BM187" s="142" t="s">
        <v>273</v>
      </c>
    </row>
    <row r="188" spans="2:65" s="1" customFormat="1" ht="10.199999999999999">
      <c r="B188" s="28"/>
      <c r="D188" s="144" t="s">
        <v>176</v>
      </c>
      <c r="F188" s="145" t="s">
        <v>272</v>
      </c>
      <c r="I188" s="146"/>
      <c r="L188" s="28"/>
      <c r="M188" s="147"/>
      <c r="T188" s="52"/>
      <c r="AT188" s="13" t="s">
        <v>176</v>
      </c>
      <c r="AU188" s="13" t="s">
        <v>88</v>
      </c>
    </row>
    <row r="189" spans="2:65" s="11" customFormat="1" ht="22.8" customHeight="1">
      <c r="B189" s="117"/>
      <c r="D189" s="118" t="s">
        <v>77</v>
      </c>
      <c r="E189" s="127" t="s">
        <v>180</v>
      </c>
      <c r="F189" s="127" t="s">
        <v>274</v>
      </c>
      <c r="I189" s="120"/>
      <c r="J189" s="128">
        <f>BK189</f>
        <v>0</v>
      </c>
      <c r="L189" s="117"/>
      <c r="M189" s="122"/>
      <c r="P189" s="123">
        <f>SUM(P190:P199)</f>
        <v>0</v>
      </c>
      <c r="R189" s="123">
        <f>SUM(R190:R199)</f>
        <v>0</v>
      </c>
      <c r="T189" s="124">
        <f>SUM(T190:T199)</f>
        <v>0</v>
      </c>
      <c r="AR189" s="118" t="s">
        <v>86</v>
      </c>
      <c r="AT189" s="125" t="s">
        <v>77</v>
      </c>
      <c r="AU189" s="125" t="s">
        <v>86</v>
      </c>
      <c r="AY189" s="118" t="s">
        <v>169</v>
      </c>
      <c r="BK189" s="126">
        <f>SUM(BK190:BK199)</f>
        <v>0</v>
      </c>
    </row>
    <row r="190" spans="2:65" s="1" customFormat="1" ht="33" customHeight="1">
      <c r="B190" s="129"/>
      <c r="C190" s="130" t="s">
        <v>275</v>
      </c>
      <c r="D190" s="130" t="s">
        <v>171</v>
      </c>
      <c r="E190" s="131" t="s">
        <v>276</v>
      </c>
      <c r="F190" s="132" t="s">
        <v>277</v>
      </c>
      <c r="G190" s="133" t="s">
        <v>174</v>
      </c>
      <c r="H190" s="134">
        <v>367.2</v>
      </c>
      <c r="I190" s="135"/>
      <c r="J190" s="136">
        <f>ROUND(I190*H190,2)</f>
        <v>0</v>
      </c>
      <c r="K190" s="137"/>
      <c r="L190" s="28"/>
      <c r="M190" s="138" t="s">
        <v>1</v>
      </c>
      <c r="N190" s="139" t="s">
        <v>43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175</v>
      </c>
      <c r="AT190" s="142" t="s">
        <v>171</v>
      </c>
      <c r="AU190" s="142" t="s">
        <v>88</v>
      </c>
      <c r="AY190" s="13" t="s">
        <v>169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3" t="s">
        <v>86</v>
      </c>
      <c r="BK190" s="143">
        <f>ROUND(I190*H190,2)</f>
        <v>0</v>
      </c>
      <c r="BL190" s="13" t="s">
        <v>175</v>
      </c>
      <c r="BM190" s="142" t="s">
        <v>278</v>
      </c>
    </row>
    <row r="191" spans="2:65" s="1" customFormat="1" ht="19.2">
      <c r="B191" s="28"/>
      <c r="D191" s="144" t="s">
        <v>176</v>
      </c>
      <c r="F191" s="145" t="s">
        <v>277</v>
      </c>
      <c r="I191" s="146"/>
      <c r="L191" s="28"/>
      <c r="M191" s="147"/>
      <c r="T191" s="52"/>
      <c r="AT191" s="13" t="s">
        <v>176</v>
      </c>
      <c r="AU191" s="13" t="s">
        <v>88</v>
      </c>
    </row>
    <row r="192" spans="2:65" s="1" customFormat="1" ht="16.5" customHeight="1">
      <c r="B192" s="129"/>
      <c r="C192" s="130" t="s">
        <v>235</v>
      </c>
      <c r="D192" s="130" t="s">
        <v>171</v>
      </c>
      <c r="E192" s="131" t="s">
        <v>279</v>
      </c>
      <c r="F192" s="132" t="s">
        <v>280</v>
      </c>
      <c r="G192" s="133" t="s">
        <v>202</v>
      </c>
      <c r="H192" s="134">
        <v>3.3050000000000002</v>
      </c>
      <c r="I192" s="135"/>
      <c r="J192" s="136">
        <f>ROUND(I192*H192,2)</f>
        <v>0</v>
      </c>
      <c r="K192" s="137"/>
      <c r="L192" s="28"/>
      <c r="M192" s="138" t="s">
        <v>1</v>
      </c>
      <c r="N192" s="139" t="s">
        <v>43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175</v>
      </c>
      <c r="AT192" s="142" t="s">
        <v>171</v>
      </c>
      <c r="AU192" s="142" t="s">
        <v>88</v>
      </c>
      <c r="AY192" s="13" t="s">
        <v>169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3" t="s">
        <v>86</v>
      </c>
      <c r="BK192" s="143">
        <f>ROUND(I192*H192,2)</f>
        <v>0</v>
      </c>
      <c r="BL192" s="13" t="s">
        <v>175</v>
      </c>
      <c r="BM192" s="142" t="s">
        <v>281</v>
      </c>
    </row>
    <row r="193" spans="2:65" s="1" customFormat="1" ht="10.199999999999999">
      <c r="B193" s="28"/>
      <c r="D193" s="144" t="s">
        <v>176</v>
      </c>
      <c r="F193" s="145" t="s">
        <v>280</v>
      </c>
      <c r="I193" s="146"/>
      <c r="L193" s="28"/>
      <c r="M193" s="147"/>
      <c r="T193" s="52"/>
      <c r="AT193" s="13" t="s">
        <v>176</v>
      </c>
      <c r="AU193" s="13" t="s">
        <v>88</v>
      </c>
    </row>
    <row r="194" spans="2:65" s="1" customFormat="1" ht="24.15" customHeight="1">
      <c r="B194" s="129"/>
      <c r="C194" s="130" t="s">
        <v>282</v>
      </c>
      <c r="D194" s="130" t="s">
        <v>171</v>
      </c>
      <c r="E194" s="131" t="s">
        <v>283</v>
      </c>
      <c r="F194" s="132" t="s">
        <v>284</v>
      </c>
      <c r="G194" s="133" t="s">
        <v>195</v>
      </c>
      <c r="H194" s="134">
        <v>70</v>
      </c>
      <c r="I194" s="135"/>
      <c r="J194" s="136">
        <f>ROUND(I194*H194,2)</f>
        <v>0</v>
      </c>
      <c r="K194" s="137"/>
      <c r="L194" s="28"/>
      <c r="M194" s="138" t="s">
        <v>1</v>
      </c>
      <c r="N194" s="139" t="s">
        <v>43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175</v>
      </c>
      <c r="AT194" s="142" t="s">
        <v>171</v>
      </c>
      <c r="AU194" s="142" t="s">
        <v>88</v>
      </c>
      <c r="AY194" s="13" t="s">
        <v>169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3" t="s">
        <v>86</v>
      </c>
      <c r="BK194" s="143">
        <f>ROUND(I194*H194,2)</f>
        <v>0</v>
      </c>
      <c r="BL194" s="13" t="s">
        <v>175</v>
      </c>
      <c r="BM194" s="142" t="s">
        <v>285</v>
      </c>
    </row>
    <row r="195" spans="2:65" s="1" customFormat="1" ht="19.2">
      <c r="B195" s="28"/>
      <c r="D195" s="144" t="s">
        <v>176</v>
      </c>
      <c r="F195" s="145" t="s">
        <v>284</v>
      </c>
      <c r="I195" s="146"/>
      <c r="L195" s="28"/>
      <c r="M195" s="147"/>
      <c r="T195" s="52"/>
      <c r="AT195" s="13" t="s">
        <v>176</v>
      </c>
      <c r="AU195" s="13" t="s">
        <v>88</v>
      </c>
    </row>
    <row r="196" spans="2:65" s="1" customFormat="1" ht="24.15" customHeight="1">
      <c r="B196" s="129"/>
      <c r="C196" s="148" t="s">
        <v>239</v>
      </c>
      <c r="D196" s="148" t="s">
        <v>199</v>
      </c>
      <c r="E196" s="149" t="s">
        <v>286</v>
      </c>
      <c r="F196" s="150" t="s">
        <v>287</v>
      </c>
      <c r="G196" s="151" t="s">
        <v>179</v>
      </c>
      <c r="H196" s="152">
        <v>350</v>
      </c>
      <c r="I196" s="153"/>
      <c r="J196" s="154">
        <f>ROUND(I196*H196,2)</f>
        <v>0</v>
      </c>
      <c r="K196" s="155"/>
      <c r="L196" s="156"/>
      <c r="M196" s="157" t="s">
        <v>1</v>
      </c>
      <c r="N196" s="158" t="s">
        <v>43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187</v>
      </c>
      <c r="AT196" s="142" t="s">
        <v>199</v>
      </c>
      <c r="AU196" s="142" t="s">
        <v>88</v>
      </c>
      <c r="AY196" s="13" t="s">
        <v>169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3" t="s">
        <v>86</v>
      </c>
      <c r="BK196" s="143">
        <f>ROUND(I196*H196,2)</f>
        <v>0</v>
      </c>
      <c r="BL196" s="13" t="s">
        <v>175</v>
      </c>
      <c r="BM196" s="142" t="s">
        <v>288</v>
      </c>
    </row>
    <row r="197" spans="2:65" s="1" customFormat="1" ht="10.199999999999999">
      <c r="B197" s="28"/>
      <c r="D197" s="144" t="s">
        <v>176</v>
      </c>
      <c r="F197" s="145" t="s">
        <v>287</v>
      </c>
      <c r="I197" s="146"/>
      <c r="L197" s="28"/>
      <c r="M197" s="147"/>
      <c r="T197" s="52"/>
      <c r="AT197" s="13" t="s">
        <v>176</v>
      </c>
      <c r="AU197" s="13" t="s">
        <v>88</v>
      </c>
    </row>
    <row r="198" spans="2:65" s="1" customFormat="1" ht="37.799999999999997" customHeight="1">
      <c r="B198" s="129"/>
      <c r="C198" s="130" t="s">
        <v>289</v>
      </c>
      <c r="D198" s="130" t="s">
        <v>171</v>
      </c>
      <c r="E198" s="131" t="s">
        <v>290</v>
      </c>
      <c r="F198" s="132" t="s">
        <v>291</v>
      </c>
      <c r="G198" s="133" t="s">
        <v>195</v>
      </c>
      <c r="H198" s="134">
        <v>20</v>
      </c>
      <c r="I198" s="135"/>
      <c r="J198" s="136">
        <f>ROUND(I198*H198,2)</f>
        <v>0</v>
      </c>
      <c r="K198" s="137"/>
      <c r="L198" s="28"/>
      <c r="M198" s="138" t="s">
        <v>1</v>
      </c>
      <c r="N198" s="139" t="s">
        <v>43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175</v>
      </c>
      <c r="AT198" s="142" t="s">
        <v>171</v>
      </c>
      <c r="AU198" s="142" t="s">
        <v>88</v>
      </c>
      <c r="AY198" s="13" t="s">
        <v>169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3" t="s">
        <v>86</v>
      </c>
      <c r="BK198" s="143">
        <f>ROUND(I198*H198,2)</f>
        <v>0</v>
      </c>
      <c r="BL198" s="13" t="s">
        <v>175</v>
      </c>
      <c r="BM198" s="142" t="s">
        <v>292</v>
      </c>
    </row>
    <row r="199" spans="2:65" s="1" customFormat="1" ht="28.8">
      <c r="B199" s="28"/>
      <c r="D199" s="144" t="s">
        <v>176</v>
      </c>
      <c r="F199" s="145" t="s">
        <v>291</v>
      </c>
      <c r="I199" s="146"/>
      <c r="L199" s="28"/>
      <c r="M199" s="147"/>
      <c r="T199" s="52"/>
      <c r="AT199" s="13" t="s">
        <v>176</v>
      </c>
      <c r="AU199" s="13" t="s">
        <v>88</v>
      </c>
    </row>
    <row r="200" spans="2:65" s="11" customFormat="1" ht="22.8" customHeight="1">
      <c r="B200" s="117"/>
      <c r="D200" s="118" t="s">
        <v>77</v>
      </c>
      <c r="E200" s="127" t="s">
        <v>175</v>
      </c>
      <c r="F200" s="127" t="s">
        <v>293</v>
      </c>
      <c r="I200" s="120"/>
      <c r="J200" s="128">
        <f>BK200</f>
        <v>0</v>
      </c>
      <c r="L200" s="117"/>
      <c r="M200" s="122"/>
      <c r="P200" s="123">
        <f>SUM(P201:P204)</f>
        <v>0</v>
      </c>
      <c r="R200" s="123">
        <f>SUM(R201:R204)</f>
        <v>0</v>
      </c>
      <c r="T200" s="124">
        <f>SUM(T201:T204)</f>
        <v>0</v>
      </c>
      <c r="AR200" s="118" t="s">
        <v>86</v>
      </c>
      <c r="AT200" s="125" t="s">
        <v>77</v>
      </c>
      <c r="AU200" s="125" t="s">
        <v>86</v>
      </c>
      <c r="AY200" s="118" t="s">
        <v>169</v>
      </c>
      <c r="BK200" s="126">
        <f>SUM(BK201:BK204)</f>
        <v>0</v>
      </c>
    </row>
    <row r="201" spans="2:65" s="1" customFormat="1" ht="24.15" customHeight="1">
      <c r="B201" s="129"/>
      <c r="C201" s="130" t="s">
        <v>242</v>
      </c>
      <c r="D201" s="130" t="s">
        <v>171</v>
      </c>
      <c r="E201" s="131" t="s">
        <v>294</v>
      </c>
      <c r="F201" s="132" t="s">
        <v>295</v>
      </c>
      <c r="G201" s="133" t="s">
        <v>174</v>
      </c>
      <c r="H201" s="134">
        <v>193</v>
      </c>
      <c r="I201" s="135"/>
      <c r="J201" s="136">
        <f>ROUND(I201*H201,2)</f>
        <v>0</v>
      </c>
      <c r="K201" s="137"/>
      <c r="L201" s="28"/>
      <c r="M201" s="138" t="s">
        <v>1</v>
      </c>
      <c r="N201" s="139" t="s">
        <v>43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175</v>
      </c>
      <c r="AT201" s="142" t="s">
        <v>171</v>
      </c>
      <c r="AU201" s="142" t="s">
        <v>88</v>
      </c>
      <c r="AY201" s="13" t="s">
        <v>169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3" t="s">
        <v>86</v>
      </c>
      <c r="BK201" s="143">
        <f>ROUND(I201*H201,2)</f>
        <v>0</v>
      </c>
      <c r="BL201" s="13" t="s">
        <v>175</v>
      </c>
      <c r="BM201" s="142" t="s">
        <v>296</v>
      </c>
    </row>
    <row r="202" spans="2:65" s="1" customFormat="1" ht="10.199999999999999">
      <c r="B202" s="28"/>
      <c r="D202" s="144" t="s">
        <v>176</v>
      </c>
      <c r="F202" s="145" t="s">
        <v>295</v>
      </c>
      <c r="I202" s="146"/>
      <c r="L202" s="28"/>
      <c r="M202" s="147"/>
      <c r="T202" s="52"/>
      <c r="AT202" s="13" t="s">
        <v>176</v>
      </c>
      <c r="AU202" s="13" t="s">
        <v>88</v>
      </c>
    </row>
    <row r="203" spans="2:65" s="1" customFormat="1" ht="24.15" customHeight="1">
      <c r="B203" s="129"/>
      <c r="C203" s="130" t="s">
        <v>297</v>
      </c>
      <c r="D203" s="130" t="s">
        <v>171</v>
      </c>
      <c r="E203" s="131" t="s">
        <v>298</v>
      </c>
      <c r="F203" s="132" t="s">
        <v>299</v>
      </c>
      <c r="G203" s="133" t="s">
        <v>174</v>
      </c>
      <c r="H203" s="134">
        <v>989</v>
      </c>
      <c r="I203" s="135"/>
      <c r="J203" s="136">
        <f>ROUND(I203*H203,2)</f>
        <v>0</v>
      </c>
      <c r="K203" s="137"/>
      <c r="L203" s="28"/>
      <c r="M203" s="138" t="s">
        <v>1</v>
      </c>
      <c r="N203" s="139" t="s">
        <v>43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175</v>
      </c>
      <c r="AT203" s="142" t="s">
        <v>171</v>
      </c>
      <c r="AU203" s="142" t="s">
        <v>88</v>
      </c>
      <c r="AY203" s="13" t="s">
        <v>169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3" t="s">
        <v>86</v>
      </c>
      <c r="BK203" s="143">
        <f>ROUND(I203*H203,2)</f>
        <v>0</v>
      </c>
      <c r="BL203" s="13" t="s">
        <v>175</v>
      </c>
      <c r="BM203" s="142" t="s">
        <v>300</v>
      </c>
    </row>
    <row r="204" spans="2:65" s="1" customFormat="1" ht="19.2">
      <c r="B204" s="28"/>
      <c r="D204" s="144" t="s">
        <v>176</v>
      </c>
      <c r="F204" s="145" t="s">
        <v>299</v>
      </c>
      <c r="I204" s="146"/>
      <c r="L204" s="28"/>
      <c r="M204" s="147"/>
      <c r="T204" s="52"/>
      <c r="AT204" s="13" t="s">
        <v>176</v>
      </c>
      <c r="AU204" s="13" t="s">
        <v>88</v>
      </c>
    </row>
    <row r="205" spans="2:65" s="11" customFormat="1" ht="22.8" customHeight="1">
      <c r="B205" s="117"/>
      <c r="D205" s="118" t="s">
        <v>77</v>
      </c>
      <c r="E205" s="127" t="s">
        <v>188</v>
      </c>
      <c r="F205" s="127" t="s">
        <v>301</v>
      </c>
      <c r="I205" s="120"/>
      <c r="J205" s="128">
        <f>BK205</f>
        <v>0</v>
      </c>
      <c r="L205" s="117"/>
      <c r="M205" s="122"/>
      <c r="P205" s="123">
        <f>SUM(P206:P217)</f>
        <v>0</v>
      </c>
      <c r="R205" s="123">
        <f>SUM(R206:R217)</f>
        <v>0</v>
      </c>
      <c r="T205" s="124">
        <f>SUM(T206:T217)</f>
        <v>0</v>
      </c>
      <c r="AR205" s="118" t="s">
        <v>86</v>
      </c>
      <c r="AT205" s="125" t="s">
        <v>77</v>
      </c>
      <c r="AU205" s="125" t="s">
        <v>86</v>
      </c>
      <c r="AY205" s="118" t="s">
        <v>169</v>
      </c>
      <c r="BK205" s="126">
        <f>SUM(BK206:BK217)</f>
        <v>0</v>
      </c>
    </row>
    <row r="206" spans="2:65" s="1" customFormat="1" ht="37.799999999999997" customHeight="1">
      <c r="B206" s="129"/>
      <c r="C206" s="130" t="s">
        <v>245</v>
      </c>
      <c r="D206" s="130" t="s">
        <v>171</v>
      </c>
      <c r="E206" s="131" t="s">
        <v>302</v>
      </c>
      <c r="F206" s="132" t="s">
        <v>303</v>
      </c>
      <c r="G206" s="133" t="s">
        <v>174</v>
      </c>
      <c r="H206" s="134">
        <v>1220</v>
      </c>
      <c r="I206" s="135"/>
      <c r="J206" s="136">
        <f>ROUND(I206*H206,2)</f>
        <v>0</v>
      </c>
      <c r="K206" s="137"/>
      <c r="L206" s="28"/>
      <c r="M206" s="138" t="s">
        <v>1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175</v>
      </c>
      <c r="AT206" s="142" t="s">
        <v>171</v>
      </c>
      <c r="AU206" s="142" t="s">
        <v>88</v>
      </c>
      <c r="AY206" s="13" t="s">
        <v>169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3" t="s">
        <v>86</v>
      </c>
      <c r="BK206" s="143">
        <f>ROUND(I206*H206,2)</f>
        <v>0</v>
      </c>
      <c r="BL206" s="13" t="s">
        <v>175</v>
      </c>
      <c r="BM206" s="142" t="s">
        <v>304</v>
      </c>
    </row>
    <row r="207" spans="2:65" s="1" customFormat="1" ht="19.2">
      <c r="B207" s="28"/>
      <c r="D207" s="144" t="s">
        <v>176</v>
      </c>
      <c r="F207" s="145" t="s">
        <v>303</v>
      </c>
      <c r="I207" s="146"/>
      <c r="L207" s="28"/>
      <c r="M207" s="147"/>
      <c r="T207" s="52"/>
      <c r="AT207" s="13" t="s">
        <v>176</v>
      </c>
      <c r="AU207" s="13" t="s">
        <v>88</v>
      </c>
    </row>
    <row r="208" spans="2:65" s="1" customFormat="1" ht="21.75" customHeight="1">
      <c r="B208" s="129"/>
      <c r="C208" s="148" t="s">
        <v>305</v>
      </c>
      <c r="D208" s="148" t="s">
        <v>199</v>
      </c>
      <c r="E208" s="149" t="s">
        <v>306</v>
      </c>
      <c r="F208" s="150" t="s">
        <v>307</v>
      </c>
      <c r="G208" s="151" t="s">
        <v>202</v>
      </c>
      <c r="H208" s="152">
        <v>48.8</v>
      </c>
      <c r="I208" s="153"/>
      <c r="J208" s="154">
        <f>ROUND(I208*H208,2)</f>
        <v>0</v>
      </c>
      <c r="K208" s="155"/>
      <c r="L208" s="156"/>
      <c r="M208" s="157" t="s">
        <v>1</v>
      </c>
      <c r="N208" s="158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187</v>
      </c>
      <c r="AT208" s="142" t="s">
        <v>199</v>
      </c>
      <c r="AU208" s="142" t="s">
        <v>88</v>
      </c>
      <c r="AY208" s="13" t="s">
        <v>169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3" t="s">
        <v>86</v>
      </c>
      <c r="BK208" s="143">
        <f>ROUND(I208*H208,2)</f>
        <v>0</v>
      </c>
      <c r="BL208" s="13" t="s">
        <v>175</v>
      </c>
      <c r="BM208" s="142" t="s">
        <v>198</v>
      </c>
    </row>
    <row r="209" spans="2:65" s="1" customFormat="1" ht="10.199999999999999">
      <c r="B209" s="28"/>
      <c r="D209" s="144" t="s">
        <v>176</v>
      </c>
      <c r="F209" s="145" t="s">
        <v>307</v>
      </c>
      <c r="I209" s="146"/>
      <c r="L209" s="28"/>
      <c r="M209" s="147"/>
      <c r="T209" s="52"/>
      <c r="AT209" s="13" t="s">
        <v>176</v>
      </c>
      <c r="AU209" s="13" t="s">
        <v>88</v>
      </c>
    </row>
    <row r="210" spans="2:65" s="1" customFormat="1" ht="16.5" customHeight="1">
      <c r="B210" s="129"/>
      <c r="C210" s="130" t="s">
        <v>250</v>
      </c>
      <c r="D210" s="130" t="s">
        <v>171</v>
      </c>
      <c r="E210" s="131" t="s">
        <v>308</v>
      </c>
      <c r="F210" s="132" t="s">
        <v>309</v>
      </c>
      <c r="G210" s="133" t="s">
        <v>174</v>
      </c>
      <c r="H210" s="134">
        <v>1183</v>
      </c>
      <c r="I210" s="135"/>
      <c r="J210" s="136">
        <f>ROUND(I210*H210,2)</f>
        <v>0</v>
      </c>
      <c r="K210" s="137"/>
      <c r="L210" s="28"/>
      <c r="M210" s="138" t="s">
        <v>1</v>
      </c>
      <c r="N210" s="139" t="s">
        <v>43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175</v>
      </c>
      <c r="AT210" s="142" t="s">
        <v>171</v>
      </c>
      <c r="AU210" s="142" t="s">
        <v>88</v>
      </c>
      <c r="AY210" s="13" t="s">
        <v>169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3" t="s">
        <v>86</v>
      </c>
      <c r="BK210" s="143">
        <f>ROUND(I210*H210,2)</f>
        <v>0</v>
      </c>
      <c r="BL210" s="13" t="s">
        <v>175</v>
      </c>
      <c r="BM210" s="142" t="s">
        <v>209</v>
      </c>
    </row>
    <row r="211" spans="2:65" s="1" customFormat="1" ht="10.199999999999999">
      <c r="B211" s="28"/>
      <c r="D211" s="144" t="s">
        <v>176</v>
      </c>
      <c r="F211" s="145" t="s">
        <v>309</v>
      </c>
      <c r="I211" s="146"/>
      <c r="L211" s="28"/>
      <c r="M211" s="147"/>
      <c r="T211" s="52"/>
      <c r="AT211" s="13" t="s">
        <v>176</v>
      </c>
      <c r="AU211" s="13" t="s">
        <v>88</v>
      </c>
    </row>
    <row r="212" spans="2:65" s="1" customFormat="1" ht="21.75" customHeight="1">
      <c r="B212" s="129"/>
      <c r="C212" s="130" t="s">
        <v>310</v>
      </c>
      <c r="D212" s="130" t="s">
        <v>171</v>
      </c>
      <c r="E212" s="131" t="s">
        <v>311</v>
      </c>
      <c r="F212" s="132" t="s">
        <v>312</v>
      </c>
      <c r="G212" s="133" t="s">
        <v>174</v>
      </c>
      <c r="H212" s="134">
        <v>245</v>
      </c>
      <c r="I212" s="135"/>
      <c r="J212" s="136">
        <f>ROUND(I212*H212,2)</f>
        <v>0</v>
      </c>
      <c r="K212" s="137"/>
      <c r="L212" s="28"/>
      <c r="M212" s="138" t="s">
        <v>1</v>
      </c>
      <c r="N212" s="139" t="s">
        <v>43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175</v>
      </c>
      <c r="AT212" s="142" t="s">
        <v>171</v>
      </c>
      <c r="AU212" s="142" t="s">
        <v>88</v>
      </c>
      <c r="AY212" s="13" t="s">
        <v>169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3" t="s">
        <v>86</v>
      </c>
      <c r="BK212" s="143">
        <f>ROUND(I212*H212,2)</f>
        <v>0</v>
      </c>
      <c r="BL212" s="13" t="s">
        <v>175</v>
      </c>
      <c r="BM212" s="142" t="s">
        <v>313</v>
      </c>
    </row>
    <row r="213" spans="2:65" s="1" customFormat="1" ht="10.199999999999999">
      <c r="B213" s="28"/>
      <c r="D213" s="144" t="s">
        <v>176</v>
      </c>
      <c r="F213" s="145" t="s">
        <v>312</v>
      </c>
      <c r="I213" s="146"/>
      <c r="L213" s="28"/>
      <c r="M213" s="147"/>
      <c r="T213" s="52"/>
      <c r="AT213" s="13" t="s">
        <v>176</v>
      </c>
      <c r="AU213" s="13" t="s">
        <v>88</v>
      </c>
    </row>
    <row r="214" spans="2:65" s="1" customFormat="1" ht="24.15" customHeight="1">
      <c r="B214" s="129"/>
      <c r="C214" s="130" t="s">
        <v>253</v>
      </c>
      <c r="D214" s="130" t="s">
        <v>171</v>
      </c>
      <c r="E214" s="131" t="s">
        <v>314</v>
      </c>
      <c r="F214" s="132" t="s">
        <v>315</v>
      </c>
      <c r="G214" s="133" t="s">
        <v>174</v>
      </c>
      <c r="H214" s="134">
        <v>1220</v>
      </c>
      <c r="I214" s="135"/>
      <c r="J214" s="136">
        <f>ROUND(I214*H214,2)</f>
        <v>0</v>
      </c>
      <c r="K214" s="137"/>
      <c r="L214" s="28"/>
      <c r="M214" s="138" t="s">
        <v>1</v>
      </c>
      <c r="N214" s="139" t="s">
        <v>43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175</v>
      </c>
      <c r="AT214" s="142" t="s">
        <v>171</v>
      </c>
      <c r="AU214" s="142" t="s">
        <v>88</v>
      </c>
      <c r="AY214" s="13" t="s">
        <v>169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3" t="s">
        <v>86</v>
      </c>
      <c r="BK214" s="143">
        <f>ROUND(I214*H214,2)</f>
        <v>0</v>
      </c>
      <c r="BL214" s="13" t="s">
        <v>175</v>
      </c>
      <c r="BM214" s="142" t="s">
        <v>316</v>
      </c>
    </row>
    <row r="215" spans="2:65" s="1" customFormat="1" ht="19.2">
      <c r="B215" s="28"/>
      <c r="D215" s="144" t="s">
        <v>176</v>
      </c>
      <c r="F215" s="145" t="s">
        <v>315</v>
      </c>
      <c r="I215" s="146"/>
      <c r="L215" s="28"/>
      <c r="M215" s="147"/>
      <c r="T215" s="52"/>
      <c r="AT215" s="13" t="s">
        <v>176</v>
      </c>
      <c r="AU215" s="13" t="s">
        <v>88</v>
      </c>
    </row>
    <row r="216" spans="2:65" s="1" customFormat="1" ht="24.15" customHeight="1">
      <c r="B216" s="129"/>
      <c r="C216" s="130" t="s">
        <v>317</v>
      </c>
      <c r="D216" s="130" t="s">
        <v>171</v>
      </c>
      <c r="E216" s="131" t="s">
        <v>318</v>
      </c>
      <c r="F216" s="132" t="s">
        <v>319</v>
      </c>
      <c r="G216" s="133" t="s">
        <v>174</v>
      </c>
      <c r="H216" s="134">
        <v>975</v>
      </c>
      <c r="I216" s="135"/>
      <c r="J216" s="136">
        <f>ROUND(I216*H216,2)</f>
        <v>0</v>
      </c>
      <c r="K216" s="137"/>
      <c r="L216" s="28"/>
      <c r="M216" s="138" t="s">
        <v>1</v>
      </c>
      <c r="N216" s="139" t="s">
        <v>43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175</v>
      </c>
      <c r="AT216" s="142" t="s">
        <v>171</v>
      </c>
      <c r="AU216" s="142" t="s">
        <v>88</v>
      </c>
      <c r="AY216" s="13" t="s">
        <v>169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3" t="s">
        <v>86</v>
      </c>
      <c r="BK216" s="143">
        <f>ROUND(I216*H216,2)</f>
        <v>0</v>
      </c>
      <c r="BL216" s="13" t="s">
        <v>175</v>
      </c>
      <c r="BM216" s="142" t="s">
        <v>320</v>
      </c>
    </row>
    <row r="217" spans="2:65" s="1" customFormat="1" ht="19.2">
      <c r="B217" s="28"/>
      <c r="D217" s="144" t="s">
        <v>176</v>
      </c>
      <c r="F217" s="145" t="s">
        <v>319</v>
      </c>
      <c r="I217" s="146"/>
      <c r="L217" s="28"/>
      <c r="M217" s="147"/>
      <c r="T217" s="52"/>
      <c r="AT217" s="13" t="s">
        <v>176</v>
      </c>
      <c r="AU217" s="13" t="s">
        <v>88</v>
      </c>
    </row>
    <row r="218" spans="2:65" s="11" customFormat="1" ht="22.8" customHeight="1">
      <c r="B218" s="117"/>
      <c r="D218" s="118" t="s">
        <v>77</v>
      </c>
      <c r="E218" s="127" t="s">
        <v>187</v>
      </c>
      <c r="F218" s="127" t="s">
        <v>321</v>
      </c>
      <c r="I218" s="120"/>
      <c r="J218" s="128">
        <f>BK218</f>
        <v>0</v>
      </c>
      <c r="L218" s="117"/>
      <c r="M218" s="122"/>
      <c r="P218" s="123">
        <f>SUM(P219:P220)</f>
        <v>0</v>
      </c>
      <c r="R218" s="123">
        <f>SUM(R219:R220)</f>
        <v>0</v>
      </c>
      <c r="T218" s="124">
        <f>SUM(T219:T220)</f>
        <v>0</v>
      </c>
      <c r="AR218" s="118" t="s">
        <v>86</v>
      </c>
      <c r="AT218" s="125" t="s">
        <v>77</v>
      </c>
      <c r="AU218" s="125" t="s">
        <v>86</v>
      </c>
      <c r="AY218" s="118" t="s">
        <v>169</v>
      </c>
      <c r="BK218" s="126">
        <f>SUM(BK219:BK220)</f>
        <v>0</v>
      </c>
    </row>
    <row r="219" spans="2:65" s="1" customFormat="1" ht="24.15" customHeight="1">
      <c r="B219" s="129"/>
      <c r="C219" s="130" t="s">
        <v>257</v>
      </c>
      <c r="D219" s="130" t="s">
        <v>171</v>
      </c>
      <c r="E219" s="131" t="s">
        <v>322</v>
      </c>
      <c r="F219" s="132" t="s">
        <v>323</v>
      </c>
      <c r="G219" s="133" t="s">
        <v>195</v>
      </c>
      <c r="H219" s="134">
        <v>240</v>
      </c>
      <c r="I219" s="135"/>
      <c r="J219" s="136">
        <f>ROUND(I219*H219,2)</f>
        <v>0</v>
      </c>
      <c r="K219" s="137"/>
      <c r="L219" s="28"/>
      <c r="M219" s="138" t="s">
        <v>1</v>
      </c>
      <c r="N219" s="139" t="s">
        <v>43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175</v>
      </c>
      <c r="AT219" s="142" t="s">
        <v>171</v>
      </c>
      <c r="AU219" s="142" t="s">
        <v>88</v>
      </c>
      <c r="AY219" s="13" t="s">
        <v>169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3" t="s">
        <v>86</v>
      </c>
      <c r="BK219" s="143">
        <f>ROUND(I219*H219,2)</f>
        <v>0</v>
      </c>
      <c r="BL219" s="13" t="s">
        <v>175</v>
      </c>
      <c r="BM219" s="142" t="s">
        <v>324</v>
      </c>
    </row>
    <row r="220" spans="2:65" s="1" customFormat="1" ht="19.2">
      <c r="B220" s="28"/>
      <c r="D220" s="144" t="s">
        <v>176</v>
      </c>
      <c r="F220" s="145" t="s">
        <v>323</v>
      </c>
      <c r="I220" s="146"/>
      <c r="L220" s="28"/>
      <c r="M220" s="147"/>
      <c r="T220" s="52"/>
      <c r="AT220" s="13" t="s">
        <v>176</v>
      </c>
      <c r="AU220" s="13" t="s">
        <v>88</v>
      </c>
    </row>
    <row r="221" spans="2:65" s="11" customFormat="1" ht="22.8" customHeight="1">
      <c r="B221" s="117"/>
      <c r="D221" s="118" t="s">
        <v>77</v>
      </c>
      <c r="E221" s="127" t="s">
        <v>217</v>
      </c>
      <c r="F221" s="127" t="s">
        <v>325</v>
      </c>
      <c r="I221" s="120"/>
      <c r="J221" s="128">
        <f>BK221</f>
        <v>0</v>
      </c>
      <c r="L221" s="117"/>
      <c r="M221" s="122"/>
      <c r="P221" s="123">
        <f>SUM(P222:P245)</f>
        <v>0</v>
      </c>
      <c r="R221" s="123">
        <f>SUM(R222:R245)</f>
        <v>0</v>
      </c>
      <c r="T221" s="124">
        <f>SUM(T222:T245)</f>
        <v>0</v>
      </c>
      <c r="AR221" s="118" t="s">
        <v>86</v>
      </c>
      <c r="AT221" s="125" t="s">
        <v>77</v>
      </c>
      <c r="AU221" s="125" t="s">
        <v>86</v>
      </c>
      <c r="AY221" s="118" t="s">
        <v>169</v>
      </c>
      <c r="BK221" s="126">
        <f>SUM(BK222:BK245)</f>
        <v>0</v>
      </c>
    </row>
    <row r="222" spans="2:65" s="1" customFormat="1" ht="16.5" customHeight="1">
      <c r="B222" s="129"/>
      <c r="C222" s="130" t="s">
        <v>326</v>
      </c>
      <c r="D222" s="130" t="s">
        <v>171</v>
      </c>
      <c r="E222" s="131" t="s">
        <v>327</v>
      </c>
      <c r="F222" s="132" t="s">
        <v>328</v>
      </c>
      <c r="G222" s="133" t="s">
        <v>329</v>
      </c>
      <c r="H222" s="134">
        <v>1</v>
      </c>
      <c r="I222" s="135"/>
      <c r="J222" s="136">
        <f>ROUND(I222*H222,2)</f>
        <v>0</v>
      </c>
      <c r="K222" s="137"/>
      <c r="L222" s="28"/>
      <c r="M222" s="138" t="s">
        <v>1</v>
      </c>
      <c r="N222" s="139" t="s">
        <v>43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175</v>
      </c>
      <c r="AT222" s="142" t="s">
        <v>171</v>
      </c>
      <c r="AU222" s="142" t="s">
        <v>88</v>
      </c>
      <c r="AY222" s="13" t="s">
        <v>169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3" t="s">
        <v>86</v>
      </c>
      <c r="BK222" s="143">
        <f>ROUND(I222*H222,2)</f>
        <v>0</v>
      </c>
      <c r="BL222" s="13" t="s">
        <v>175</v>
      </c>
      <c r="BM222" s="142" t="s">
        <v>330</v>
      </c>
    </row>
    <row r="223" spans="2:65" s="1" customFormat="1" ht="10.199999999999999">
      <c r="B223" s="28"/>
      <c r="D223" s="144" t="s">
        <v>176</v>
      </c>
      <c r="F223" s="145" t="s">
        <v>328</v>
      </c>
      <c r="I223" s="146"/>
      <c r="L223" s="28"/>
      <c r="M223" s="147"/>
      <c r="T223" s="52"/>
      <c r="AT223" s="13" t="s">
        <v>176</v>
      </c>
      <c r="AU223" s="13" t="s">
        <v>88</v>
      </c>
    </row>
    <row r="224" spans="2:65" s="1" customFormat="1" ht="24.15" customHeight="1">
      <c r="B224" s="129"/>
      <c r="C224" s="130" t="s">
        <v>260</v>
      </c>
      <c r="D224" s="130" t="s">
        <v>171</v>
      </c>
      <c r="E224" s="131" t="s">
        <v>331</v>
      </c>
      <c r="F224" s="132" t="s">
        <v>332</v>
      </c>
      <c r="G224" s="133" t="s">
        <v>195</v>
      </c>
      <c r="H224" s="134">
        <v>255</v>
      </c>
      <c r="I224" s="135"/>
      <c r="J224" s="136">
        <f>ROUND(I224*H224,2)</f>
        <v>0</v>
      </c>
      <c r="K224" s="137"/>
      <c r="L224" s="28"/>
      <c r="M224" s="138" t="s">
        <v>1</v>
      </c>
      <c r="N224" s="139" t="s">
        <v>43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175</v>
      </c>
      <c r="AT224" s="142" t="s">
        <v>171</v>
      </c>
      <c r="AU224" s="142" t="s">
        <v>88</v>
      </c>
      <c r="AY224" s="13" t="s">
        <v>169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3" t="s">
        <v>86</v>
      </c>
      <c r="BK224" s="143">
        <f>ROUND(I224*H224,2)</f>
        <v>0</v>
      </c>
      <c r="BL224" s="13" t="s">
        <v>175</v>
      </c>
      <c r="BM224" s="142" t="s">
        <v>333</v>
      </c>
    </row>
    <row r="225" spans="2:65" s="1" customFormat="1" ht="19.2">
      <c r="B225" s="28"/>
      <c r="D225" s="144" t="s">
        <v>176</v>
      </c>
      <c r="F225" s="145" t="s">
        <v>332</v>
      </c>
      <c r="I225" s="146"/>
      <c r="L225" s="28"/>
      <c r="M225" s="147"/>
      <c r="T225" s="52"/>
      <c r="AT225" s="13" t="s">
        <v>176</v>
      </c>
      <c r="AU225" s="13" t="s">
        <v>88</v>
      </c>
    </row>
    <row r="226" spans="2:65" s="1" customFormat="1" ht="24.15" customHeight="1">
      <c r="B226" s="129"/>
      <c r="C226" s="130" t="s">
        <v>334</v>
      </c>
      <c r="D226" s="130" t="s">
        <v>171</v>
      </c>
      <c r="E226" s="131" t="s">
        <v>335</v>
      </c>
      <c r="F226" s="132" t="s">
        <v>336</v>
      </c>
      <c r="G226" s="133" t="s">
        <v>179</v>
      </c>
      <c r="H226" s="134">
        <v>13</v>
      </c>
      <c r="I226" s="135"/>
      <c r="J226" s="136">
        <f>ROUND(I226*H226,2)</f>
        <v>0</v>
      </c>
      <c r="K226" s="137"/>
      <c r="L226" s="28"/>
      <c r="M226" s="138" t="s">
        <v>1</v>
      </c>
      <c r="N226" s="139" t="s">
        <v>43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175</v>
      </c>
      <c r="AT226" s="142" t="s">
        <v>171</v>
      </c>
      <c r="AU226" s="142" t="s">
        <v>88</v>
      </c>
      <c r="AY226" s="13" t="s">
        <v>169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3" t="s">
        <v>86</v>
      </c>
      <c r="BK226" s="143">
        <f>ROUND(I226*H226,2)</f>
        <v>0</v>
      </c>
      <c r="BL226" s="13" t="s">
        <v>175</v>
      </c>
      <c r="BM226" s="142" t="s">
        <v>337</v>
      </c>
    </row>
    <row r="227" spans="2:65" s="1" customFormat="1" ht="19.2">
      <c r="B227" s="28"/>
      <c r="D227" s="144" t="s">
        <v>176</v>
      </c>
      <c r="F227" s="145" t="s">
        <v>336</v>
      </c>
      <c r="I227" s="146"/>
      <c r="L227" s="28"/>
      <c r="M227" s="147"/>
      <c r="T227" s="52"/>
      <c r="AT227" s="13" t="s">
        <v>176</v>
      </c>
      <c r="AU227" s="13" t="s">
        <v>88</v>
      </c>
    </row>
    <row r="228" spans="2:65" s="1" customFormat="1" ht="24.15" customHeight="1">
      <c r="B228" s="129"/>
      <c r="C228" s="148" t="s">
        <v>263</v>
      </c>
      <c r="D228" s="148" t="s">
        <v>199</v>
      </c>
      <c r="E228" s="149" t="s">
        <v>338</v>
      </c>
      <c r="F228" s="150" t="s">
        <v>339</v>
      </c>
      <c r="G228" s="151" t="s">
        <v>179</v>
      </c>
      <c r="H228" s="152">
        <v>2</v>
      </c>
      <c r="I228" s="153"/>
      <c r="J228" s="154">
        <f>ROUND(I228*H228,2)</f>
        <v>0</v>
      </c>
      <c r="K228" s="155"/>
      <c r="L228" s="156"/>
      <c r="M228" s="157" t="s">
        <v>1</v>
      </c>
      <c r="N228" s="158" t="s">
        <v>43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187</v>
      </c>
      <c r="AT228" s="142" t="s">
        <v>199</v>
      </c>
      <c r="AU228" s="142" t="s">
        <v>88</v>
      </c>
      <c r="AY228" s="13" t="s">
        <v>169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3" t="s">
        <v>86</v>
      </c>
      <c r="BK228" s="143">
        <f>ROUND(I228*H228,2)</f>
        <v>0</v>
      </c>
      <c r="BL228" s="13" t="s">
        <v>175</v>
      </c>
      <c r="BM228" s="142" t="s">
        <v>340</v>
      </c>
    </row>
    <row r="229" spans="2:65" s="1" customFormat="1" ht="10.199999999999999">
      <c r="B229" s="28"/>
      <c r="D229" s="144" t="s">
        <v>176</v>
      </c>
      <c r="F229" s="145" t="s">
        <v>339</v>
      </c>
      <c r="I229" s="146"/>
      <c r="L229" s="28"/>
      <c r="M229" s="147"/>
      <c r="T229" s="52"/>
      <c r="AT229" s="13" t="s">
        <v>176</v>
      </c>
      <c r="AU229" s="13" t="s">
        <v>88</v>
      </c>
    </row>
    <row r="230" spans="2:65" s="1" customFormat="1" ht="21.75" customHeight="1">
      <c r="B230" s="129"/>
      <c r="C230" s="148" t="s">
        <v>341</v>
      </c>
      <c r="D230" s="148" t="s">
        <v>199</v>
      </c>
      <c r="E230" s="149" t="s">
        <v>342</v>
      </c>
      <c r="F230" s="150" t="s">
        <v>343</v>
      </c>
      <c r="G230" s="151" t="s">
        <v>179</v>
      </c>
      <c r="H230" s="152">
        <v>7</v>
      </c>
      <c r="I230" s="153"/>
      <c r="J230" s="154">
        <f>ROUND(I230*H230,2)</f>
        <v>0</v>
      </c>
      <c r="K230" s="155"/>
      <c r="L230" s="156"/>
      <c r="M230" s="157" t="s">
        <v>1</v>
      </c>
      <c r="N230" s="158" t="s">
        <v>43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187</v>
      </c>
      <c r="AT230" s="142" t="s">
        <v>199</v>
      </c>
      <c r="AU230" s="142" t="s">
        <v>88</v>
      </c>
      <c r="AY230" s="13" t="s">
        <v>169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3" t="s">
        <v>86</v>
      </c>
      <c r="BK230" s="143">
        <f>ROUND(I230*H230,2)</f>
        <v>0</v>
      </c>
      <c r="BL230" s="13" t="s">
        <v>175</v>
      </c>
      <c r="BM230" s="142" t="s">
        <v>344</v>
      </c>
    </row>
    <row r="231" spans="2:65" s="1" customFormat="1" ht="10.199999999999999">
      <c r="B231" s="28"/>
      <c r="D231" s="144" t="s">
        <v>176</v>
      </c>
      <c r="F231" s="145" t="s">
        <v>343</v>
      </c>
      <c r="I231" s="146"/>
      <c r="L231" s="28"/>
      <c r="M231" s="147"/>
      <c r="T231" s="52"/>
      <c r="AT231" s="13" t="s">
        <v>176</v>
      </c>
      <c r="AU231" s="13" t="s">
        <v>88</v>
      </c>
    </row>
    <row r="232" spans="2:65" s="1" customFormat="1" ht="24.15" customHeight="1">
      <c r="B232" s="129"/>
      <c r="C232" s="148" t="s">
        <v>266</v>
      </c>
      <c r="D232" s="148" t="s">
        <v>199</v>
      </c>
      <c r="E232" s="149" t="s">
        <v>345</v>
      </c>
      <c r="F232" s="150" t="s">
        <v>346</v>
      </c>
      <c r="G232" s="151" t="s">
        <v>179</v>
      </c>
      <c r="H232" s="152">
        <v>4</v>
      </c>
      <c r="I232" s="153"/>
      <c r="J232" s="154">
        <f>ROUND(I232*H232,2)</f>
        <v>0</v>
      </c>
      <c r="K232" s="155"/>
      <c r="L232" s="156"/>
      <c r="M232" s="157" t="s">
        <v>1</v>
      </c>
      <c r="N232" s="158" t="s">
        <v>43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187</v>
      </c>
      <c r="AT232" s="142" t="s">
        <v>199</v>
      </c>
      <c r="AU232" s="142" t="s">
        <v>88</v>
      </c>
      <c r="AY232" s="13" t="s">
        <v>169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3" t="s">
        <v>86</v>
      </c>
      <c r="BK232" s="143">
        <f>ROUND(I232*H232,2)</f>
        <v>0</v>
      </c>
      <c r="BL232" s="13" t="s">
        <v>175</v>
      </c>
      <c r="BM232" s="142" t="s">
        <v>347</v>
      </c>
    </row>
    <row r="233" spans="2:65" s="1" customFormat="1" ht="19.2">
      <c r="B233" s="28"/>
      <c r="D233" s="144" t="s">
        <v>176</v>
      </c>
      <c r="F233" s="145" t="s">
        <v>346</v>
      </c>
      <c r="I233" s="146"/>
      <c r="L233" s="28"/>
      <c r="M233" s="147"/>
      <c r="T233" s="52"/>
      <c r="AT233" s="13" t="s">
        <v>176</v>
      </c>
      <c r="AU233" s="13" t="s">
        <v>88</v>
      </c>
    </row>
    <row r="234" spans="2:65" s="1" customFormat="1" ht="24.15" customHeight="1">
      <c r="B234" s="129"/>
      <c r="C234" s="130" t="s">
        <v>348</v>
      </c>
      <c r="D234" s="130" t="s">
        <v>171</v>
      </c>
      <c r="E234" s="131" t="s">
        <v>349</v>
      </c>
      <c r="F234" s="132" t="s">
        <v>350</v>
      </c>
      <c r="G234" s="133" t="s">
        <v>179</v>
      </c>
      <c r="H234" s="134">
        <v>3</v>
      </c>
      <c r="I234" s="135"/>
      <c r="J234" s="136">
        <f>ROUND(I234*H234,2)</f>
        <v>0</v>
      </c>
      <c r="K234" s="137"/>
      <c r="L234" s="28"/>
      <c r="M234" s="138" t="s">
        <v>1</v>
      </c>
      <c r="N234" s="139" t="s">
        <v>43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175</v>
      </c>
      <c r="AT234" s="142" t="s">
        <v>171</v>
      </c>
      <c r="AU234" s="142" t="s">
        <v>88</v>
      </c>
      <c r="AY234" s="13" t="s">
        <v>169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3" t="s">
        <v>86</v>
      </c>
      <c r="BK234" s="143">
        <f>ROUND(I234*H234,2)</f>
        <v>0</v>
      </c>
      <c r="BL234" s="13" t="s">
        <v>175</v>
      </c>
      <c r="BM234" s="142" t="s">
        <v>351</v>
      </c>
    </row>
    <row r="235" spans="2:65" s="1" customFormat="1" ht="19.2">
      <c r="B235" s="28"/>
      <c r="D235" s="144" t="s">
        <v>176</v>
      </c>
      <c r="F235" s="145" t="s">
        <v>350</v>
      </c>
      <c r="I235" s="146"/>
      <c r="L235" s="28"/>
      <c r="M235" s="147"/>
      <c r="T235" s="52"/>
      <c r="AT235" s="13" t="s">
        <v>176</v>
      </c>
      <c r="AU235" s="13" t="s">
        <v>88</v>
      </c>
    </row>
    <row r="236" spans="2:65" s="1" customFormat="1" ht="21.75" customHeight="1">
      <c r="B236" s="129"/>
      <c r="C236" s="148" t="s">
        <v>270</v>
      </c>
      <c r="D236" s="148" t="s">
        <v>199</v>
      </c>
      <c r="E236" s="149" t="s">
        <v>352</v>
      </c>
      <c r="F236" s="150" t="s">
        <v>353</v>
      </c>
      <c r="G236" s="151" t="s">
        <v>179</v>
      </c>
      <c r="H236" s="152">
        <v>3</v>
      </c>
      <c r="I236" s="153"/>
      <c r="J236" s="154">
        <f>ROUND(I236*H236,2)</f>
        <v>0</v>
      </c>
      <c r="K236" s="155"/>
      <c r="L236" s="156"/>
      <c r="M236" s="157" t="s">
        <v>1</v>
      </c>
      <c r="N236" s="158" t="s">
        <v>43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187</v>
      </c>
      <c r="AT236" s="142" t="s">
        <v>199</v>
      </c>
      <c r="AU236" s="142" t="s">
        <v>88</v>
      </c>
      <c r="AY236" s="13" t="s">
        <v>169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3" t="s">
        <v>86</v>
      </c>
      <c r="BK236" s="143">
        <f>ROUND(I236*H236,2)</f>
        <v>0</v>
      </c>
      <c r="BL236" s="13" t="s">
        <v>175</v>
      </c>
      <c r="BM236" s="142" t="s">
        <v>354</v>
      </c>
    </row>
    <row r="237" spans="2:65" s="1" customFormat="1" ht="10.199999999999999">
      <c r="B237" s="28"/>
      <c r="D237" s="144" t="s">
        <v>176</v>
      </c>
      <c r="F237" s="145" t="s">
        <v>353</v>
      </c>
      <c r="I237" s="146"/>
      <c r="L237" s="28"/>
      <c r="M237" s="147"/>
      <c r="T237" s="52"/>
      <c r="AT237" s="13" t="s">
        <v>176</v>
      </c>
      <c r="AU237" s="13" t="s">
        <v>88</v>
      </c>
    </row>
    <row r="238" spans="2:65" s="1" customFormat="1" ht="16.5" customHeight="1">
      <c r="B238" s="129"/>
      <c r="C238" s="148" t="s">
        <v>355</v>
      </c>
      <c r="D238" s="148" t="s">
        <v>199</v>
      </c>
      <c r="E238" s="149" t="s">
        <v>356</v>
      </c>
      <c r="F238" s="150" t="s">
        <v>357</v>
      </c>
      <c r="G238" s="151" t="s">
        <v>179</v>
      </c>
      <c r="H238" s="152">
        <v>3</v>
      </c>
      <c r="I238" s="153"/>
      <c r="J238" s="154">
        <f>ROUND(I238*H238,2)</f>
        <v>0</v>
      </c>
      <c r="K238" s="155"/>
      <c r="L238" s="156"/>
      <c r="M238" s="157" t="s">
        <v>1</v>
      </c>
      <c r="N238" s="158" t="s">
        <v>43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187</v>
      </c>
      <c r="AT238" s="142" t="s">
        <v>199</v>
      </c>
      <c r="AU238" s="142" t="s">
        <v>88</v>
      </c>
      <c r="AY238" s="13" t="s">
        <v>169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3" t="s">
        <v>86</v>
      </c>
      <c r="BK238" s="143">
        <f>ROUND(I238*H238,2)</f>
        <v>0</v>
      </c>
      <c r="BL238" s="13" t="s">
        <v>175</v>
      </c>
      <c r="BM238" s="142" t="s">
        <v>358</v>
      </c>
    </row>
    <row r="239" spans="2:65" s="1" customFormat="1" ht="10.199999999999999">
      <c r="B239" s="28"/>
      <c r="D239" s="144" t="s">
        <v>176</v>
      </c>
      <c r="F239" s="145" t="s">
        <v>357</v>
      </c>
      <c r="I239" s="146"/>
      <c r="L239" s="28"/>
      <c r="M239" s="147"/>
      <c r="T239" s="52"/>
      <c r="AT239" s="13" t="s">
        <v>176</v>
      </c>
      <c r="AU239" s="13" t="s">
        <v>88</v>
      </c>
    </row>
    <row r="240" spans="2:65" s="1" customFormat="1" ht="24.15" customHeight="1">
      <c r="B240" s="129"/>
      <c r="C240" s="130" t="s">
        <v>273</v>
      </c>
      <c r="D240" s="130" t="s">
        <v>171</v>
      </c>
      <c r="E240" s="131" t="s">
        <v>359</v>
      </c>
      <c r="F240" s="132" t="s">
        <v>360</v>
      </c>
      <c r="G240" s="133" t="s">
        <v>195</v>
      </c>
      <c r="H240" s="134">
        <v>65</v>
      </c>
      <c r="I240" s="135"/>
      <c r="J240" s="136">
        <f>ROUND(I240*H240,2)</f>
        <v>0</v>
      </c>
      <c r="K240" s="137"/>
      <c r="L240" s="28"/>
      <c r="M240" s="138" t="s">
        <v>1</v>
      </c>
      <c r="N240" s="139" t="s">
        <v>43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175</v>
      </c>
      <c r="AT240" s="142" t="s">
        <v>171</v>
      </c>
      <c r="AU240" s="142" t="s">
        <v>88</v>
      </c>
      <c r="AY240" s="13" t="s">
        <v>169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3" t="s">
        <v>86</v>
      </c>
      <c r="BK240" s="143">
        <f>ROUND(I240*H240,2)</f>
        <v>0</v>
      </c>
      <c r="BL240" s="13" t="s">
        <v>175</v>
      </c>
      <c r="BM240" s="142" t="s">
        <v>361</v>
      </c>
    </row>
    <row r="241" spans="2:65" s="1" customFormat="1" ht="19.2">
      <c r="B241" s="28"/>
      <c r="D241" s="144" t="s">
        <v>176</v>
      </c>
      <c r="F241" s="145" t="s">
        <v>360</v>
      </c>
      <c r="I241" s="146"/>
      <c r="L241" s="28"/>
      <c r="M241" s="147"/>
      <c r="T241" s="52"/>
      <c r="AT241" s="13" t="s">
        <v>176</v>
      </c>
      <c r="AU241" s="13" t="s">
        <v>88</v>
      </c>
    </row>
    <row r="242" spans="2:65" s="1" customFormat="1" ht="16.5" customHeight="1">
      <c r="B242" s="129"/>
      <c r="C242" s="148" t="s">
        <v>362</v>
      </c>
      <c r="D242" s="148" t="s">
        <v>199</v>
      </c>
      <c r="E242" s="149" t="s">
        <v>363</v>
      </c>
      <c r="F242" s="150" t="s">
        <v>364</v>
      </c>
      <c r="G242" s="151" t="s">
        <v>195</v>
      </c>
      <c r="H242" s="152">
        <v>66.3</v>
      </c>
      <c r="I242" s="153"/>
      <c r="J242" s="154">
        <f>ROUND(I242*H242,2)</f>
        <v>0</v>
      </c>
      <c r="K242" s="155"/>
      <c r="L242" s="156"/>
      <c r="M242" s="157" t="s">
        <v>1</v>
      </c>
      <c r="N242" s="158" t="s">
        <v>43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187</v>
      </c>
      <c r="AT242" s="142" t="s">
        <v>199</v>
      </c>
      <c r="AU242" s="142" t="s">
        <v>88</v>
      </c>
      <c r="AY242" s="13" t="s">
        <v>169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3" t="s">
        <v>86</v>
      </c>
      <c r="BK242" s="143">
        <f>ROUND(I242*H242,2)</f>
        <v>0</v>
      </c>
      <c r="BL242" s="13" t="s">
        <v>175</v>
      </c>
      <c r="BM242" s="142" t="s">
        <v>365</v>
      </c>
    </row>
    <row r="243" spans="2:65" s="1" customFormat="1" ht="10.199999999999999">
      <c r="B243" s="28"/>
      <c r="D243" s="144" t="s">
        <v>176</v>
      </c>
      <c r="F243" s="145" t="s">
        <v>364</v>
      </c>
      <c r="I243" s="146"/>
      <c r="L243" s="28"/>
      <c r="M243" s="147"/>
      <c r="T243" s="52"/>
      <c r="AT243" s="13" t="s">
        <v>176</v>
      </c>
      <c r="AU243" s="13" t="s">
        <v>88</v>
      </c>
    </row>
    <row r="244" spans="2:65" s="1" customFormat="1" ht="24.15" customHeight="1">
      <c r="B244" s="129"/>
      <c r="C244" s="130" t="s">
        <v>278</v>
      </c>
      <c r="D244" s="130" t="s">
        <v>171</v>
      </c>
      <c r="E244" s="131" t="s">
        <v>366</v>
      </c>
      <c r="F244" s="132" t="s">
        <v>367</v>
      </c>
      <c r="G244" s="133" t="s">
        <v>195</v>
      </c>
      <c r="H244" s="134">
        <v>255</v>
      </c>
      <c r="I244" s="135"/>
      <c r="J244" s="136">
        <f>ROUND(I244*H244,2)</f>
        <v>0</v>
      </c>
      <c r="K244" s="137"/>
      <c r="L244" s="28"/>
      <c r="M244" s="138" t="s">
        <v>1</v>
      </c>
      <c r="N244" s="139" t="s">
        <v>43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175</v>
      </c>
      <c r="AT244" s="142" t="s">
        <v>171</v>
      </c>
      <c r="AU244" s="142" t="s">
        <v>88</v>
      </c>
      <c r="AY244" s="13" t="s">
        <v>169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3" t="s">
        <v>86</v>
      </c>
      <c r="BK244" s="143">
        <f>ROUND(I244*H244,2)</f>
        <v>0</v>
      </c>
      <c r="BL244" s="13" t="s">
        <v>175</v>
      </c>
      <c r="BM244" s="142" t="s">
        <v>368</v>
      </c>
    </row>
    <row r="245" spans="2:65" s="1" customFormat="1" ht="19.2">
      <c r="B245" s="28"/>
      <c r="D245" s="144" t="s">
        <v>176</v>
      </c>
      <c r="F245" s="145" t="s">
        <v>367</v>
      </c>
      <c r="I245" s="146"/>
      <c r="L245" s="28"/>
      <c r="M245" s="147"/>
      <c r="T245" s="52"/>
      <c r="AT245" s="13" t="s">
        <v>176</v>
      </c>
      <c r="AU245" s="13" t="s">
        <v>88</v>
      </c>
    </row>
    <row r="246" spans="2:65" s="11" customFormat="1" ht="22.8" customHeight="1">
      <c r="B246" s="117"/>
      <c r="D246" s="118" t="s">
        <v>77</v>
      </c>
      <c r="E246" s="127" t="s">
        <v>369</v>
      </c>
      <c r="F246" s="127" t="s">
        <v>370</v>
      </c>
      <c r="I246" s="120"/>
      <c r="J246" s="128">
        <f>BK246</f>
        <v>0</v>
      </c>
      <c r="L246" s="117"/>
      <c r="M246" s="122"/>
      <c r="P246" s="123">
        <f>SUM(P247:P254)</f>
        <v>0</v>
      </c>
      <c r="R246" s="123">
        <f>SUM(R247:R254)</f>
        <v>0</v>
      </c>
      <c r="T246" s="124">
        <f>SUM(T247:T254)</f>
        <v>0</v>
      </c>
      <c r="AR246" s="118" t="s">
        <v>86</v>
      </c>
      <c r="AT246" s="125" t="s">
        <v>77</v>
      </c>
      <c r="AU246" s="125" t="s">
        <v>86</v>
      </c>
      <c r="AY246" s="118" t="s">
        <v>169</v>
      </c>
      <c r="BK246" s="126">
        <f>SUM(BK247:BK254)</f>
        <v>0</v>
      </c>
    </row>
    <row r="247" spans="2:65" s="1" customFormat="1" ht="24.15" customHeight="1">
      <c r="B247" s="129"/>
      <c r="C247" s="130" t="s">
        <v>371</v>
      </c>
      <c r="D247" s="130" t="s">
        <v>171</v>
      </c>
      <c r="E247" s="131" t="s">
        <v>372</v>
      </c>
      <c r="F247" s="132" t="s">
        <v>373</v>
      </c>
      <c r="G247" s="133" t="s">
        <v>202</v>
      </c>
      <c r="H247" s="134">
        <v>3.032</v>
      </c>
      <c r="I247" s="135"/>
      <c r="J247" s="136">
        <f>ROUND(I247*H247,2)</f>
        <v>0</v>
      </c>
      <c r="K247" s="137"/>
      <c r="L247" s="28"/>
      <c r="M247" s="138" t="s">
        <v>1</v>
      </c>
      <c r="N247" s="139" t="s">
        <v>43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175</v>
      </c>
      <c r="AT247" s="142" t="s">
        <v>171</v>
      </c>
      <c r="AU247" s="142" t="s">
        <v>88</v>
      </c>
      <c r="AY247" s="13" t="s">
        <v>169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3" t="s">
        <v>86</v>
      </c>
      <c r="BK247" s="143">
        <f>ROUND(I247*H247,2)</f>
        <v>0</v>
      </c>
      <c r="BL247" s="13" t="s">
        <v>175</v>
      </c>
      <c r="BM247" s="142" t="s">
        <v>374</v>
      </c>
    </row>
    <row r="248" spans="2:65" s="1" customFormat="1" ht="19.2">
      <c r="B248" s="28"/>
      <c r="D248" s="144" t="s">
        <v>176</v>
      </c>
      <c r="F248" s="145" t="s">
        <v>373</v>
      </c>
      <c r="I248" s="146"/>
      <c r="L248" s="28"/>
      <c r="M248" s="147"/>
      <c r="T248" s="52"/>
      <c r="AT248" s="13" t="s">
        <v>176</v>
      </c>
      <c r="AU248" s="13" t="s">
        <v>88</v>
      </c>
    </row>
    <row r="249" spans="2:65" s="1" customFormat="1" ht="24.15" customHeight="1">
      <c r="B249" s="129"/>
      <c r="C249" s="130" t="s">
        <v>281</v>
      </c>
      <c r="D249" s="130" t="s">
        <v>171</v>
      </c>
      <c r="E249" s="131" t="s">
        <v>375</v>
      </c>
      <c r="F249" s="132" t="s">
        <v>376</v>
      </c>
      <c r="G249" s="133" t="s">
        <v>202</v>
      </c>
      <c r="H249" s="134">
        <v>3.032</v>
      </c>
      <c r="I249" s="135"/>
      <c r="J249" s="136">
        <f>ROUND(I249*H249,2)</f>
        <v>0</v>
      </c>
      <c r="K249" s="137"/>
      <c r="L249" s="28"/>
      <c r="M249" s="138" t="s">
        <v>1</v>
      </c>
      <c r="N249" s="139" t="s">
        <v>43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175</v>
      </c>
      <c r="AT249" s="142" t="s">
        <v>171</v>
      </c>
      <c r="AU249" s="142" t="s">
        <v>88</v>
      </c>
      <c r="AY249" s="13" t="s">
        <v>169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3" t="s">
        <v>86</v>
      </c>
      <c r="BK249" s="143">
        <f>ROUND(I249*H249,2)</f>
        <v>0</v>
      </c>
      <c r="BL249" s="13" t="s">
        <v>175</v>
      </c>
      <c r="BM249" s="142" t="s">
        <v>377</v>
      </c>
    </row>
    <row r="250" spans="2:65" s="1" customFormat="1" ht="19.2">
      <c r="B250" s="28"/>
      <c r="D250" s="144" t="s">
        <v>176</v>
      </c>
      <c r="F250" s="145" t="s">
        <v>376</v>
      </c>
      <c r="I250" s="146"/>
      <c r="L250" s="28"/>
      <c r="M250" s="147"/>
      <c r="T250" s="52"/>
      <c r="AT250" s="13" t="s">
        <v>176</v>
      </c>
      <c r="AU250" s="13" t="s">
        <v>88</v>
      </c>
    </row>
    <row r="251" spans="2:65" s="1" customFormat="1" ht="24.15" customHeight="1">
      <c r="B251" s="129"/>
      <c r="C251" s="130" t="s">
        <v>378</v>
      </c>
      <c r="D251" s="130" t="s">
        <v>171</v>
      </c>
      <c r="E251" s="131" t="s">
        <v>379</v>
      </c>
      <c r="F251" s="132" t="s">
        <v>380</v>
      </c>
      <c r="G251" s="133" t="s">
        <v>202</v>
      </c>
      <c r="H251" s="134">
        <v>30.32</v>
      </c>
      <c r="I251" s="135"/>
      <c r="J251" s="136">
        <f>ROUND(I251*H251,2)</f>
        <v>0</v>
      </c>
      <c r="K251" s="137"/>
      <c r="L251" s="28"/>
      <c r="M251" s="138" t="s">
        <v>1</v>
      </c>
      <c r="N251" s="139" t="s">
        <v>43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175</v>
      </c>
      <c r="AT251" s="142" t="s">
        <v>171</v>
      </c>
      <c r="AU251" s="142" t="s">
        <v>88</v>
      </c>
      <c r="AY251" s="13" t="s">
        <v>169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3" t="s">
        <v>86</v>
      </c>
      <c r="BK251" s="143">
        <f>ROUND(I251*H251,2)</f>
        <v>0</v>
      </c>
      <c r="BL251" s="13" t="s">
        <v>175</v>
      </c>
      <c r="BM251" s="142" t="s">
        <v>381</v>
      </c>
    </row>
    <row r="252" spans="2:65" s="1" customFormat="1" ht="19.2">
      <c r="B252" s="28"/>
      <c r="D252" s="144" t="s">
        <v>176</v>
      </c>
      <c r="F252" s="145" t="s">
        <v>380</v>
      </c>
      <c r="I252" s="146"/>
      <c r="L252" s="28"/>
      <c r="M252" s="147"/>
      <c r="T252" s="52"/>
      <c r="AT252" s="13" t="s">
        <v>176</v>
      </c>
      <c r="AU252" s="13" t="s">
        <v>88</v>
      </c>
    </row>
    <row r="253" spans="2:65" s="1" customFormat="1" ht="33" customHeight="1">
      <c r="B253" s="129"/>
      <c r="C253" s="130" t="s">
        <v>285</v>
      </c>
      <c r="D253" s="130" t="s">
        <v>171</v>
      </c>
      <c r="E253" s="131" t="s">
        <v>382</v>
      </c>
      <c r="F253" s="132" t="s">
        <v>383</v>
      </c>
      <c r="G253" s="133" t="s">
        <v>202</v>
      </c>
      <c r="H253" s="134">
        <v>3.032</v>
      </c>
      <c r="I253" s="135"/>
      <c r="J253" s="136">
        <f>ROUND(I253*H253,2)</f>
        <v>0</v>
      </c>
      <c r="K253" s="137"/>
      <c r="L253" s="28"/>
      <c r="M253" s="138" t="s">
        <v>1</v>
      </c>
      <c r="N253" s="139" t="s">
        <v>43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175</v>
      </c>
      <c r="AT253" s="142" t="s">
        <v>171</v>
      </c>
      <c r="AU253" s="142" t="s">
        <v>88</v>
      </c>
      <c r="AY253" s="13" t="s">
        <v>169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3" t="s">
        <v>86</v>
      </c>
      <c r="BK253" s="143">
        <f>ROUND(I253*H253,2)</f>
        <v>0</v>
      </c>
      <c r="BL253" s="13" t="s">
        <v>175</v>
      </c>
      <c r="BM253" s="142" t="s">
        <v>384</v>
      </c>
    </row>
    <row r="254" spans="2:65" s="1" customFormat="1" ht="19.2">
      <c r="B254" s="28"/>
      <c r="D254" s="144" t="s">
        <v>176</v>
      </c>
      <c r="F254" s="145" t="s">
        <v>383</v>
      </c>
      <c r="I254" s="146"/>
      <c r="L254" s="28"/>
      <c r="M254" s="147"/>
      <c r="T254" s="52"/>
      <c r="AT254" s="13" t="s">
        <v>176</v>
      </c>
      <c r="AU254" s="13" t="s">
        <v>88</v>
      </c>
    </row>
    <row r="255" spans="2:65" s="11" customFormat="1" ht="22.8" customHeight="1">
      <c r="B255" s="117"/>
      <c r="D255" s="118" t="s">
        <v>77</v>
      </c>
      <c r="E255" s="127" t="s">
        <v>385</v>
      </c>
      <c r="F255" s="127" t="s">
        <v>386</v>
      </c>
      <c r="I255" s="120"/>
      <c r="J255" s="128">
        <f>BK255</f>
        <v>0</v>
      </c>
      <c r="L255" s="117"/>
      <c r="M255" s="122"/>
      <c r="P255" s="123">
        <f>SUM(P256:P259)</f>
        <v>0</v>
      </c>
      <c r="R255" s="123">
        <f>SUM(R256:R259)</f>
        <v>0</v>
      </c>
      <c r="T255" s="124">
        <f>SUM(T256:T259)</f>
        <v>0</v>
      </c>
      <c r="AR255" s="118" t="s">
        <v>86</v>
      </c>
      <c r="AT255" s="125" t="s">
        <v>77</v>
      </c>
      <c r="AU255" s="125" t="s">
        <v>86</v>
      </c>
      <c r="AY255" s="118" t="s">
        <v>169</v>
      </c>
      <c r="BK255" s="126">
        <f>SUM(BK256:BK259)</f>
        <v>0</v>
      </c>
    </row>
    <row r="256" spans="2:65" s="1" customFormat="1" ht="33" customHeight="1">
      <c r="B256" s="129"/>
      <c r="C256" s="130" t="s">
        <v>387</v>
      </c>
      <c r="D256" s="130" t="s">
        <v>171</v>
      </c>
      <c r="E256" s="131" t="s">
        <v>388</v>
      </c>
      <c r="F256" s="132" t="s">
        <v>389</v>
      </c>
      <c r="G256" s="133" t="s">
        <v>202</v>
      </c>
      <c r="H256" s="134">
        <v>2091.8890000000001</v>
      </c>
      <c r="I256" s="135"/>
      <c r="J256" s="136">
        <f>ROUND(I256*H256,2)</f>
        <v>0</v>
      </c>
      <c r="K256" s="137"/>
      <c r="L256" s="28"/>
      <c r="M256" s="138" t="s">
        <v>1</v>
      </c>
      <c r="N256" s="139" t="s">
        <v>43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175</v>
      </c>
      <c r="AT256" s="142" t="s">
        <v>171</v>
      </c>
      <c r="AU256" s="142" t="s">
        <v>88</v>
      </c>
      <c r="AY256" s="13" t="s">
        <v>169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3" t="s">
        <v>86</v>
      </c>
      <c r="BK256" s="143">
        <f>ROUND(I256*H256,2)</f>
        <v>0</v>
      </c>
      <c r="BL256" s="13" t="s">
        <v>175</v>
      </c>
      <c r="BM256" s="142" t="s">
        <v>390</v>
      </c>
    </row>
    <row r="257" spans="2:65" s="1" customFormat="1" ht="19.2">
      <c r="B257" s="28"/>
      <c r="D257" s="144" t="s">
        <v>176</v>
      </c>
      <c r="F257" s="145" t="s">
        <v>389</v>
      </c>
      <c r="I257" s="146"/>
      <c r="L257" s="28"/>
      <c r="M257" s="147"/>
      <c r="T257" s="52"/>
      <c r="AT257" s="13" t="s">
        <v>176</v>
      </c>
      <c r="AU257" s="13" t="s">
        <v>88</v>
      </c>
    </row>
    <row r="258" spans="2:65" s="1" customFormat="1" ht="33" customHeight="1">
      <c r="B258" s="129"/>
      <c r="C258" s="130" t="s">
        <v>288</v>
      </c>
      <c r="D258" s="130" t="s">
        <v>171</v>
      </c>
      <c r="E258" s="131" t="s">
        <v>391</v>
      </c>
      <c r="F258" s="132" t="s">
        <v>392</v>
      </c>
      <c r="G258" s="133" t="s">
        <v>202</v>
      </c>
      <c r="H258" s="134">
        <v>2091.8890000000001</v>
      </c>
      <c r="I258" s="135"/>
      <c r="J258" s="136">
        <f>ROUND(I258*H258,2)</f>
        <v>0</v>
      </c>
      <c r="K258" s="137"/>
      <c r="L258" s="28"/>
      <c r="M258" s="138" t="s">
        <v>1</v>
      </c>
      <c r="N258" s="139" t="s">
        <v>43</v>
      </c>
      <c r="P258" s="140">
        <f>O258*H258</f>
        <v>0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175</v>
      </c>
      <c r="AT258" s="142" t="s">
        <v>171</v>
      </c>
      <c r="AU258" s="142" t="s">
        <v>88</v>
      </c>
      <c r="AY258" s="13" t="s">
        <v>169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3" t="s">
        <v>86</v>
      </c>
      <c r="BK258" s="143">
        <f>ROUND(I258*H258,2)</f>
        <v>0</v>
      </c>
      <c r="BL258" s="13" t="s">
        <v>175</v>
      </c>
      <c r="BM258" s="142" t="s">
        <v>393</v>
      </c>
    </row>
    <row r="259" spans="2:65" s="1" customFormat="1" ht="19.2">
      <c r="B259" s="28"/>
      <c r="D259" s="144" t="s">
        <v>176</v>
      </c>
      <c r="F259" s="145" t="s">
        <v>392</v>
      </c>
      <c r="I259" s="146"/>
      <c r="L259" s="28"/>
      <c r="M259" s="147"/>
      <c r="T259" s="52"/>
      <c r="AT259" s="13" t="s">
        <v>176</v>
      </c>
      <c r="AU259" s="13" t="s">
        <v>88</v>
      </c>
    </row>
    <row r="260" spans="2:65" s="11" customFormat="1" ht="25.95" customHeight="1">
      <c r="B260" s="117"/>
      <c r="D260" s="118" t="s">
        <v>77</v>
      </c>
      <c r="E260" s="119" t="s">
        <v>394</v>
      </c>
      <c r="F260" s="119" t="s">
        <v>395</v>
      </c>
      <c r="I260" s="120"/>
      <c r="J260" s="121">
        <f>BK260</f>
        <v>0</v>
      </c>
      <c r="L260" s="117"/>
      <c r="M260" s="122"/>
      <c r="P260" s="123">
        <f>P261</f>
        <v>0</v>
      </c>
      <c r="R260" s="123">
        <f>R261</f>
        <v>0</v>
      </c>
      <c r="T260" s="124">
        <f>T261</f>
        <v>0</v>
      </c>
      <c r="AR260" s="118" t="s">
        <v>88</v>
      </c>
      <c r="AT260" s="125" t="s">
        <v>77</v>
      </c>
      <c r="AU260" s="125" t="s">
        <v>78</v>
      </c>
      <c r="AY260" s="118" t="s">
        <v>169</v>
      </c>
      <c r="BK260" s="126">
        <f>BK261</f>
        <v>0</v>
      </c>
    </row>
    <row r="261" spans="2:65" s="11" customFormat="1" ht="22.8" customHeight="1">
      <c r="B261" s="117"/>
      <c r="D261" s="118" t="s">
        <v>77</v>
      </c>
      <c r="E261" s="127" t="s">
        <v>396</v>
      </c>
      <c r="F261" s="127" t="s">
        <v>397</v>
      </c>
      <c r="I261" s="120"/>
      <c r="J261" s="128">
        <f>BK261</f>
        <v>0</v>
      </c>
      <c r="L261" s="117"/>
      <c r="M261" s="122"/>
      <c r="P261" s="123">
        <f>SUM(P262:P265)</f>
        <v>0</v>
      </c>
      <c r="R261" s="123">
        <f>SUM(R262:R265)</f>
        <v>0</v>
      </c>
      <c r="T261" s="124">
        <f>SUM(T262:T265)</f>
        <v>0</v>
      </c>
      <c r="AR261" s="118" t="s">
        <v>88</v>
      </c>
      <c r="AT261" s="125" t="s">
        <v>77</v>
      </c>
      <c r="AU261" s="125" t="s">
        <v>86</v>
      </c>
      <c r="AY261" s="118" t="s">
        <v>169</v>
      </c>
      <c r="BK261" s="126">
        <f>SUM(BK262:BK265)</f>
        <v>0</v>
      </c>
    </row>
    <row r="262" spans="2:65" s="1" customFormat="1" ht="33" customHeight="1">
      <c r="B262" s="129"/>
      <c r="C262" s="130" t="s">
        <v>398</v>
      </c>
      <c r="D262" s="130" t="s">
        <v>171</v>
      </c>
      <c r="E262" s="131" t="s">
        <v>399</v>
      </c>
      <c r="F262" s="132" t="s">
        <v>400</v>
      </c>
      <c r="G262" s="133" t="s">
        <v>174</v>
      </c>
      <c r="H262" s="134">
        <v>367.2</v>
      </c>
      <c r="I262" s="135"/>
      <c r="J262" s="136">
        <f>ROUND(I262*H262,2)</f>
        <v>0</v>
      </c>
      <c r="K262" s="137"/>
      <c r="L262" s="28"/>
      <c r="M262" s="138" t="s">
        <v>1</v>
      </c>
      <c r="N262" s="139" t="s">
        <v>43</v>
      </c>
      <c r="P262" s="140">
        <f>O262*H262</f>
        <v>0</v>
      </c>
      <c r="Q262" s="140">
        <v>0</v>
      </c>
      <c r="R262" s="140">
        <f>Q262*H262</f>
        <v>0</v>
      </c>
      <c r="S262" s="140">
        <v>0</v>
      </c>
      <c r="T262" s="141">
        <f>S262*H262</f>
        <v>0</v>
      </c>
      <c r="AR262" s="142" t="s">
        <v>216</v>
      </c>
      <c r="AT262" s="142" t="s">
        <v>171</v>
      </c>
      <c r="AU262" s="142" t="s">
        <v>88</v>
      </c>
      <c r="AY262" s="13" t="s">
        <v>169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3" t="s">
        <v>86</v>
      </c>
      <c r="BK262" s="143">
        <f>ROUND(I262*H262,2)</f>
        <v>0</v>
      </c>
      <c r="BL262" s="13" t="s">
        <v>216</v>
      </c>
      <c r="BM262" s="142" t="s">
        <v>401</v>
      </c>
    </row>
    <row r="263" spans="2:65" s="1" customFormat="1" ht="19.2">
      <c r="B263" s="28"/>
      <c r="D263" s="144" t="s">
        <v>176</v>
      </c>
      <c r="F263" s="145" t="s">
        <v>400</v>
      </c>
      <c r="I263" s="146"/>
      <c r="L263" s="28"/>
      <c r="M263" s="147"/>
      <c r="T263" s="52"/>
      <c r="AT263" s="13" t="s">
        <v>176</v>
      </c>
      <c r="AU263" s="13" t="s">
        <v>88</v>
      </c>
    </row>
    <row r="264" spans="2:65" s="1" customFormat="1" ht="24.15" customHeight="1">
      <c r="B264" s="129"/>
      <c r="C264" s="130" t="s">
        <v>292</v>
      </c>
      <c r="D264" s="130" t="s">
        <v>171</v>
      </c>
      <c r="E264" s="131" t="s">
        <v>402</v>
      </c>
      <c r="F264" s="132" t="s">
        <v>403</v>
      </c>
      <c r="G264" s="133" t="s">
        <v>202</v>
      </c>
      <c r="H264" s="134">
        <v>0.21299999999999999</v>
      </c>
      <c r="I264" s="135"/>
      <c r="J264" s="136">
        <f>ROUND(I264*H264,2)</f>
        <v>0</v>
      </c>
      <c r="K264" s="137"/>
      <c r="L264" s="28"/>
      <c r="M264" s="138" t="s">
        <v>1</v>
      </c>
      <c r="N264" s="139" t="s">
        <v>43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216</v>
      </c>
      <c r="AT264" s="142" t="s">
        <v>171</v>
      </c>
      <c r="AU264" s="142" t="s">
        <v>88</v>
      </c>
      <c r="AY264" s="13" t="s">
        <v>169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3" t="s">
        <v>86</v>
      </c>
      <c r="BK264" s="143">
        <f>ROUND(I264*H264,2)</f>
        <v>0</v>
      </c>
      <c r="BL264" s="13" t="s">
        <v>216</v>
      </c>
      <c r="BM264" s="142" t="s">
        <v>404</v>
      </c>
    </row>
    <row r="265" spans="2:65" s="1" customFormat="1" ht="19.2">
      <c r="B265" s="28"/>
      <c r="D265" s="144" t="s">
        <v>176</v>
      </c>
      <c r="F265" s="145" t="s">
        <v>403</v>
      </c>
      <c r="I265" s="146"/>
      <c r="L265" s="28"/>
      <c r="M265" s="147"/>
      <c r="T265" s="52"/>
      <c r="AT265" s="13" t="s">
        <v>176</v>
      </c>
      <c r="AU265" s="13" t="s">
        <v>88</v>
      </c>
    </row>
    <row r="266" spans="2:65" s="11" customFormat="1" ht="25.95" customHeight="1">
      <c r="B266" s="117"/>
      <c r="D266" s="118" t="s">
        <v>77</v>
      </c>
      <c r="E266" s="119" t="s">
        <v>405</v>
      </c>
      <c r="F266" s="119" t="s">
        <v>406</v>
      </c>
      <c r="I266" s="120"/>
      <c r="J266" s="121">
        <f>BK266</f>
        <v>0</v>
      </c>
      <c r="L266" s="117"/>
      <c r="M266" s="122"/>
      <c r="P266" s="123">
        <f>P267+P276+P279+P282</f>
        <v>0</v>
      </c>
      <c r="R266" s="123">
        <f>R267+R276+R279+R282</f>
        <v>0</v>
      </c>
      <c r="T266" s="124">
        <f>T267+T276+T279+T282</f>
        <v>0</v>
      </c>
      <c r="AR266" s="118" t="s">
        <v>188</v>
      </c>
      <c r="AT266" s="125" t="s">
        <v>77</v>
      </c>
      <c r="AU266" s="125" t="s">
        <v>78</v>
      </c>
      <c r="AY266" s="118" t="s">
        <v>169</v>
      </c>
      <c r="BK266" s="126">
        <f>BK267+BK276+BK279+BK282</f>
        <v>0</v>
      </c>
    </row>
    <row r="267" spans="2:65" s="11" customFormat="1" ht="22.8" customHeight="1">
      <c r="B267" s="117"/>
      <c r="D267" s="118" t="s">
        <v>77</v>
      </c>
      <c r="E267" s="127" t="s">
        <v>407</v>
      </c>
      <c r="F267" s="127" t="s">
        <v>408</v>
      </c>
      <c r="I267" s="120"/>
      <c r="J267" s="128">
        <f>BK267</f>
        <v>0</v>
      </c>
      <c r="L267" s="117"/>
      <c r="M267" s="122"/>
      <c r="P267" s="123">
        <f>SUM(P268:P275)</f>
        <v>0</v>
      </c>
      <c r="R267" s="123">
        <f>SUM(R268:R275)</f>
        <v>0</v>
      </c>
      <c r="T267" s="124">
        <f>SUM(T268:T275)</f>
        <v>0</v>
      </c>
      <c r="AR267" s="118" t="s">
        <v>188</v>
      </c>
      <c r="AT267" s="125" t="s">
        <v>77</v>
      </c>
      <c r="AU267" s="125" t="s">
        <v>86</v>
      </c>
      <c r="AY267" s="118" t="s">
        <v>169</v>
      </c>
      <c r="BK267" s="126">
        <f>SUM(BK268:BK275)</f>
        <v>0</v>
      </c>
    </row>
    <row r="268" spans="2:65" s="1" customFormat="1" ht="16.5" customHeight="1">
      <c r="B268" s="129"/>
      <c r="C268" s="130" t="s">
        <v>409</v>
      </c>
      <c r="D268" s="130" t="s">
        <v>171</v>
      </c>
      <c r="E268" s="131" t="s">
        <v>410</v>
      </c>
      <c r="F268" s="132" t="s">
        <v>411</v>
      </c>
      <c r="G268" s="133" t="s">
        <v>412</v>
      </c>
      <c r="H268" s="134">
        <v>1</v>
      </c>
      <c r="I268" s="135"/>
      <c r="J268" s="136">
        <f>ROUND(I268*H268,2)</f>
        <v>0</v>
      </c>
      <c r="K268" s="137"/>
      <c r="L268" s="28"/>
      <c r="M268" s="138" t="s">
        <v>1</v>
      </c>
      <c r="N268" s="139" t="s">
        <v>43</v>
      </c>
      <c r="P268" s="140">
        <f>O268*H268</f>
        <v>0</v>
      </c>
      <c r="Q268" s="140">
        <v>0</v>
      </c>
      <c r="R268" s="140">
        <f>Q268*H268</f>
        <v>0</v>
      </c>
      <c r="S268" s="140">
        <v>0</v>
      </c>
      <c r="T268" s="141">
        <f>S268*H268</f>
        <v>0</v>
      </c>
      <c r="AR268" s="142" t="s">
        <v>175</v>
      </c>
      <c r="AT268" s="142" t="s">
        <v>171</v>
      </c>
      <c r="AU268" s="142" t="s">
        <v>88</v>
      </c>
      <c r="AY268" s="13" t="s">
        <v>169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3" t="s">
        <v>86</v>
      </c>
      <c r="BK268" s="143">
        <f>ROUND(I268*H268,2)</f>
        <v>0</v>
      </c>
      <c r="BL268" s="13" t="s">
        <v>175</v>
      </c>
      <c r="BM268" s="142" t="s">
        <v>413</v>
      </c>
    </row>
    <row r="269" spans="2:65" s="1" customFormat="1" ht="10.199999999999999">
      <c r="B269" s="28"/>
      <c r="D269" s="144" t="s">
        <v>176</v>
      </c>
      <c r="F269" s="145" t="s">
        <v>411</v>
      </c>
      <c r="I269" s="146"/>
      <c r="L269" s="28"/>
      <c r="M269" s="147"/>
      <c r="T269" s="52"/>
      <c r="AT269" s="13" t="s">
        <v>176</v>
      </c>
      <c r="AU269" s="13" t="s">
        <v>88</v>
      </c>
    </row>
    <row r="270" spans="2:65" s="1" customFormat="1" ht="16.5" customHeight="1">
      <c r="B270" s="129"/>
      <c r="C270" s="130" t="s">
        <v>296</v>
      </c>
      <c r="D270" s="130" t="s">
        <v>171</v>
      </c>
      <c r="E270" s="131" t="s">
        <v>414</v>
      </c>
      <c r="F270" s="132" t="s">
        <v>415</v>
      </c>
      <c r="G270" s="133" t="s">
        <v>412</v>
      </c>
      <c r="H270" s="134">
        <v>1</v>
      </c>
      <c r="I270" s="135"/>
      <c r="J270" s="136">
        <f>ROUND(I270*H270,2)</f>
        <v>0</v>
      </c>
      <c r="K270" s="137"/>
      <c r="L270" s="28"/>
      <c r="M270" s="138" t="s">
        <v>1</v>
      </c>
      <c r="N270" s="139" t="s">
        <v>43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175</v>
      </c>
      <c r="AT270" s="142" t="s">
        <v>171</v>
      </c>
      <c r="AU270" s="142" t="s">
        <v>88</v>
      </c>
      <c r="AY270" s="13" t="s">
        <v>169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3" t="s">
        <v>86</v>
      </c>
      <c r="BK270" s="143">
        <f>ROUND(I270*H270,2)</f>
        <v>0</v>
      </c>
      <c r="BL270" s="13" t="s">
        <v>175</v>
      </c>
      <c r="BM270" s="142" t="s">
        <v>416</v>
      </c>
    </row>
    <row r="271" spans="2:65" s="1" customFormat="1" ht="10.199999999999999">
      <c r="B271" s="28"/>
      <c r="D271" s="144" t="s">
        <v>176</v>
      </c>
      <c r="F271" s="145" t="s">
        <v>415</v>
      </c>
      <c r="I271" s="146"/>
      <c r="L271" s="28"/>
      <c r="M271" s="147"/>
      <c r="T271" s="52"/>
      <c r="AT271" s="13" t="s">
        <v>176</v>
      </c>
      <c r="AU271" s="13" t="s">
        <v>88</v>
      </c>
    </row>
    <row r="272" spans="2:65" s="1" customFormat="1" ht="16.5" customHeight="1">
      <c r="B272" s="129"/>
      <c r="C272" s="130" t="s">
        <v>417</v>
      </c>
      <c r="D272" s="130" t="s">
        <v>171</v>
      </c>
      <c r="E272" s="131" t="s">
        <v>418</v>
      </c>
      <c r="F272" s="132" t="s">
        <v>419</v>
      </c>
      <c r="G272" s="133" t="s">
        <v>412</v>
      </c>
      <c r="H272" s="134">
        <v>1</v>
      </c>
      <c r="I272" s="135"/>
      <c r="J272" s="136">
        <f>ROUND(I272*H272,2)</f>
        <v>0</v>
      </c>
      <c r="K272" s="137"/>
      <c r="L272" s="28"/>
      <c r="M272" s="138" t="s">
        <v>1</v>
      </c>
      <c r="N272" s="139" t="s">
        <v>43</v>
      </c>
      <c r="P272" s="140">
        <f>O272*H272</f>
        <v>0</v>
      </c>
      <c r="Q272" s="140">
        <v>0</v>
      </c>
      <c r="R272" s="140">
        <f>Q272*H272</f>
        <v>0</v>
      </c>
      <c r="S272" s="140">
        <v>0</v>
      </c>
      <c r="T272" s="141">
        <f>S272*H272</f>
        <v>0</v>
      </c>
      <c r="AR272" s="142" t="s">
        <v>420</v>
      </c>
      <c r="AT272" s="142" t="s">
        <v>171</v>
      </c>
      <c r="AU272" s="142" t="s">
        <v>88</v>
      </c>
      <c r="AY272" s="13" t="s">
        <v>169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3" t="s">
        <v>86</v>
      </c>
      <c r="BK272" s="143">
        <f>ROUND(I272*H272,2)</f>
        <v>0</v>
      </c>
      <c r="BL272" s="13" t="s">
        <v>420</v>
      </c>
      <c r="BM272" s="142" t="s">
        <v>421</v>
      </c>
    </row>
    <row r="273" spans="2:65" s="1" customFormat="1" ht="10.199999999999999">
      <c r="B273" s="28"/>
      <c r="D273" s="144" t="s">
        <v>176</v>
      </c>
      <c r="F273" s="145" t="s">
        <v>419</v>
      </c>
      <c r="I273" s="146"/>
      <c r="L273" s="28"/>
      <c r="M273" s="147"/>
      <c r="T273" s="52"/>
      <c r="AT273" s="13" t="s">
        <v>176</v>
      </c>
      <c r="AU273" s="13" t="s">
        <v>88</v>
      </c>
    </row>
    <row r="274" spans="2:65" s="1" customFormat="1" ht="16.5" customHeight="1">
      <c r="B274" s="129"/>
      <c r="C274" s="130" t="s">
        <v>313</v>
      </c>
      <c r="D274" s="130" t="s">
        <v>171</v>
      </c>
      <c r="E274" s="131" t="s">
        <v>422</v>
      </c>
      <c r="F274" s="132" t="s">
        <v>423</v>
      </c>
      <c r="G274" s="133" t="s">
        <v>412</v>
      </c>
      <c r="H274" s="134">
        <v>1</v>
      </c>
      <c r="I274" s="135"/>
      <c r="J274" s="136">
        <f>ROUND(I274*H274,2)</f>
        <v>0</v>
      </c>
      <c r="K274" s="137"/>
      <c r="L274" s="28"/>
      <c r="M274" s="138" t="s">
        <v>1</v>
      </c>
      <c r="N274" s="139" t="s">
        <v>43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420</v>
      </c>
      <c r="AT274" s="142" t="s">
        <v>171</v>
      </c>
      <c r="AU274" s="142" t="s">
        <v>88</v>
      </c>
      <c r="AY274" s="13" t="s">
        <v>169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3" t="s">
        <v>86</v>
      </c>
      <c r="BK274" s="143">
        <f>ROUND(I274*H274,2)</f>
        <v>0</v>
      </c>
      <c r="BL274" s="13" t="s">
        <v>420</v>
      </c>
      <c r="BM274" s="142" t="s">
        <v>424</v>
      </c>
    </row>
    <row r="275" spans="2:65" s="1" customFormat="1" ht="10.199999999999999">
      <c r="B275" s="28"/>
      <c r="D275" s="144" t="s">
        <v>176</v>
      </c>
      <c r="F275" s="145" t="s">
        <v>423</v>
      </c>
      <c r="I275" s="146"/>
      <c r="L275" s="28"/>
      <c r="M275" s="147"/>
      <c r="T275" s="52"/>
      <c r="AT275" s="13" t="s">
        <v>176</v>
      </c>
      <c r="AU275" s="13" t="s">
        <v>88</v>
      </c>
    </row>
    <row r="276" spans="2:65" s="11" customFormat="1" ht="22.8" customHeight="1">
      <c r="B276" s="117"/>
      <c r="D276" s="118" t="s">
        <v>77</v>
      </c>
      <c r="E276" s="127" t="s">
        <v>425</v>
      </c>
      <c r="F276" s="127" t="s">
        <v>426</v>
      </c>
      <c r="I276" s="120"/>
      <c r="J276" s="128">
        <f>BK276</f>
        <v>0</v>
      </c>
      <c r="L276" s="117"/>
      <c r="M276" s="122"/>
      <c r="P276" s="123">
        <f>SUM(P277:P278)</f>
        <v>0</v>
      </c>
      <c r="R276" s="123">
        <f>SUM(R277:R278)</f>
        <v>0</v>
      </c>
      <c r="T276" s="124">
        <f>SUM(T277:T278)</f>
        <v>0</v>
      </c>
      <c r="AR276" s="118" t="s">
        <v>188</v>
      </c>
      <c r="AT276" s="125" t="s">
        <v>77</v>
      </c>
      <c r="AU276" s="125" t="s">
        <v>86</v>
      </c>
      <c r="AY276" s="118" t="s">
        <v>169</v>
      </c>
      <c r="BK276" s="126">
        <f>SUM(BK277:BK278)</f>
        <v>0</v>
      </c>
    </row>
    <row r="277" spans="2:65" s="1" customFormat="1" ht="16.5" customHeight="1">
      <c r="B277" s="129"/>
      <c r="C277" s="130" t="s">
        <v>427</v>
      </c>
      <c r="D277" s="130" t="s">
        <v>171</v>
      </c>
      <c r="E277" s="131" t="s">
        <v>428</v>
      </c>
      <c r="F277" s="132" t="s">
        <v>426</v>
      </c>
      <c r="G277" s="133" t="s">
        <v>412</v>
      </c>
      <c r="H277" s="134">
        <v>1</v>
      </c>
      <c r="I277" s="135"/>
      <c r="J277" s="136">
        <f>ROUND(I277*H277,2)</f>
        <v>0</v>
      </c>
      <c r="K277" s="137"/>
      <c r="L277" s="28"/>
      <c r="M277" s="138" t="s">
        <v>1</v>
      </c>
      <c r="N277" s="139" t="s">
        <v>43</v>
      </c>
      <c r="P277" s="140">
        <f>O277*H277</f>
        <v>0</v>
      </c>
      <c r="Q277" s="140">
        <v>0</v>
      </c>
      <c r="R277" s="140">
        <f>Q277*H277</f>
        <v>0</v>
      </c>
      <c r="S277" s="140">
        <v>0</v>
      </c>
      <c r="T277" s="141">
        <f>S277*H277</f>
        <v>0</v>
      </c>
      <c r="AR277" s="142" t="s">
        <v>175</v>
      </c>
      <c r="AT277" s="142" t="s">
        <v>171</v>
      </c>
      <c r="AU277" s="142" t="s">
        <v>88</v>
      </c>
      <c r="AY277" s="13" t="s">
        <v>169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3" t="s">
        <v>86</v>
      </c>
      <c r="BK277" s="143">
        <f>ROUND(I277*H277,2)</f>
        <v>0</v>
      </c>
      <c r="BL277" s="13" t="s">
        <v>175</v>
      </c>
      <c r="BM277" s="142" t="s">
        <v>429</v>
      </c>
    </row>
    <row r="278" spans="2:65" s="1" customFormat="1" ht="10.199999999999999">
      <c r="B278" s="28"/>
      <c r="D278" s="144" t="s">
        <v>176</v>
      </c>
      <c r="F278" s="145" t="s">
        <v>426</v>
      </c>
      <c r="I278" s="146"/>
      <c r="L278" s="28"/>
      <c r="M278" s="147"/>
      <c r="T278" s="52"/>
      <c r="AT278" s="13" t="s">
        <v>176</v>
      </c>
      <c r="AU278" s="13" t="s">
        <v>88</v>
      </c>
    </row>
    <row r="279" spans="2:65" s="11" customFormat="1" ht="22.8" customHeight="1">
      <c r="B279" s="117"/>
      <c r="D279" s="118" t="s">
        <v>77</v>
      </c>
      <c r="E279" s="127" t="s">
        <v>430</v>
      </c>
      <c r="F279" s="127" t="s">
        <v>431</v>
      </c>
      <c r="I279" s="120"/>
      <c r="J279" s="128">
        <f>BK279</f>
        <v>0</v>
      </c>
      <c r="L279" s="117"/>
      <c r="M279" s="122"/>
      <c r="P279" s="123">
        <f>SUM(P280:P281)</f>
        <v>0</v>
      </c>
      <c r="R279" s="123">
        <f>SUM(R280:R281)</f>
        <v>0</v>
      </c>
      <c r="T279" s="124">
        <f>SUM(T280:T281)</f>
        <v>0</v>
      </c>
      <c r="AR279" s="118" t="s">
        <v>188</v>
      </c>
      <c r="AT279" s="125" t="s">
        <v>77</v>
      </c>
      <c r="AU279" s="125" t="s">
        <v>86</v>
      </c>
      <c r="AY279" s="118" t="s">
        <v>169</v>
      </c>
      <c r="BK279" s="126">
        <f>SUM(BK280:BK281)</f>
        <v>0</v>
      </c>
    </row>
    <row r="280" spans="2:65" s="1" customFormat="1" ht="21.75" customHeight="1">
      <c r="B280" s="129"/>
      <c r="C280" s="130" t="s">
        <v>300</v>
      </c>
      <c r="D280" s="130" t="s">
        <v>171</v>
      </c>
      <c r="E280" s="131" t="s">
        <v>432</v>
      </c>
      <c r="F280" s="132" t="s">
        <v>433</v>
      </c>
      <c r="G280" s="133" t="s">
        <v>412</v>
      </c>
      <c r="H280" s="134">
        <v>10</v>
      </c>
      <c r="I280" s="135"/>
      <c r="J280" s="136">
        <f>ROUND(I280*H280,2)</f>
        <v>0</v>
      </c>
      <c r="K280" s="137"/>
      <c r="L280" s="28"/>
      <c r="M280" s="138" t="s">
        <v>1</v>
      </c>
      <c r="N280" s="139" t="s">
        <v>43</v>
      </c>
      <c r="P280" s="140">
        <f>O280*H280</f>
        <v>0</v>
      </c>
      <c r="Q280" s="140">
        <v>0</v>
      </c>
      <c r="R280" s="140">
        <f>Q280*H280</f>
        <v>0</v>
      </c>
      <c r="S280" s="140">
        <v>0</v>
      </c>
      <c r="T280" s="141">
        <f>S280*H280</f>
        <v>0</v>
      </c>
      <c r="AR280" s="142" t="s">
        <v>175</v>
      </c>
      <c r="AT280" s="142" t="s">
        <v>171</v>
      </c>
      <c r="AU280" s="142" t="s">
        <v>88</v>
      </c>
      <c r="AY280" s="13" t="s">
        <v>169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3" t="s">
        <v>86</v>
      </c>
      <c r="BK280" s="143">
        <f>ROUND(I280*H280,2)</f>
        <v>0</v>
      </c>
      <c r="BL280" s="13" t="s">
        <v>175</v>
      </c>
      <c r="BM280" s="142" t="s">
        <v>434</v>
      </c>
    </row>
    <row r="281" spans="2:65" s="1" customFormat="1" ht="10.199999999999999">
      <c r="B281" s="28"/>
      <c r="D281" s="144" t="s">
        <v>176</v>
      </c>
      <c r="F281" s="145" t="s">
        <v>433</v>
      </c>
      <c r="I281" s="146"/>
      <c r="L281" s="28"/>
      <c r="M281" s="147"/>
      <c r="T281" s="52"/>
      <c r="AT281" s="13" t="s">
        <v>176</v>
      </c>
      <c r="AU281" s="13" t="s">
        <v>88</v>
      </c>
    </row>
    <row r="282" spans="2:65" s="11" customFormat="1" ht="22.8" customHeight="1">
      <c r="B282" s="117"/>
      <c r="D282" s="118" t="s">
        <v>77</v>
      </c>
      <c r="E282" s="127" t="s">
        <v>435</v>
      </c>
      <c r="F282" s="127" t="s">
        <v>436</v>
      </c>
      <c r="I282" s="120"/>
      <c r="J282" s="128">
        <f>BK282</f>
        <v>0</v>
      </c>
      <c r="L282" s="117"/>
      <c r="M282" s="122"/>
      <c r="P282" s="123">
        <f>SUM(P283:P286)</f>
        <v>0</v>
      </c>
      <c r="R282" s="123">
        <f>SUM(R283:R286)</f>
        <v>0</v>
      </c>
      <c r="T282" s="124">
        <f>SUM(T283:T286)</f>
        <v>0</v>
      </c>
      <c r="AR282" s="118" t="s">
        <v>188</v>
      </c>
      <c r="AT282" s="125" t="s">
        <v>77</v>
      </c>
      <c r="AU282" s="125" t="s">
        <v>86</v>
      </c>
      <c r="AY282" s="118" t="s">
        <v>169</v>
      </c>
      <c r="BK282" s="126">
        <f>SUM(BK283:BK286)</f>
        <v>0</v>
      </c>
    </row>
    <row r="283" spans="2:65" s="1" customFormat="1" ht="21.75" customHeight="1">
      <c r="B283" s="129"/>
      <c r="C283" s="130" t="s">
        <v>437</v>
      </c>
      <c r="D283" s="130" t="s">
        <v>171</v>
      </c>
      <c r="E283" s="131" t="s">
        <v>438</v>
      </c>
      <c r="F283" s="132" t="s">
        <v>439</v>
      </c>
      <c r="G283" s="133" t="s">
        <v>412</v>
      </c>
      <c r="H283" s="134">
        <v>1</v>
      </c>
      <c r="I283" s="135"/>
      <c r="J283" s="136">
        <f>ROUND(I283*H283,2)</f>
        <v>0</v>
      </c>
      <c r="K283" s="137"/>
      <c r="L283" s="28"/>
      <c r="M283" s="138" t="s">
        <v>1</v>
      </c>
      <c r="N283" s="139" t="s">
        <v>43</v>
      </c>
      <c r="P283" s="140">
        <f>O283*H283</f>
        <v>0</v>
      </c>
      <c r="Q283" s="140">
        <v>0</v>
      </c>
      <c r="R283" s="140">
        <f>Q283*H283</f>
        <v>0</v>
      </c>
      <c r="S283" s="140">
        <v>0</v>
      </c>
      <c r="T283" s="141">
        <f>S283*H283</f>
        <v>0</v>
      </c>
      <c r="AR283" s="142" t="s">
        <v>175</v>
      </c>
      <c r="AT283" s="142" t="s">
        <v>171</v>
      </c>
      <c r="AU283" s="142" t="s">
        <v>88</v>
      </c>
      <c r="AY283" s="13" t="s">
        <v>169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3" t="s">
        <v>86</v>
      </c>
      <c r="BK283" s="143">
        <f>ROUND(I283*H283,2)</f>
        <v>0</v>
      </c>
      <c r="BL283" s="13" t="s">
        <v>175</v>
      </c>
      <c r="BM283" s="142" t="s">
        <v>440</v>
      </c>
    </row>
    <row r="284" spans="2:65" s="1" customFormat="1" ht="10.199999999999999">
      <c r="B284" s="28"/>
      <c r="D284" s="144" t="s">
        <v>176</v>
      </c>
      <c r="F284" s="145" t="s">
        <v>439</v>
      </c>
      <c r="I284" s="146"/>
      <c r="L284" s="28"/>
      <c r="M284" s="147"/>
      <c r="T284" s="52"/>
      <c r="AT284" s="13" t="s">
        <v>176</v>
      </c>
      <c r="AU284" s="13" t="s">
        <v>88</v>
      </c>
    </row>
    <row r="285" spans="2:65" s="1" customFormat="1" ht="24.15" customHeight="1">
      <c r="B285" s="129"/>
      <c r="C285" s="130" t="s">
        <v>304</v>
      </c>
      <c r="D285" s="130" t="s">
        <v>171</v>
      </c>
      <c r="E285" s="131" t="s">
        <v>441</v>
      </c>
      <c r="F285" s="132" t="s">
        <v>442</v>
      </c>
      <c r="G285" s="133" t="s">
        <v>412</v>
      </c>
      <c r="H285" s="134">
        <v>1</v>
      </c>
      <c r="I285" s="135"/>
      <c r="J285" s="136">
        <f>ROUND(I285*H285,2)</f>
        <v>0</v>
      </c>
      <c r="K285" s="137"/>
      <c r="L285" s="28"/>
      <c r="M285" s="138" t="s">
        <v>1</v>
      </c>
      <c r="N285" s="139" t="s">
        <v>43</v>
      </c>
      <c r="P285" s="140">
        <f>O285*H285</f>
        <v>0</v>
      </c>
      <c r="Q285" s="140">
        <v>0</v>
      </c>
      <c r="R285" s="140">
        <f>Q285*H285</f>
        <v>0</v>
      </c>
      <c r="S285" s="140">
        <v>0</v>
      </c>
      <c r="T285" s="141">
        <f>S285*H285</f>
        <v>0</v>
      </c>
      <c r="AR285" s="142" t="s">
        <v>175</v>
      </c>
      <c r="AT285" s="142" t="s">
        <v>171</v>
      </c>
      <c r="AU285" s="142" t="s">
        <v>88</v>
      </c>
      <c r="AY285" s="13" t="s">
        <v>169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3" t="s">
        <v>86</v>
      </c>
      <c r="BK285" s="143">
        <f>ROUND(I285*H285,2)</f>
        <v>0</v>
      </c>
      <c r="BL285" s="13" t="s">
        <v>175</v>
      </c>
      <c r="BM285" s="142" t="s">
        <v>443</v>
      </c>
    </row>
    <row r="286" spans="2:65" s="1" customFormat="1" ht="10.199999999999999">
      <c r="B286" s="28"/>
      <c r="D286" s="144" t="s">
        <v>176</v>
      </c>
      <c r="F286" s="145" t="s">
        <v>442</v>
      </c>
      <c r="I286" s="146"/>
      <c r="L286" s="28"/>
      <c r="M286" s="159"/>
      <c r="N286" s="160"/>
      <c r="O286" s="160"/>
      <c r="P286" s="160"/>
      <c r="Q286" s="160"/>
      <c r="R286" s="160"/>
      <c r="S286" s="160"/>
      <c r="T286" s="161"/>
      <c r="AT286" s="13" t="s">
        <v>176</v>
      </c>
      <c r="AU286" s="13" t="s">
        <v>88</v>
      </c>
    </row>
    <row r="287" spans="2:65" s="1" customFormat="1" ht="6.9" customHeight="1">
      <c r="B287" s="40"/>
      <c r="C287" s="41"/>
      <c r="D287" s="41"/>
      <c r="E287" s="41"/>
      <c r="F287" s="41"/>
      <c r="G287" s="41"/>
      <c r="H287" s="41"/>
      <c r="I287" s="41"/>
      <c r="J287" s="41"/>
      <c r="K287" s="41"/>
      <c r="L287" s="28"/>
    </row>
  </sheetData>
  <autoFilter ref="C132:K286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0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90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444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ROUND(J132,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ROUND((SUM(BE132:BE304)),  2)</f>
        <v>0</v>
      </c>
      <c r="I33" s="88">
        <v>0.21</v>
      </c>
      <c r="J33" s="87">
        <f>ROUND(((SUM(BE132:BE304))*I33),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ROUND((SUM(BF132:BF304)),  2)</f>
        <v>0</v>
      </c>
      <c r="I34" s="88">
        <v>0.15</v>
      </c>
      <c r="J34" s="87">
        <f>ROUND(((SUM(BF132:BF304))*I34),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ROUND((SUM(BG132:BG304)),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ROUND((SUM(BH132:BH304)),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ROUND((SUM(BI132:BI304)),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102a - SO 102a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J132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J133</f>
        <v>0</v>
      </c>
      <c r="L97" s="100"/>
    </row>
    <row r="98" spans="2:12" s="9" customFormat="1" ht="19.95" customHeight="1">
      <c r="B98" s="104"/>
      <c r="D98" s="105" t="s">
        <v>138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9" customFormat="1" ht="19.95" customHeight="1">
      <c r="B99" s="104"/>
      <c r="D99" s="105" t="s">
        <v>139</v>
      </c>
      <c r="E99" s="106"/>
      <c r="F99" s="106"/>
      <c r="G99" s="106"/>
      <c r="H99" s="106"/>
      <c r="I99" s="106"/>
      <c r="J99" s="107">
        <f>J175</f>
        <v>0</v>
      </c>
      <c r="L99" s="104"/>
    </row>
    <row r="100" spans="2:12" s="9" customFormat="1" ht="19.95" customHeight="1">
      <c r="B100" s="104"/>
      <c r="D100" s="105" t="s">
        <v>140</v>
      </c>
      <c r="E100" s="106"/>
      <c r="F100" s="106"/>
      <c r="G100" s="106"/>
      <c r="H100" s="106"/>
      <c r="I100" s="106"/>
      <c r="J100" s="107">
        <f>J180</f>
        <v>0</v>
      </c>
      <c r="L100" s="104"/>
    </row>
    <row r="101" spans="2:12" s="9" customFormat="1" ht="19.95" customHeight="1">
      <c r="B101" s="104"/>
      <c r="D101" s="105" t="s">
        <v>141</v>
      </c>
      <c r="E101" s="106"/>
      <c r="F101" s="106"/>
      <c r="G101" s="106"/>
      <c r="H101" s="106"/>
      <c r="I101" s="106"/>
      <c r="J101" s="107">
        <f>J183</f>
        <v>0</v>
      </c>
      <c r="L101" s="104"/>
    </row>
    <row r="102" spans="2:12" s="9" customFormat="1" ht="19.95" customHeight="1">
      <c r="B102" s="104"/>
      <c r="D102" s="105" t="s">
        <v>142</v>
      </c>
      <c r="E102" s="106"/>
      <c r="F102" s="106"/>
      <c r="G102" s="106"/>
      <c r="H102" s="106"/>
      <c r="I102" s="106"/>
      <c r="J102" s="107">
        <f>J192</f>
        <v>0</v>
      </c>
      <c r="L102" s="104"/>
    </row>
    <row r="103" spans="2:12" s="9" customFormat="1" ht="19.95" customHeight="1">
      <c r="B103" s="104"/>
      <c r="D103" s="105" t="s">
        <v>143</v>
      </c>
      <c r="E103" s="106"/>
      <c r="F103" s="106"/>
      <c r="G103" s="106"/>
      <c r="H103" s="106"/>
      <c r="I103" s="106"/>
      <c r="J103" s="107">
        <f>J217</f>
        <v>0</v>
      </c>
      <c r="L103" s="104"/>
    </row>
    <row r="104" spans="2:12" s="9" customFormat="1" ht="19.95" customHeight="1">
      <c r="B104" s="104"/>
      <c r="D104" s="105" t="s">
        <v>144</v>
      </c>
      <c r="E104" s="106"/>
      <c r="F104" s="106"/>
      <c r="G104" s="106"/>
      <c r="H104" s="106"/>
      <c r="I104" s="106"/>
      <c r="J104" s="107">
        <f>J236</f>
        <v>0</v>
      </c>
      <c r="L104" s="104"/>
    </row>
    <row r="105" spans="2:12" s="9" customFormat="1" ht="19.95" customHeight="1">
      <c r="B105" s="104"/>
      <c r="D105" s="105" t="s">
        <v>145</v>
      </c>
      <c r="E105" s="106"/>
      <c r="F105" s="106"/>
      <c r="G105" s="106"/>
      <c r="H105" s="106"/>
      <c r="I105" s="106"/>
      <c r="J105" s="107">
        <f>J263</f>
        <v>0</v>
      </c>
      <c r="L105" s="104"/>
    </row>
    <row r="106" spans="2:12" s="9" customFormat="1" ht="19.95" customHeight="1">
      <c r="B106" s="104"/>
      <c r="D106" s="105" t="s">
        <v>146</v>
      </c>
      <c r="E106" s="106"/>
      <c r="F106" s="106"/>
      <c r="G106" s="106"/>
      <c r="H106" s="106"/>
      <c r="I106" s="106"/>
      <c r="J106" s="107">
        <f>J278</f>
        <v>0</v>
      </c>
      <c r="L106" s="104"/>
    </row>
    <row r="107" spans="2:12" s="8" customFormat="1" ht="24.9" customHeight="1">
      <c r="B107" s="100"/>
      <c r="D107" s="101" t="s">
        <v>147</v>
      </c>
      <c r="E107" s="102"/>
      <c r="F107" s="102"/>
      <c r="G107" s="102"/>
      <c r="H107" s="102"/>
      <c r="I107" s="102"/>
      <c r="J107" s="103">
        <f>J283</f>
        <v>0</v>
      </c>
      <c r="L107" s="100"/>
    </row>
    <row r="108" spans="2:12" s="8" customFormat="1" ht="24.9" customHeight="1">
      <c r="B108" s="100"/>
      <c r="D108" s="101" t="s">
        <v>149</v>
      </c>
      <c r="E108" s="102"/>
      <c r="F108" s="102"/>
      <c r="G108" s="102"/>
      <c r="H108" s="102"/>
      <c r="I108" s="102"/>
      <c r="J108" s="103">
        <f>J284</f>
        <v>0</v>
      </c>
      <c r="L108" s="100"/>
    </row>
    <row r="109" spans="2:12" s="9" customFormat="1" ht="19.95" customHeight="1">
      <c r="B109" s="104"/>
      <c r="D109" s="105" t="s">
        <v>150</v>
      </c>
      <c r="E109" s="106"/>
      <c r="F109" s="106"/>
      <c r="G109" s="106"/>
      <c r="H109" s="106"/>
      <c r="I109" s="106"/>
      <c r="J109" s="107">
        <f>J285</f>
        <v>0</v>
      </c>
      <c r="L109" s="104"/>
    </row>
    <row r="110" spans="2:12" s="9" customFormat="1" ht="19.95" customHeight="1">
      <c r="B110" s="104"/>
      <c r="D110" s="105" t="s">
        <v>151</v>
      </c>
      <c r="E110" s="106"/>
      <c r="F110" s="106"/>
      <c r="G110" s="106"/>
      <c r="H110" s="106"/>
      <c r="I110" s="106"/>
      <c r="J110" s="107">
        <f>J294</f>
        <v>0</v>
      </c>
      <c r="L110" s="104"/>
    </row>
    <row r="111" spans="2:12" s="9" customFormat="1" ht="19.95" customHeight="1">
      <c r="B111" s="104"/>
      <c r="D111" s="105" t="s">
        <v>152</v>
      </c>
      <c r="E111" s="106"/>
      <c r="F111" s="106"/>
      <c r="G111" s="106"/>
      <c r="H111" s="106"/>
      <c r="I111" s="106"/>
      <c r="J111" s="107">
        <f>J297</f>
        <v>0</v>
      </c>
      <c r="L111" s="104"/>
    </row>
    <row r="112" spans="2:12" s="9" customFormat="1" ht="19.95" customHeight="1">
      <c r="B112" s="104"/>
      <c r="D112" s="105" t="s">
        <v>153</v>
      </c>
      <c r="E112" s="106"/>
      <c r="F112" s="106"/>
      <c r="G112" s="106"/>
      <c r="H112" s="106"/>
      <c r="I112" s="106"/>
      <c r="J112" s="107">
        <f>J300</f>
        <v>0</v>
      </c>
      <c r="L112" s="104"/>
    </row>
    <row r="113" spans="2:12" s="1" customFormat="1" ht="21.75" customHeight="1">
      <c r="B113" s="28"/>
      <c r="L113" s="28"/>
    </row>
    <row r="114" spans="2:12" s="1" customFormat="1" ht="6.9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8"/>
    </row>
    <row r="118" spans="2:12" s="1" customFormat="1" ht="6.9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8"/>
    </row>
    <row r="119" spans="2:12" s="1" customFormat="1" ht="24.9" customHeight="1">
      <c r="B119" s="28"/>
      <c r="C119" s="17" t="s">
        <v>154</v>
      </c>
      <c r="L119" s="28"/>
    </row>
    <row r="120" spans="2:12" s="1" customFormat="1" ht="6.9" customHeight="1">
      <c r="B120" s="28"/>
      <c r="L120" s="28"/>
    </row>
    <row r="121" spans="2:12" s="1" customFormat="1" ht="12" customHeight="1">
      <c r="B121" s="28"/>
      <c r="C121" s="23" t="s">
        <v>16</v>
      </c>
      <c r="L121" s="28"/>
    </row>
    <row r="122" spans="2:12" s="1" customFormat="1" ht="16.5" customHeight="1">
      <c r="B122" s="28"/>
      <c r="E122" s="205" t="str">
        <f>E7</f>
        <v>Cyklotrasa A3 v intravilánu Kolovrat</v>
      </c>
      <c r="F122" s="206"/>
      <c r="G122" s="206"/>
      <c r="H122" s="206"/>
      <c r="L122" s="28"/>
    </row>
    <row r="123" spans="2:12" s="1" customFormat="1" ht="12" customHeight="1">
      <c r="B123" s="28"/>
      <c r="C123" s="23" t="s">
        <v>130</v>
      </c>
      <c r="L123" s="28"/>
    </row>
    <row r="124" spans="2:12" s="1" customFormat="1" ht="16.5" customHeight="1">
      <c r="B124" s="28"/>
      <c r="E124" s="170" t="str">
        <f>E9</f>
        <v>SO 102a - SO 102a</v>
      </c>
      <c r="F124" s="207"/>
      <c r="G124" s="207"/>
      <c r="H124" s="207"/>
      <c r="L124" s="28"/>
    </row>
    <row r="125" spans="2:12" s="1" customFormat="1" ht="6.9" customHeight="1">
      <c r="B125" s="28"/>
      <c r="L125" s="28"/>
    </row>
    <row r="126" spans="2:12" s="1" customFormat="1" ht="12" customHeight="1">
      <c r="B126" s="28"/>
      <c r="C126" s="23" t="s">
        <v>20</v>
      </c>
      <c r="F126" s="21" t="str">
        <f>F12</f>
        <v xml:space="preserve"> </v>
      </c>
      <c r="I126" s="23" t="s">
        <v>22</v>
      </c>
      <c r="J126" s="48" t="str">
        <f>IF(J12="","",J12)</f>
        <v>5. 9. 2023</v>
      </c>
      <c r="L126" s="28"/>
    </row>
    <row r="127" spans="2:12" s="1" customFormat="1" ht="6.9" customHeight="1">
      <c r="B127" s="28"/>
      <c r="L127" s="28"/>
    </row>
    <row r="128" spans="2:12" s="1" customFormat="1" ht="15.15" customHeight="1">
      <c r="B128" s="28"/>
      <c r="C128" s="23" t="s">
        <v>24</v>
      </c>
      <c r="F128" s="21" t="str">
        <f>E15</f>
        <v>MĚSTSKÁ ČÁST PRAHA-KOLOVRATY</v>
      </c>
      <c r="I128" s="23" t="s">
        <v>31</v>
      </c>
      <c r="J128" s="26" t="str">
        <f>E21</f>
        <v>PFProjekt s.r.o.</v>
      </c>
      <c r="L128" s="28"/>
    </row>
    <row r="129" spans="2:65" s="1" customFormat="1" ht="15.15" customHeight="1">
      <c r="B129" s="28"/>
      <c r="C129" s="23" t="s">
        <v>29</v>
      </c>
      <c r="F129" s="21" t="str">
        <f>IF(E18="","",E18)</f>
        <v>Vyplň údaj</v>
      </c>
      <c r="I129" s="23" t="s">
        <v>34</v>
      </c>
      <c r="J129" s="26" t="str">
        <f>E24</f>
        <v xml:space="preserve"> </v>
      </c>
      <c r="L129" s="28"/>
    </row>
    <row r="130" spans="2:65" s="1" customFormat="1" ht="10.35" customHeight="1">
      <c r="B130" s="28"/>
      <c r="L130" s="28"/>
    </row>
    <row r="131" spans="2:65" s="10" customFormat="1" ht="29.25" customHeight="1">
      <c r="B131" s="108"/>
      <c r="C131" s="109" t="s">
        <v>155</v>
      </c>
      <c r="D131" s="110" t="s">
        <v>63</v>
      </c>
      <c r="E131" s="110" t="s">
        <v>59</v>
      </c>
      <c r="F131" s="110" t="s">
        <v>60</v>
      </c>
      <c r="G131" s="110" t="s">
        <v>156</v>
      </c>
      <c r="H131" s="110" t="s">
        <v>157</v>
      </c>
      <c r="I131" s="110" t="s">
        <v>158</v>
      </c>
      <c r="J131" s="111" t="s">
        <v>134</v>
      </c>
      <c r="K131" s="112" t="s">
        <v>159</v>
      </c>
      <c r="L131" s="108"/>
      <c r="M131" s="55" t="s">
        <v>1</v>
      </c>
      <c r="N131" s="56" t="s">
        <v>42</v>
      </c>
      <c r="O131" s="56" t="s">
        <v>160</v>
      </c>
      <c r="P131" s="56" t="s">
        <v>161</v>
      </c>
      <c r="Q131" s="56" t="s">
        <v>162</v>
      </c>
      <c r="R131" s="56" t="s">
        <v>163</v>
      </c>
      <c r="S131" s="56" t="s">
        <v>164</v>
      </c>
      <c r="T131" s="57" t="s">
        <v>165</v>
      </c>
    </row>
    <row r="132" spans="2:65" s="1" customFormat="1" ht="22.8" customHeight="1">
      <c r="B132" s="28"/>
      <c r="C132" s="60" t="s">
        <v>166</v>
      </c>
      <c r="J132" s="113">
        <f>BK132</f>
        <v>0</v>
      </c>
      <c r="L132" s="28"/>
      <c r="M132" s="58"/>
      <c r="N132" s="49"/>
      <c r="O132" s="49"/>
      <c r="P132" s="114">
        <f>P133+P283+P284</f>
        <v>0</v>
      </c>
      <c r="Q132" s="49"/>
      <c r="R132" s="114">
        <f>R133+R283+R284</f>
        <v>0</v>
      </c>
      <c r="S132" s="49"/>
      <c r="T132" s="115">
        <f>T133+T283+T284</f>
        <v>0</v>
      </c>
      <c r="AT132" s="13" t="s">
        <v>77</v>
      </c>
      <c r="AU132" s="13" t="s">
        <v>136</v>
      </c>
      <c r="BK132" s="116">
        <f>BK133+BK283+BK284</f>
        <v>0</v>
      </c>
    </row>
    <row r="133" spans="2:65" s="11" customFormat="1" ht="25.95" customHeight="1">
      <c r="B133" s="117"/>
      <c r="D133" s="118" t="s">
        <v>77</v>
      </c>
      <c r="E133" s="119" t="s">
        <v>167</v>
      </c>
      <c r="F133" s="119" t="s">
        <v>168</v>
      </c>
      <c r="I133" s="120"/>
      <c r="J133" s="121">
        <f>BK133</f>
        <v>0</v>
      </c>
      <c r="L133" s="117"/>
      <c r="M133" s="122"/>
      <c r="P133" s="123">
        <f>P134+P175+P180+P183+P192+P217+P236+P263+P278</f>
        <v>0</v>
      </c>
      <c r="R133" s="123">
        <f>R134+R175+R180+R183+R192+R217+R236+R263+R278</f>
        <v>0</v>
      </c>
      <c r="T133" s="124">
        <f>T134+T175+T180+T183+T192+T217+T236+T263+T278</f>
        <v>0</v>
      </c>
      <c r="AR133" s="118" t="s">
        <v>86</v>
      </c>
      <c r="AT133" s="125" t="s">
        <v>77</v>
      </c>
      <c r="AU133" s="125" t="s">
        <v>78</v>
      </c>
      <c r="AY133" s="118" t="s">
        <v>169</v>
      </c>
      <c r="BK133" s="126">
        <f>BK134+BK175+BK180+BK183+BK192+BK217+BK236+BK263+BK278</f>
        <v>0</v>
      </c>
    </row>
    <row r="134" spans="2:65" s="11" customFormat="1" ht="22.8" customHeight="1">
      <c r="B134" s="117"/>
      <c r="D134" s="118" t="s">
        <v>77</v>
      </c>
      <c r="E134" s="127" t="s">
        <v>86</v>
      </c>
      <c r="F134" s="127" t="s">
        <v>170</v>
      </c>
      <c r="I134" s="120"/>
      <c r="J134" s="128">
        <f>BK134</f>
        <v>0</v>
      </c>
      <c r="L134" s="117"/>
      <c r="M134" s="122"/>
      <c r="P134" s="123">
        <f>SUM(P135:P174)</f>
        <v>0</v>
      </c>
      <c r="R134" s="123">
        <f>SUM(R135:R174)</f>
        <v>0</v>
      </c>
      <c r="T134" s="124">
        <f>SUM(T135:T174)</f>
        <v>0</v>
      </c>
      <c r="AR134" s="118" t="s">
        <v>86</v>
      </c>
      <c r="AT134" s="125" t="s">
        <v>77</v>
      </c>
      <c r="AU134" s="125" t="s">
        <v>86</v>
      </c>
      <c r="AY134" s="118" t="s">
        <v>169</v>
      </c>
      <c r="BK134" s="126">
        <f>SUM(BK135:BK174)</f>
        <v>0</v>
      </c>
    </row>
    <row r="135" spans="2:65" s="1" customFormat="1" ht="24.15" customHeight="1">
      <c r="B135" s="129"/>
      <c r="C135" s="130" t="s">
        <v>86</v>
      </c>
      <c r="D135" s="130" t="s">
        <v>171</v>
      </c>
      <c r="E135" s="131" t="s">
        <v>445</v>
      </c>
      <c r="F135" s="132" t="s">
        <v>446</v>
      </c>
      <c r="G135" s="133" t="s">
        <v>174</v>
      </c>
      <c r="H135" s="134">
        <v>47</v>
      </c>
      <c r="I135" s="135"/>
      <c r="J135" s="136">
        <f>ROUND(I135*H135,2)</f>
        <v>0</v>
      </c>
      <c r="K135" s="137"/>
      <c r="L135" s="28"/>
      <c r="M135" s="138" t="s">
        <v>1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175</v>
      </c>
      <c r="AT135" s="142" t="s">
        <v>171</v>
      </c>
      <c r="AU135" s="142" t="s">
        <v>88</v>
      </c>
      <c r="AY135" s="13" t="s">
        <v>169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3" t="s">
        <v>86</v>
      </c>
      <c r="BK135" s="143">
        <f>ROUND(I135*H135,2)</f>
        <v>0</v>
      </c>
      <c r="BL135" s="13" t="s">
        <v>175</v>
      </c>
      <c r="BM135" s="142" t="s">
        <v>88</v>
      </c>
    </row>
    <row r="136" spans="2:65" s="1" customFormat="1" ht="19.2">
      <c r="B136" s="28"/>
      <c r="D136" s="144" t="s">
        <v>176</v>
      </c>
      <c r="F136" s="145" t="s">
        <v>446</v>
      </c>
      <c r="I136" s="146"/>
      <c r="L136" s="28"/>
      <c r="M136" s="147"/>
      <c r="T136" s="52"/>
      <c r="AT136" s="13" t="s">
        <v>176</v>
      </c>
      <c r="AU136" s="13" t="s">
        <v>88</v>
      </c>
    </row>
    <row r="137" spans="2:65" s="1" customFormat="1" ht="24.15" customHeight="1">
      <c r="B137" s="129"/>
      <c r="C137" s="130" t="s">
        <v>88</v>
      </c>
      <c r="D137" s="130" t="s">
        <v>171</v>
      </c>
      <c r="E137" s="131" t="s">
        <v>447</v>
      </c>
      <c r="F137" s="132" t="s">
        <v>448</v>
      </c>
      <c r="G137" s="133" t="s">
        <v>174</v>
      </c>
      <c r="H137" s="134">
        <v>200</v>
      </c>
      <c r="I137" s="135"/>
      <c r="J137" s="136">
        <f>ROUND(I137*H137,2)</f>
        <v>0</v>
      </c>
      <c r="K137" s="137"/>
      <c r="L137" s="28"/>
      <c r="M137" s="138" t="s">
        <v>1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175</v>
      </c>
      <c r="AT137" s="142" t="s">
        <v>171</v>
      </c>
      <c r="AU137" s="142" t="s">
        <v>88</v>
      </c>
      <c r="AY137" s="13" t="s">
        <v>169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3" t="s">
        <v>86</v>
      </c>
      <c r="BK137" s="143">
        <f>ROUND(I137*H137,2)</f>
        <v>0</v>
      </c>
      <c r="BL137" s="13" t="s">
        <v>175</v>
      </c>
      <c r="BM137" s="142" t="s">
        <v>175</v>
      </c>
    </row>
    <row r="138" spans="2:65" s="1" customFormat="1" ht="19.2">
      <c r="B138" s="28"/>
      <c r="D138" s="144" t="s">
        <v>176</v>
      </c>
      <c r="F138" s="145" t="s">
        <v>448</v>
      </c>
      <c r="I138" s="146"/>
      <c r="L138" s="28"/>
      <c r="M138" s="147"/>
      <c r="T138" s="52"/>
      <c r="AT138" s="13" t="s">
        <v>176</v>
      </c>
      <c r="AU138" s="13" t="s">
        <v>88</v>
      </c>
    </row>
    <row r="139" spans="2:65" s="1" customFormat="1" ht="24.15" customHeight="1">
      <c r="B139" s="129"/>
      <c r="C139" s="130" t="s">
        <v>180</v>
      </c>
      <c r="D139" s="130" t="s">
        <v>171</v>
      </c>
      <c r="E139" s="131" t="s">
        <v>449</v>
      </c>
      <c r="F139" s="132" t="s">
        <v>450</v>
      </c>
      <c r="G139" s="133" t="s">
        <v>174</v>
      </c>
      <c r="H139" s="134">
        <v>175</v>
      </c>
      <c r="I139" s="135"/>
      <c r="J139" s="136">
        <f>ROUND(I139*H139,2)</f>
        <v>0</v>
      </c>
      <c r="K139" s="137"/>
      <c r="L139" s="28"/>
      <c r="M139" s="138" t="s">
        <v>1</v>
      </c>
      <c r="N139" s="139" t="s">
        <v>43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175</v>
      </c>
      <c r="AT139" s="142" t="s">
        <v>171</v>
      </c>
      <c r="AU139" s="142" t="s">
        <v>88</v>
      </c>
      <c r="AY139" s="13" t="s">
        <v>169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3" t="s">
        <v>86</v>
      </c>
      <c r="BK139" s="143">
        <f>ROUND(I139*H139,2)</f>
        <v>0</v>
      </c>
      <c r="BL139" s="13" t="s">
        <v>175</v>
      </c>
      <c r="BM139" s="142" t="s">
        <v>184</v>
      </c>
    </row>
    <row r="140" spans="2:65" s="1" customFormat="1" ht="10.199999999999999">
      <c r="B140" s="28"/>
      <c r="D140" s="144" t="s">
        <v>176</v>
      </c>
      <c r="F140" s="145" t="s">
        <v>450</v>
      </c>
      <c r="I140" s="146"/>
      <c r="L140" s="28"/>
      <c r="M140" s="147"/>
      <c r="T140" s="52"/>
      <c r="AT140" s="13" t="s">
        <v>176</v>
      </c>
      <c r="AU140" s="13" t="s">
        <v>88</v>
      </c>
    </row>
    <row r="141" spans="2:65" s="1" customFormat="1" ht="33" customHeight="1">
      <c r="B141" s="129"/>
      <c r="C141" s="130" t="s">
        <v>175</v>
      </c>
      <c r="D141" s="130" t="s">
        <v>171</v>
      </c>
      <c r="E141" s="131" t="s">
        <v>451</v>
      </c>
      <c r="F141" s="132" t="s">
        <v>452</v>
      </c>
      <c r="G141" s="133" t="s">
        <v>183</v>
      </c>
      <c r="H141" s="134">
        <v>46</v>
      </c>
      <c r="I141" s="135"/>
      <c r="J141" s="136">
        <f>ROUND(I141*H141,2)</f>
        <v>0</v>
      </c>
      <c r="K141" s="137"/>
      <c r="L141" s="28"/>
      <c r="M141" s="138" t="s">
        <v>1</v>
      </c>
      <c r="N141" s="13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175</v>
      </c>
      <c r="AT141" s="142" t="s">
        <v>171</v>
      </c>
      <c r="AU141" s="142" t="s">
        <v>88</v>
      </c>
      <c r="AY141" s="13" t="s">
        <v>169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3" t="s">
        <v>86</v>
      </c>
      <c r="BK141" s="143">
        <f>ROUND(I141*H141,2)</f>
        <v>0</v>
      </c>
      <c r="BL141" s="13" t="s">
        <v>175</v>
      </c>
      <c r="BM141" s="142" t="s">
        <v>187</v>
      </c>
    </row>
    <row r="142" spans="2:65" s="1" customFormat="1" ht="19.2">
      <c r="B142" s="28"/>
      <c r="D142" s="144" t="s">
        <v>176</v>
      </c>
      <c r="F142" s="145" t="s">
        <v>452</v>
      </c>
      <c r="I142" s="146"/>
      <c r="L142" s="28"/>
      <c r="M142" s="147"/>
      <c r="T142" s="52"/>
      <c r="AT142" s="13" t="s">
        <v>176</v>
      </c>
      <c r="AU142" s="13" t="s">
        <v>88</v>
      </c>
    </row>
    <row r="143" spans="2:65" s="1" customFormat="1" ht="24.15" customHeight="1">
      <c r="B143" s="129"/>
      <c r="C143" s="130" t="s">
        <v>188</v>
      </c>
      <c r="D143" s="130" t="s">
        <v>171</v>
      </c>
      <c r="E143" s="131" t="s">
        <v>189</v>
      </c>
      <c r="F143" s="132" t="s">
        <v>190</v>
      </c>
      <c r="G143" s="133" t="s">
        <v>183</v>
      </c>
      <c r="H143" s="134">
        <v>4.5999999999999996</v>
      </c>
      <c r="I143" s="135"/>
      <c r="J143" s="136">
        <f>ROUND(I143*H143,2)</f>
        <v>0</v>
      </c>
      <c r="K143" s="137"/>
      <c r="L143" s="28"/>
      <c r="M143" s="138" t="s">
        <v>1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175</v>
      </c>
      <c r="AT143" s="142" t="s">
        <v>171</v>
      </c>
      <c r="AU143" s="142" t="s">
        <v>88</v>
      </c>
      <c r="AY143" s="13" t="s">
        <v>169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3" t="s">
        <v>86</v>
      </c>
      <c r="BK143" s="143">
        <f>ROUND(I143*H143,2)</f>
        <v>0</v>
      </c>
      <c r="BL143" s="13" t="s">
        <v>175</v>
      </c>
      <c r="BM143" s="142" t="s">
        <v>191</v>
      </c>
    </row>
    <row r="144" spans="2:65" s="1" customFormat="1" ht="10.199999999999999">
      <c r="B144" s="28"/>
      <c r="D144" s="144" t="s">
        <v>176</v>
      </c>
      <c r="F144" s="145" t="s">
        <v>190</v>
      </c>
      <c r="I144" s="146"/>
      <c r="L144" s="28"/>
      <c r="M144" s="147"/>
      <c r="T144" s="52"/>
      <c r="AT144" s="13" t="s">
        <v>176</v>
      </c>
      <c r="AU144" s="13" t="s">
        <v>88</v>
      </c>
    </row>
    <row r="145" spans="2:65" s="1" customFormat="1" ht="37.799999999999997" customHeight="1">
      <c r="B145" s="129"/>
      <c r="C145" s="130" t="s">
        <v>184</v>
      </c>
      <c r="D145" s="130" t="s">
        <v>171</v>
      </c>
      <c r="E145" s="131" t="s">
        <v>214</v>
      </c>
      <c r="F145" s="132" t="s">
        <v>215</v>
      </c>
      <c r="G145" s="133" t="s">
        <v>183</v>
      </c>
      <c r="H145" s="134">
        <v>28.3</v>
      </c>
      <c r="I145" s="135"/>
      <c r="J145" s="136">
        <f>ROUND(I145*H145,2)</f>
        <v>0</v>
      </c>
      <c r="K145" s="137"/>
      <c r="L145" s="28"/>
      <c r="M145" s="138" t="s">
        <v>1</v>
      </c>
      <c r="N145" s="13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175</v>
      </c>
      <c r="AT145" s="142" t="s">
        <v>171</v>
      </c>
      <c r="AU145" s="142" t="s">
        <v>88</v>
      </c>
      <c r="AY145" s="13" t="s">
        <v>169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3" t="s">
        <v>86</v>
      </c>
      <c r="BK145" s="143">
        <f>ROUND(I145*H145,2)</f>
        <v>0</v>
      </c>
      <c r="BL145" s="13" t="s">
        <v>175</v>
      </c>
      <c r="BM145" s="142" t="s">
        <v>228</v>
      </c>
    </row>
    <row r="146" spans="2:65" s="1" customFormat="1" ht="19.2">
      <c r="B146" s="28"/>
      <c r="D146" s="144" t="s">
        <v>176</v>
      </c>
      <c r="F146" s="145" t="s">
        <v>215</v>
      </c>
      <c r="I146" s="146"/>
      <c r="L146" s="28"/>
      <c r="M146" s="147"/>
      <c r="T146" s="52"/>
      <c r="AT146" s="13" t="s">
        <v>176</v>
      </c>
      <c r="AU146" s="13" t="s">
        <v>88</v>
      </c>
    </row>
    <row r="147" spans="2:65" s="1" customFormat="1" ht="24.15" customHeight="1">
      <c r="B147" s="129"/>
      <c r="C147" s="130" t="s">
        <v>453</v>
      </c>
      <c r="D147" s="130" t="s">
        <v>171</v>
      </c>
      <c r="E147" s="131" t="s">
        <v>454</v>
      </c>
      <c r="F147" s="132" t="s">
        <v>455</v>
      </c>
      <c r="G147" s="133" t="s">
        <v>183</v>
      </c>
      <c r="H147" s="134">
        <v>28.3</v>
      </c>
      <c r="I147" s="135"/>
      <c r="J147" s="136">
        <f>ROUND(I147*H147,2)</f>
        <v>0</v>
      </c>
      <c r="K147" s="137"/>
      <c r="L147" s="28"/>
      <c r="M147" s="138" t="s">
        <v>1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175</v>
      </c>
      <c r="AT147" s="142" t="s">
        <v>171</v>
      </c>
      <c r="AU147" s="142" t="s">
        <v>88</v>
      </c>
      <c r="AY147" s="13" t="s">
        <v>169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3" t="s">
        <v>86</v>
      </c>
      <c r="BK147" s="143">
        <f>ROUND(I147*H147,2)</f>
        <v>0</v>
      </c>
      <c r="BL147" s="13" t="s">
        <v>175</v>
      </c>
      <c r="BM147" s="142" t="s">
        <v>236</v>
      </c>
    </row>
    <row r="148" spans="2:65" s="1" customFormat="1" ht="19.2">
      <c r="B148" s="28"/>
      <c r="D148" s="144" t="s">
        <v>176</v>
      </c>
      <c r="F148" s="145" t="s">
        <v>455</v>
      </c>
      <c r="I148" s="146"/>
      <c r="L148" s="28"/>
      <c r="M148" s="147"/>
      <c r="T148" s="52"/>
      <c r="AT148" s="13" t="s">
        <v>176</v>
      </c>
      <c r="AU148" s="13" t="s">
        <v>88</v>
      </c>
    </row>
    <row r="149" spans="2:65" s="1" customFormat="1" ht="24.15" customHeight="1">
      <c r="B149" s="129"/>
      <c r="C149" s="130" t="s">
        <v>187</v>
      </c>
      <c r="D149" s="130" t="s">
        <v>171</v>
      </c>
      <c r="E149" s="131" t="s">
        <v>225</v>
      </c>
      <c r="F149" s="132" t="s">
        <v>226</v>
      </c>
      <c r="G149" s="133" t="s">
        <v>183</v>
      </c>
      <c r="H149" s="134">
        <v>234</v>
      </c>
      <c r="I149" s="135"/>
      <c r="J149" s="136">
        <f>ROUND(I149*H149,2)</f>
        <v>0</v>
      </c>
      <c r="K149" s="137"/>
      <c r="L149" s="28"/>
      <c r="M149" s="138" t="s">
        <v>1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175</v>
      </c>
      <c r="AT149" s="142" t="s">
        <v>171</v>
      </c>
      <c r="AU149" s="142" t="s">
        <v>88</v>
      </c>
      <c r="AY149" s="13" t="s">
        <v>169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3" t="s">
        <v>86</v>
      </c>
      <c r="BK149" s="143">
        <f>ROUND(I149*H149,2)</f>
        <v>0</v>
      </c>
      <c r="BL149" s="13" t="s">
        <v>175</v>
      </c>
      <c r="BM149" s="142" t="s">
        <v>216</v>
      </c>
    </row>
    <row r="150" spans="2:65" s="1" customFormat="1" ht="19.2">
      <c r="B150" s="28"/>
      <c r="D150" s="144" t="s">
        <v>176</v>
      </c>
      <c r="F150" s="145" t="s">
        <v>226</v>
      </c>
      <c r="I150" s="146"/>
      <c r="L150" s="28"/>
      <c r="M150" s="147"/>
      <c r="T150" s="52"/>
      <c r="AT150" s="13" t="s">
        <v>176</v>
      </c>
      <c r="AU150" s="13" t="s">
        <v>88</v>
      </c>
    </row>
    <row r="151" spans="2:65" s="1" customFormat="1" ht="16.5" customHeight="1">
      <c r="B151" s="129"/>
      <c r="C151" s="130" t="s">
        <v>217</v>
      </c>
      <c r="D151" s="130" t="s">
        <v>171</v>
      </c>
      <c r="E151" s="131" t="s">
        <v>456</v>
      </c>
      <c r="F151" s="132" t="s">
        <v>457</v>
      </c>
      <c r="G151" s="133" t="s">
        <v>174</v>
      </c>
      <c r="H151" s="134">
        <v>175</v>
      </c>
      <c r="I151" s="135"/>
      <c r="J151" s="136">
        <f>ROUND(I151*H151,2)</f>
        <v>0</v>
      </c>
      <c r="K151" s="137"/>
      <c r="L151" s="28"/>
      <c r="M151" s="138" t="s">
        <v>1</v>
      </c>
      <c r="N151" s="139" t="s">
        <v>43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175</v>
      </c>
      <c r="AT151" s="142" t="s">
        <v>171</v>
      </c>
      <c r="AU151" s="142" t="s">
        <v>88</v>
      </c>
      <c r="AY151" s="13" t="s">
        <v>169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3" t="s">
        <v>86</v>
      </c>
      <c r="BK151" s="143">
        <f>ROUND(I151*H151,2)</f>
        <v>0</v>
      </c>
      <c r="BL151" s="13" t="s">
        <v>175</v>
      </c>
      <c r="BM151" s="142" t="s">
        <v>220</v>
      </c>
    </row>
    <row r="152" spans="2:65" s="1" customFormat="1" ht="10.199999999999999">
      <c r="B152" s="28"/>
      <c r="D152" s="144" t="s">
        <v>176</v>
      </c>
      <c r="F152" s="145" t="s">
        <v>457</v>
      </c>
      <c r="I152" s="146"/>
      <c r="L152" s="28"/>
      <c r="M152" s="147"/>
      <c r="T152" s="52"/>
      <c r="AT152" s="13" t="s">
        <v>176</v>
      </c>
      <c r="AU152" s="13" t="s">
        <v>88</v>
      </c>
    </row>
    <row r="153" spans="2:65" s="1" customFormat="1" ht="33" customHeight="1">
      <c r="B153" s="129"/>
      <c r="C153" s="130" t="s">
        <v>191</v>
      </c>
      <c r="D153" s="130" t="s">
        <v>171</v>
      </c>
      <c r="E153" s="131" t="s">
        <v>229</v>
      </c>
      <c r="F153" s="132" t="s">
        <v>230</v>
      </c>
      <c r="G153" s="133" t="s">
        <v>202</v>
      </c>
      <c r="H153" s="134">
        <v>43.865000000000002</v>
      </c>
      <c r="I153" s="135"/>
      <c r="J153" s="136">
        <f>ROUND(I153*H153,2)</f>
        <v>0</v>
      </c>
      <c r="K153" s="137"/>
      <c r="L153" s="28"/>
      <c r="M153" s="138" t="s">
        <v>1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175</v>
      </c>
      <c r="AT153" s="142" t="s">
        <v>171</v>
      </c>
      <c r="AU153" s="142" t="s">
        <v>88</v>
      </c>
      <c r="AY153" s="13" t="s">
        <v>169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3" t="s">
        <v>86</v>
      </c>
      <c r="BK153" s="143">
        <f>ROUND(I153*H153,2)</f>
        <v>0</v>
      </c>
      <c r="BL153" s="13" t="s">
        <v>175</v>
      </c>
      <c r="BM153" s="142" t="s">
        <v>223</v>
      </c>
    </row>
    <row r="154" spans="2:65" s="1" customFormat="1" ht="19.2">
      <c r="B154" s="28"/>
      <c r="D154" s="144" t="s">
        <v>176</v>
      </c>
      <c r="F154" s="145" t="s">
        <v>230</v>
      </c>
      <c r="I154" s="146"/>
      <c r="L154" s="28"/>
      <c r="M154" s="147"/>
      <c r="T154" s="52"/>
      <c r="AT154" s="13" t="s">
        <v>176</v>
      </c>
      <c r="AU154" s="13" t="s">
        <v>88</v>
      </c>
    </row>
    <row r="155" spans="2:65" s="1" customFormat="1" ht="16.5" customHeight="1">
      <c r="B155" s="129"/>
      <c r="C155" s="130" t="s">
        <v>224</v>
      </c>
      <c r="D155" s="130" t="s">
        <v>171</v>
      </c>
      <c r="E155" s="131" t="s">
        <v>233</v>
      </c>
      <c r="F155" s="132" t="s">
        <v>234</v>
      </c>
      <c r="G155" s="133" t="s">
        <v>183</v>
      </c>
      <c r="H155" s="134">
        <v>28.3</v>
      </c>
      <c r="I155" s="135"/>
      <c r="J155" s="136">
        <f>ROUND(I155*H155,2)</f>
        <v>0</v>
      </c>
      <c r="K155" s="137"/>
      <c r="L155" s="28"/>
      <c r="M155" s="138" t="s">
        <v>1</v>
      </c>
      <c r="N155" s="139" t="s">
        <v>43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175</v>
      </c>
      <c r="AT155" s="142" t="s">
        <v>171</v>
      </c>
      <c r="AU155" s="142" t="s">
        <v>88</v>
      </c>
      <c r="AY155" s="13" t="s">
        <v>169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3" t="s">
        <v>86</v>
      </c>
      <c r="BK155" s="143">
        <f>ROUND(I155*H155,2)</f>
        <v>0</v>
      </c>
      <c r="BL155" s="13" t="s">
        <v>175</v>
      </c>
      <c r="BM155" s="142" t="s">
        <v>227</v>
      </c>
    </row>
    <row r="156" spans="2:65" s="1" customFormat="1" ht="10.199999999999999">
      <c r="B156" s="28"/>
      <c r="D156" s="144" t="s">
        <v>176</v>
      </c>
      <c r="F156" s="145" t="s">
        <v>234</v>
      </c>
      <c r="I156" s="146"/>
      <c r="L156" s="28"/>
      <c r="M156" s="147"/>
      <c r="T156" s="52"/>
      <c r="AT156" s="13" t="s">
        <v>176</v>
      </c>
      <c r="AU156" s="13" t="s">
        <v>88</v>
      </c>
    </row>
    <row r="157" spans="2:65" s="1" customFormat="1" ht="24.15" customHeight="1">
      <c r="B157" s="129"/>
      <c r="C157" s="130" t="s">
        <v>228</v>
      </c>
      <c r="D157" s="130" t="s">
        <v>171</v>
      </c>
      <c r="E157" s="131" t="s">
        <v>458</v>
      </c>
      <c r="F157" s="132" t="s">
        <v>459</v>
      </c>
      <c r="G157" s="133" t="s">
        <v>183</v>
      </c>
      <c r="H157" s="134">
        <v>18</v>
      </c>
      <c r="I157" s="135"/>
      <c r="J157" s="136">
        <f>ROUND(I157*H157,2)</f>
        <v>0</v>
      </c>
      <c r="K157" s="137"/>
      <c r="L157" s="28"/>
      <c r="M157" s="138" t="s">
        <v>1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175</v>
      </c>
      <c r="AT157" s="142" t="s">
        <v>171</v>
      </c>
      <c r="AU157" s="142" t="s">
        <v>88</v>
      </c>
      <c r="AY157" s="13" t="s">
        <v>169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3" t="s">
        <v>86</v>
      </c>
      <c r="BK157" s="143">
        <f>ROUND(I157*H157,2)</f>
        <v>0</v>
      </c>
      <c r="BL157" s="13" t="s">
        <v>175</v>
      </c>
      <c r="BM157" s="142" t="s">
        <v>231</v>
      </c>
    </row>
    <row r="158" spans="2:65" s="1" customFormat="1" ht="19.2">
      <c r="B158" s="28"/>
      <c r="D158" s="144" t="s">
        <v>176</v>
      </c>
      <c r="F158" s="145" t="s">
        <v>459</v>
      </c>
      <c r="I158" s="146"/>
      <c r="L158" s="28"/>
      <c r="M158" s="147"/>
      <c r="T158" s="52"/>
      <c r="AT158" s="13" t="s">
        <v>176</v>
      </c>
      <c r="AU158" s="13" t="s">
        <v>88</v>
      </c>
    </row>
    <row r="159" spans="2:65" s="1" customFormat="1" ht="24.15" customHeight="1">
      <c r="B159" s="129"/>
      <c r="C159" s="130" t="s">
        <v>232</v>
      </c>
      <c r="D159" s="130" t="s">
        <v>171</v>
      </c>
      <c r="E159" s="131" t="s">
        <v>237</v>
      </c>
      <c r="F159" s="132" t="s">
        <v>238</v>
      </c>
      <c r="G159" s="133" t="s">
        <v>183</v>
      </c>
      <c r="H159" s="134">
        <v>4.8</v>
      </c>
      <c r="I159" s="135"/>
      <c r="J159" s="136">
        <f>ROUND(I159*H159,2)</f>
        <v>0</v>
      </c>
      <c r="K159" s="137"/>
      <c r="L159" s="28"/>
      <c r="M159" s="138" t="s">
        <v>1</v>
      </c>
      <c r="N159" s="139" t="s">
        <v>43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175</v>
      </c>
      <c r="AT159" s="142" t="s">
        <v>171</v>
      </c>
      <c r="AU159" s="142" t="s">
        <v>88</v>
      </c>
      <c r="AY159" s="13" t="s">
        <v>169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3" t="s">
        <v>86</v>
      </c>
      <c r="BK159" s="143">
        <f>ROUND(I159*H159,2)</f>
        <v>0</v>
      </c>
      <c r="BL159" s="13" t="s">
        <v>175</v>
      </c>
      <c r="BM159" s="142" t="s">
        <v>235</v>
      </c>
    </row>
    <row r="160" spans="2:65" s="1" customFormat="1" ht="19.2">
      <c r="B160" s="28"/>
      <c r="D160" s="144" t="s">
        <v>176</v>
      </c>
      <c r="F160" s="145" t="s">
        <v>238</v>
      </c>
      <c r="I160" s="146"/>
      <c r="L160" s="28"/>
      <c r="M160" s="147"/>
      <c r="T160" s="52"/>
      <c r="AT160" s="13" t="s">
        <v>176</v>
      </c>
      <c r="AU160" s="13" t="s">
        <v>88</v>
      </c>
    </row>
    <row r="161" spans="2:65" s="1" customFormat="1" ht="16.5" customHeight="1">
      <c r="B161" s="129"/>
      <c r="C161" s="148" t="s">
        <v>236</v>
      </c>
      <c r="D161" s="148" t="s">
        <v>199</v>
      </c>
      <c r="E161" s="149" t="s">
        <v>240</v>
      </c>
      <c r="F161" s="150" t="s">
        <v>241</v>
      </c>
      <c r="G161" s="151" t="s">
        <v>202</v>
      </c>
      <c r="H161" s="152">
        <v>9.6</v>
      </c>
      <c r="I161" s="153"/>
      <c r="J161" s="154">
        <f>ROUND(I161*H161,2)</f>
        <v>0</v>
      </c>
      <c r="K161" s="155"/>
      <c r="L161" s="156"/>
      <c r="M161" s="157" t="s">
        <v>1</v>
      </c>
      <c r="N161" s="158" t="s">
        <v>43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187</v>
      </c>
      <c r="AT161" s="142" t="s">
        <v>199</v>
      </c>
      <c r="AU161" s="142" t="s">
        <v>88</v>
      </c>
      <c r="AY161" s="13" t="s">
        <v>169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3" t="s">
        <v>86</v>
      </c>
      <c r="BK161" s="143">
        <f>ROUND(I161*H161,2)</f>
        <v>0</v>
      </c>
      <c r="BL161" s="13" t="s">
        <v>175</v>
      </c>
      <c r="BM161" s="142" t="s">
        <v>239</v>
      </c>
    </row>
    <row r="162" spans="2:65" s="1" customFormat="1" ht="10.199999999999999">
      <c r="B162" s="28"/>
      <c r="D162" s="144" t="s">
        <v>176</v>
      </c>
      <c r="F162" s="145" t="s">
        <v>241</v>
      </c>
      <c r="I162" s="146"/>
      <c r="L162" s="28"/>
      <c r="M162" s="147"/>
      <c r="T162" s="52"/>
      <c r="AT162" s="13" t="s">
        <v>176</v>
      </c>
      <c r="AU162" s="13" t="s">
        <v>88</v>
      </c>
    </row>
    <row r="163" spans="2:65" s="1" customFormat="1" ht="33" customHeight="1">
      <c r="B163" s="129"/>
      <c r="C163" s="130" t="s">
        <v>8</v>
      </c>
      <c r="D163" s="130" t="s">
        <v>171</v>
      </c>
      <c r="E163" s="131" t="s">
        <v>460</v>
      </c>
      <c r="F163" s="132" t="s">
        <v>461</v>
      </c>
      <c r="G163" s="133" t="s">
        <v>174</v>
      </c>
      <c r="H163" s="134">
        <v>243.1</v>
      </c>
      <c r="I163" s="135"/>
      <c r="J163" s="136">
        <f>ROUND(I163*H163,2)</f>
        <v>0</v>
      </c>
      <c r="K163" s="137"/>
      <c r="L163" s="28"/>
      <c r="M163" s="138" t="s">
        <v>1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175</v>
      </c>
      <c r="AT163" s="142" t="s">
        <v>171</v>
      </c>
      <c r="AU163" s="142" t="s">
        <v>88</v>
      </c>
      <c r="AY163" s="13" t="s">
        <v>169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3" t="s">
        <v>86</v>
      </c>
      <c r="BK163" s="143">
        <f>ROUND(I163*H163,2)</f>
        <v>0</v>
      </c>
      <c r="BL163" s="13" t="s">
        <v>175</v>
      </c>
      <c r="BM163" s="142" t="s">
        <v>242</v>
      </c>
    </row>
    <row r="164" spans="2:65" s="1" customFormat="1" ht="19.2">
      <c r="B164" s="28"/>
      <c r="D164" s="144" t="s">
        <v>176</v>
      </c>
      <c r="F164" s="145" t="s">
        <v>461</v>
      </c>
      <c r="I164" s="146"/>
      <c r="L164" s="28"/>
      <c r="M164" s="147"/>
      <c r="T164" s="52"/>
      <c r="AT164" s="13" t="s">
        <v>176</v>
      </c>
      <c r="AU164" s="13" t="s">
        <v>88</v>
      </c>
    </row>
    <row r="165" spans="2:65" s="1" customFormat="1" ht="16.5" customHeight="1">
      <c r="B165" s="129"/>
      <c r="C165" s="130" t="s">
        <v>216</v>
      </c>
      <c r="D165" s="130" t="s">
        <v>171</v>
      </c>
      <c r="E165" s="131" t="s">
        <v>462</v>
      </c>
      <c r="F165" s="132" t="s">
        <v>463</v>
      </c>
      <c r="G165" s="133" t="s">
        <v>195</v>
      </c>
      <c r="H165" s="134">
        <v>40</v>
      </c>
      <c r="I165" s="135"/>
      <c r="J165" s="136">
        <f>ROUND(I165*H165,2)</f>
        <v>0</v>
      </c>
      <c r="K165" s="137"/>
      <c r="L165" s="28"/>
      <c r="M165" s="138" t="s">
        <v>1</v>
      </c>
      <c r="N165" s="13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175</v>
      </c>
      <c r="AT165" s="142" t="s">
        <v>171</v>
      </c>
      <c r="AU165" s="142" t="s">
        <v>88</v>
      </c>
      <c r="AY165" s="13" t="s">
        <v>169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3" t="s">
        <v>86</v>
      </c>
      <c r="BK165" s="143">
        <f>ROUND(I165*H165,2)</f>
        <v>0</v>
      </c>
      <c r="BL165" s="13" t="s">
        <v>175</v>
      </c>
      <c r="BM165" s="142" t="s">
        <v>245</v>
      </c>
    </row>
    <row r="166" spans="2:65" s="1" customFormat="1" ht="10.199999999999999">
      <c r="B166" s="28"/>
      <c r="D166" s="144" t="s">
        <v>176</v>
      </c>
      <c r="F166" s="145" t="s">
        <v>463</v>
      </c>
      <c r="I166" s="146"/>
      <c r="L166" s="28"/>
      <c r="M166" s="147"/>
      <c r="T166" s="52"/>
      <c r="AT166" s="13" t="s">
        <v>176</v>
      </c>
      <c r="AU166" s="13" t="s">
        <v>88</v>
      </c>
    </row>
    <row r="167" spans="2:65" s="1" customFormat="1" ht="24.15" customHeight="1">
      <c r="B167" s="129"/>
      <c r="C167" s="130" t="s">
        <v>247</v>
      </c>
      <c r="D167" s="130" t="s">
        <v>171</v>
      </c>
      <c r="E167" s="131" t="s">
        <v>464</v>
      </c>
      <c r="F167" s="132" t="s">
        <v>465</v>
      </c>
      <c r="G167" s="133" t="s">
        <v>174</v>
      </c>
      <c r="H167" s="134">
        <v>175</v>
      </c>
      <c r="I167" s="135"/>
      <c r="J167" s="136">
        <f>ROUND(I167*H167,2)</f>
        <v>0</v>
      </c>
      <c r="K167" s="137"/>
      <c r="L167" s="28"/>
      <c r="M167" s="138" t="s">
        <v>1</v>
      </c>
      <c r="N167" s="139" t="s">
        <v>43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175</v>
      </c>
      <c r="AT167" s="142" t="s">
        <v>171</v>
      </c>
      <c r="AU167" s="142" t="s">
        <v>88</v>
      </c>
      <c r="AY167" s="13" t="s">
        <v>169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3" t="s">
        <v>86</v>
      </c>
      <c r="BK167" s="143">
        <f>ROUND(I167*H167,2)</f>
        <v>0</v>
      </c>
      <c r="BL167" s="13" t="s">
        <v>175</v>
      </c>
      <c r="BM167" s="142" t="s">
        <v>250</v>
      </c>
    </row>
    <row r="168" spans="2:65" s="1" customFormat="1" ht="19.2">
      <c r="B168" s="28"/>
      <c r="D168" s="144" t="s">
        <v>176</v>
      </c>
      <c r="F168" s="145" t="s">
        <v>465</v>
      </c>
      <c r="I168" s="146"/>
      <c r="L168" s="28"/>
      <c r="M168" s="147"/>
      <c r="T168" s="52"/>
      <c r="AT168" s="13" t="s">
        <v>176</v>
      </c>
      <c r="AU168" s="13" t="s">
        <v>88</v>
      </c>
    </row>
    <row r="169" spans="2:65" s="1" customFormat="1" ht="16.5" customHeight="1">
      <c r="B169" s="129"/>
      <c r="C169" s="148" t="s">
        <v>220</v>
      </c>
      <c r="D169" s="148" t="s">
        <v>199</v>
      </c>
      <c r="E169" s="149" t="s">
        <v>466</v>
      </c>
      <c r="F169" s="150" t="s">
        <v>467</v>
      </c>
      <c r="G169" s="151" t="s">
        <v>468</v>
      </c>
      <c r="H169" s="152">
        <v>3.5</v>
      </c>
      <c r="I169" s="153"/>
      <c r="J169" s="154">
        <f>ROUND(I169*H169,2)</f>
        <v>0</v>
      </c>
      <c r="K169" s="155"/>
      <c r="L169" s="156"/>
      <c r="M169" s="157" t="s">
        <v>1</v>
      </c>
      <c r="N169" s="158" t="s">
        <v>43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187</v>
      </c>
      <c r="AT169" s="142" t="s">
        <v>199</v>
      </c>
      <c r="AU169" s="142" t="s">
        <v>88</v>
      </c>
      <c r="AY169" s="13" t="s">
        <v>169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3" t="s">
        <v>86</v>
      </c>
      <c r="BK169" s="143">
        <f>ROUND(I169*H169,2)</f>
        <v>0</v>
      </c>
      <c r="BL169" s="13" t="s">
        <v>175</v>
      </c>
      <c r="BM169" s="142" t="s">
        <v>253</v>
      </c>
    </row>
    <row r="170" spans="2:65" s="1" customFormat="1" ht="10.199999999999999">
      <c r="B170" s="28"/>
      <c r="D170" s="144" t="s">
        <v>176</v>
      </c>
      <c r="F170" s="145" t="s">
        <v>467</v>
      </c>
      <c r="I170" s="146"/>
      <c r="L170" s="28"/>
      <c r="M170" s="147"/>
      <c r="T170" s="52"/>
      <c r="AT170" s="13" t="s">
        <v>176</v>
      </c>
      <c r="AU170" s="13" t="s">
        <v>88</v>
      </c>
    </row>
    <row r="171" spans="2:65" s="1" customFormat="1" ht="24.15" customHeight="1">
      <c r="B171" s="129"/>
      <c r="C171" s="130" t="s">
        <v>254</v>
      </c>
      <c r="D171" s="130" t="s">
        <v>171</v>
      </c>
      <c r="E171" s="131" t="s">
        <v>243</v>
      </c>
      <c r="F171" s="132" t="s">
        <v>244</v>
      </c>
      <c r="G171" s="133" t="s">
        <v>174</v>
      </c>
      <c r="H171" s="134">
        <v>243.1</v>
      </c>
      <c r="I171" s="135"/>
      <c r="J171" s="136">
        <f>ROUND(I171*H171,2)</f>
        <v>0</v>
      </c>
      <c r="K171" s="137"/>
      <c r="L171" s="28"/>
      <c r="M171" s="138" t="s">
        <v>1</v>
      </c>
      <c r="N171" s="139" t="s">
        <v>43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175</v>
      </c>
      <c r="AT171" s="142" t="s">
        <v>171</v>
      </c>
      <c r="AU171" s="142" t="s">
        <v>88</v>
      </c>
      <c r="AY171" s="13" t="s">
        <v>169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3" t="s">
        <v>86</v>
      </c>
      <c r="BK171" s="143">
        <f>ROUND(I171*H171,2)</f>
        <v>0</v>
      </c>
      <c r="BL171" s="13" t="s">
        <v>175</v>
      </c>
      <c r="BM171" s="142" t="s">
        <v>257</v>
      </c>
    </row>
    <row r="172" spans="2:65" s="1" customFormat="1" ht="19.2">
      <c r="B172" s="28"/>
      <c r="D172" s="144" t="s">
        <v>176</v>
      </c>
      <c r="F172" s="145" t="s">
        <v>244</v>
      </c>
      <c r="I172" s="146"/>
      <c r="L172" s="28"/>
      <c r="M172" s="147"/>
      <c r="T172" s="52"/>
      <c r="AT172" s="13" t="s">
        <v>176</v>
      </c>
      <c r="AU172" s="13" t="s">
        <v>88</v>
      </c>
    </row>
    <row r="173" spans="2:65" s="1" customFormat="1" ht="21.75" customHeight="1">
      <c r="B173" s="129"/>
      <c r="C173" s="130" t="s">
        <v>223</v>
      </c>
      <c r="D173" s="130" t="s">
        <v>171</v>
      </c>
      <c r="E173" s="131" t="s">
        <v>469</v>
      </c>
      <c r="F173" s="132" t="s">
        <v>470</v>
      </c>
      <c r="G173" s="133" t="s">
        <v>174</v>
      </c>
      <c r="H173" s="134">
        <v>22</v>
      </c>
      <c r="I173" s="135"/>
      <c r="J173" s="136">
        <f>ROUND(I173*H173,2)</f>
        <v>0</v>
      </c>
      <c r="K173" s="137"/>
      <c r="L173" s="28"/>
      <c r="M173" s="138" t="s">
        <v>1</v>
      </c>
      <c r="N173" s="139" t="s">
        <v>43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175</v>
      </c>
      <c r="AT173" s="142" t="s">
        <v>171</v>
      </c>
      <c r="AU173" s="142" t="s">
        <v>88</v>
      </c>
      <c r="AY173" s="13" t="s">
        <v>169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3" t="s">
        <v>86</v>
      </c>
      <c r="BK173" s="143">
        <f>ROUND(I173*H173,2)</f>
        <v>0</v>
      </c>
      <c r="BL173" s="13" t="s">
        <v>175</v>
      </c>
      <c r="BM173" s="142" t="s">
        <v>260</v>
      </c>
    </row>
    <row r="174" spans="2:65" s="1" customFormat="1" ht="10.199999999999999">
      <c r="B174" s="28"/>
      <c r="D174" s="144" t="s">
        <v>176</v>
      </c>
      <c r="F174" s="145" t="s">
        <v>470</v>
      </c>
      <c r="I174" s="146"/>
      <c r="L174" s="28"/>
      <c r="M174" s="147"/>
      <c r="T174" s="52"/>
      <c r="AT174" s="13" t="s">
        <v>176</v>
      </c>
      <c r="AU174" s="13" t="s">
        <v>88</v>
      </c>
    </row>
    <row r="175" spans="2:65" s="11" customFormat="1" ht="22.8" customHeight="1">
      <c r="B175" s="117"/>
      <c r="D175" s="118" t="s">
        <v>77</v>
      </c>
      <c r="E175" s="127" t="s">
        <v>88</v>
      </c>
      <c r="F175" s="127" t="s">
        <v>246</v>
      </c>
      <c r="I175" s="120"/>
      <c r="J175" s="128">
        <f>BK175</f>
        <v>0</v>
      </c>
      <c r="L175" s="117"/>
      <c r="M175" s="122"/>
      <c r="P175" s="123">
        <f>SUM(P176:P179)</f>
        <v>0</v>
      </c>
      <c r="R175" s="123">
        <f>SUM(R176:R179)</f>
        <v>0</v>
      </c>
      <c r="T175" s="124">
        <f>SUM(T176:T179)</f>
        <v>0</v>
      </c>
      <c r="AR175" s="118" t="s">
        <v>86</v>
      </c>
      <c r="AT175" s="125" t="s">
        <v>77</v>
      </c>
      <c r="AU175" s="125" t="s">
        <v>86</v>
      </c>
      <c r="AY175" s="118" t="s">
        <v>169</v>
      </c>
      <c r="BK175" s="126">
        <f>SUM(BK176:BK179)</f>
        <v>0</v>
      </c>
    </row>
    <row r="176" spans="2:65" s="1" customFormat="1" ht="24.15" customHeight="1">
      <c r="B176" s="129"/>
      <c r="C176" s="130" t="s">
        <v>7</v>
      </c>
      <c r="D176" s="130" t="s">
        <v>171</v>
      </c>
      <c r="E176" s="131" t="s">
        <v>248</v>
      </c>
      <c r="F176" s="132" t="s">
        <v>249</v>
      </c>
      <c r="G176" s="133" t="s">
        <v>174</v>
      </c>
      <c r="H176" s="134">
        <v>62</v>
      </c>
      <c r="I176" s="135"/>
      <c r="J176" s="136">
        <f>ROUND(I176*H176,2)</f>
        <v>0</v>
      </c>
      <c r="K176" s="137"/>
      <c r="L176" s="28"/>
      <c r="M176" s="138" t="s">
        <v>1</v>
      </c>
      <c r="N176" s="139" t="s">
        <v>43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175</v>
      </c>
      <c r="AT176" s="142" t="s">
        <v>171</v>
      </c>
      <c r="AU176" s="142" t="s">
        <v>88</v>
      </c>
      <c r="AY176" s="13" t="s">
        <v>169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3" t="s">
        <v>86</v>
      </c>
      <c r="BK176" s="143">
        <f>ROUND(I176*H176,2)</f>
        <v>0</v>
      </c>
      <c r="BL176" s="13" t="s">
        <v>175</v>
      </c>
      <c r="BM176" s="142" t="s">
        <v>263</v>
      </c>
    </row>
    <row r="177" spans="2:65" s="1" customFormat="1" ht="19.2">
      <c r="B177" s="28"/>
      <c r="D177" s="144" t="s">
        <v>176</v>
      </c>
      <c r="F177" s="145" t="s">
        <v>249</v>
      </c>
      <c r="I177" s="146"/>
      <c r="L177" s="28"/>
      <c r="M177" s="147"/>
      <c r="T177" s="52"/>
      <c r="AT177" s="13" t="s">
        <v>176</v>
      </c>
      <c r="AU177" s="13" t="s">
        <v>88</v>
      </c>
    </row>
    <row r="178" spans="2:65" s="1" customFormat="1" ht="24.15" customHeight="1">
      <c r="B178" s="129"/>
      <c r="C178" s="148" t="s">
        <v>227</v>
      </c>
      <c r="D178" s="148" t="s">
        <v>199</v>
      </c>
      <c r="E178" s="149" t="s">
        <v>251</v>
      </c>
      <c r="F178" s="150" t="s">
        <v>252</v>
      </c>
      <c r="G178" s="151" t="s">
        <v>174</v>
      </c>
      <c r="H178" s="152">
        <v>73.438999999999993</v>
      </c>
      <c r="I178" s="153"/>
      <c r="J178" s="154">
        <f>ROUND(I178*H178,2)</f>
        <v>0</v>
      </c>
      <c r="K178" s="155"/>
      <c r="L178" s="156"/>
      <c r="M178" s="157" t="s">
        <v>1</v>
      </c>
      <c r="N178" s="158" t="s">
        <v>43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187</v>
      </c>
      <c r="AT178" s="142" t="s">
        <v>199</v>
      </c>
      <c r="AU178" s="142" t="s">
        <v>88</v>
      </c>
      <c r="AY178" s="13" t="s">
        <v>169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3" t="s">
        <v>86</v>
      </c>
      <c r="BK178" s="143">
        <f>ROUND(I178*H178,2)</f>
        <v>0</v>
      </c>
      <c r="BL178" s="13" t="s">
        <v>175</v>
      </c>
      <c r="BM178" s="142" t="s">
        <v>266</v>
      </c>
    </row>
    <row r="179" spans="2:65" s="1" customFormat="1" ht="19.2">
      <c r="B179" s="28"/>
      <c r="D179" s="144" t="s">
        <v>176</v>
      </c>
      <c r="F179" s="145" t="s">
        <v>252</v>
      </c>
      <c r="I179" s="146"/>
      <c r="L179" s="28"/>
      <c r="M179" s="147"/>
      <c r="T179" s="52"/>
      <c r="AT179" s="13" t="s">
        <v>176</v>
      </c>
      <c r="AU179" s="13" t="s">
        <v>88</v>
      </c>
    </row>
    <row r="180" spans="2:65" s="11" customFormat="1" ht="22.8" customHeight="1">
      <c r="B180" s="117"/>
      <c r="D180" s="118" t="s">
        <v>77</v>
      </c>
      <c r="E180" s="127" t="s">
        <v>180</v>
      </c>
      <c r="F180" s="127" t="s">
        <v>274</v>
      </c>
      <c r="I180" s="120"/>
      <c r="J180" s="128">
        <f>BK180</f>
        <v>0</v>
      </c>
      <c r="L180" s="117"/>
      <c r="M180" s="122"/>
      <c r="P180" s="123">
        <f>SUM(P181:P182)</f>
        <v>0</v>
      </c>
      <c r="R180" s="123">
        <f>SUM(R181:R182)</f>
        <v>0</v>
      </c>
      <c r="T180" s="124">
        <f>SUM(T181:T182)</f>
        <v>0</v>
      </c>
      <c r="AR180" s="118" t="s">
        <v>86</v>
      </c>
      <c r="AT180" s="125" t="s">
        <v>77</v>
      </c>
      <c r="AU180" s="125" t="s">
        <v>86</v>
      </c>
      <c r="AY180" s="118" t="s">
        <v>169</v>
      </c>
      <c r="BK180" s="126">
        <f>SUM(BK181:BK182)</f>
        <v>0</v>
      </c>
    </row>
    <row r="181" spans="2:65" s="1" customFormat="1" ht="37.799999999999997" customHeight="1">
      <c r="B181" s="129"/>
      <c r="C181" s="130" t="s">
        <v>267</v>
      </c>
      <c r="D181" s="130" t="s">
        <v>171</v>
      </c>
      <c r="E181" s="131" t="s">
        <v>290</v>
      </c>
      <c r="F181" s="132" t="s">
        <v>291</v>
      </c>
      <c r="G181" s="133" t="s">
        <v>195</v>
      </c>
      <c r="H181" s="134">
        <v>18</v>
      </c>
      <c r="I181" s="135"/>
      <c r="J181" s="136">
        <f>ROUND(I181*H181,2)</f>
        <v>0</v>
      </c>
      <c r="K181" s="137"/>
      <c r="L181" s="28"/>
      <c r="M181" s="138" t="s">
        <v>1</v>
      </c>
      <c r="N181" s="139" t="s">
        <v>43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175</v>
      </c>
      <c r="AT181" s="142" t="s">
        <v>171</v>
      </c>
      <c r="AU181" s="142" t="s">
        <v>88</v>
      </c>
      <c r="AY181" s="13" t="s">
        <v>169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3" t="s">
        <v>86</v>
      </c>
      <c r="BK181" s="143">
        <f>ROUND(I181*H181,2)</f>
        <v>0</v>
      </c>
      <c r="BL181" s="13" t="s">
        <v>175</v>
      </c>
      <c r="BM181" s="142" t="s">
        <v>270</v>
      </c>
    </row>
    <row r="182" spans="2:65" s="1" customFormat="1" ht="28.8">
      <c r="B182" s="28"/>
      <c r="D182" s="144" t="s">
        <v>176</v>
      </c>
      <c r="F182" s="145" t="s">
        <v>291</v>
      </c>
      <c r="I182" s="146"/>
      <c r="L182" s="28"/>
      <c r="M182" s="147"/>
      <c r="T182" s="52"/>
      <c r="AT182" s="13" t="s">
        <v>176</v>
      </c>
      <c r="AU182" s="13" t="s">
        <v>88</v>
      </c>
    </row>
    <row r="183" spans="2:65" s="11" customFormat="1" ht="22.8" customHeight="1">
      <c r="B183" s="117"/>
      <c r="D183" s="118" t="s">
        <v>77</v>
      </c>
      <c r="E183" s="127" t="s">
        <v>175</v>
      </c>
      <c r="F183" s="127" t="s">
        <v>293</v>
      </c>
      <c r="I183" s="120"/>
      <c r="J183" s="128">
        <f>BK183</f>
        <v>0</v>
      </c>
      <c r="L183" s="117"/>
      <c r="M183" s="122"/>
      <c r="P183" s="123">
        <f>SUM(P184:P191)</f>
        <v>0</v>
      </c>
      <c r="R183" s="123">
        <f>SUM(R184:R191)</f>
        <v>0</v>
      </c>
      <c r="T183" s="124">
        <f>SUM(T184:T191)</f>
        <v>0</v>
      </c>
      <c r="AR183" s="118" t="s">
        <v>86</v>
      </c>
      <c r="AT183" s="125" t="s">
        <v>77</v>
      </c>
      <c r="AU183" s="125" t="s">
        <v>86</v>
      </c>
      <c r="AY183" s="118" t="s">
        <v>169</v>
      </c>
      <c r="BK183" s="126">
        <f>SUM(BK184:BK191)</f>
        <v>0</v>
      </c>
    </row>
    <row r="184" spans="2:65" s="1" customFormat="1" ht="33" customHeight="1">
      <c r="B184" s="129"/>
      <c r="C184" s="130" t="s">
        <v>231</v>
      </c>
      <c r="D184" s="130" t="s">
        <v>171</v>
      </c>
      <c r="E184" s="131" t="s">
        <v>471</v>
      </c>
      <c r="F184" s="132" t="s">
        <v>472</v>
      </c>
      <c r="G184" s="133" t="s">
        <v>174</v>
      </c>
      <c r="H184" s="134">
        <v>22</v>
      </c>
      <c r="I184" s="135"/>
      <c r="J184" s="136">
        <f>ROUND(I184*H184,2)</f>
        <v>0</v>
      </c>
      <c r="K184" s="137"/>
      <c r="L184" s="28"/>
      <c r="M184" s="138" t="s">
        <v>1</v>
      </c>
      <c r="N184" s="139" t="s">
        <v>43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175</v>
      </c>
      <c r="AT184" s="142" t="s">
        <v>171</v>
      </c>
      <c r="AU184" s="142" t="s">
        <v>88</v>
      </c>
      <c r="AY184" s="13" t="s">
        <v>169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3" t="s">
        <v>86</v>
      </c>
      <c r="BK184" s="143">
        <f>ROUND(I184*H184,2)</f>
        <v>0</v>
      </c>
      <c r="BL184" s="13" t="s">
        <v>175</v>
      </c>
      <c r="BM184" s="142" t="s">
        <v>273</v>
      </c>
    </row>
    <row r="185" spans="2:65" s="1" customFormat="1" ht="19.2">
      <c r="B185" s="28"/>
      <c r="D185" s="144" t="s">
        <v>176</v>
      </c>
      <c r="F185" s="145" t="s">
        <v>472</v>
      </c>
      <c r="I185" s="146"/>
      <c r="L185" s="28"/>
      <c r="M185" s="147"/>
      <c r="T185" s="52"/>
      <c r="AT185" s="13" t="s">
        <v>176</v>
      </c>
      <c r="AU185" s="13" t="s">
        <v>88</v>
      </c>
    </row>
    <row r="186" spans="2:65" s="1" customFormat="1" ht="24.15" customHeight="1">
      <c r="B186" s="129"/>
      <c r="C186" s="130" t="s">
        <v>275</v>
      </c>
      <c r="D186" s="130" t="s">
        <v>171</v>
      </c>
      <c r="E186" s="131" t="s">
        <v>294</v>
      </c>
      <c r="F186" s="132" t="s">
        <v>295</v>
      </c>
      <c r="G186" s="133" t="s">
        <v>174</v>
      </c>
      <c r="H186" s="134">
        <v>82</v>
      </c>
      <c r="I186" s="135"/>
      <c r="J186" s="136">
        <f>ROUND(I186*H186,2)</f>
        <v>0</v>
      </c>
      <c r="K186" s="137"/>
      <c r="L186" s="28"/>
      <c r="M186" s="138" t="s">
        <v>1</v>
      </c>
      <c r="N186" s="139" t="s">
        <v>43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175</v>
      </c>
      <c r="AT186" s="142" t="s">
        <v>171</v>
      </c>
      <c r="AU186" s="142" t="s">
        <v>88</v>
      </c>
      <c r="AY186" s="13" t="s">
        <v>169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3" t="s">
        <v>86</v>
      </c>
      <c r="BK186" s="143">
        <f>ROUND(I186*H186,2)</f>
        <v>0</v>
      </c>
      <c r="BL186" s="13" t="s">
        <v>175</v>
      </c>
      <c r="BM186" s="142" t="s">
        <v>278</v>
      </c>
    </row>
    <row r="187" spans="2:65" s="1" customFormat="1" ht="10.199999999999999">
      <c r="B187" s="28"/>
      <c r="D187" s="144" t="s">
        <v>176</v>
      </c>
      <c r="F187" s="145" t="s">
        <v>295</v>
      </c>
      <c r="I187" s="146"/>
      <c r="L187" s="28"/>
      <c r="M187" s="147"/>
      <c r="T187" s="52"/>
      <c r="AT187" s="13" t="s">
        <v>176</v>
      </c>
      <c r="AU187" s="13" t="s">
        <v>88</v>
      </c>
    </row>
    <row r="188" spans="2:65" s="1" customFormat="1" ht="24.15" customHeight="1">
      <c r="B188" s="129"/>
      <c r="C188" s="130" t="s">
        <v>235</v>
      </c>
      <c r="D188" s="130" t="s">
        <v>171</v>
      </c>
      <c r="E188" s="131" t="s">
        <v>298</v>
      </c>
      <c r="F188" s="132" t="s">
        <v>299</v>
      </c>
      <c r="G188" s="133" t="s">
        <v>174</v>
      </c>
      <c r="H188" s="134">
        <v>80</v>
      </c>
      <c r="I188" s="135"/>
      <c r="J188" s="136">
        <f>ROUND(I188*H188,2)</f>
        <v>0</v>
      </c>
      <c r="K188" s="137"/>
      <c r="L188" s="28"/>
      <c r="M188" s="138" t="s">
        <v>1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175</v>
      </c>
      <c r="AT188" s="142" t="s">
        <v>171</v>
      </c>
      <c r="AU188" s="142" t="s">
        <v>88</v>
      </c>
      <c r="AY188" s="13" t="s">
        <v>169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3" t="s">
        <v>86</v>
      </c>
      <c r="BK188" s="143">
        <f>ROUND(I188*H188,2)</f>
        <v>0</v>
      </c>
      <c r="BL188" s="13" t="s">
        <v>175</v>
      </c>
      <c r="BM188" s="142" t="s">
        <v>281</v>
      </c>
    </row>
    <row r="189" spans="2:65" s="1" customFormat="1" ht="19.2">
      <c r="B189" s="28"/>
      <c r="D189" s="144" t="s">
        <v>176</v>
      </c>
      <c r="F189" s="145" t="s">
        <v>299</v>
      </c>
      <c r="I189" s="146"/>
      <c r="L189" s="28"/>
      <c r="M189" s="147"/>
      <c r="T189" s="52"/>
      <c r="AT189" s="13" t="s">
        <v>176</v>
      </c>
      <c r="AU189" s="13" t="s">
        <v>88</v>
      </c>
    </row>
    <row r="190" spans="2:65" s="1" customFormat="1" ht="24.15" customHeight="1">
      <c r="B190" s="129"/>
      <c r="C190" s="130" t="s">
        <v>282</v>
      </c>
      <c r="D190" s="130" t="s">
        <v>171</v>
      </c>
      <c r="E190" s="131" t="s">
        <v>473</v>
      </c>
      <c r="F190" s="132" t="s">
        <v>474</v>
      </c>
      <c r="G190" s="133" t="s">
        <v>174</v>
      </c>
      <c r="H190" s="134">
        <v>22</v>
      </c>
      <c r="I190" s="135"/>
      <c r="J190" s="136">
        <f>ROUND(I190*H190,2)</f>
        <v>0</v>
      </c>
      <c r="K190" s="137"/>
      <c r="L190" s="28"/>
      <c r="M190" s="138" t="s">
        <v>1</v>
      </c>
      <c r="N190" s="139" t="s">
        <v>43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175</v>
      </c>
      <c r="AT190" s="142" t="s">
        <v>171</v>
      </c>
      <c r="AU190" s="142" t="s">
        <v>88</v>
      </c>
      <c r="AY190" s="13" t="s">
        <v>169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3" t="s">
        <v>86</v>
      </c>
      <c r="BK190" s="143">
        <f>ROUND(I190*H190,2)</f>
        <v>0</v>
      </c>
      <c r="BL190" s="13" t="s">
        <v>175</v>
      </c>
      <c r="BM190" s="142" t="s">
        <v>285</v>
      </c>
    </row>
    <row r="191" spans="2:65" s="1" customFormat="1" ht="19.2">
      <c r="B191" s="28"/>
      <c r="D191" s="144" t="s">
        <v>176</v>
      </c>
      <c r="F191" s="145" t="s">
        <v>474</v>
      </c>
      <c r="I191" s="146"/>
      <c r="L191" s="28"/>
      <c r="M191" s="147"/>
      <c r="T191" s="52"/>
      <c r="AT191" s="13" t="s">
        <v>176</v>
      </c>
      <c r="AU191" s="13" t="s">
        <v>88</v>
      </c>
    </row>
    <row r="192" spans="2:65" s="11" customFormat="1" ht="22.8" customHeight="1">
      <c r="B192" s="117"/>
      <c r="D192" s="118" t="s">
        <v>77</v>
      </c>
      <c r="E192" s="127" t="s">
        <v>188</v>
      </c>
      <c r="F192" s="127" t="s">
        <v>301</v>
      </c>
      <c r="I192" s="120"/>
      <c r="J192" s="128">
        <f>BK192</f>
        <v>0</v>
      </c>
      <c r="L192" s="117"/>
      <c r="M192" s="122"/>
      <c r="P192" s="123">
        <f>SUM(P193:P216)</f>
        <v>0</v>
      </c>
      <c r="R192" s="123">
        <f>SUM(R193:R216)</f>
        <v>0</v>
      </c>
      <c r="T192" s="124">
        <f>SUM(T193:T216)</f>
        <v>0</v>
      </c>
      <c r="AR192" s="118" t="s">
        <v>86</v>
      </c>
      <c r="AT192" s="125" t="s">
        <v>77</v>
      </c>
      <c r="AU192" s="125" t="s">
        <v>86</v>
      </c>
      <c r="AY192" s="118" t="s">
        <v>169</v>
      </c>
      <c r="BK192" s="126">
        <f>SUM(BK193:BK216)</f>
        <v>0</v>
      </c>
    </row>
    <row r="193" spans="2:65" s="1" customFormat="1" ht="16.5" customHeight="1">
      <c r="B193" s="129"/>
      <c r="C193" s="130" t="s">
        <v>239</v>
      </c>
      <c r="D193" s="130" t="s">
        <v>171</v>
      </c>
      <c r="E193" s="131" t="s">
        <v>475</v>
      </c>
      <c r="F193" s="132" t="s">
        <v>476</v>
      </c>
      <c r="G193" s="133" t="s">
        <v>195</v>
      </c>
      <c r="H193" s="134">
        <v>34</v>
      </c>
      <c r="I193" s="135"/>
      <c r="J193" s="136">
        <f>ROUND(I193*H193,2)</f>
        <v>0</v>
      </c>
      <c r="K193" s="137"/>
      <c r="L193" s="28"/>
      <c r="M193" s="138" t="s">
        <v>1</v>
      </c>
      <c r="N193" s="139" t="s">
        <v>43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175</v>
      </c>
      <c r="AT193" s="142" t="s">
        <v>171</v>
      </c>
      <c r="AU193" s="142" t="s">
        <v>88</v>
      </c>
      <c r="AY193" s="13" t="s">
        <v>169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3" t="s">
        <v>86</v>
      </c>
      <c r="BK193" s="143">
        <f>ROUND(I193*H193,2)</f>
        <v>0</v>
      </c>
      <c r="BL193" s="13" t="s">
        <v>175</v>
      </c>
      <c r="BM193" s="142" t="s">
        <v>288</v>
      </c>
    </row>
    <row r="194" spans="2:65" s="1" customFormat="1" ht="10.199999999999999">
      <c r="B194" s="28"/>
      <c r="D194" s="144" t="s">
        <v>176</v>
      </c>
      <c r="F194" s="145" t="s">
        <v>476</v>
      </c>
      <c r="I194" s="146"/>
      <c r="L194" s="28"/>
      <c r="M194" s="147"/>
      <c r="T194" s="52"/>
      <c r="AT194" s="13" t="s">
        <v>176</v>
      </c>
      <c r="AU194" s="13" t="s">
        <v>88</v>
      </c>
    </row>
    <row r="195" spans="2:65" s="1" customFormat="1" ht="37.799999999999997" customHeight="1">
      <c r="B195" s="129"/>
      <c r="C195" s="130" t="s">
        <v>289</v>
      </c>
      <c r="D195" s="130" t="s">
        <v>171</v>
      </c>
      <c r="E195" s="131" t="s">
        <v>302</v>
      </c>
      <c r="F195" s="132" t="s">
        <v>303</v>
      </c>
      <c r="G195" s="133" t="s">
        <v>174</v>
      </c>
      <c r="H195" s="134">
        <v>48.4</v>
      </c>
      <c r="I195" s="135"/>
      <c r="J195" s="136">
        <f>ROUND(I195*H195,2)</f>
        <v>0</v>
      </c>
      <c r="K195" s="137"/>
      <c r="L195" s="28"/>
      <c r="M195" s="138" t="s">
        <v>1</v>
      </c>
      <c r="N195" s="139" t="s">
        <v>43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175</v>
      </c>
      <c r="AT195" s="142" t="s">
        <v>171</v>
      </c>
      <c r="AU195" s="142" t="s">
        <v>88</v>
      </c>
      <c r="AY195" s="13" t="s">
        <v>169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3" t="s">
        <v>86</v>
      </c>
      <c r="BK195" s="143">
        <f>ROUND(I195*H195,2)</f>
        <v>0</v>
      </c>
      <c r="BL195" s="13" t="s">
        <v>175</v>
      </c>
      <c r="BM195" s="142" t="s">
        <v>292</v>
      </c>
    </row>
    <row r="196" spans="2:65" s="1" customFormat="1" ht="19.2">
      <c r="B196" s="28"/>
      <c r="D196" s="144" t="s">
        <v>176</v>
      </c>
      <c r="F196" s="145" t="s">
        <v>303</v>
      </c>
      <c r="I196" s="146"/>
      <c r="L196" s="28"/>
      <c r="M196" s="147"/>
      <c r="T196" s="52"/>
      <c r="AT196" s="13" t="s">
        <v>176</v>
      </c>
      <c r="AU196" s="13" t="s">
        <v>88</v>
      </c>
    </row>
    <row r="197" spans="2:65" s="1" customFormat="1" ht="21.75" customHeight="1">
      <c r="B197" s="129"/>
      <c r="C197" s="148" t="s">
        <v>242</v>
      </c>
      <c r="D197" s="148" t="s">
        <v>199</v>
      </c>
      <c r="E197" s="149" t="s">
        <v>306</v>
      </c>
      <c r="F197" s="150" t="s">
        <v>307</v>
      </c>
      <c r="G197" s="151" t="s">
        <v>202</v>
      </c>
      <c r="H197" s="152">
        <v>1.9359999999999999</v>
      </c>
      <c r="I197" s="153"/>
      <c r="J197" s="154">
        <f>ROUND(I197*H197,2)</f>
        <v>0</v>
      </c>
      <c r="K197" s="155"/>
      <c r="L197" s="156"/>
      <c r="M197" s="157" t="s">
        <v>1</v>
      </c>
      <c r="N197" s="158" t="s">
        <v>43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187</v>
      </c>
      <c r="AT197" s="142" t="s">
        <v>199</v>
      </c>
      <c r="AU197" s="142" t="s">
        <v>88</v>
      </c>
      <c r="AY197" s="13" t="s">
        <v>169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3" t="s">
        <v>86</v>
      </c>
      <c r="BK197" s="143">
        <f>ROUND(I197*H197,2)</f>
        <v>0</v>
      </c>
      <c r="BL197" s="13" t="s">
        <v>175</v>
      </c>
      <c r="BM197" s="142" t="s">
        <v>296</v>
      </c>
    </row>
    <row r="198" spans="2:65" s="1" customFormat="1" ht="10.199999999999999">
      <c r="B198" s="28"/>
      <c r="D198" s="144" t="s">
        <v>176</v>
      </c>
      <c r="F198" s="145" t="s">
        <v>307</v>
      </c>
      <c r="I198" s="146"/>
      <c r="L198" s="28"/>
      <c r="M198" s="147"/>
      <c r="T198" s="52"/>
      <c r="AT198" s="13" t="s">
        <v>176</v>
      </c>
      <c r="AU198" s="13" t="s">
        <v>88</v>
      </c>
    </row>
    <row r="199" spans="2:65" s="1" customFormat="1" ht="16.5" customHeight="1">
      <c r="B199" s="129"/>
      <c r="C199" s="130" t="s">
        <v>297</v>
      </c>
      <c r="D199" s="130" t="s">
        <v>171</v>
      </c>
      <c r="E199" s="131" t="s">
        <v>477</v>
      </c>
      <c r="F199" s="132" t="s">
        <v>478</v>
      </c>
      <c r="G199" s="133" t="s">
        <v>174</v>
      </c>
      <c r="H199" s="134">
        <v>231.53</v>
      </c>
      <c r="I199" s="135"/>
      <c r="J199" s="136">
        <f>ROUND(I199*H199,2)</f>
        <v>0</v>
      </c>
      <c r="K199" s="137"/>
      <c r="L199" s="28"/>
      <c r="M199" s="138" t="s">
        <v>1</v>
      </c>
      <c r="N199" s="139" t="s">
        <v>43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175</v>
      </c>
      <c r="AT199" s="142" t="s">
        <v>171</v>
      </c>
      <c r="AU199" s="142" t="s">
        <v>88</v>
      </c>
      <c r="AY199" s="13" t="s">
        <v>169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3" t="s">
        <v>86</v>
      </c>
      <c r="BK199" s="143">
        <f>ROUND(I199*H199,2)</f>
        <v>0</v>
      </c>
      <c r="BL199" s="13" t="s">
        <v>175</v>
      </c>
      <c r="BM199" s="142" t="s">
        <v>300</v>
      </c>
    </row>
    <row r="200" spans="2:65" s="1" customFormat="1" ht="10.199999999999999">
      <c r="B200" s="28"/>
      <c r="D200" s="144" t="s">
        <v>176</v>
      </c>
      <c r="F200" s="145" t="s">
        <v>478</v>
      </c>
      <c r="I200" s="146"/>
      <c r="L200" s="28"/>
      <c r="M200" s="147"/>
      <c r="T200" s="52"/>
      <c r="AT200" s="13" t="s">
        <v>176</v>
      </c>
      <c r="AU200" s="13" t="s">
        <v>88</v>
      </c>
    </row>
    <row r="201" spans="2:65" s="1" customFormat="1" ht="16.5" customHeight="1">
      <c r="B201" s="129"/>
      <c r="C201" s="130" t="s">
        <v>245</v>
      </c>
      <c r="D201" s="130" t="s">
        <v>171</v>
      </c>
      <c r="E201" s="131" t="s">
        <v>308</v>
      </c>
      <c r="F201" s="132" t="s">
        <v>309</v>
      </c>
      <c r="G201" s="133" t="s">
        <v>174</v>
      </c>
      <c r="H201" s="134">
        <v>295.10000000000002</v>
      </c>
      <c r="I201" s="135"/>
      <c r="J201" s="136">
        <f>ROUND(I201*H201,2)</f>
        <v>0</v>
      </c>
      <c r="K201" s="137"/>
      <c r="L201" s="28"/>
      <c r="M201" s="138" t="s">
        <v>1</v>
      </c>
      <c r="N201" s="139" t="s">
        <v>43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175</v>
      </c>
      <c r="AT201" s="142" t="s">
        <v>171</v>
      </c>
      <c r="AU201" s="142" t="s">
        <v>88</v>
      </c>
      <c r="AY201" s="13" t="s">
        <v>169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3" t="s">
        <v>86</v>
      </c>
      <c r="BK201" s="143">
        <f>ROUND(I201*H201,2)</f>
        <v>0</v>
      </c>
      <c r="BL201" s="13" t="s">
        <v>175</v>
      </c>
      <c r="BM201" s="142" t="s">
        <v>304</v>
      </c>
    </row>
    <row r="202" spans="2:65" s="1" customFormat="1" ht="10.199999999999999">
      <c r="B202" s="28"/>
      <c r="D202" s="144" t="s">
        <v>176</v>
      </c>
      <c r="F202" s="145" t="s">
        <v>309</v>
      </c>
      <c r="I202" s="146"/>
      <c r="L202" s="28"/>
      <c r="M202" s="147"/>
      <c r="T202" s="52"/>
      <c r="AT202" s="13" t="s">
        <v>176</v>
      </c>
      <c r="AU202" s="13" t="s">
        <v>88</v>
      </c>
    </row>
    <row r="203" spans="2:65" s="1" customFormat="1" ht="33" customHeight="1">
      <c r="B203" s="129"/>
      <c r="C203" s="130" t="s">
        <v>305</v>
      </c>
      <c r="D203" s="130" t="s">
        <v>171</v>
      </c>
      <c r="E203" s="131" t="s">
        <v>479</v>
      </c>
      <c r="F203" s="132" t="s">
        <v>480</v>
      </c>
      <c r="G203" s="133" t="s">
        <v>174</v>
      </c>
      <c r="H203" s="134">
        <v>220.5</v>
      </c>
      <c r="I203" s="135"/>
      <c r="J203" s="136">
        <f>ROUND(I203*H203,2)</f>
        <v>0</v>
      </c>
      <c r="K203" s="137"/>
      <c r="L203" s="28"/>
      <c r="M203" s="138" t="s">
        <v>1</v>
      </c>
      <c r="N203" s="139" t="s">
        <v>43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175</v>
      </c>
      <c r="AT203" s="142" t="s">
        <v>171</v>
      </c>
      <c r="AU203" s="142" t="s">
        <v>88</v>
      </c>
      <c r="AY203" s="13" t="s">
        <v>169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3" t="s">
        <v>86</v>
      </c>
      <c r="BK203" s="143">
        <f>ROUND(I203*H203,2)</f>
        <v>0</v>
      </c>
      <c r="BL203" s="13" t="s">
        <v>175</v>
      </c>
      <c r="BM203" s="142" t="s">
        <v>198</v>
      </c>
    </row>
    <row r="204" spans="2:65" s="1" customFormat="1" ht="19.2">
      <c r="B204" s="28"/>
      <c r="D204" s="144" t="s">
        <v>176</v>
      </c>
      <c r="F204" s="145" t="s">
        <v>480</v>
      </c>
      <c r="I204" s="146"/>
      <c r="L204" s="28"/>
      <c r="M204" s="147"/>
      <c r="T204" s="52"/>
      <c r="AT204" s="13" t="s">
        <v>176</v>
      </c>
      <c r="AU204" s="13" t="s">
        <v>88</v>
      </c>
    </row>
    <row r="205" spans="2:65" s="1" customFormat="1" ht="21.75" customHeight="1">
      <c r="B205" s="129"/>
      <c r="C205" s="130" t="s">
        <v>250</v>
      </c>
      <c r="D205" s="130" t="s">
        <v>171</v>
      </c>
      <c r="E205" s="131" t="s">
        <v>311</v>
      </c>
      <c r="F205" s="132" t="s">
        <v>312</v>
      </c>
      <c r="G205" s="133" t="s">
        <v>174</v>
      </c>
      <c r="H205" s="134">
        <v>70</v>
      </c>
      <c r="I205" s="135"/>
      <c r="J205" s="136">
        <f>ROUND(I205*H205,2)</f>
        <v>0</v>
      </c>
      <c r="K205" s="137"/>
      <c r="L205" s="28"/>
      <c r="M205" s="138" t="s">
        <v>1</v>
      </c>
      <c r="N205" s="139" t="s">
        <v>43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175</v>
      </c>
      <c r="AT205" s="142" t="s">
        <v>171</v>
      </c>
      <c r="AU205" s="142" t="s">
        <v>88</v>
      </c>
      <c r="AY205" s="13" t="s">
        <v>169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3" t="s">
        <v>86</v>
      </c>
      <c r="BK205" s="143">
        <f>ROUND(I205*H205,2)</f>
        <v>0</v>
      </c>
      <c r="BL205" s="13" t="s">
        <v>175</v>
      </c>
      <c r="BM205" s="142" t="s">
        <v>209</v>
      </c>
    </row>
    <row r="206" spans="2:65" s="1" customFormat="1" ht="10.199999999999999">
      <c r="B206" s="28"/>
      <c r="D206" s="144" t="s">
        <v>176</v>
      </c>
      <c r="F206" s="145" t="s">
        <v>312</v>
      </c>
      <c r="I206" s="146"/>
      <c r="L206" s="28"/>
      <c r="M206" s="147"/>
      <c r="T206" s="52"/>
      <c r="AT206" s="13" t="s">
        <v>176</v>
      </c>
      <c r="AU206" s="13" t="s">
        <v>88</v>
      </c>
    </row>
    <row r="207" spans="2:65" s="1" customFormat="1" ht="24.15" customHeight="1">
      <c r="B207" s="129"/>
      <c r="C207" s="130" t="s">
        <v>310</v>
      </c>
      <c r="D207" s="130" t="s">
        <v>171</v>
      </c>
      <c r="E207" s="131" t="s">
        <v>314</v>
      </c>
      <c r="F207" s="132" t="s">
        <v>315</v>
      </c>
      <c r="G207" s="133" t="s">
        <v>174</v>
      </c>
      <c r="H207" s="134">
        <v>231.53</v>
      </c>
      <c r="I207" s="135"/>
      <c r="J207" s="136">
        <f>ROUND(I207*H207,2)</f>
        <v>0</v>
      </c>
      <c r="K207" s="137"/>
      <c r="L207" s="28"/>
      <c r="M207" s="138" t="s">
        <v>1</v>
      </c>
      <c r="N207" s="139" t="s">
        <v>43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175</v>
      </c>
      <c r="AT207" s="142" t="s">
        <v>171</v>
      </c>
      <c r="AU207" s="142" t="s">
        <v>88</v>
      </c>
      <c r="AY207" s="13" t="s">
        <v>169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3" t="s">
        <v>86</v>
      </c>
      <c r="BK207" s="143">
        <f>ROUND(I207*H207,2)</f>
        <v>0</v>
      </c>
      <c r="BL207" s="13" t="s">
        <v>175</v>
      </c>
      <c r="BM207" s="142" t="s">
        <v>313</v>
      </c>
    </row>
    <row r="208" spans="2:65" s="1" customFormat="1" ht="19.2">
      <c r="B208" s="28"/>
      <c r="D208" s="144" t="s">
        <v>176</v>
      </c>
      <c r="F208" s="145" t="s">
        <v>315</v>
      </c>
      <c r="I208" s="146"/>
      <c r="L208" s="28"/>
      <c r="M208" s="147"/>
      <c r="T208" s="52"/>
      <c r="AT208" s="13" t="s">
        <v>176</v>
      </c>
      <c r="AU208" s="13" t="s">
        <v>88</v>
      </c>
    </row>
    <row r="209" spans="2:65" s="1" customFormat="1" ht="21.75" customHeight="1">
      <c r="B209" s="129"/>
      <c r="C209" s="130" t="s">
        <v>253</v>
      </c>
      <c r="D209" s="130" t="s">
        <v>171</v>
      </c>
      <c r="E209" s="131" t="s">
        <v>481</v>
      </c>
      <c r="F209" s="132" t="s">
        <v>482</v>
      </c>
      <c r="G209" s="133" t="s">
        <v>174</v>
      </c>
      <c r="H209" s="134">
        <v>220.5</v>
      </c>
      <c r="I209" s="135"/>
      <c r="J209" s="136">
        <f>ROUND(I209*H209,2)</f>
        <v>0</v>
      </c>
      <c r="K209" s="137"/>
      <c r="L209" s="28"/>
      <c r="M209" s="138" t="s">
        <v>1</v>
      </c>
      <c r="N209" s="139" t="s">
        <v>43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175</v>
      </c>
      <c r="AT209" s="142" t="s">
        <v>171</v>
      </c>
      <c r="AU209" s="142" t="s">
        <v>88</v>
      </c>
      <c r="AY209" s="13" t="s">
        <v>169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3" t="s">
        <v>86</v>
      </c>
      <c r="BK209" s="143">
        <f>ROUND(I209*H209,2)</f>
        <v>0</v>
      </c>
      <c r="BL209" s="13" t="s">
        <v>175</v>
      </c>
      <c r="BM209" s="142" t="s">
        <v>316</v>
      </c>
    </row>
    <row r="210" spans="2:65" s="1" customFormat="1" ht="10.199999999999999">
      <c r="B210" s="28"/>
      <c r="D210" s="144" t="s">
        <v>176</v>
      </c>
      <c r="F210" s="145" t="s">
        <v>482</v>
      </c>
      <c r="I210" s="146"/>
      <c r="L210" s="28"/>
      <c r="M210" s="147"/>
      <c r="T210" s="52"/>
      <c r="AT210" s="13" t="s">
        <v>176</v>
      </c>
      <c r="AU210" s="13" t="s">
        <v>88</v>
      </c>
    </row>
    <row r="211" spans="2:65" s="1" customFormat="1" ht="24.15" customHeight="1">
      <c r="B211" s="129"/>
      <c r="C211" s="130" t="s">
        <v>317</v>
      </c>
      <c r="D211" s="130" t="s">
        <v>171</v>
      </c>
      <c r="E211" s="131" t="s">
        <v>318</v>
      </c>
      <c r="F211" s="132" t="s">
        <v>319</v>
      </c>
      <c r="G211" s="133" t="s">
        <v>174</v>
      </c>
      <c r="H211" s="134">
        <v>254</v>
      </c>
      <c r="I211" s="135"/>
      <c r="J211" s="136">
        <f>ROUND(I211*H211,2)</f>
        <v>0</v>
      </c>
      <c r="K211" s="137"/>
      <c r="L211" s="28"/>
      <c r="M211" s="138" t="s">
        <v>1</v>
      </c>
      <c r="N211" s="139" t="s">
        <v>43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175</v>
      </c>
      <c r="AT211" s="142" t="s">
        <v>171</v>
      </c>
      <c r="AU211" s="142" t="s">
        <v>88</v>
      </c>
      <c r="AY211" s="13" t="s">
        <v>169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3" t="s">
        <v>86</v>
      </c>
      <c r="BK211" s="143">
        <f>ROUND(I211*H211,2)</f>
        <v>0</v>
      </c>
      <c r="BL211" s="13" t="s">
        <v>175</v>
      </c>
      <c r="BM211" s="142" t="s">
        <v>320</v>
      </c>
    </row>
    <row r="212" spans="2:65" s="1" customFormat="1" ht="19.2">
      <c r="B212" s="28"/>
      <c r="D212" s="144" t="s">
        <v>176</v>
      </c>
      <c r="F212" s="145" t="s">
        <v>319</v>
      </c>
      <c r="I212" s="146"/>
      <c r="L212" s="28"/>
      <c r="M212" s="147"/>
      <c r="T212" s="52"/>
      <c r="AT212" s="13" t="s">
        <v>176</v>
      </c>
      <c r="AU212" s="13" t="s">
        <v>88</v>
      </c>
    </row>
    <row r="213" spans="2:65" s="1" customFormat="1" ht="24.15" customHeight="1">
      <c r="B213" s="129"/>
      <c r="C213" s="130" t="s">
        <v>257</v>
      </c>
      <c r="D213" s="130" t="s">
        <v>171</v>
      </c>
      <c r="E213" s="131" t="s">
        <v>483</v>
      </c>
      <c r="F213" s="132" t="s">
        <v>484</v>
      </c>
      <c r="G213" s="133" t="s">
        <v>174</v>
      </c>
      <c r="H213" s="134">
        <v>17</v>
      </c>
      <c r="I213" s="135"/>
      <c r="J213" s="136">
        <f>ROUND(I213*H213,2)</f>
        <v>0</v>
      </c>
      <c r="K213" s="137"/>
      <c r="L213" s="28"/>
      <c r="M213" s="138" t="s">
        <v>1</v>
      </c>
      <c r="N213" s="139" t="s">
        <v>43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175</v>
      </c>
      <c r="AT213" s="142" t="s">
        <v>171</v>
      </c>
      <c r="AU213" s="142" t="s">
        <v>88</v>
      </c>
      <c r="AY213" s="13" t="s">
        <v>169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3" t="s">
        <v>86</v>
      </c>
      <c r="BK213" s="143">
        <f>ROUND(I213*H213,2)</f>
        <v>0</v>
      </c>
      <c r="BL213" s="13" t="s">
        <v>175</v>
      </c>
      <c r="BM213" s="142" t="s">
        <v>324</v>
      </c>
    </row>
    <row r="214" spans="2:65" s="1" customFormat="1" ht="19.2">
      <c r="B214" s="28"/>
      <c r="D214" s="144" t="s">
        <v>176</v>
      </c>
      <c r="F214" s="145" t="s">
        <v>484</v>
      </c>
      <c r="I214" s="146"/>
      <c r="L214" s="28"/>
      <c r="M214" s="147"/>
      <c r="T214" s="52"/>
      <c r="AT214" s="13" t="s">
        <v>176</v>
      </c>
      <c r="AU214" s="13" t="s">
        <v>88</v>
      </c>
    </row>
    <row r="215" spans="2:65" s="1" customFormat="1" ht="16.5" customHeight="1">
      <c r="B215" s="129"/>
      <c r="C215" s="148" t="s">
        <v>326</v>
      </c>
      <c r="D215" s="148" t="s">
        <v>199</v>
      </c>
      <c r="E215" s="149" t="s">
        <v>485</v>
      </c>
      <c r="F215" s="150" t="s">
        <v>486</v>
      </c>
      <c r="G215" s="151" t="s">
        <v>174</v>
      </c>
      <c r="H215" s="152">
        <v>17.170000000000002</v>
      </c>
      <c r="I215" s="153"/>
      <c r="J215" s="154">
        <f>ROUND(I215*H215,2)</f>
        <v>0</v>
      </c>
      <c r="K215" s="155"/>
      <c r="L215" s="156"/>
      <c r="M215" s="157" t="s">
        <v>1</v>
      </c>
      <c r="N215" s="158" t="s">
        <v>43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187</v>
      </c>
      <c r="AT215" s="142" t="s">
        <v>199</v>
      </c>
      <c r="AU215" s="142" t="s">
        <v>88</v>
      </c>
      <c r="AY215" s="13" t="s">
        <v>169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3" t="s">
        <v>86</v>
      </c>
      <c r="BK215" s="143">
        <f>ROUND(I215*H215,2)</f>
        <v>0</v>
      </c>
      <c r="BL215" s="13" t="s">
        <v>175</v>
      </c>
      <c r="BM215" s="142" t="s">
        <v>330</v>
      </c>
    </row>
    <row r="216" spans="2:65" s="1" customFormat="1" ht="10.199999999999999">
      <c r="B216" s="28"/>
      <c r="D216" s="144" t="s">
        <v>176</v>
      </c>
      <c r="F216" s="145" t="s">
        <v>486</v>
      </c>
      <c r="I216" s="146"/>
      <c r="L216" s="28"/>
      <c r="M216" s="147"/>
      <c r="T216" s="52"/>
      <c r="AT216" s="13" t="s">
        <v>176</v>
      </c>
      <c r="AU216" s="13" t="s">
        <v>88</v>
      </c>
    </row>
    <row r="217" spans="2:65" s="11" customFormat="1" ht="22.8" customHeight="1">
      <c r="B217" s="117"/>
      <c r="D217" s="118" t="s">
        <v>77</v>
      </c>
      <c r="E217" s="127" t="s">
        <v>187</v>
      </c>
      <c r="F217" s="127" t="s">
        <v>321</v>
      </c>
      <c r="I217" s="120"/>
      <c r="J217" s="128">
        <f>BK217</f>
        <v>0</v>
      </c>
      <c r="L217" s="117"/>
      <c r="M217" s="122"/>
      <c r="P217" s="123">
        <f>SUM(P218:P235)</f>
        <v>0</v>
      </c>
      <c r="R217" s="123">
        <f>SUM(R218:R235)</f>
        <v>0</v>
      </c>
      <c r="T217" s="124">
        <f>SUM(T218:T235)</f>
        <v>0</v>
      </c>
      <c r="AR217" s="118" t="s">
        <v>86</v>
      </c>
      <c r="AT217" s="125" t="s">
        <v>77</v>
      </c>
      <c r="AU217" s="125" t="s">
        <v>86</v>
      </c>
      <c r="AY217" s="118" t="s">
        <v>169</v>
      </c>
      <c r="BK217" s="126">
        <f>SUM(BK218:BK235)</f>
        <v>0</v>
      </c>
    </row>
    <row r="218" spans="2:65" s="1" customFormat="1" ht="24.15" customHeight="1">
      <c r="B218" s="129"/>
      <c r="C218" s="130" t="s">
        <v>260</v>
      </c>
      <c r="D218" s="130" t="s">
        <v>171</v>
      </c>
      <c r="E218" s="131" t="s">
        <v>487</v>
      </c>
      <c r="F218" s="132" t="s">
        <v>488</v>
      </c>
      <c r="G218" s="133" t="s">
        <v>195</v>
      </c>
      <c r="H218" s="134">
        <v>10</v>
      </c>
      <c r="I218" s="135"/>
      <c r="J218" s="136">
        <f>ROUND(I218*H218,2)</f>
        <v>0</v>
      </c>
      <c r="K218" s="137"/>
      <c r="L218" s="28"/>
      <c r="M218" s="138" t="s">
        <v>1</v>
      </c>
      <c r="N218" s="139" t="s">
        <v>43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175</v>
      </c>
      <c r="AT218" s="142" t="s">
        <v>171</v>
      </c>
      <c r="AU218" s="142" t="s">
        <v>88</v>
      </c>
      <c r="AY218" s="13" t="s">
        <v>169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3" t="s">
        <v>86</v>
      </c>
      <c r="BK218" s="143">
        <f>ROUND(I218*H218,2)</f>
        <v>0</v>
      </c>
      <c r="BL218" s="13" t="s">
        <v>175</v>
      </c>
      <c r="BM218" s="142" t="s">
        <v>333</v>
      </c>
    </row>
    <row r="219" spans="2:65" s="1" customFormat="1" ht="10.199999999999999">
      <c r="B219" s="28"/>
      <c r="D219" s="144" t="s">
        <v>176</v>
      </c>
      <c r="F219" s="145" t="s">
        <v>488</v>
      </c>
      <c r="I219" s="146"/>
      <c r="L219" s="28"/>
      <c r="M219" s="147"/>
      <c r="T219" s="52"/>
      <c r="AT219" s="13" t="s">
        <v>176</v>
      </c>
      <c r="AU219" s="13" t="s">
        <v>88</v>
      </c>
    </row>
    <row r="220" spans="2:65" s="1" customFormat="1" ht="33" customHeight="1">
      <c r="B220" s="129"/>
      <c r="C220" s="130" t="s">
        <v>334</v>
      </c>
      <c r="D220" s="130" t="s">
        <v>171</v>
      </c>
      <c r="E220" s="131" t="s">
        <v>489</v>
      </c>
      <c r="F220" s="132" t="s">
        <v>490</v>
      </c>
      <c r="G220" s="133" t="s">
        <v>195</v>
      </c>
      <c r="H220" s="134">
        <v>6</v>
      </c>
      <c r="I220" s="135"/>
      <c r="J220" s="136">
        <f>ROUND(I220*H220,2)</f>
        <v>0</v>
      </c>
      <c r="K220" s="137"/>
      <c r="L220" s="28"/>
      <c r="M220" s="138" t="s">
        <v>1</v>
      </c>
      <c r="N220" s="139" t="s">
        <v>43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175</v>
      </c>
      <c r="AT220" s="142" t="s">
        <v>171</v>
      </c>
      <c r="AU220" s="142" t="s">
        <v>88</v>
      </c>
      <c r="AY220" s="13" t="s">
        <v>169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3" t="s">
        <v>86</v>
      </c>
      <c r="BK220" s="143">
        <f>ROUND(I220*H220,2)</f>
        <v>0</v>
      </c>
      <c r="BL220" s="13" t="s">
        <v>175</v>
      </c>
      <c r="BM220" s="142" t="s">
        <v>337</v>
      </c>
    </row>
    <row r="221" spans="2:65" s="1" customFormat="1" ht="19.2">
      <c r="B221" s="28"/>
      <c r="D221" s="144" t="s">
        <v>176</v>
      </c>
      <c r="F221" s="145" t="s">
        <v>490</v>
      </c>
      <c r="I221" s="146"/>
      <c r="L221" s="28"/>
      <c r="M221" s="147"/>
      <c r="T221" s="52"/>
      <c r="AT221" s="13" t="s">
        <v>176</v>
      </c>
      <c r="AU221" s="13" t="s">
        <v>88</v>
      </c>
    </row>
    <row r="222" spans="2:65" s="1" customFormat="1" ht="16.5" customHeight="1">
      <c r="B222" s="129"/>
      <c r="C222" s="148" t="s">
        <v>263</v>
      </c>
      <c r="D222" s="148" t="s">
        <v>199</v>
      </c>
      <c r="E222" s="149" t="s">
        <v>491</v>
      </c>
      <c r="F222" s="150" t="s">
        <v>492</v>
      </c>
      <c r="G222" s="151" t="s">
        <v>195</v>
      </c>
      <c r="H222" s="152">
        <v>6.06</v>
      </c>
      <c r="I222" s="153"/>
      <c r="J222" s="154">
        <f>ROUND(I222*H222,2)</f>
        <v>0</v>
      </c>
      <c r="K222" s="155"/>
      <c r="L222" s="156"/>
      <c r="M222" s="157" t="s">
        <v>1</v>
      </c>
      <c r="N222" s="158" t="s">
        <v>43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187</v>
      </c>
      <c r="AT222" s="142" t="s">
        <v>199</v>
      </c>
      <c r="AU222" s="142" t="s">
        <v>88</v>
      </c>
      <c r="AY222" s="13" t="s">
        <v>169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3" t="s">
        <v>86</v>
      </c>
      <c r="BK222" s="143">
        <f>ROUND(I222*H222,2)</f>
        <v>0</v>
      </c>
      <c r="BL222" s="13" t="s">
        <v>175</v>
      </c>
      <c r="BM222" s="142" t="s">
        <v>340</v>
      </c>
    </row>
    <row r="223" spans="2:65" s="1" customFormat="1" ht="10.199999999999999">
      <c r="B223" s="28"/>
      <c r="D223" s="144" t="s">
        <v>176</v>
      </c>
      <c r="F223" s="145" t="s">
        <v>492</v>
      </c>
      <c r="I223" s="146"/>
      <c r="L223" s="28"/>
      <c r="M223" s="147"/>
      <c r="T223" s="52"/>
      <c r="AT223" s="13" t="s">
        <v>176</v>
      </c>
      <c r="AU223" s="13" t="s">
        <v>88</v>
      </c>
    </row>
    <row r="224" spans="2:65" s="1" customFormat="1" ht="24.15" customHeight="1">
      <c r="B224" s="129"/>
      <c r="C224" s="130" t="s">
        <v>341</v>
      </c>
      <c r="D224" s="130" t="s">
        <v>171</v>
      </c>
      <c r="E224" s="131" t="s">
        <v>322</v>
      </c>
      <c r="F224" s="132" t="s">
        <v>323</v>
      </c>
      <c r="G224" s="133" t="s">
        <v>195</v>
      </c>
      <c r="H224" s="134">
        <v>240</v>
      </c>
      <c r="I224" s="135"/>
      <c r="J224" s="136">
        <f>ROUND(I224*H224,2)</f>
        <v>0</v>
      </c>
      <c r="K224" s="137"/>
      <c r="L224" s="28"/>
      <c r="M224" s="138" t="s">
        <v>1</v>
      </c>
      <c r="N224" s="139" t="s">
        <v>43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175</v>
      </c>
      <c r="AT224" s="142" t="s">
        <v>171</v>
      </c>
      <c r="AU224" s="142" t="s">
        <v>88</v>
      </c>
      <c r="AY224" s="13" t="s">
        <v>169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3" t="s">
        <v>86</v>
      </c>
      <c r="BK224" s="143">
        <f>ROUND(I224*H224,2)</f>
        <v>0</v>
      </c>
      <c r="BL224" s="13" t="s">
        <v>175</v>
      </c>
      <c r="BM224" s="142" t="s">
        <v>344</v>
      </c>
    </row>
    <row r="225" spans="2:65" s="1" customFormat="1" ht="19.2">
      <c r="B225" s="28"/>
      <c r="D225" s="144" t="s">
        <v>176</v>
      </c>
      <c r="F225" s="145" t="s">
        <v>323</v>
      </c>
      <c r="I225" s="146"/>
      <c r="L225" s="28"/>
      <c r="M225" s="147"/>
      <c r="T225" s="52"/>
      <c r="AT225" s="13" t="s">
        <v>176</v>
      </c>
      <c r="AU225" s="13" t="s">
        <v>88</v>
      </c>
    </row>
    <row r="226" spans="2:65" s="1" customFormat="1" ht="24.15" customHeight="1">
      <c r="B226" s="129"/>
      <c r="C226" s="130" t="s">
        <v>266</v>
      </c>
      <c r="D226" s="130" t="s">
        <v>171</v>
      </c>
      <c r="E226" s="131" t="s">
        <v>493</v>
      </c>
      <c r="F226" s="132" t="s">
        <v>494</v>
      </c>
      <c r="G226" s="133" t="s">
        <v>195</v>
      </c>
      <c r="H226" s="134">
        <v>45</v>
      </c>
      <c r="I226" s="135"/>
      <c r="J226" s="136">
        <f>ROUND(I226*H226,2)</f>
        <v>0</v>
      </c>
      <c r="K226" s="137"/>
      <c r="L226" s="28"/>
      <c r="M226" s="138" t="s">
        <v>1</v>
      </c>
      <c r="N226" s="139" t="s">
        <v>43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175</v>
      </c>
      <c r="AT226" s="142" t="s">
        <v>171</v>
      </c>
      <c r="AU226" s="142" t="s">
        <v>88</v>
      </c>
      <c r="AY226" s="13" t="s">
        <v>169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3" t="s">
        <v>86</v>
      </c>
      <c r="BK226" s="143">
        <f>ROUND(I226*H226,2)</f>
        <v>0</v>
      </c>
      <c r="BL226" s="13" t="s">
        <v>175</v>
      </c>
      <c r="BM226" s="142" t="s">
        <v>347</v>
      </c>
    </row>
    <row r="227" spans="2:65" s="1" customFormat="1" ht="19.2">
      <c r="B227" s="28"/>
      <c r="D227" s="144" t="s">
        <v>176</v>
      </c>
      <c r="F227" s="145" t="s">
        <v>494</v>
      </c>
      <c r="I227" s="146"/>
      <c r="L227" s="28"/>
      <c r="M227" s="147"/>
      <c r="T227" s="52"/>
      <c r="AT227" s="13" t="s">
        <v>176</v>
      </c>
      <c r="AU227" s="13" t="s">
        <v>88</v>
      </c>
    </row>
    <row r="228" spans="2:65" s="1" customFormat="1" ht="24.15" customHeight="1">
      <c r="B228" s="129"/>
      <c r="C228" s="130" t="s">
        <v>348</v>
      </c>
      <c r="D228" s="130" t="s">
        <v>171</v>
      </c>
      <c r="E228" s="131" t="s">
        <v>495</v>
      </c>
      <c r="F228" s="132" t="s">
        <v>496</v>
      </c>
      <c r="G228" s="133" t="s">
        <v>195</v>
      </c>
      <c r="H228" s="134">
        <v>30</v>
      </c>
      <c r="I228" s="135"/>
      <c r="J228" s="136">
        <f>ROUND(I228*H228,2)</f>
        <v>0</v>
      </c>
      <c r="K228" s="137"/>
      <c r="L228" s="28"/>
      <c r="M228" s="138" t="s">
        <v>1</v>
      </c>
      <c r="N228" s="139" t="s">
        <v>43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175</v>
      </c>
      <c r="AT228" s="142" t="s">
        <v>171</v>
      </c>
      <c r="AU228" s="142" t="s">
        <v>88</v>
      </c>
      <c r="AY228" s="13" t="s">
        <v>169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3" t="s">
        <v>86</v>
      </c>
      <c r="BK228" s="143">
        <f>ROUND(I228*H228,2)</f>
        <v>0</v>
      </c>
      <c r="BL228" s="13" t="s">
        <v>175</v>
      </c>
      <c r="BM228" s="142" t="s">
        <v>351</v>
      </c>
    </row>
    <row r="229" spans="2:65" s="1" customFormat="1" ht="19.2">
      <c r="B229" s="28"/>
      <c r="D229" s="144" t="s">
        <v>176</v>
      </c>
      <c r="F229" s="145" t="s">
        <v>496</v>
      </c>
      <c r="I229" s="146"/>
      <c r="L229" s="28"/>
      <c r="M229" s="147"/>
      <c r="T229" s="52"/>
      <c r="AT229" s="13" t="s">
        <v>176</v>
      </c>
      <c r="AU229" s="13" t="s">
        <v>88</v>
      </c>
    </row>
    <row r="230" spans="2:65" s="1" customFormat="1" ht="24.15" customHeight="1">
      <c r="B230" s="129"/>
      <c r="C230" s="130" t="s">
        <v>270</v>
      </c>
      <c r="D230" s="130" t="s">
        <v>171</v>
      </c>
      <c r="E230" s="131" t="s">
        <v>497</v>
      </c>
      <c r="F230" s="132" t="s">
        <v>498</v>
      </c>
      <c r="G230" s="133" t="s">
        <v>179</v>
      </c>
      <c r="H230" s="134">
        <v>2</v>
      </c>
      <c r="I230" s="135"/>
      <c r="J230" s="136">
        <f>ROUND(I230*H230,2)</f>
        <v>0</v>
      </c>
      <c r="K230" s="137"/>
      <c r="L230" s="28"/>
      <c r="M230" s="138" t="s">
        <v>1</v>
      </c>
      <c r="N230" s="139" t="s">
        <v>43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175</v>
      </c>
      <c r="AT230" s="142" t="s">
        <v>171</v>
      </c>
      <c r="AU230" s="142" t="s">
        <v>88</v>
      </c>
      <c r="AY230" s="13" t="s">
        <v>169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3" t="s">
        <v>86</v>
      </c>
      <c r="BK230" s="143">
        <f>ROUND(I230*H230,2)</f>
        <v>0</v>
      </c>
      <c r="BL230" s="13" t="s">
        <v>175</v>
      </c>
      <c r="BM230" s="142" t="s">
        <v>354</v>
      </c>
    </row>
    <row r="231" spans="2:65" s="1" customFormat="1" ht="19.2">
      <c r="B231" s="28"/>
      <c r="D231" s="144" t="s">
        <v>176</v>
      </c>
      <c r="F231" s="145" t="s">
        <v>498</v>
      </c>
      <c r="I231" s="146"/>
      <c r="L231" s="28"/>
      <c r="M231" s="147"/>
      <c r="T231" s="52"/>
      <c r="AT231" s="13" t="s">
        <v>176</v>
      </c>
      <c r="AU231" s="13" t="s">
        <v>88</v>
      </c>
    </row>
    <row r="232" spans="2:65" s="1" customFormat="1" ht="24.15" customHeight="1">
      <c r="B232" s="129"/>
      <c r="C232" s="130" t="s">
        <v>355</v>
      </c>
      <c r="D232" s="130" t="s">
        <v>171</v>
      </c>
      <c r="E232" s="131" t="s">
        <v>499</v>
      </c>
      <c r="F232" s="132" t="s">
        <v>500</v>
      </c>
      <c r="G232" s="133" t="s">
        <v>179</v>
      </c>
      <c r="H232" s="134">
        <v>2</v>
      </c>
      <c r="I232" s="135"/>
      <c r="J232" s="136">
        <f>ROUND(I232*H232,2)</f>
        <v>0</v>
      </c>
      <c r="K232" s="137"/>
      <c r="L232" s="28"/>
      <c r="M232" s="138" t="s">
        <v>1</v>
      </c>
      <c r="N232" s="139" t="s">
        <v>43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175</v>
      </c>
      <c r="AT232" s="142" t="s">
        <v>171</v>
      </c>
      <c r="AU232" s="142" t="s">
        <v>88</v>
      </c>
      <c r="AY232" s="13" t="s">
        <v>169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3" t="s">
        <v>86</v>
      </c>
      <c r="BK232" s="143">
        <f>ROUND(I232*H232,2)</f>
        <v>0</v>
      </c>
      <c r="BL232" s="13" t="s">
        <v>175</v>
      </c>
      <c r="BM232" s="142" t="s">
        <v>358</v>
      </c>
    </row>
    <row r="233" spans="2:65" s="1" customFormat="1" ht="19.2">
      <c r="B233" s="28"/>
      <c r="D233" s="144" t="s">
        <v>176</v>
      </c>
      <c r="F233" s="145" t="s">
        <v>500</v>
      </c>
      <c r="I233" s="146"/>
      <c r="L233" s="28"/>
      <c r="M233" s="147"/>
      <c r="T233" s="52"/>
      <c r="AT233" s="13" t="s">
        <v>176</v>
      </c>
      <c r="AU233" s="13" t="s">
        <v>88</v>
      </c>
    </row>
    <row r="234" spans="2:65" s="1" customFormat="1" ht="24.15" customHeight="1">
      <c r="B234" s="129"/>
      <c r="C234" s="130" t="s">
        <v>273</v>
      </c>
      <c r="D234" s="130" t="s">
        <v>171</v>
      </c>
      <c r="E234" s="131" t="s">
        <v>501</v>
      </c>
      <c r="F234" s="132" t="s">
        <v>502</v>
      </c>
      <c r="G234" s="133" t="s">
        <v>183</v>
      </c>
      <c r="H234" s="134">
        <v>8.1</v>
      </c>
      <c r="I234" s="135"/>
      <c r="J234" s="136">
        <f>ROUND(I234*H234,2)</f>
        <v>0</v>
      </c>
      <c r="K234" s="137"/>
      <c r="L234" s="28"/>
      <c r="M234" s="138" t="s">
        <v>1</v>
      </c>
      <c r="N234" s="139" t="s">
        <v>43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175</v>
      </c>
      <c r="AT234" s="142" t="s">
        <v>171</v>
      </c>
      <c r="AU234" s="142" t="s">
        <v>88</v>
      </c>
      <c r="AY234" s="13" t="s">
        <v>169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3" t="s">
        <v>86</v>
      </c>
      <c r="BK234" s="143">
        <f>ROUND(I234*H234,2)</f>
        <v>0</v>
      </c>
      <c r="BL234" s="13" t="s">
        <v>175</v>
      </c>
      <c r="BM234" s="142" t="s">
        <v>361</v>
      </c>
    </row>
    <row r="235" spans="2:65" s="1" customFormat="1" ht="19.2">
      <c r="B235" s="28"/>
      <c r="D235" s="144" t="s">
        <v>176</v>
      </c>
      <c r="F235" s="145" t="s">
        <v>502</v>
      </c>
      <c r="I235" s="146"/>
      <c r="L235" s="28"/>
      <c r="M235" s="147"/>
      <c r="T235" s="52"/>
      <c r="AT235" s="13" t="s">
        <v>176</v>
      </c>
      <c r="AU235" s="13" t="s">
        <v>88</v>
      </c>
    </row>
    <row r="236" spans="2:65" s="11" customFormat="1" ht="22.8" customHeight="1">
      <c r="B236" s="117"/>
      <c r="D236" s="118" t="s">
        <v>77</v>
      </c>
      <c r="E236" s="127" t="s">
        <v>217</v>
      </c>
      <c r="F236" s="127" t="s">
        <v>325</v>
      </c>
      <c r="I236" s="120"/>
      <c r="J236" s="128">
        <f>BK236</f>
        <v>0</v>
      </c>
      <c r="L236" s="117"/>
      <c r="M236" s="122"/>
      <c r="P236" s="123">
        <f>SUM(P237:P262)</f>
        <v>0</v>
      </c>
      <c r="R236" s="123">
        <f>SUM(R237:R262)</f>
        <v>0</v>
      </c>
      <c r="T236" s="124">
        <f>SUM(T237:T262)</f>
        <v>0</v>
      </c>
      <c r="AR236" s="118" t="s">
        <v>86</v>
      </c>
      <c r="AT236" s="125" t="s">
        <v>77</v>
      </c>
      <c r="AU236" s="125" t="s">
        <v>86</v>
      </c>
      <c r="AY236" s="118" t="s">
        <v>169</v>
      </c>
      <c r="BK236" s="126">
        <f>SUM(BK237:BK262)</f>
        <v>0</v>
      </c>
    </row>
    <row r="237" spans="2:65" s="1" customFormat="1" ht="16.5" customHeight="1">
      <c r="B237" s="129"/>
      <c r="C237" s="130" t="s">
        <v>362</v>
      </c>
      <c r="D237" s="130" t="s">
        <v>171</v>
      </c>
      <c r="E237" s="131" t="s">
        <v>503</v>
      </c>
      <c r="F237" s="132" t="s">
        <v>504</v>
      </c>
      <c r="G237" s="133" t="s">
        <v>329</v>
      </c>
      <c r="H237" s="134">
        <v>1</v>
      </c>
      <c r="I237" s="135"/>
      <c r="J237" s="136">
        <f>ROUND(I237*H237,2)</f>
        <v>0</v>
      </c>
      <c r="K237" s="137"/>
      <c r="L237" s="28"/>
      <c r="M237" s="138" t="s">
        <v>1</v>
      </c>
      <c r="N237" s="139" t="s">
        <v>43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175</v>
      </c>
      <c r="AT237" s="142" t="s">
        <v>171</v>
      </c>
      <c r="AU237" s="142" t="s">
        <v>88</v>
      </c>
      <c r="AY237" s="13" t="s">
        <v>169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3" t="s">
        <v>86</v>
      </c>
      <c r="BK237" s="143">
        <f>ROUND(I237*H237,2)</f>
        <v>0</v>
      </c>
      <c r="BL237" s="13" t="s">
        <v>175</v>
      </c>
      <c r="BM237" s="142" t="s">
        <v>365</v>
      </c>
    </row>
    <row r="238" spans="2:65" s="1" customFormat="1" ht="10.199999999999999">
      <c r="B238" s="28"/>
      <c r="D238" s="144" t="s">
        <v>176</v>
      </c>
      <c r="F238" s="145" t="s">
        <v>504</v>
      </c>
      <c r="I238" s="146"/>
      <c r="L238" s="28"/>
      <c r="M238" s="147"/>
      <c r="T238" s="52"/>
      <c r="AT238" s="13" t="s">
        <v>176</v>
      </c>
      <c r="AU238" s="13" t="s">
        <v>88</v>
      </c>
    </row>
    <row r="239" spans="2:65" s="1" customFormat="1" ht="16.5" customHeight="1">
      <c r="B239" s="129"/>
      <c r="C239" s="130" t="s">
        <v>278</v>
      </c>
      <c r="D239" s="130" t="s">
        <v>171</v>
      </c>
      <c r="E239" s="131" t="s">
        <v>505</v>
      </c>
      <c r="F239" s="132" t="s">
        <v>506</v>
      </c>
      <c r="G239" s="133" t="s">
        <v>329</v>
      </c>
      <c r="H239" s="134">
        <v>1</v>
      </c>
      <c r="I239" s="135"/>
      <c r="J239" s="136">
        <f>ROUND(I239*H239,2)</f>
        <v>0</v>
      </c>
      <c r="K239" s="137"/>
      <c r="L239" s="28"/>
      <c r="M239" s="138" t="s">
        <v>1</v>
      </c>
      <c r="N239" s="139" t="s">
        <v>43</v>
      </c>
      <c r="P239" s="140">
        <f>O239*H239</f>
        <v>0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AR239" s="142" t="s">
        <v>175</v>
      </c>
      <c r="AT239" s="142" t="s">
        <v>171</v>
      </c>
      <c r="AU239" s="142" t="s">
        <v>88</v>
      </c>
      <c r="AY239" s="13" t="s">
        <v>169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3" t="s">
        <v>86</v>
      </c>
      <c r="BK239" s="143">
        <f>ROUND(I239*H239,2)</f>
        <v>0</v>
      </c>
      <c r="BL239" s="13" t="s">
        <v>175</v>
      </c>
      <c r="BM239" s="142" t="s">
        <v>368</v>
      </c>
    </row>
    <row r="240" spans="2:65" s="1" customFormat="1" ht="10.199999999999999">
      <c r="B240" s="28"/>
      <c r="D240" s="144" t="s">
        <v>176</v>
      </c>
      <c r="F240" s="145" t="s">
        <v>506</v>
      </c>
      <c r="I240" s="146"/>
      <c r="L240" s="28"/>
      <c r="M240" s="147"/>
      <c r="T240" s="52"/>
      <c r="AT240" s="13" t="s">
        <v>176</v>
      </c>
      <c r="AU240" s="13" t="s">
        <v>88</v>
      </c>
    </row>
    <row r="241" spans="2:65" s="1" customFormat="1" ht="24.15" customHeight="1">
      <c r="B241" s="129"/>
      <c r="C241" s="130" t="s">
        <v>371</v>
      </c>
      <c r="D241" s="130" t="s">
        <v>171</v>
      </c>
      <c r="E241" s="131" t="s">
        <v>335</v>
      </c>
      <c r="F241" s="132" t="s">
        <v>336</v>
      </c>
      <c r="G241" s="133" t="s">
        <v>179</v>
      </c>
      <c r="H241" s="134">
        <v>6</v>
      </c>
      <c r="I241" s="135"/>
      <c r="J241" s="136">
        <f>ROUND(I241*H241,2)</f>
        <v>0</v>
      </c>
      <c r="K241" s="137"/>
      <c r="L241" s="28"/>
      <c r="M241" s="138" t="s">
        <v>1</v>
      </c>
      <c r="N241" s="139" t="s">
        <v>43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175</v>
      </c>
      <c r="AT241" s="142" t="s">
        <v>171</v>
      </c>
      <c r="AU241" s="142" t="s">
        <v>88</v>
      </c>
      <c r="AY241" s="13" t="s">
        <v>169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3" t="s">
        <v>86</v>
      </c>
      <c r="BK241" s="143">
        <f>ROUND(I241*H241,2)</f>
        <v>0</v>
      </c>
      <c r="BL241" s="13" t="s">
        <v>175</v>
      </c>
      <c r="BM241" s="142" t="s">
        <v>374</v>
      </c>
    </row>
    <row r="242" spans="2:65" s="1" customFormat="1" ht="19.2">
      <c r="B242" s="28"/>
      <c r="D242" s="144" t="s">
        <v>176</v>
      </c>
      <c r="F242" s="145" t="s">
        <v>336</v>
      </c>
      <c r="I242" s="146"/>
      <c r="L242" s="28"/>
      <c r="M242" s="147"/>
      <c r="T242" s="52"/>
      <c r="AT242" s="13" t="s">
        <v>176</v>
      </c>
      <c r="AU242" s="13" t="s">
        <v>88</v>
      </c>
    </row>
    <row r="243" spans="2:65" s="1" customFormat="1" ht="24.15" customHeight="1">
      <c r="B243" s="129"/>
      <c r="C243" s="148" t="s">
        <v>281</v>
      </c>
      <c r="D243" s="148" t="s">
        <v>199</v>
      </c>
      <c r="E243" s="149" t="s">
        <v>345</v>
      </c>
      <c r="F243" s="150" t="s">
        <v>507</v>
      </c>
      <c r="G243" s="151" t="s">
        <v>179</v>
      </c>
      <c r="H243" s="152">
        <v>3</v>
      </c>
      <c r="I243" s="153"/>
      <c r="J243" s="154">
        <f>ROUND(I243*H243,2)</f>
        <v>0</v>
      </c>
      <c r="K243" s="155"/>
      <c r="L243" s="156"/>
      <c r="M243" s="157" t="s">
        <v>1</v>
      </c>
      <c r="N243" s="158" t="s">
        <v>43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187</v>
      </c>
      <c r="AT243" s="142" t="s">
        <v>199</v>
      </c>
      <c r="AU243" s="142" t="s">
        <v>88</v>
      </c>
      <c r="AY243" s="13" t="s">
        <v>169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3" t="s">
        <v>86</v>
      </c>
      <c r="BK243" s="143">
        <f>ROUND(I243*H243,2)</f>
        <v>0</v>
      </c>
      <c r="BL243" s="13" t="s">
        <v>175</v>
      </c>
      <c r="BM243" s="142" t="s">
        <v>377</v>
      </c>
    </row>
    <row r="244" spans="2:65" s="1" customFormat="1" ht="19.2">
      <c r="B244" s="28"/>
      <c r="D244" s="144" t="s">
        <v>176</v>
      </c>
      <c r="F244" s="145" t="s">
        <v>507</v>
      </c>
      <c r="I244" s="146"/>
      <c r="L244" s="28"/>
      <c r="M244" s="147"/>
      <c r="T244" s="52"/>
      <c r="AT244" s="13" t="s">
        <v>176</v>
      </c>
      <c r="AU244" s="13" t="s">
        <v>88</v>
      </c>
    </row>
    <row r="245" spans="2:65" s="1" customFormat="1" ht="21.75" customHeight="1">
      <c r="B245" s="129"/>
      <c r="C245" s="148" t="s">
        <v>378</v>
      </c>
      <c r="D245" s="148" t="s">
        <v>199</v>
      </c>
      <c r="E245" s="149" t="s">
        <v>342</v>
      </c>
      <c r="F245" s="150" t="s">
        <v>343</v>
      </c>
      <c r="G245" s="151" t="s">
        <v>179</v>
      </c>
      <c r="H245" s="152">
        <v>3</v>
      </c>
      <c r="I245" s="153"/>
      <c r="J245" s="154">
        <f>ROUND(I245*H245,2)</f>
        <v>0</v>
      </c>
      <c r="K245" s="155"/>
      <c r="L245" s="156"/>
      <c r="M245" s="157" t="s">
        <v>1</v>
      </c>
      <c r="N245" s="158" t="s">
        <v>43</v>
      </c>
      <c r="P245" s="140">
        <f>O245*H245</f>
        <v>0</v>
      </c>
      <c r="Q245" s="140">
        <v>0</v>
      </c>
      <c r="R245" s="140">
        <f>Q245*H245</f>
        <v>0</v>
      </c>
      <c r="S245" s="140">
        <v>0</v>
      </c>
      <c r="T245" s="141">
        <f>S245*H245</f>
        <v>0</v>
      </c>
      <c r="AR245" s="142" t="s">
        <v>187</v>
      </c>
      <c r="AT245" s="142" t="s">
        <v>199</v>
      </c>
      <c r="AU245" s="142" t="s">
        <v>88</v>
      </c>
      <c r="AY245" s="13" t="s">
        <v>169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3" t="s">
        <v>86</v>
      </c>
      <c r="BK245" s="143">
        <f>ROUND(I245*H245,2)</f>
        <v>0</v>
      </c>
      <c r="BL245" s="13" t="s">
        <v>175</v>
      </c>
      <c r="BM245" s="142" t="s">
        <v>381</v>
      </c>
    </row>
    <row r="246" spans="2:65" s="1" customFormat="1" ht="10.199999999999999">
      <c r="B246" s="28"/>
      <c r="D246" s="144" t="s">
        <v>176</v>
      </c>
      <c r="F246" s="145" t="s">
        <v>343</v>
      </c>
      <c r="I246" s="146"/>
      <c r="L246" s="28"/>
      <c r="M246" s="147"/>
      <c r="T246" s="52"/>
      <c r="AT246" s="13" t="s">
        <v>176</v>
      </c>
      <c r="AU246" s="13" t="s">
        <v>88</v>
      </c>
    </row>
    <row r="247" spans="2:65" s="1" customFormat="1" ht="24.15" customHeight="1">
      <c r="B247" s="129"/>
      <c r="C247" s="130" t="s">
        <v>285</v>
      </c>
      <c r="D247" s="130" t="s">
        <v>171</v>
      </c>
      <c r="E247" s="131" t="s">
        <v>349</v>
      </c>
      <c r="F247" s="132" t="s">
        <v>350</v>
      </c>
      <c r="G247" s="133" t="s">
        <v>179</v>
      </c>
      <c r="H247" s="134">
        <v>1</v>
      </c>
      <c r="I247" s="135"/>
      <c r="J247" s="136">
        <f>ROUND(I247*H247,2)</f>
        <v>0</v>
      </c>
      <c r="K247" s="137"/>
      <c r="L247" s="28"/>
      <c r="M247" s="138" t="s">
        <v>1</v>
      </c>
      <c r="N247" s="139" t="s">
        <v>43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175</v>
      </c>
      <c r="AT247" s="142" t="s">
        <v>171</v>
      </c>
      <c r="AU247" s="142" t="s">
        <v>88</v>
      </c>
      <c r="AY247" s="13" t="s">
        <v>169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3" t="s">
        <v>86</v>
      </c>
      <c r="BK247" s="143">
        <f>ROUND(I247*H247,2)</f>
        <v>0</v>
      </c>
      <c r="BL247" s="13" t="s">
        <v>175</v>
      </c>
      <c r="BM247" s="142" t="s">
        <v>384</v>
      </c>
    </row>
    <row r="248" spans="2:65" s="1" customFormat="1" ht="19.2">
      <c r="B248" s="28"/>
      <c r="D248" s="144" t="s">
        <v>176</v>
      </c>
      <c r="F248" s="145" t="s">
        <v>350</v>
      </c>
      <c r="I248" s="146"/>
      <c r="L248" s="28"/>
      <c r="M248" s="147"/>
      <c r="T248" s="52"/>
      <c r="AT248" s="13" t="s">
        <v>176</v>
      </c>
      <c r="AU248" s="13" t="s">
        <v>88</v>
      </c>
    </row>
    <row r="249" spans="2:65" s="1" customFormat="1" ht="21.75" customHeight="1">
      <c r="B249" s="129"/>
      <c r="C249" s="148" t="s">
        <v>387</v>
      </c>
      <c r="D249" s="148" t="s">
        <v>199</v>
      </c>
      <c r="E249" s="149" t="s">
        <v>352</v>
      </c>
      <c r="F249" s="150" t="s">
        <v>353</v>
      </c>
      <c r="G249" s="151" t="s">
        <v>179</v>
      </c>
      <c r="H249" s="152">
        <v>1</v>
      </c>
      <c r="I249" s="153"/>
      <c r="J249" s="154">
        <f>ROUND(I249*H249,2)</f>
        <v>0</v>
      </c>
      <c r="K249" s="155"/>
      <c r="L249" s="156"/>
      <c r="M249" s="157" t="s">
        <v>1</v>
      </c>
      <c r="N249" s="158" t="s">
        <v>43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187</v>
      </c>
      <c r="AT249" s="142" t="s">
        <v>199</v>
      </c>
      <c r="AU249" s="142" t="s">
        <v>88</v>
      </c>
      <c r="AY249" s="13" t="s">
        <v>169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3" t="s">
        <v>86</v>
      </c>
      <c r="BK249" s="143">
        <f>ROUND(I249*H249,2)</f>
        <v>0</v>
      </c>
      <c r="BL249" s="13" t="s">
        <v>175</v>
      </c>
      <c r="BM249" s="142" t="s">
        <v>390</v>
      </c>
    </row>
    <row r="250" spans="2:65" s="1" customFormat="1" ht="10.199999999999999">
      <c r="B250" s="28"/>
      <c r="D250" s="144" t="s">
        <v>176</v>
      </c>
      <c r="F250" s="145" t="s">
        <v>353</v>
      </c>
      <c r="I250" s="146"/>
      <c r="L250" s="28"/>
      <c r="M250" s="147"/>
      <c r="T250" s="52"/>
      <c r="AT250" s="13" t="s">
        <v>176</v>
      </c>
      <c r="AU250" s="13" t="s">
        <v>88</v>
      </c>
    </row>
    <row r="251" spans="2:65" s="1" customFormat="1" ht="16.5" customHeight="1">
      <c r="B251" s="129"/>
      <c r="C251" s="148" t="s">
        <v>288</v>
      </c>
      <c r="D251" s="148" t="s">
        <v>199</v>
      </c>
      <c r="E251" s="149" t="s">
        <v>356</v>
      </c>
      <c r="F251" s="150" t="s">
        <v>357</v>
      </c>
      <c r="G251" s="151" t="s">
        <v>179</v>
      </c>
      <c r="H251" s="152">
        <v>1</v>
      </c>
      <c r="I251" s="153"/>
      <c r="J251" s="154">
        <f>ROUND(I251*H251,2)</f>
        <v>0</v>
      </c>
      <c r="K251" s="155"/>
      <c r="L251" s="156"/>
      <c r="M251" s="157" t="s">
        <v>1</v>
      </c>
      <c r="N251" s="158" t="s">
        <v>43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187</v>
      </c>
      <c r="AT251" s="142" t="s">
        <v>199</v>
      </c>
      <c r="AU251" s="142" t="s">
        <v>88</v>
      </c>
      <c r="AY251" s="13" t="s">
        <v>169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3" t="s">
        <v>86</v>
      </c>
      <c r="BK251" s="143">
        <f>ROUND(I251*H251,2)</f>
        <v>0</v>
      </c>
      <c r="BL251" s="13" t="s">
        <v>175</v>
      </c>
      <c r="BM251" s="142" t="s">
        <v>393</v>
      </c>
    </row>
    <row r="252" spans="2:65" s="1" customFormat="1" ht="10.199999999999999">
      <c r="B252" s="28"/>
      <c r="D252" s="144" t="s">
        <v>176</v>
      </c>
      <c r="F252" s="145" t="s">
        <v>357</v>
      </c>
      <c r="I252" s="146"/>
      <c r="L252" s="28"/>
      <c r="M252" s="147"/>
      <c r="T252" s="52"/>
      <c r="AT252" s="13" t="s">
        <v>176</v>
      </c>
      <c r="AU252" s="13" t="s">
        <v>88</v>
      </c>
    </row>
    <row r="253" spans="2:65" s="1" customFormat="1" ht="24.15" customHeight="1">
      <c r="B253" s="129"/>
      <c r="C253" s="130" t="s">
        <v>398</v>
      </c>
      <c r="D253" s="130" t="s">
        <v>171</v>
      </c>
      <c r="E253" s="131" t="s">
        <v>359</v>
      </c>
      <c r="F253" s="132" t="s">
        <v>360</v>
      </c>
      <c r="G253" s="133" t="s">
        <v>195</v>
      </c>
      <c r="H253" s="134">
        <v>18</v>
      </c>
      <c r="I253" s="135"/>
      <c r="J253" s="136">
        <f>ROUND(I253*H253,2)</f>
        <v>0</v>
      </c>
      <c r="K253" s="137"/>
      <c r="L253" s="28"/>
      <c r="M253" s="138" t="s">
        <v>1</v>
      </c>
      <c r="N253" s="139" t="s">
        <v>43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175</v>
      </c>
      <c r="AT253" s="142" t="s">
        <v>171</v>
      </c>
      <c r="AU253" s="142" t="s">
        <v>88</v>
      </c>
      <c r="AY253" s="13" t="s">
        <v>169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3" t="s">
        <v>86</v>
      </c>
      <c r="BK253" s="143">
        <f>ROUND(I253*H253,2)</f>
        <v>0</v>
      </c>
      <c r="BL253" s="13" t="s">
        <v>175</v>
      </c>
      <c r="BM253" s="142" t="s">
        <v>401</v>
      </c>
    </row>
    <row r="254" spans="2:65" s="1" customFormat="1" ht="19.2">
      <c r="B254" s="28"/>
      <c r="D254" s="144" t="s">
        <v>176</v>
      </c>
      <c r="F254" s="145" t="s">
        <v>360</v>
      </c>
      <c r="I254" s="146"/>
      <c r="L254" s="28"/>
      <c r="M254" s="147"/>
      <c r="T254" s="52"/>
      <c r="AT254" s="13" t="s">
        <v>176</v>
      </c>
      <c r="AU254" s="13" t="s">
        <v>88</v>
      </c>
    </row>
    <row r="255" spans="2:65" s="1" customFormat="1" ht="16.5" customHeight="1">
      <c r="B255" s="129"/>
      <c r="C255" s="148" t="s">
        <v>292</v>
      </c>
      <c r="D255" s="148" t="s">
        <v>199</v>
      </c>
      <c r="E255" s="149" t="s">
        <v>363</v>
      </c>
      <c r="F255" s="150" t="s">
        <v>364</v>
      </c>
      <c r="G255" s="151" t="s">
        <v>195</v>
      </c>
      <c r="H255" s="152">
        <v>15.3</v>
      </c>
      <c r="I255" s="153"/>
      <c r="J255" s="154">
        <f>ROUND(I255*H255,2)</f>
        <v>0</v>
      </c>
      <c r="K255" s="155"/>
      <c r="L255" s="156"/>
      <c r="M255" s="157" t="s">
        <v>1</v>
      </c>
      <c r="N255" s="158" t="s">
        <v>43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187</v>
      </c>
      <c r="AT255" s="142" t="s">
        <v>199</v>
      </c>
      <c r="AU255" s="142" t="s">
        <v>88</v>
      </c>
      <c r="AY255" s="13" t="s">
        <v>169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3" t="s">
        <v>86</v>
      </c>
      <c r="BK255" s="143">
        <f>ROUND(I255*H255,2)</f>
        <v>0</v>
      </c>
      <c r="BL255" s="13" t="s">
        <v>175</v>
      </c>
      <c r="BM255" s="142" t="s">
        <v>404</v>
      </c>
    </row>
    <row r="256" spans="2:65" s="1" customFormat="1" ht="10.199999999999999">
      <c r="B256" s="28"/>
      <c r="D256" s="144" t="s">
        <v>176</v>
      </c>
      <c r="F256" s="145" t="s">
        <v>364</v>
      </c>
      <c r="I256" s="146"/>
      <c r="L256" s="28"/>
      <c r="M256" s="147"/>
      <c r="T256" s="52"/>
      <c r="AT256" s="13" t="s">
        <v>176</v>
      </c>
      <c r="AU256" s="13" t="s">
        <v>88</v>
      </c>
    </row>
    <row r="257" spans="2:65" s="1" customFormat="1" ht="16.5" customHeight="1">
      <c r="B257" s="129"/>
      <c r="C257" s="148" t="s">
        <v>409</v>
      </c>
      <c r="D257" s="148" t="s">
        <v>199</v>
      </c>
      <c r="E257" s="149" t="s">
        <v>508</v>
      </c>
      <c r="F257" s="150" t="s">
        <v>509</v>
      </c>
      <c r="G257" s="151" t="s">
        <v>195</v>
      </c>
      <c r="H257" s="152">
        <v>3.06</v>
      </c>
      <c r="I257" s="153"/>
      <c r="J257" s="154">
        <f>ROUND(I257*H257,2)</f>
        <v>0</v>
      </c>
      <c r="K257" s="155"/>
      <c r="L257" s="156"/>
      <c r="M257" s="157" t="s">
        <v>1</v>
      </c>
      <c r="N257" s="158" t="s">
        <v>43</v>
      </c>
      <c r="P257" s="140">
        <f>O257*H257</f>
        <v>0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AR257" s="142" t="s">
        <v>187</v>
      </c>
      <c r="AT257" s="142" t="s">
        <v>199</v>
      </c>
      <c r="AU257" s="142" t="s">
        <v>88</v>
      </c>
      <c r="AY257" s="13" t="s">
        <v>169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3" t="s">
        <v>86</v>
      </c>
      <c r="BK257" s="143">
        <f>ROUND(I257*H257,2)</f>
        <v>0</v>
      </c>
      <c r="BL257" s="13" t="s">
        <v>175</v>
      </c>
      <c r="BM257" s="142" t="s">
        <v>413</v>
      </c>
    </row>
    <row r="258" spans="2:65" s="1" customFormat="1" ht="10.199999999999999">
      <c r="B258" s="28"/>
      <c r="D258" s="144" t="s">
        <v>176</v>
      </c>
      <c r="F258" s="145" t="s">
        <v>509</v>
      </c>
      <c r="I258" s="146"/>
      <c r="L258" s="28"/>
      <c r="M258" s="147"/>
      <c r="T258" s="52"/>
      <c r="AT258" s="13" t="s">
        <v>176</v>
      </c>
      <c r="AU258" s="13" t="s">
        <v>88</v>
      </c>
    </row>
    <row r="259" spans="2:65" s="1" customFormat="1" ht="24.15" customHeight="1">
      <c r="B259" s="129"/>
      <c r="C259" s="130" t="s">
        <v>296</v>
      </c>
      <c r="D259" s="130" t="s">
        <v>171</v>
      </c>
      <c r="E259" s="131" t="s">
        <v>510</v>
      </c>
      <c r="F259" s="132" t="s">
        <v>511</v>
      </c>
      <c r="G259" s="133" t="s">
        <v>195</v>
      </c>
      <c r="H259" s="134">
        <v>20</v>
      </c>
      <c r="I259" s="135"/>
      <c r="J259" s="136">
        <f>ROUND(I259*H259,2)</f>
        <v>0</v>
      </c>
      <c r="K259" s="137"/>
      <c r="L259" s="28"/>
      <c r="M259" s="138" t="s">
        <v>1</v>
      </c>
      <c r="N259" s="139" t="s">
        <v>43</v>
      </c>
      <c r="P259" s="140">
        <f>O259*H259</f>
        <v>0</v>
      </c>
      <c r="Q259" s="140">
        <v>0</v>
      </c>
      <c r="R259" s="140">
        <f>Q259*H259</f>
        <v>0</v>
      </c>
      <c r="S259" s="140">
        <v>0</v>
      </c>
      <c r="T259" s="141">
        <f>S259*H259</f>
        <v>0</v>
      </c>
      <c r="AR259" s="142" t="s">
        <v>175</v>
      </c>
      <c r="AT259" s="142" t="s">
        <v>171</v>
      </c>
      <c r="AU259" s="142" t="s">
        <v>88</v>
      </c>
      <c r="AY259" s="13" t="s">
        <v>169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3" t="s">
        <v>86</v>
      </c>
      <c r="BK259" s="143">
        <f>ROUND(I259*H259,2)</f>
        <v>0</v>
      </c>
      <c r="BL259" s="13" t="s">
        <v>175</v>
      </c>
      <c r="BM259" s="142" t="s">
        <v>416</v>
      </c>
    </row>
    <row r="260" spans="2:65" s="1" customFormat="1" ht="19.2">
      <c r="B260" s="28"/>
      <c r="D260" s="144" t="s">
        <v>176</v>
      </c>
      <c r="F260" s="145" t="s">
        <v>511</v>
      </c>
      <c r="I260" s="146"/>
      <c r="L260" s="28"/>
      <c r="M260" s="147"/>
      <c r="T260" s="52"/>
      <c r="AT260" s="13" t="s">
        <v>176</v>
      </c>
      <c r="AU260" s="13" t="s">
        <v>88</v>
      </c>
    </row>
    <row r="261" spans="2:65" s="1" customFormat="1" ht="24.15" customHeight="1">
      <c r="B261" s="129"/>
      <c r="C261" s="130" t="s">
        <v>427</v>
      </c>
      <c r="D261" s="130" t="s">
        <v>171</v>
      </c>
      <c r="E261" s="131" t="s">
        <v>512</v>
      </c>
      <c r="F261" s="132" t="s">
        <v>513</v>
      </c>
      <c r="G261" s="133" t="s">
        <v>179</v>
      </c>
      <c r="H261" s="134">
        <v>1</v>
      </c>
      <c r="I261" s="135"/>
      <c r="J261" s="136">
        <f>ROUND(I261*H261,2)</f>
        <v>0</v>
      </c>
      <c r="K261" s="137"/>
      <c r="L261" s="28"/>
      <c r="M261" s="138" t="s">
        <v>1</v>
      </c>
      <c r="N261" s="139" t="s">
        <v>43</v>
      </c>
      <c r="P261" s="140">
        <f>O261*H261</f>
        <v>0</v>
      </c>
      <c r="Q261" s="140">
        <v>0</v>
      </c>
      <c r="R261" s="140">
        <f>Q261*H261</f>
        <v>0</v>
      </c>
      <c r="S261" s="140">
        <v>0</v>
      </c>
      <c r="T261" s="141">
        <f>S261*H261</f>
        <v>0</v>
      </c>
      <c r="AR261" s="142" t="s">
        <v>175</v>
      </c>
      <c r="AT261" s="142" t="s">
        <v>171</v>
      </c>
      <c r="AU261" s="142" t="s">
        <v>88</v>
      </c>
      <c r="AY261" s="13" t="s">
        <v>169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3" t="s">
        <v>86</v>
      </c>
      <c r="BK261" s="143">
        <f>ROUND(I261*H261,2)</f>
        <v>0</v>
      </c>
      <c r="BL261" s="13" t="s">
        <v>175</v>
      </c>
      <c r="BM261" s="142" t="s">
        <v>429</v>
      </c>
    </row>
    <row r="262" spans="2:65" s="1" customFormat="1" ht="19.2">
      <c r="B262" s="28"/>
      <c r="D262" s="144" t="s">
        <v>176</v>
      </c>
      <c r="F262" s="145" t="s">
        <v>513</v>
      </c>
      <c r="I262" s="146"/>
      <c r="L262" s="28"/>
      <c r="M262" s="147"/>
      <c r="T262" s="52"/>
      <c r="AT262" s="13" t="s">
        <v>176</v>
      </c>
      <c r="AU262" s="13" t="s">
        <v>88</v>
      </c>
    </row>
    <row r="263" spans="2:65" s="11" customFormat="1" ht="22.8" customHeight="1">
      <c r="B263" s="117"/>
      <c r="D263" s="118" t="s">
        <v>77</v>
      </c>
      <c r="E263" s="127" t="s">
        <v>369</v>
      </c>
      <c r="F263" s="127" t="s">
        <v>370</v>
      </c>
      <c r="I263" s="120"/>
      <c r="J263" s="128">
        <f>BK263</f>
        <v>0</v>
      </c>
      <c r="L263" s="117"/>
      <c r="M263" s="122"/>
      <c r="P263" s="123">
        <f>SUM(P264:P277)</f>
        <v>0</v>
      </c>
      <c r="R263" s="123">
        <f>SUM(R264:R277)</f>
        <v>0</v>
      </c>
      <c r="T263" s="124">
        <f>SUM(T264:T277)</f>
        <v>0</v>
      </c>
      <c r="AR263" s="118" t="s">
        <v>86</v>
      </c>
      <c r="AT263" s="125" t="s">
        <v>77</v>
      </c>
      <c r="AU263" s="125" t="s">
        <v>86</v>
      </c>
      <c r="AY263" s="118" t="s">
        <v>169</v>
      </c>
      <c r="BK263" s="126">
        <f>SUM(BK264:BK277)</f>
        <v>0</v>
      </c>
    </row>
    <row r="264" spans="2:65" s="1" customFormat="1" ht="24.15" customHeight="1">
      <c r="B264" s="129"/>
      <c r="C264" s="130" t="s">
        <v>300</v>
      </c>
      <c r="D264" s="130" t="s">
        <v>171</v>
      </c>
      <c r="E264" s="131" t="s">
        <v>372</v>
      </c>
      <c r="F264" s="132" t="s">
        <v>373</v>
      </c>
      <c r="G264" s="133" t="s">
        <v>202</v>
      </c>
      <c r="H264" s="134">
        <v>85.352000000000004</v>
      </c>
      <c r="I264" s="135"/>
      <c r="J264" s="136">
        <f>ROUND(I264*H264,2)</f>
        <v>0</v>
      </c>
      <c r="K264" s="137"/>
      <c r="L264" s="28"/>
      <c r="M264" s="138" t="s">
        <v>1</v>
      </c>
      <c r="N264" s="139" t="s">
        <v>43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175</v>
      </c>
      <c r="AT264" s="142" t="s">
        <v>171</v>
      </c>
      <c r="AU264" s="142" t="s">
        <v>88</v>
      </c>
      <c r="AY264" s="13" t="s">
        <v>169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3" t="s">
        <v>86</v>
      </c>
      <c r="BK264" s="143">
        <f>ROUND(I264*H264,2)</f>
        <v>0</v>
      </c>
      <c r="BL264" s="13" t="s">
        <v>175</v>
      </c>
      <c r="BM264" s="142" t="s">
        <v>434</v>
      </c>
    </row>
    <row r="265" spans="2:65" s="1" customFormat="1" ht="19.2">
      <c r="B265" s="28"/>
      <c r="D265" s="144" t="s">
        <v>176</v>
      </c>
      <c r="F265" s="145" t="s">
        <v>373</v>
      </c>
      <c r="I265" s="146"/>
      <c r="L265" s="28"/>
      <c r="M265" s="147"/>
      <c r="T265" s="52"/>
      <c r="AT265" s="13" t="s">
        <v>176</v>
      </c>
      <c r="AU265" s="13" t="s">
        <v>88</v>
      </c>
    </row>
    <row r="266" spans="2:65" s="1" customFormat="1" ht="24.15" customHeight="1">
      <c r="B266" s="129"/>
      <c r="C266" s="130" t="s">
        <v>437</v>
      </c>
      <c r="D266" s="130" t="s">
        <v>171</v>
      </c>
      <c r="E266" s="131" t="s">
        <v>375</v>
      </c>
      <c r="F266" s="132" t="s">
        <v>376</v>
      </c>
      <c r="G266" s="133" t="s">
        <v>202</v>
      </c>
      <c r="H266" s="134">
        <v>85.352000000000004</v>
      </c>
      <c r="I266" s="135"/>
      <c r="J266" s="136">
        <f>ROUND(I266*H266,2)</f>
        <v>0</v>
      </c>
      <c r="K266" s="137"/>
      <c r="L266" s="28"/>
      <c r="M266" s="138" t="s">
        <v>1</v>
      </c>
      <c r="N266" s="139" t="s">
        <v>43</v>
      </c>
      <c r="P266" s="140">
        <f>O266*H266</f>
        <v>0</v>
      </c>
      <c r="Q266" s="140">
        <v>0</v>
      </c>
      <c r="R266" s="140">
        <f>Q266*H266</f>
        <v>0</v>
      </c>
      <c r="S266" s="140">
        <v>0</v>
      </c>
      <c r="T266" s="141">
        <f>S266*H266</f>
        <v>0</v>
      </c>
      <c r="AR266" s="142" t="s">
        <v>175</v>
      </c>
      <c r="AT266" s="142" t="s">
        <v>171</v>
      </c>
      <c r="AU266" s="142" t="s">
        <v>88</v>
      </c>
      <c r="AY266" s="13" t="s">
        <v>169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3" t="s">
        <v>86</v>
      </c>
      <c r="BK266" s="143">
        <f>ROUND(I266*H266,2)</f>
        <v>0</v>
      </c>
      <c r="BL266" s="13" t="s">
        <v>175</v>
      </c>
      <c r="BM266" s="142" t="s">
        <v>440</v>
      </c>
    </row>
    <row r="267" spans="2:65" s="1" customFormat="1" ht="19.2">
      <c r="B267" s="28"/>
      <c r="D267" s="144" t="s">
        <v>176</v>
      </c>
      <c r="F267" s="145" t="s">
        <v>376</v>
      </c>
      <c r="I267" s="146"/>
      <c r="L267" s="28"/>
      <c r="M267" s="147"/>
      <c r="T267" s="52"/>
      <c r="AT267" s="13" t="s">
        <v>176</v>
      </c>
      <c r="AU267" s="13" t="s">
        <v>88</v>
      </c>
    </row>
    <row r="268" spans="2:65" s="1" customFormat="1" ht="24.15" customHeight="1">
      <c r="B268" s="129"/>
      <c r="C268" s="130" t="s">
        <v>304</v>
      </c>
      <c r="D268" s="130" t="s">
        <v>171</v>
      </c>
      <c r="E268" s="131" t="s">
        <v>379</v>
      </c>
      <c r="F268" s="132" t="s">
        <v>380</v>
      </c>
      <c r="G268" s="133" t="s">
        <v>202</v>
      </c>
      <c r="H268" s="134">
        <v>853.52</v>
      </c>
      <c r="I268" s="135"/>
      <c r="J268" s="136">
        <f>ROUND(I268*H268,2)</f>
        <v>0</v>
      </c>
      <c r="K268" s="137"/>
      <c r="L268" s="28"/>
      <c r="M268" s="138" t="s">
        <v>1</v>
      </c>
      <c r="N268" s="139" t="s">
        <v>43</v>
      </c>
      <c r="P268" s="140">
        <f>O268*H268</f>
        <v>0</v>
      </c>
      <c r="Q268" s="140">
        <v>0</v>
      </c>
      <c r="R268" s="140">
        <f>Q268*H268</f>
        <v>0</v>
      </c>
      <c r="S268" s="140">
        <v>0</v>
      </c>
      <c r="T268" s="141">
        <f>S268*H268</f>
        <v>0</v>
      </c>
      <c r="AR268" s="142" t="s">
        <v>175</v>
      </c>
      <c r="AT268" s="142" t="s">
        <v>171</v>
      </c>
      <c r="AU268" s="142" t="s">
        <v>88</v>
      </c>
      <c r="AY268" s="13" t="s">
        <v>169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3" t="s">
        <v>86</v>
      </c>
      <c r="BK268" s="143">
        <f>ROUND(I268*H268,2)</f>
        <v>0</v>
      </c>
      <c r="BL268" s="13" t="s">
        <v>175</v>
      </c>
      <c r="BM268" s="142" t="s">
        <v>443</v>
      </c>
    </row>
    <row r="269" spans="2:65" s="1" customFormat="1" ht="19.2">
      <c r="B269" s="28"/>
      <c r="D269" s="144" t="s">
        <v>176</v>
      </c>
      <c r="F269" s="145" t="s">
        <v>380</v>
      </c>
      <c r="I269" s="146"/>
      <c r="L269" s="28"/>
      <c r="M269" s="147"/>
      <c r="T269" s="52"/>
      <c r="AT269" s="13" t="s">
        <v>176</v>
      </c>
      <c r="AU269" s="13" t="s">
        <v>88</v>
      </c>
    </row>
    <row r="270" spans="2:65" s="1" customFormat="1" ht="33" customHeight="1">
      <c r="B270" s="129"/>
      <c r="C270" s="130" t="s">
        <v>192</v>
      </c>
      <c r="D270" s="130" t="s">
        <v>171</v>
      </c>
      <c r="E270" s="131" t="s">
        <v>514</v>
      </c>
      <c r="F270" s="132" t="s">
        <v>515</v>
      </c>
      <c r="G270" s="133" t="s">
        <v>202</v>
      </c>
      <c r="H270" s="134">
        <v>13</v>
      </c>
      <c r="I270" s="135"/>
      <c r="J270" s="136">
        <f>ROUND(I270*H270,2)</f>
        <v>0</v>
      </c>
      <c r="K270" s="137"/>
      <c r="L270" s="28"/>
      <c r="M270" s="138" t="s">
        <v>1</v>
      </c>
      <c r="N270" s="139" t="s">
        <v>43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175</v>
      </c>
      <c r="AT270" s="142" t="s">
        <v>171</v>
      </c>
      <c r="AU270" s="142" t="s">
        <v>88</v>
      </c>
      <c r="AY270" s="13" t="s">
        <v>169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3" t="s">
        <v>86</v>
      </c>
      <c r="BK270" s="143">
        <f>ROUND(I270*H270,2)</f>
        <v>0</v>
      </c>
      <c r="BL270" s="13" t="s">
        <v>175</v>
      </c>
      <c r="BM270" s="142" t="s">
        <v>516</v>
      </c>
    </row>
    <row r="271" spans="2:65" s="1" customFormat="1" ht="19.2">
      <c r="B271" s="28"/>
      <c r="D271" s="144" t="s">
        <v>176</v>
      </c>
      <c r="F271" s="145" t="s">
        <v>515</v>
      </c>
      <c r="I271" s="146"/>
      <c r="L271" s="28"/>
      <c r="M271" s="147"/>
      <c r="T271" s="52"/>
      <c r="AT271" s="13" t="s">
        <v>176</v>
      </c>
      <c r="AU271" s="13" t="s">
        <v>88</v>
      </c>
    </row>
    <row r="272" spans="2:65" s="1" customFormat="1" ht="33" customHeight="1">
      <c r="B272" s="129"/>
      <c r="C272" s="130" t="s">
        <v>198</v>
      </c>
      <c r="D272" s="130" t="s">
        <v>171</v>
      </c>
      <c r="E272" s="131" t="s">
        <v>382</v>
      </c>
      <c r="F272" s="132" t="s">
        <v>383</v>
      </c>
      <c r="G272" s="133" t="s">
        <v>202</v>
      </c>
      <c r="H272" s="134">
        <v>4.8520000000000003</v>
      </c>
      <c r="I272" s="135"/>
      <c r="J272" s="136">
        <f>ROUND(I272*H272,2)</f>
        <v>0</v>
      </c>
      <c r="K272" s="137"/>
      <c r="L272" s="28"/>
      <c r="M272" s="138" t="s">
        <v>1</v>
      </c>
      <c r="N272" s="139" t="s">
        <v>43</v>
      </c>
      <c r="P272" s="140">
        <f>O272*H272</f>
        <v>0</v>
      </c>
      <c r="Q272" s="140">
        <v>0</v>
      </c>
      <c r="R272" s="140">
        <f>Q272*H272</f>
        <v>0</v>
      </c>
      <c r="S272" s="140">
        <v>0</v>
      </c>
      <c r="T272" s="141">
        <f>S272*H272</f>
        <v>0</v>
      </c>
      <c r="AR272" s="142" t="s">
        <v>175</v>
      </c>
      <c r="AT272" s="142" t="s">
        <v>171</v>
      </c>
      <c r="AU272" s="142" t="s">
        <v>88</v>
      </c>
      <c r="AY272" s="13" t="s">
        <v>169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3" t="s">
        <v>86</v>
      </c>
      <c r="BK272" s="143">
        <f>ROUND(I272*H272,2)</f>
        <v>0</v>
      </c>
      <c r="BL272" s="13" t="s">
        <v>175</v>
      </c>
      <c r="BM272" s="142" t="s">
        <v>517</v>
      </c>
    </row>
    <row r="273" spans="2:65" s="1" customFormat="1" ht="19.2">
      <c r="B273" s="28"/>
      <c r="D273" s="144" t="s">
        <v>176</v>
      </c>
      <c r="F273" s="145" t="s">
        <v>383</v>
      </c>
      <c r="I273" s="146"/>
      <c r="L273" s="28"/>
      <c r="M273" s="147"/>
      <c r="T273" s="52"/>
      <c r="AT273" s="13" t="s">
        <v>176</v>
      </c>
      <c r="AU273" s="13" t="s">
        <v>88</v>
      </c>
    </row>
    <row r="274" spans="2:65" s="1" customFormat="1" ht="33" customHeight="1">
      <c r="B274" s="129"/>
      <c r="C274" s="130" t="s">
        <v>204</v>
      </c>
      <c r="D274" s="130" t="s">
        <v>171</v>
      </c>
      <c r="E274" s="131" t="s">
        <v>518</v>
      </c>
      <c r="F274" s="132" t="s">
        <v>519</v>
      </c>
      <c r="G274" s="133" t="s">
        <v>202</v>
      </c>
      <c r="H274" s="134">
        <v>44</v>
      </c>
      <c r="I274" s="135"/>
      <c r="J274" s="136">
        <f>ROUND(I274*H274,2)</f>
        <v>0</v>
      </c>
      <c r="K274" s="137"/>
      <c r="L274" s="28"/>
      <c r="M274" s="138" t="s">
        <v>1</v>
      </c>
      <c r="N274" s="139" t="s">
        <v>43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175</v>
      </c>
      <c r="AT274" s="142" t="s">
        <v>171</v>
      </c>
      <c r="AU274" s="142" t="s">
        <v>88</v>
      </c>
      <c r="AY274" s="13" t="s">
        <v>169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3" t="s">
        <v>86</v>
      </c>
      <c r="BK274" s="143">
        <f>ROUND(I274*H274,2)</f>
        <v>0</v>
      </c>
      <c r="BL274" s="13" t="s">
        <v>175</v>
      </c>
      <c r="BM274" s="142" t="s">
        <v>520</v>
      </c>
    </row>
    <row r="275" spans="2:65" s="1" customFormat="1" ht="19.2">
      <c r="B275" s="28"/>
      <c r="D275" s="144" t="s">
        <v>176</v>
      </c>
      <c r="F275" s="145" t="s">
        <v>519</v>
      </c>
      <c r="I275" s="146"/>
      <c r="L275" s="28"/>
      <c r="M275" s="147"/>
      <c r="T275" s="52"/>
      <c r="AT275" s="13" t="s">
        <v>176</v>
      </c>
      <c r="AU275" s="13" t="s">
        <v>88</v>
      </c>
    </row>
    <row r="276" spans="2:65" s="1" customFormat="1" ht="24.15" customHeight="1">
      <c r="B276" s="129"/>
      <c r="C276" s="130" t="s">
        <v>209</v>
      </c>
      <c r="D276" s="130" t="s">
        <v>171</v>
      </c>
      <c r="E276" s="131" t="s">
        <v>521</v>
      </c>
      <c r="F276" s="132" t="s">
        <v>522</v>
      </c>
      <c r="G276" s="133" t="s">
        <v>202</v>
      </c>
      <c r="H276" s="134">
        <v>23.5</v>
      </c>
      <c r="I276" s="135"/>
      <c r="J276" s="136">
        <f>ROUND(I276*H276,2)</f>
        <v>0</v>
      </c>
      <c r="K276" s="137"/>
      <c r="L276" s="28"/>
      <c r="M276" s="138" t="s">
        <v>1</v>
      </c>
      <c r="N276" s="139" t="s">
        <v>43</v>
      </c>
      <c r="P276" s="140">
        <f>O276*H276</f>
        <v>0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AR276" s="142" t="s">
        <v>175</v>
      </c>
      <c r="AT276" s="142" t="s">
        <v>171</v>
      </c>
      <c r="AU276" s="142" t="s">
        <v>88</v>
      </c>
      <c r="AY276" s="13" t="s">
        <v>169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3" t="s">
        <v>86</v>
      </c>
      <c r="BK276" s="143">
        <f>ROUND(I276*H276,2)</f>
        <v>0</v>
      </c>
      <c r="BL276" s="13" t="s">
        <v>175</v>
      </c>
      <c r="BM276" s="142" t="s">
        <v>523</v>
      </c>
    </row>
    <row r="277" spans="2:65" s="1" customFormat="1" ht="19.2">
      <c r="B277" s="28"/>
      <c r="D277" s="144" t="s">
        <v>176</v>
      </c>
      <c r="F277" s="145" t="s">
        <v>522</v>
      </c>
      <c r="I277" s="146"/>
      <c r="L277" s="28"/>
      <c r="M277" s="147"/>
      <c r="T277" s="52"/>
      <c r="AT277" s="13" t="s">
        <v>176</v>
      </c>
      <c r="AU277" s="13" t="s">
        <v>88</v>
      </c>
    </row>
    <row r="278" spans="2:65" s="11" customFormat="1" ht="22.8" customHeight="1">
      <c r="B278" s="117"/>
      <c r="D278" s="118" t="s">
        <v>77</v>
      </c>
      <c r="E278" s="127" t="s">
        <v>385</v>
      </c>
      <c r="F278" s="127" t="s">
        <v>386</v>
      </c>
      <c r="I278" s="120"/>
      <c r="J278" s="128">
        <f>BK278</f>
        <v>0</v>
      </c>
      <c r="L278" s="117"/>
      <c r="M278" s="122"/>
      <c r="P278" s="123">
        <f>SUM(P279:P282)</f>
        <v>0</v>
      </c>
      <c r="R278" s="123">
        <f>SUM(R279:R282)</f>
        <v>0</v>
      </c>
      <c r="T278" s="124">
        <f>SUM(T279:T282)</f>
        <v>0</v>
      </c>
      <c r="AR278" s="118" t="s">
        <v>86</v>
      </c>
      <c r="AT278" s="125" t="s">
        <v>77</v>
      </c>
      <c r="AU278" s="125" t="s">
        <v>86</v>
      </c>
      <c r="AY278" s="118" t="s">
        <v>169</v>
      </c>
      <c r="BK278" s="126">
        <f>SUM(BK279:BK282)</f>
        <v>0</v>
      </c>
    </row>
    <row r="279" spans="2:65" s="1" customFormat="1" ht="33" customHeight="1">
      <c r="B279" s="129"/>
      <c r="C279" s="130" t="s">
        <v>417</v>
      </c>
      <c r="D279" s="130" t="s">
        <v>171</v>
      </c>
      <c r="E279" s="131" t="s">
        <v>388</v>
      </c>
      <c r="F279" s="132" t="s">
        <v>389</v>
      </c>
      <c r="G279" s="133" t="s">
        <v>202</v>
      </c>
      <c r="H279" s="134">
        <v>423.56400000000002</v>
      </c>
      <c r="I279" s="135"/>
      <c r="J279" s="136">
        <f>ROUND(I279*H279,2)</f>
        <v>0</v>
      </c>
      <c r="K279" s="137"/>
      <c r="L279" s="28"/>
      <c r="M279" s="138" t="s">
        <v>1</v>
      </c>
      <c r="N279" s="139" t="s">
        <v>43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175</v>
      </c>
      <c r="AT279" s="142" t="s">
        <v>171</v>
      </c>
      <c r="AU279" s="142" t="s">
        <v>88</v>
      </c>
      <c r="AY279" s="13" t="s">
        <v>169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3" t="s">
        <v>86</v>
      </c>
      <c r="BK279" s="143">
        <f>ROUND(I279*H279,2)</f>
        <v>0</v>
      </c>
      <c r="BL279" s="13" t="s">
        <v>175</v>
      </c>
      <c r="BM279" s="142" t="s">
        <v>524</v>
      </c>
    </row>
    <row r="280" spans="2:65" s="1" customFormat="1" ht="19.2">
      <c r="B280" s="28"/>
      <c r="D280" s="144" t="s">
        <v>176</v>
      </c>
      <c r="F280" s="145" t="s">
        <v>389</v>
      </c>
      <c r="I280" s="146"/>
      <c r="L280" s="28"/>
      <c r="M280" s="147"/>
      <c r="T280" s="52"/>
      <c r="AT280" s="13" t="s">
        <v>176</v>
      </c>
      <c r="AU280" s="13" t="s">
        <v>88</v>
      </c>
    </row>
    <row r="281" spans="2:65" s="1" customFormat="1" ht="33" customHeight="1">
      <c r="B281" s="129"/>
      <c r="C281" s="130" t="s">
        <v>313</v>
      </c>
      <c r="D281" s="130" t="s">
        <v>171</v>
      </c>
      <c r="E281" s="131" t="s">
        <v>391</v>
      </c>
      <c r="F281" s="132" t="s">
        <v>392</v>
      </c>
      <c r="G281" s="133" t="s">
        <v>202</v>
      </c>
      <c r="H281" s="134">
        <v>423.56400000000002</v>
      </c>
      <c r="I281" s="135"/>
      <c r="J281" s="136">
        <f>ROUND(I281*H281,2)</f>
        <v>0</v>
      </c>
      <c r="K281" s="137"/>
      <c r="L281" s="28"/>
      <c r="M281" s="138" t="s">
        <v>1</v>
      </c>
      <c r="N281" s="139" t="s">
        <v>43</v>
      </c>
      <c r="P281" s="140">
        <f>O281*H281</f>
        <v>0</v>
      </c>
      <c r="Q281" s="140">
        <v>0</v>
      </c>
      <c r="R281" s="140">
        <f>Q281*H281</f>
        <v>0</v>
      </c>
      <c r="S281" s="140">
        <v>0</v>
      </c>
      <c r="T281" s="141">
        <f>S281*H281</f>
        <v>0</v>
      </c>
      <c r="AR281" s="142" t="s">
        <v>175</v>
      </c>
      <c r="AT281" s="142" t="s">
        <v>171</v>
      </c>
      <c r="AU281" s="142" t="s">
        <v>88</v>
      </c>
      <c r="AY281" s="13" t="s">
        <v>169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3" t="s">
        <v>86</v>
      </c>
      <c r="BK281" s="143">
        <f>ROUND(I281*H281,2)</f>
        <v>0</v>
      </c>
      <c r="BL281" s="13" t="s">
        <v>175</v>
      </c>
      <c r="BM281" s="142" t="s">
        <v>525</v>
      </c>
    </row>
    <row r="282" spans="2:65" s="1" customFormat="1" ht="19.2">
      <c r="B282" s="28"/>
      <c r="D282" s="144" t="s">
        <v>176</v>
      </c>
      <c r="F282" s="145" t="s">
        <v>392</v>
      </c>
      <c r="I282" s="146"/>
      <c r="L282" s="28"/>
      <c r="M282" s="147"/>
      <c r="T282" s="52"/>
      <c r="AT282" s="13" t="s">
        <v>176</v>
      </c>
      <c r="AU282" s="13" t="s">
        <v>88</v>
      </c>
    </row>
    <row r="283" spans="2:65" s="11" customFormat="1" ht="25.95" customHeight="1">
      <c r="B283" s="117"/>
      <c r="D283" s="118" t="s">
        <v>77</v>
      </c>
      <c r="E283" s="119" t="s">
        <v>394</v>
      </c>
      <c r="F283" s="119" t="s">
        <v>395</v>
      </c>
      <c r="I283" s="120"/>
      <c r="J283" s="121">
        <f>BK283</f>
        <v>0</v>
      </c>
      <c r="L283" s="117"/>
      <c r="M283" s="122"/>
      <c r="P283" s="123">
        <v>0</v>
      </c>
      <c r="R283" s="123">
        <v>0</v>
      </c>
      <c r="T283" s="124">
        <v>0</v>
      </c>
      <c r="AR283" s="118" t="s">
        <v>88</v>
      </c>
      <c r="AT283" s="125" t="s">
        <v>77</v>
      </c>
      <c r="AU283" s="125" t="s">
        <v>78</v>
      </c>
      <c r="AY283" s="118" t="s">
        <v>169</v>
      </c>
      <c r="BK283" s="126">
        <v>0</v>
      </c>
    </row>
    <row r="284" spans="2:65" s="11" customFormat="1" ht="25.95" customHeight="1">
      <c r="B284" s="117"/>
      <c r="D284" s="118" t="s">
        <v>77</v>
      </c>
      <c r="E284" s="119" t="s">
        <v>405</v>
      </c>
      <c r="F284" s="119" t="s">
        <v>406</v>
      </c>
      <c r="I284" s="120"/>
      <c r="J284" s="121">
        <f>BK284</f>
        <v>0</v>
      </c>
      <c r="L284" s="117"/>
      <c r="M284" s="122"/>
      <c r="P284" s="123">
        <f>P285+P294+P297+P300</f>
        <v>0</v>
      </c>
      <c r="R284" s="123">
        <f>R285+R294+R297+R300</f>
        <v>0</v>
      </c>
      <c r="T284" s="124">
        <f>T285+T294+T297+T300</f>
        <v>0</v>
      </c>
      <c r="AR284" s="118" t="s">
        <v>188</v>
      </c>
      <c r="AT284" s="125" t="s">
        <v>77</v>
      </c>
      <c r="AU284" s="125" t="s">
        <v>78</v>
      </c>
      <c r="AY284" s="118" t="s">
        <v>169</v>
      </c>
      <c r="BK284" s="126">
        <f>BK285+BK294+BK297+BK300</f>
        <v>0</v>
      </c>
    </row>
    <row r="285" spans="2:65" s="11" customFormat="1" ht="22.8" customHeight="1">
      <c r="B285" s="117"/>
      <c r="D285" s="118" t="s">
        <v>77</v>
      </c>
      <c r="E285" s="127" t="s">
        <v>407</v>
      </c>
      <c r="F285" s="127" t="s">
        <v>408</v>
      </c>
      <c r="I285" s="120"/>
      <c r="J285" s="128">
        <f>BK285</f>
        <v>0</v>
      </c>
      <c r="L285" s="117"/>
      <c r="M285" s="122"/>
      <c r="P285" s="123">
        <f>SUM(P286:P293)</f>
        <v>0</v>
      </c>
      <c r="R285" s="123">
        <f>SUM(R286:R293)</f>
        <v>0</v>
      </c>
      <c r="T285" s="124">
        <f>SUM(T286:T293)</f>
        <v>0</v>
      </c>
      <c r="AR285" s="118" t="s">
        <v>188</v>
      </c>
      <c r="AT285" s="125" t="s">
        <v>77</v>
      </c>
      <c r="AU285" s="125" t="s">
        <v>86</v>
      </c>
      <c r="AY285" s="118" t="s">
        <v>169</v>
      </c>
      <c r="BK285" s="126">
        <f>SUM(BK286:BK293)</f>
        <v>0</v>
      </c>
    </row>
    <row r="286" spans="2:65" s="1" customFormat="1" ht="16.5" customHeight="1">
      <c r="B286" s="129"/>
      <c r="C286" s="130" t="s">
        <v>526</v>
      </c>
      <c r="D286" s="130" t="s">
        <v>171</v>
      </c>
      <c r="E286" s="131" t="s">
        <v>410</v>
      </c>
      <c r="F286" s="132" t="s">
        <v>411</v>
      </c>
      <c r="G286" s="133" t="s">
        <v>412</v>
      </c>
      <c r="H286" s="134">
        <v>1</v>
      </c>
      <c r="I286" s="135"/>
      <c r="J286" s="136">
        <f>ROUND(I286*H286,2)</f>
        <v>0</v>
      </c>
      <c r="K286" s="137"/>
      <c r="L286" s="28"/>
      <c r="M286" s="138" t="s">
        <v>1</v>
      </c>
      <c r="N286" s="139" t="s">
        <v>43</v>
      </c>
      <c r="P286" s="140">
        <f>O286*H286</f>
        <v>0</v>
      </c>
      <c r="Q286" s="140">
        <v>0</v>
      </c>
      <c r="R286" s="140">
        <f>Q286*H286</f>
        <v>0</v>
      </c>
      <c r="S286" s="140">
        <v>0</v>
      </c>
      <c r="T286" s="141">
        <f>S286*H286</f>
        <v>0</v>
      </c>
      <c r="AR286" s="142" t="s">
        <v>175</v>
      </c>
      <c r="AT286" s="142" t="s">
        <v>171</v>
      </c>
      <c r="AU286" s="142" t="s">
        <v>88</v>
      </c>
      <c r="AY286" s="13" t="s">
        <v>169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3" t="s">
        <v>86</v>
      </c>
      <c r="BK286" s="143">
        <f>ROUND(I286*H286,2)</f>
        <v>0</v>
      </c>
      <c r="BL286" s="13" t="s">
        <v>175</v>
      </c>
      <c r="BM286" s="142" t="s">
        <v>527</v>
      </c>
    </row>
    <row r="287" spans="2:65" s="1" customFormat="1" ht="10.199999999999999">
      <c r="B287" s="28"/>
      <c r="D287" s="144" t="s">
        <v>176</v>
      </c>
      <c r="F287" s="145" t="s">
        <v>411</v>
      </c>
      <c r="I287" s="146"/>
      <c r="L287" s="28"/>
      <c r="M287" s="147"/>
      <c r="T287" s="52"/>
      <c r="AT287" s="13" t="s">
        <v>176</v>
      </c>
      <c r="AU287" s="13" t="s">
        <v>88</v>
      </c>
    </row>
    <row r="288" spans="2:65" s="1" customFormat="1" ht="16.5" customHeight="1">
      <c r="B288" s="129"/>
      <c r="C288" s="130" t="s">
        <v>316</v>
      </c>
      <c r="D288" s="130" t="s">
        <v>171</v>
      </c>
      <c r="E288" s="131" t="s">
        <v>414</v>
      </c>
      <c r="F288" s="132" t="s">
        <v>415</v>
      </c>
      <c r="G288" s="133" t="s">
        <v>412</v>
      </c>
      <c r="H288" s="134">
        <v>1</v>
      </c>
      <c r="I288" s="135"/>
      <c r="J288" s="136">
        <f>ROUND(I288*H288,2)</f>
        <v>0</v>
      </c>
      <c r="K288" s="137"/>
      <c r="L288" s="28"/>
      <c r="M288" s="138" t="s">
        <v>1</v>
      </c>
      <c r="N288" s="139" t="s">
        <v>43</v>
      </c>
      <c r="P288" s="140">
        <f>O288*H288</f>
        <v>0</v>
      </c>
      <c r="Q288" s="140">
        <v>0</v>
      </c>
      <c r="R288" s="140">
        <f>Q288*H288</f>
        <v>0</v>
      </c>
      <c r="S288" s="140">
        <v>0</v>
      </c>
      <c r="T288" s="141">
        <f>S288*H288</f>
        <v>0</v>
      </c>
      <c r="AR288" s="142" t="s">
        <v>175</v>
      </c>
      <c r="AT288" s="142" t="s">
        <v>171</v>
      </c>
      <c r="AU288" s="142" t="s">
        <v>88</v>
      </c>
      <c r="AY288" s="13" t="s">
        <v>169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3" t="s">
        <v>86</v>
      </c>
      <c r="BK288" s="143">
        <f>ROUND(I288*H288,2)</f>
        <v>0</v>
      </c>
      <c r="BL288" s="13" t="s">
        <v>175</v>
      </c>
      <c r="BM288" s="142" t="s">
        <v>528</v>
      </c>
    </row>
    <row r="289" spans="2:65" s="1" customFormat="1" ht="10.199999999999999">
      <c r="B289" s="28"/>
      <c r="D289" s="144" t="s">
        <v>176</v>
      </c>
      <c r="F289" s="145" t="s">
        <v>415</v>
      </c>
      <c r="I289" s="146"/>
      <c r="L289" s="28"/>
      <c r="M289" s="147"/>
      <c r="T289" s="52"/>
      <c r="AT289" s="13" t="s">
        <v>176</v>
      </c>
      <c r="AU289" s="13" t="s">
        <v>88</v>
      </c>
    </row>
    <row r="290" spans="2:65" s="1" customFormat="1" ht="16.5" customHeight="1">
      <c r="B290" s="129"/>
      <c r="C290" s="130" t="s">
        <v>529</v>
      </c>
      <c r="D290" s="130" t="s">
        <v>171</v>
      </c>
      <c r="E290" s="131" t="s">
        <v>418</v>
      </c>
      <c r="F290" s="132" t="s">
        <v>419</v>
      </c>
      <c r="G290" s="133" t="s">
        <v>412</v>
      </c>
      <c r="H290" s="134">
        <v>1</v>
      </c>
      <c r="I290" s="135"/>
      <c r="J290" s="136">
        <f>ROUND(I290*H290,2)</f>
        <v>0</v>
      </c>
      <c r="K290" s="137"/>
      <c r="L290" s="28"/>
      <c r="M290" s="138" t="s">
        <v>1</v>
      </c>
      <c r="N290" s="139" t="s">
        <v>43</v>
      </c>
      <c r="P290" s="140">
        <f>O290*H290</f>
        <v>0</v>
      </c>
      <c r="Q290" s="140">
        <v>0</v>
      </c>
      <c r="R290" s="140">
        <f>Q290*H290</f>
        <v>0</v>
      </c>
      <c r="S290" s="140">
        <v>0</v>
      </c>
      <c r="T290" s="141">
        <f>S290*H290</f>
        <v>0</v>
      </c>
      <c r="AR290" s="142" t="s">
        <v>420</v>
      </c>
      <c r="AT290" s="142" t="s">
        <v>171</v>
      </c>
      <c r="AU290" s="142" t="s">
        <v>88</v>
      </c>
      <c r="AY290" s="13" t="s">
        <v>169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3" t="s">
        <v>86</v>
      </c>
      <c r="BK290" s="143">
        <f>ROUND(I290*H290,2)</f>
        <v>0</v>
      </c>
      <c r="BL290" s="13" t="s">
        <v>420</v>
      </c>
      <c r="BM290" s="142" t="s">
        <v>530</v>
      </c>
    </row>
    <row r="291" spans="2:65" s="1" customFormat="1" ht="10.199999999999999">
      <c r="B291" s="28"/>
      <c r="D291" s="144" t="s">
        <v>176</v>
      </c>
      <c r="F291" s="145" t="s">
        <v>419</v>
      </c>
      <c r="I291" s="146"/>
      <c r="L291" s="28"/>
      <c r="M291" s="147"/>
      <c r="T291" s="52"/>
      <c r="AT291" s="13" t="s">
        <v>176</v>
      </c>
      <c r="AU291" s="13" t="s">
        <v>88</v>
      </c>
    </row>
    <row r="292" spans="2:65" s="1" customFormat="1" ht="16.5" customHeight="1">
      <c r="B292" s="129"/>
      <c r="C292" s="130" t="s">
        <v>330</v>
      </c>
      <c r="D292" s="130" t="s">
        <v>171</v>
      </c>
      <c r="E292" s="131" t="s">
        <v>422</v>
      </c>
      <c r="F292" s="132" t="s">
        <v>423</v>
      </c>
      <c r="G292" s="133" t="s">
        <v>412</v>
      </c>
      <c r="H292" s="134">
        <v>1</v>
      </c>
      <c r="I292" s="135"/>
      <c r="J292" s="136">
        <f>ROUND(I292*H292,2)</f>
        <v>0</v>
      </c>
      <c r="K292" s="137"/>
      <c r="L292" s="28"/>
      <c r="M292" s="138" t="s">
        <v>1</v>
      </c>
      <c r="N292" s="139" t="s">
        <v>43</v>
      </c>
      <c r="P292" s="140">
        <f>O292*H292</f>
        <v>0</v>
      </c>
      <c r="Q292" s="140">
        <v>0</v>
      </c>
      <c r="R292" s="140">
        <f>Q292*H292</f>
        <v>0</v>
      </c>
      <c r="S292" s="140">
        <v>0</v>
      </c>
      <c r="T292" s="141">
        <f>S292*H292</f>
        <v>0</v>
      </c>
      <c r="AR292" s="142" t="s">
        <v>420</v>
      </c>
      <c r="AT292" s="142" t="s">
        <v>171</v>
      </c>
      <c r="AU292" s="142" t="s">
        <v>88</v>
      </c>
      <c r="AY292" s="13" t="s">
        <v>169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3" t="s">
        <v>86</v>
      </c>
      <c r="BK292" s="143">
        <f>ROUND(I292*H292,2)</f>
        <v>0</v>
      </c>
      <c r="BL292" s="13" t="s">
        <v>420</v>
      </c>
      <c r="BM292" s="142" t="s">
        <v>531</v>
      </c>
    </row>
    <row r="293" spans="2:65" s="1" customFormat="1" ht="10.199999999999999">
      <c r="B293" s="28"/>
      <c r="D293" s="144" t="s">
        <v>176</v>
      </c>
      <c r="F293" s="145" t="s">
        <v>423</v>
      </c>
      <c r="I293" s="146"/>
      <c r="L293" s="28"/>
      <c r="M293" s="147"/>
      <c r="T293" s="52"/>
      <c r="AT293" s="13" t="s">
        <v>176</v>
      </c>
      <c r="AU293" s="13" t="s">
        <v>88</v>
      </c>
    </row>
    <row r="294" spans="2:65" s="11" customFormat="1" ht="22.8" customHeight="1">
      <c r="B294" s="117"/>
      <c r="D294" s="118" t="s">
        <v>77</v>
      </c>
      <c r="E294" s="127" t="s">
        <v>425</v>
      </c>
      <c r="F294" s="127" t="s">
        <v>426</v>
      </c>
      <c r="I294" s="120"/>
      <c r="J294" s="128">
        <f>BK294</f>
        <v>0</v>
      </c>
      <c r="L294" s="117"/>
      <c r="M294" s="122"/>
      <c r="P294" s="123">
        <f>SUM(P295:P296)</f>
        <v>0</v>
      </c>
      <c r="R294" s="123">
        <f>SUM(R295:R296)</f>
        <v>0</v>
      </c>
      <c r="T294" s="124">
        <f>SUM(T295:T296)</f>
        <v>0</v>
      </c>
      <c r="AR294" s="118" t="s">
        <v>188</v>
      </c>
      <c r="AT294" s="125" t="s">
        <v>77</v>
      </c>
      <c r="AU294" s="125" t="s">
        <v>86</v>
      </c>
      <c r="AY294" s="118" t="s">
        <v>169</v>
      </c>
      <c r="BK294" s="126">
        <f>SUM(BK295:BK296)</f>
        <v>0</v>
      </c>
    </row>
    <row r="295" spans="2:65" s="1" customFormat="1" ht="16.5" customHeight="1">
      <c r="B295" s="129"/>
      <c r="C295" s="130" t="s">
        <v>532</v>
      </c>
      <c r="D295" s="130" t="s">
        <v>171</v>
      </c>
      <c r="E295" s="131" t="s">
        <v>428</v>
      </c>
      <c r="F295" s="132" t="s">
        <v>426</v>
      </c>
      <c r="G295" s="133" t="s">
        <v>412</v>
      </c>
      <c r="H295" s="134">
        <v>1</v>
      </c>
      <c r="I295" s="135"/>
      <c r="J295" s="136">
        <f>ROUND(I295*H295,2)</f>
        <v>0</v>
      </c>
      <c r="K295" s="137"/>
      <c r="L295" s="28"/>
      <c r="M295" s="138" t="s">
        <v>1</v>
      </c>
      <c r="N295" s="139" t="s">
        <v>43</v>
      </c>
      <c r="P295" s="140">
        <f>O295*H295</f>
        <v>0</v>
      </c>
      <c r="Q295" s="140">
        <v>0</v>
      </c>
      <c r="R295" s="140">
        <f>Q295*H295</f>
        <v>0</v>
      </c>
      <c r="S295" s="140">
        <v>0</v>
      </c>
      <c r="T295" s="141">
        <f>S295*H295</f>
        <v>0</v>
      </c>
      <c r="AR295" s="142" t="s">
        <v>175</v>
      </c>
      <c r="AT295" s="142" t="s">
        <v>171</v>
      </c>
      <c r="AU295" s="142" t="s">
        <v>88</v>
      </c>
      <c r="AY295" s="13" t="s">
        <v>169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3" t="s">
        <v>86</v>
      </c>
      <c r="BK295" s="143">
        <f>ROUND(I295*H295,2)</f>
        <v>0</v>
      </c>
      <c r="BL295" s="13" t="s">
        <v>175</v>
      </c>
      <c r="BM295" s="142" t="s">
        <v>533</v>
      </c>
    </row>
    <row r="296" spans="2:65" s="1" customFormat="1" ht="10.199999999999999">
      <c r="B296" s="28"/>
      <c r="D296" s="144" t="s">
        <v>176</v>
      </c>
      <c r="F296" s="145" t="s">
        <v>426</v>
      </c>
      <c r="I296" s="146"/>
      <c r="L296" s="28"/>
      <c r="M296" s="147"/>
      <c r="T296" s="52"/>
      <c r="AT296" s="13" t="s">
        <v>176</v>
      </c>
      <c r="AU296" s="13" t="s">
        <v>88</v>
      </c>
    </row>
    <row r="297" spans="2:65" s="11" customFormat="1" ht="22.8" customHeight="1">
      <c r="B297" s="117"/>
      <c r="D297" s="118" t="s">
        <v>77</v>
      </c>
      <c r="E297" s="127" t="s">
        <v>430</v>
      </c>
      <c r="F297" s="127" t="s">
        <v>431</v>
      </c>
      <c r="I297" s="120"/>
      <c r="J297" s="128">
        <f>BK297</f>
        <v>0</v>
      </c>
      <c r="L297" s="117"/>
      <c r="M297" s="122"/>
      <c r="P297" s="123">
        <f>SUM(P298:P299)</f>
        <v>0</v>
      </c>
      <c r="R297" s="123">
        <f>SUM(R298:R299)</f>
        <v>0</v>
      </c>
      <c r="T297" s="124">
        <f>SUM(T298:T299)</f>
        <v>0</v>
      </c>
      <c r="AR297" s="118" t="s">
        <v>188</v>
      </c>
      <c r="AT297" s="125" t="s">
        <v>77</v>
      </c>
      <c r="AU297" s="125" t="s">
        <v>86</v>
      </c>
      <c r="AY297" s="118" t="s">
        <v>169</v>
      </c>
      <c r="BK297" s="126">
        <f>SUM(BK298:BK299)</f>
        <v>0</v>
      </c>
    </row>
    <row r="298" spans="2:65" s="1" customFormat="1" ht="21.75" customHeight="1">
      <c r="B298" s="129"/>
      <c r="C298" s="130" t="s">
        <v>320</v>
      </c>
      <c r="D298" s="130" t="s">
        <v>171</v>
      </c>
      <c r="E298" s="131" t="s">
        <v>432</v>
      </c>
      <c r="F298" s="132" t="s">
        <v>433</v>
      </c>
      <c r="G298" s="133" t="s">
        <v>412</v>
      </c>
      <c r="H298" s="134">
        <v>10</v>
      </c>
      <c r="I298" s="135"/>
      <c r="J298" s="136">
        <f>ROUND(I298*H298,2)</f>
        <v>0</v>
      </c>
      <c r="K298" s="137"/>
      <c r="L298" s="28"/>
      <c r="M298" s="138" t="s">
        <v>1</v>
      </c>
      <c r="N298" s="139" t="s">
        <v>43</v>
      </c>
      <c r="P298" s="140">
        <f>O298*H298</f>
        <v>0</v>
      </c>
      <c r="Q298" s="140">
        <v>0</v>
      </c>
      <c r="R298" s="140">
        <f>Q298*H298</f>
        <v>0</v>
      </c>
      <c r="S298" s="140">
        <v>0</v>
      </c>
      <c r="T298" s="141">
        <f>S298*H298</f>
        <v>0</v>
      </c>
      <c r="AR298" s="142" t="s">
        <v>175</v>
      </c>
      <c r="AT298" s="142" t="s">
        <v>171</v>
      </c>
      <c r="AU298" s="142" t="s">
        <v>88</v>
      </c>
      <c r="AY298" s="13" t="s">
        <v>169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3" t="s">
        <v>86</v>
      </c>
      <c r="BK298" s="143">
        <f>ROUND(I298*H298,2)</f>
        <v>0</v>
      </c>
      <c r="BL298" s="13" t="s">
        <v>175</v>
      </c>
      <c r="BM298" s="142" t="s">
        <v>534</v>
      </c>
    </row>
    <row r="299" spans="2:65" s="1" customFormat="1" ht="10.199999999999999">
      <c r="B299" s="28"/>
      <c r="D299" s="144" t="s">
        <v>176</v>
      </c>
      <c r="F299" s="145" t="s">
        <v>433</v>
      </c>
      <c r="I299" s="146"/>
      <c r="L299" s="28"/>
      <c r="M299" s="147"/>
      <c r="T299" s="52"/>
      <c r="AT299" s="13" t="s">
        <v>176</v>
      </c>
      <c r="AU299" s="13" t="s">
        <v>88</v>
      </c>
    </row>
    <row r="300" spans="2:65" s="11" customFormat="1" ht="22.8" customHeight="1">
      <c r="B300" s="117"/>
      <c r="D300" s="118" t="s">
        <v>77</v>
      </c>
      <c r="E300" s="127" t="s">
        <v>435</v>
      </c>
      <c r="F300" s="127" t="s">
        <v>436</v>
      </c>
      <c r="I300" s="120"/>
      <c r="J300" s="128">
        <f>BK300</f>
        <v>0</v>
      </c>
      <c r="L300" s="117"/>
      <c r="M300" s="122"/>
      <c r="P300" s="123">
        <f>SUM(P301:P304)</f>
        <v>0</v>
      </c>
      <c r="R300" s="123">
        <f>SUM(R301:R304)</f>
        <v>0</v>
      </c>
      <c r="T300" s="124">
        <f>SUM(T301:T304)</f>
        <v>0</v>
      </c>
      <c r="AR300" s="118" t="s">
        <v>188</v>
      </c>
      <c r="AT300" s="125" t="s">
        <v>77</v>
      </c>
      <c r="AU300" s="125" t="s">
        <v>86</v>
      </c>
      <c r="AY300" s="118" t="s">
        <v>169</v>
      </c>
      <c r="BK300" s="126">
        <f>SUM(BK301:BK304)</f>
        <v>0</v>
      </c>
    </row>
    <row r="301" spans="2:65" s="1" customFormat="1" ht="21.75" customHeight="1">
      <c r="B301" s="129"/>
      <c r="C301" s="130" t="s">
        <v>535</v>
      </c>
      <c r="D301" s="130" t="s">
        <v>171</v>
      </c>
      <c r="E301" s="131" t="s">
        <v>438</v>
      </c>
      <c r="F301" s="132" t="s">
        <v>439</v>
      </c>
      <c r="G301" s="133" t="s">
        <v>412</v>
      </c>
      <c r="H301" s="134">
        <v>1</v>
      </c>
      <c r="I301" s="135"/>
      <c r="J301" s="136">
        <f>ROUND(I301*H301,2)</f>
        <v>0</v>
      </c>
      <c r="K301" s="137"/>
      <c r="L301" s="28"/>
      <c r="M301" s="138" t="s">
        <v>1</v>
      </c>
      <c r="N301" s="139" t="s">
        <v>43</v>
      </c>
      <c r="P301" s="140">
        <f>O301*H301</f>
        <v>0</v>
      </c>
      <c r="Q301" s="140">
        <v>0</v>
      </c>
      <c r="R301" s="140">
        <f>Q301*H301</f>
        <v>0</v>
      </c>
      <c r="S301" s="140">
        <v>0</v>
      </c>
      <c r="T301" s="141">
        <f>S301*H301</f>
        <v>0</v>
      </c>
      <c r="AR301" s="142" t="s">
        <v>175</v>
      </c>
      <c r="AT301" s="142" t="s">
        <v>171</v>
      </c>
      <c r="AU301" s="142" t="s">
        <v>88</v>
      </c>
      <c r="AY301" s="13" t="s">
        <v>169</v>
      </c>
      <c r="BE301" s="143">
        <f>IF(N301="základní",J301,0)</f>
        <v>0</v>
      </c>
      <c r="BF301" s="143">
        <f>IF(N301="snížená",J301,0)</f>
        <v>0</v>
      </c>
      <c r="BG301" s="143">
        <f>IF(N301="zákl. přenesená",J301,0)</f>
        <v>0</v>
      </c>
      <c r="BH301" s="143">
        <f>IF(N301="sníž. přenesená",J301,0)</f>
        <v>0</v>
      </c>
      <c r="BI301" s="143">
        <f>IF(N301="nulová",J301,0)</f>
        <v>0</v>
      </c>
      <c r="BJ301" s="13" t="s">
        <v>86</v>
      </c>
      <c r="BK301" s="143">
        <f>ROUND(I301*H301,2)</f>
        <v>0</v>
      </c>
      <c r="BL301" s="13" t="s">
        <v>175</v>
      </c>
      <c r="BM301" s="142" t="s">
        <v>536</v>
      </c>
    </row>
    <row r="302" spans="2:65" s="1" customFormat="1" ht="10.199999999999999">
      <c r="B302" s="28"/>
      <c r="D302" s="144" t="s">
        <v>176</v>
      </c>
      <c r="F302" s="145" t="s">
        <v>439</v>
      </c>
      <c r="I302" s="146"/>
      <c r="L302" s="28"/>
      <c r="M302" s="147"/>
      <c r="T302" s="52"/>
      <c r="AT302" s="13" t="s">
        <v>176</v>
      </c>
      <c r="AU302" s="13" t="s">
        <v>88</v>
      </c>
    </row>
    <row r="303" spans="2:65" s="1" customFormat="1" ht="24.15" customHeight="1">
      <c r="B303" s="129"/>
      <c r="C303" s="130" t="s">
        <v>324</v>
      </c>
      <c r="D303" s="130" t="s">
        <v>171</v>
      </c>
      <c r="E303" s="131" t="s">
        <v>441</v>
      </c>
      <c r="F303" s="132" t="s">
        <v>442</v>
      </c>
      <c r="G303" s="133" t="s">
        <v>412</v>
      </c>
      <c r="H303" s="134">
        <v>1</v>
      </c>
      <c r="I303" s="135"/>
      <c r="J303" s="136">
        <f>ROUND(I303*H303,2)</f>
        <v>0</v>
      </c>
      <c r="K303" s="137"/>
      <c r="L303" s="28"/>
      <c r="M303" s="138" t="s">
        <v>1</v>
      </c>
      <c r="N303" s="139" t="s">
        <v>43</v>
      </c>
      <c r="P303" s="140">
        <f>O303*H303</f>
        <v>0</v>
      </c>
      <c r="Q303" s="140">
        <v>0</v>
      </c>
      <c r="R303" s="140">
        <f>Q303*H303</f>
        <v>0</v>
      </c>
      <c r="S303" s="140">
        <v>0</v>
      </c>
      <c r="T303" s="141">
        <f>S303*H303</f>
        <v>0</v>
      </c>
      <c r="AR303" s="142" t="s">
        <v>175</v>
      </c>
      <c r="AT303" s="142" t="s">
        <v>171</v>
      </c>
      <c r="AU303" s="142" t="s">
        <v>88</v>
      </c>
      <c r="AY303" s="13" t="s">
        <v>169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3" t="s">
        <v>86</v>
      </c>
      <c r="BK303" s="143">
        <f>ROUND(I303*H303,2)</f>
        <v>0</v>
      </c>
      <c r="BL303" s="13" t="s">
        <v>175</v>
      </c>
      <c r="BM303" s="142" t="s">
        <v>537</v>
      </c>
    </row>
    <row r="304" spans="2:65" s="1" customFormat="1" ht="10.199999999999999">
      <c r="B304" s="28"/>
      <c r="D304" s="144" t="s">
        <v>176</v>
      </c>
      <c r="F304" s="145" t="s">
        <v>442</v>
      </c>
      <c r="I304" s="146"/>
      <c r="L304" s="28"/>
      <c r="M304" s="159"/>
      <c r="N304" s="160"/>
      <c r="O304" s="160"/>
      <c r="P304" s="160"/>
      <c r="Q304" s="160"/>
      <c r="R304" s="160"/>
      <c r="S304" s="160"/>
      <c r="T304" s="161"/>
      <c r="AT304" s="13" t="s">
        <v>176</v>
      </c>
      <c r="AU304" s="13" t="s">
        <v>88</v>
      </c>
    </row>
    <row r="305" spans="2:12" s="1" customFormat="1" ht="6.9" customHeight="1">
      <c r="B305" s="40"/>
      <c r="C305" s="41"/>
      <c r="D305" s="41"/>
      <c r="E305" s="41"/>
      <c r="F305" s="41"/>
      <c r="G305" s="41"/>
      <c r="H305" s="41"/>
      <c r="I305" s="41"/>
      <c r="J305" s="41"/>
      <c r="K305" s="41"/>
      <c r="L305" s="28"/>
    </row>
  </sheetData>
  <autoFilter ref="C131:K304" xr:uid="{00000000-0009-0000-0000-000002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1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92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538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ROUND(J130,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ROUND((SUM(BE130:BE314)),  2)</f>
        <v>0</v>
      </c>
      <c r="I33" s="88">
        <v>0.21</v>
      </c>
      <c r="J33" s="87">
        <f>ROUND(((SUM(BE130:BE314))*I33),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ROUND((SUM(BF130:BF314)),  2)</f>
        <v>0</v>
      </c>
      <c r="I34" s="88">
        <v>0.15</v>
      </c>
      <c r="J34" s="87">
        <f>ROUND(((SUM(BF130:BF314))*I34),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ROUND((SUM(BG130:BG314)),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ROUND((SUM(BH130:BH314)),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ROUND((SUM(BI130:BI314)),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102b - SO 102b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J130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J131</f>
        <v>0</v>
      </c>
      <c r="L97" s="100"/>
    </row>
    <row r="98" spans="2:12" s="9" customFormat="1" ht="19.95" customHeight="1">
      <c r="B98" s="104"/>
      <c r="D98" s="105" t="s">
        <v>138</v>
      </c>
      <c r="E98" s="106"/>
      <c r="F98" s="106"/>
      <c r="G98" s="106"/>
      <c r="H98" s="106"/>
      <c r="I98" s="106"/>
      <c r="J98" s="107">
        <f>J132</f>
        <v>0</v>
      </c>
      <c r="L98" s="104"/>
    </row>
    <row r="99" spans="2:12" s="9" customFormat="1" ht="19.95" customHeight="1">
      <c r="B99" s="104"/>
      <c r="D99" s="105" t="s">
        <v>140</v>
      </c>
      <c r="E99" s="106"/>
      <c r="F99" s="106"/>
      <c r="G99" s="106"/>
      <c r="H99" s="106"/>
      <c r="I99" s="106"/>
      <c r="J99" s="107">
        <f>J177</f>
        <v>0</v>
      </c>
      <c r="L99" s="104"/>
    </row>
    <row r="100" spans="2:12" s="9" customFormat="1" ht="19.95" customHeight="1">
      <c r="B100" s="104"/>
      <c r="D100" s="105" t="s">
        <v>141</v>
      </c>
      <c r="E100" s="106"/>
      <c r="F100" s="106"/>
      <c r="G100" s="106"/>
      <c r="H100" s="106"/>
      <c r="I100" s="106"/>
      <c r="J100" s="107">
        <f>J182</f>
        <v>0</v>
      </c>
      <c r="L100" s="104"/>
    </row>
    <row r="101" spans="2:12" s="9" customFormat="1" ht="19.95" customHeight="1">
      <c r="B101" s="104"/>
      <c r="D101" s="105" t="s">
        <v>142</v>
      </c>
      <c r="E101" s="106"/>
      <c r="F101" s="106"/>
      <c r="G101" s="106"/>
      <c r="H101" s="106"/>
      <c r="I101" s="106"/>
      <c r="J101" s="107">
        <f>J187</f>
        <v>0</v>
      </c>
      <c r="L101" s="104"/>
    </row>
    <row r="102" spans="2:12" s="9" customFormat="1" ht="19.95" customHeight="1">
      <c r="B102" s="104"/>
      <c r="D102" s="105" t="s">
        <v>143</v>
      </c>
      <c r="E102" s="106"/>
      <c r="F102" s="106"/>
      <c r="G102" s="106"/>
      <c r="H102" s="106"/>
      <c r="I102" s="106"/>
      <c r="J102" s="107">
        <f>J216</f>
        <v>0</v>
      </c>
      <c r="L102" s="104"/>
    </row>
    <row r="103" spans="2:12" s="9" customFormat="1" ht="19.95" customHeight="1">
      <c r="B103" s="104"/>
      <c r="D103" s="105" t="s">
        <v>144</v>
      </c>
      <c r="E103" s="106"/>
      <c r="F103" s="106"/>
      <c r="G103" s="106"/>
      <c r="H103" s="106"/>
      <c r="I103" s="106"/>
      <c r="J103" s="107">
        <f>J227</f>
        <v>0</v>
      </c>
      <c r="L103" s="104"/>
    </row>
    <row r="104" spans="2:12" s="9" customFormat="1" ht="19.95" customHeight="1">
      <c r="B104" s="104"/>
      <c r="D104" s="105" t="s">
        <v>145</v>
      </c>
      <c r="E104" s="106"/>
      <c r="F104" s="106"/>
      <c r="G104" s="106"/>
      <c r="H104" s="106"/>
      <c r="I104" s="106"/>
      <c r="J104" s="107">
        <f>J276</f>
        <v>0</v>
      </c>
      <c r="L104" s="104"/>
    </row>
    <row r="105" spans="2:12" s="9" customFormat="1" ht="19.95" customHeight="1">
      <c r="B105" s="104"/>
      <c r="D105" s="105" t="s">
        <v>146</v>
      </c>
      <c r="E105" s="106"/>
      <c r="F105" s="106"/>
      <c r="G105" s="106"/>
      <c r="H105" s="106"/>
      <c r="I105" s="106"/>
      <c r="J105" s="107">
        <f>J289</f>
        <v>0</v>
      </c>
      <c r="L105" s="104"/>
    </row>
    <row r="106" spans="2:12" s="8" customFormat="1" ht="24.9" customHeight="1">
      <c r="B106" s="100"/>
      <c r="D106" s="101" t="s">
        <v>149</v>
      </c>
      <c r="E106" s="102"/>
      <c r="F106" s="102"/>
      <c r="G106" s="102"/>
      <c r="H106" s="102"/>
      <c r="I106" s="102"/>
      <c r="J106" s="103">
        <f>J294</f>
        <v>0</v>
      </c>
      <c r="L106" s="100"/>
    </row>
    <row r="107" spans="2:12" s="9" customFormat="1" ht="19.95" customHeight="1">
      <c r="B107" s="104"/>
      <c r="D107" s="105" t="s">
        <v>150</v>
      </c>
      <c r="E107" s="106"/>
      <c r="F107" s="106"/>
      <c r="G107" s="106"/>
      <c r="H107" s="106"/>
      <c r="I107" s="106"/>
      <c r="J107" s="107">
        <f>J295</f>
        <v>0</v>
      </c>
      <c r="L107" s="104"/>
    </row>
    <row r="108" spans="2:12" s="9" customFormat="1" ht="19.95" customHeight="1">
      <c r="B108" s="104"/>
      <c r="D108" s="105" t="s">
        <v>151</v>
      </c>
      <c r="E108" s="106"/>
      <c r="F108" s="106"/>
      <c r="G108" s="106"/>
      <c r="H108" s="106"/>
      <c r="I108" s="106"/>
      <c r="J108" s="107">
        <f>J304</f>
        <v>0</v>
      </c>
      <c r="L108" s="104"/>
    </row>
    <row r="109" spans="2:12" s="9" customFormat="1" ht="19.95" customHeight="1">
      <c r="B109" s="104"/>
      <c r="D109" s="105" t="s">
        <v>152</v>
      </c>
      <c r="E109" s="106"/>
      <c r="F109" s="106"/>
      <c r="G109" s="106"/>
      <c r="H109" s="106"/>
      <c r="I109" s="106"/>
      <c r="J109" s="107">
        <f>J307</f>
        <v>0</v>
      </c>
      <c r="L109" s="104"/>
    </row>
    <row r="110" spans="2:12" s="9" customFormat="1" ht="19.95" customHeight="1">
      <c r="B110" s="104"/>
      <c r="D110" s="105" t="s">
        <v>153</v>
      </c>
      <c r="E110" s="106"/>
      <c r="F110" s="106"/>
      <c r="G110" s="106"/>
      <c r="H110" s="106"/>
      <c r="I110" s="106"/>
      <c r="J110" s="107">
        <f>J310</f>
        <v>0</v>
      </c>
      <c r="L110" s="104"/>
    </row>
    <row r="111" spans="2:12" s="1" customFormat="1" ht="21.75" customHeight="1">
      <c r="B111" s="28"/>
      <c r="L111" s="28"/>
    </row>
    <row r="112" spans="2:12" s="1" customFormat="1" ht="6.9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8"/>
    </row>
    <row r="116" spans="2:12" s="1" customFormat="1" ht="6.9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8"/>
    </row>
    <row r="117" spans="2:12" s="1" customFormat="1" ht="24.9" customHeight="1">
      <c r="B117" s="28"/>
      <c r="C117" s="17" t="s">
        <v>154</v>
      </c>
      <c r="L117" s="28"/>
    </row>
    <row r="118" spans="2:12" s="1" customFormat="1" ht="6.9" customHeight="1">
      <c r="B118" s="28"/>
      <c r="L118" s="28"/>
    </row>
    <row r="119" spans="2:12" s="1" customFormat="1" ht="12" customHeight="1">
      <c r="B119" s="28"/>
      <c r="C119" s="23" t="s">
        <v>16</v>
      </c>
      <c r="L119" s="28"/>
    </row>
    <row r="120" spans="2:12" s="1" customFormat="1" ht="16.5" customHeight="1">
      <c r="B120" s="28"/>
      <c r="E120" s="205" t="str">
        <f>E7</f>
        <v>Cyklotrasa A3 v intravilánu Kolovrat</v>
      </c>
      <c r="F120" s="206"/>
      <c r="G120" s="206"/>
      <c r="H120" s="206"/>
      <c r="L120" s="28"/>
    </row>
    <row r="121" spans="2:12" s="1" customFormat="1" ht="12" customHeight="1">
      <c r="B121" s="28"/>
      <c r="C121" s="23" t="s">
        <v>130</v>
      </c>
      <c r="L121" s="28"/>
    </row>
    <row r="122" spans="2:12" s="1" customFormat="1" ht="16.5" customHeight="1">
      <c r="B122" s="28"/>
      <c r="E122" s="170" t="str">
        <f>E9</f>
        <v>SO 102b - SO 102b</v>
      </c>
      <c r="F122" s="207"/>
      <c r="G122" s="207"/>
      <c r="H122" s="207"/>
      <c r="L122" s="28"/>
    </row>
    <row r="123" spans="2:12" s="1" customFormat="1" ht="6.9" customHeight="1">
      <c r="B123" s="28"/>
      <c r="L123" s="28"/>
    </row>
    <row r="124" spans="2:12" s="1" customFormat="1" ht="12" customHeight="1">
      <c r="B124" s="28"/>
      <c r="C124" s="23" t="s">
        <v>20</v>
      </c>
      <c r="F124" s="21" t="str">
        <f>F12</f>
        <v xml:space="preserve"> </v>
      </c>
      <c r="I124" s="23" t="s">
        <v>22</v>
      </c>
      <c r="J124" s="48" t="str">
        <f>IF(J12="","",J12)</f>
        <v>5. 9. 2023</v>
      </c>
      <c r="L124" s="28"/>
    </row>
    <row r="125" spans="2:12" s="1" customFormat="1" ht="6.9" customHeight="1">
      <c r="B125" s="28"/>
      <c r="L125" s="28"/>
    </row>
    <row r="126" spans="2:12" s="1" customFormat="1" ht="15.15" customHeight="1">
      <c r="B126" s="28"/>
      <c r="C126" s="23" t="s">
        <v>24</v>
      </c>
      <c r="F126" s="21" t="str">
        <f>E15</f>
        <v>MĚSTSKÁ ČÁST PRAHA-KOLOVRATY</v>
      </c>
      <c r="I126" s="23" t="s">
        <v>31</v>
      </c>
      <c r="J126" s="26" t="str">
        <f>E21</f>
        <v>PFProjekt s.r.o.</v>
      </c>
      <c r="L126" s="28"/>
    </row>
    <row r="127" spans="2:12" s="1" customFormat="1" ht="15.15" customHeight="1">
      <c r="B127" s="28"/>
      <c r="C127" s="23" t="s">
        <v>29</v>
      </c>
      <c r="F127" s="21" t="str">
        <f>IF(E18="","",E18)</f>
        <v>Vyplň údaj</v>
      </c>
      <c r="I127" s="23" t="s">
        <v>34</v>
      </c>
      <c r="J127" s="26" t="str">
        <f>E24</f>
        <v xml:space="preserve"> 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08"/>
      <c r="C129" s="109" t="s">
        <v>155</v>
      </c>
      <c r="D129" s="110" t="s">
        <v>63</v>
      </c>
      <c r="E129" s="110" t="s">
        <v>59</v>
      </c>
      <c r="F129" s="110" t="s">
        <v>60</v>
      </c>
      <c r="G129" s="110" t="s">
        <v>156</v>
      </c>
      <c r="H129" s="110" t="s">
        <v>157</v>
      </c>
      <c r="I129" s="110" t="s">
        <v>158</v>
      </c>
      <c r="J129" s="111" t="s">
        <v>134</v>
      </c>
      <c r="K129" s="112" t="s">
        <v>159</v>
      </c>
      <c r="L129" s="108"/>
      <c r="M129" s="55" t="s">
        <v>1</v>
      </c>
      <c r="N129" s="56" t="s">
        <v>42</v>
      </c>
      <c r="O129" s="56" t="s">
        <v>160</v>
      </c>
      <c r="P129" s="56" t="s">
        <v>161</v>
      </c>
      <c r="Q129" s="56" t="s">
        <v>162</v>
      </c>
      <c r="R129" s="56" t="s">
        <v>163</v>
      </c>
      <c r="S129" s="56" t="s">
        <v>164</v>
      </c>
      <c r="T129" s="57" t="s">
        <v>165</v>
      </c>
    </row>
    <row r="130" spans="2:65" s="1" customFormat="1" ht="22.8" customHeight="1">
      <c r="B130" s="28"/>
      <c r="C130" s="60" t="s">
        <v>166</v>
      </c>
      <c r="J130" s="113">
        <f>BK130</f>
        <v>0</v>
      </c>
      <c r="L130" s="28"/>
      <c r="M130" s="58"/>
      <c r="N130" s="49"/>
      <c r="O130" s="49"/>
      <c r="P130" s="114">
        <f>P131+P294</f>
        <v>0</v>
      </c>
      <c r="Q130" s="49"/>
      <c r="R130" s="114">
        <f>R131+R294</f>
        <v>0</v>
      </c>
      <c r="S130" s="49"/>
      <c r="T130" s="115">
        <f>T131+T294</f>
        <v>0</v>
      </c>
      <c r="AT130" s="13" t="s">
        <v>77</v>
      </c>
      <c r="AU130" s="13" t="s">
        <v>136</v>
      </c>
      <c r="BK130" s="116">
        <f>BK131+BK294</f>
        <v>0</v>
      </c>
    </row>
    <row r="131" spans="2:65" s="11" customFormat="1" ht="25.95" customHeight="1">
      <c r="B131" s="117"/>
      <c r="D131" s="118" t="s">
        <v>77</v>
      </c>
      <c r="E131" s="119" t="s">
        <v>167</v>
      </c>
      <c r="F131" s="119" t="s">
        <v>168</v>
      </c>
      <c r="I131" s="120"/>
      <c r="J131" s="121">
        <f>BK131</f>
        <v>0</v>
      </c>
      <c r="L131" s="117"/>
      <c r="M131" s="122"/>
      <c r="P131" s="123">
        <f>P132+P177+P182+P187+P216+P227+P276+P289</f>
        <v>0</v>
      </c>
      <c r="R131" s="123">
        <f>R132+R177+R182+R187+R216+R227+R276+R289</f>
        <v>0</v>
      </c>
      <c r="T131" s="124">
        <f>T132+T177+T182+T187+T216+T227+T276+T289</f>
        <v>0</v>
      </c>
      <c r="AR131" s="118" t="s">
        <v>86</v>
      </c>
      <c r="AT131" s="125" t="s">
        <v>77</v>
      </c>
      <c r="AU131" s="125" t="s">
        <v>78</v>
      </c>
      <c r="AY131" s="118" t="s">
        <v>169</v>
      </c>
      <c r="BK131" s="126">
        <f>BK132+BK177+BK182+BK187+BK216+BK227+BK276+BK289</f>
        <v>0</v>
      </c>
    </row>
    <row r="132" spans="2:65" s="11" customFormat="1" ht="22.8" customHeight="1">
      <c r="B132" s="117"/>
      <c r="D132" s="118" t="s">
        <v>77</v>
      </c>
      <c r="E132" s="127" t="s">
        <v>86</v>
      </c>
      <c r="F132" s="127" t="s">
        <v>170</v>
      </c>
      <c r="I132" s="120"/>
      <c r="J132" s="128">
        <f>BK132</f>
        <v>0</v>
      </c>
      <c r="L132" s="117"/>
      <c r="M132" s="122"/>
      <c r="P132" s="123">
        <f>SUM(P133:P176)</f>
        <v>0</v>
      </c>
      <c r="R132" s="123">
        <f>SUM(R133:R176)</f>
        <v>0</v>
      </c>
      <c r="T132" s="124">
        <f>SUM(T133:T176)</f>
        <v>0</v>
      </c>
      <c r="AR132" s="118" t="s">
        <v>86</v>
      </c>
      <c r="AT132" s="125" t="s">
        <v>77</v>
      </c>
      <c r="AU132" s="125" t="s">
        <v>86</v>
      </c>
      <c r="AY132" s="118" t="s">
        <v>169</v>
      </c>
      <c r="BK132" s="126">
        <f>SUM(BK133:BK176)</f>
        <v>0</v>
      </c>
    </row>
    <row r="133" spans="2:65" s="1" customFormat="1" ht="24.15" customHeight="1">
      <c r="B133" s="129"/>
      <c r="C133" s="130" t="s">
        <v>86</v>
      </c>
      <c r="D133" s="130" t="s">
        <v>171</v>
      </c>
      <c r="E133" s="131" t="s">
        <v>539</v>
      </c>
      <c r="F133" s="132" t="s">
        <v>540</v>
      </c>
      <c r="G133" s="133" t="s">
        <v>179</v>
      </c>
      <c r="H133" s="134">
        <v>18</v>
      </c>
      <c r="I133" s="135"/>
      <c r="J133" s="136">
        <f>ROUND(I133*H133,2)</f>
        <v>0</v>
      </c>
      <c r="K133" s="137"/>
      <c r="L133" s="28"/>
      <c r="M133" s="138" t="s">
        <v>1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175</v>
      </c>
      <c r="AT133" s="142" t="s">
        <v>171</v>
      </c>
      <c r="AU133" s="142" t="s">
        <v>88</v>
      </c>
      <c r="AY133" s="13" t="s">
        <v>169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3" t="s">
        <v>86</v>
      </c>
      <c r="BK133" s="143">
        <f>ROUND(I133*H133,2)</f>
        <v>0</v>
      </c>
      <c r="BL133" s="13" t="s">
        <v>175</v>
      </c>
      <c r="BM133" s="142" t="s">
        <v>88</v>
      </c>
    </row>
    <row r="134" spans="2:65" s="1" customFormat="1" ht="19.2">
      <c r="B134" s="28"/>
      <c r="D134" s="144" t="s">
        <v>176</v>
      </c>
      <c r="F134" s="145" t="s">
        <v>540</v>
      </c>
      <c r="I134" s="146"/>
      <c r="L134" s="28"/>
      <c r="M134" s="147"/>
      <c r="T134" s="52"/>
      <c r="AT134" s="13" t="s">
        <v>176</v>
      </c>
      <c r="AU134" s="13" t="s">
        <v>88</v>
      </c>
    </row>
    <row r="135" spans="2:65" s="1" customFormat="1" ht="24.15" customHeight="1">
      <c r="B135" s="129"/>
      <c r="C135" s="130" t="s">
        <v>88</v>
      </c>
      <c r="D135" s="130" t="s">
        <v>171</v>
      </c>
      <c r="E135" s="131" t="s">
        <v>541</v>
      </c>
      <c r="F135" s="132" t="s">
        <v>542</v>
      </c>
      <c r="G135" s="133" t="s">
        <v>174</v>
      </c>
      <c r="H135" s="134">
        <v>66.2</v>
      </c>
      <c r="I135" s="135"/>
      <c r="J135" s="136">
        <f>ROUND(I135*H135,2)</f>
        <v>0</v>
      </c>
      <c r="K135" s="137"/>
      <c r="L135" s="28"/>
      <c r="M135" s="138" t="s">
        <v>1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175</v>
      </c>
      <c r="AT135" s="142" t="s">
        <v>171</v>
      </c>
      <c r="AU135" s="142" t="s">
        <v>88</v>
      </c>
      <c r="AY135" s="13" t="s">
        <v>169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3" t="s">
        <v>86</v>
      </c>
      <c r="BK135" s="143">
        <f>ROUND(I135*H135,2)</f>
        <v>0</v>
      </c>
      <c r="BL135" s="13" t="s">
        <v>175</v>
      </c>
      <c r="BM135" s="142" t="s">
        <v>175</v>
      </c>
    </row>
    <row r="136" spans="2:65" s="1" customFormat="1" ht="19.2">
      <c r="B136" s="28"/>
      <c r="D136" s="144" t="s">
        <v>176</v>
      </c>
      <c r="F136" s="145" t="s">
        <v>542</v>
      </c>
      <c r="I136" s="146"/>
      <c r="L136" s="28"/>
      <c r="M136" s="147"/>
      <c r="T136" s="52"/>
      <c r="AT136" s="13" t="s">
        <v>176</v>
      </c>
      <c r="AU136" s="13" t="s">
        <v>88</v>
      </c>
    </row>
    <row r="137" spans="2:65" s="1" customFormat="1" ht="16.5" customHeight="1">
      <c r="B137" s="129"/>
      <c r="C137" s="130" t="s">
        <v>180</v>
      </c>
      <c r="D137" s="130" t="s">
        <v>171</v>
      </c>
      <c r="E137" s="131" t="s">
        <v>543</v>
      </c>
      <c r="F137" s="132" t="s">
        <v>544</v>
      </c>
      <c r="G137" s="133" t="s">
        <v>174</v>
      </c>
      <c r="H137" s="134">
        <v>120</v>
      </c>
      <c r="I137" s="135"/>
      <c r="J137" s="136">
        <f>ROUND(I137*H137,2)</f>
        <v>0</v>
      </c>
      <c r="K137" s="137"/>
      <c r="L137" s="28"/>
      <c r="M137" s="138" t="s">
        <v>1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175</v>
      </c>
      <c r="AT137" s="142" t="s">
        <v>171</v>
      </c>
      <c r="AU137" s="142" t="s">
        <v>88</v>
      </c>
      <c r="AY137" s="13" t="s">
        <v>169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3" t="s">
        <v>86</v>
      </c>
      <c r="BK137" s="143">
        <f>ROUND(I137*H137,2)</f>
        <v>0</v>
      </c>
      <c r="BL137" s="13" t="s">
        <v>175</v>
      </c>
      <c r="BM137" s="142" t="s">
        <v>184</v>
      </c>
    </row>
    <row r="138" spans="2:65" s="1" customFormat="1" ht="10.199999999999999">
      <c r="B138" s="28"/>
      <c r="D138" s="144" t="s">
        <v>176</v>
      </c>
      <c r="F138" s="145" t="s">
        <v>544</v>
      </c>
      <c r="I138" s="146"/>
      <c r="L138" s="28"/>
      <c r="M138" s="147"/>
      <c r="T138" s="52"/>
      <c r="AT138" s="13" t="s">
        <v>176</v>
      </c>
      <c r="AU138" s="13" t="s">
        <v>88</v>
      </c>
    </row>
    <row r="139" spans="2:65" s="1" customFormat="1" ht="16.5" customHeight="1">
      <c r="B139" s="129"/>
      <c r="C139" s="130" t="s">
        <v>175</v>
      </c>
      <c r="D139" s="130" t="s">
        <v>171</v>
      </c>
      <c r="E139" s="131" t="s">
        <v>545</v>
      </c>
      <c r="F139" s="132" t="s">
        <v>546</v>
      </c>
      <c r="G139" s="133" t="s">
        <v>195</v>
      </c>
      <c r="H139" s="134">
        <v>44</v>
      </c>
      <c r="I139" s="135"/>
      <c r="J139" s="136">
        <f>ROUND(I139*H139,2)</f>
        <v>0</v>
      </c>
      <c r="K139" s="137"/>
      <c r="L139" s="28"/>
      <c r="M139" s="138" t="s">
        <v>1</v>
      </c>
      <c r="N139" s="139" t="s">
        <v>43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175</v>
      </c>
      <c r="AT139" s="142" t="s">
        <v>171</v>
      </c>
      <c r="AU139" s="142" t="s">
        <v>88</v>
      </c>
      <c r="AY139" s="13" t="s">
        <v>169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3" t="s">
        <v>86</v>
      </c>
      <c r="BK139" s="143">
        <f>ROUND(I139*H139,2)</f>
        <v>0</v>
      </c>
      <c r="BL139" s="13" t="s">
        <v>175</v>
      </c>
      <c r="BM139" s="142" t="s">
        <v>187</v>
      </c>
    </row>
    <row r="140" spans="2:65" s="1" customFormat="1" ht="10.199999999999999">
      <c r="B140" s="28"/>
      <c r="D140" s="144" t="s">
        <v>176</v>
      </c>
      <c r="F140" s="145" t="s">
        <v>546</v>
      </c>
      <c r="I140" s="146"/>
      <c r="L140" s="28"/>
      <c r="M140" s="147"/>
      <c r="T140" s="52"/>
      <c r="AT140" s="13" t="s">
        <v>176</v>
      </c>
      <c r="AU140" s="13" t="s">
        <v>88</v>
      </c>
    </row>
    <row r="141" spans="2:65" s="1" customFormat="1" ht="24.15" customHeight="1">
      <c r="B141" s="129"/>
      <c r="C141" s="130" t="s">
        <v>188</v>
      </c>
      <c r="D141" s="130" t="s">
        <v>171</v>
      </c>
      <c r="E141" s="131" t="s">
        <v>449</v>
      </c>
      <c r="F141" s="132" t="s">
        <v>450</v>
      </c>
      <c r="G141" s="133" t="s">
        <v>174</v>
      </c>
      <c r="H141" s="134">
        <v>370</v>
      </c>
      <c r="I141" s="135"/>
      <c r="J141" s="136">
        <f>ROUND(I141*H141,2)</f>
        <v>0</v>
      </c>
      <c r="K141" s="137"/>
      <c r="L141" s="28"/>
      <c r="M141" s="138" t="s">
        <v>1</v>
      </c>
      <c r="N141" s="13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175</v>
      </c>
      <c r="AT141" s="142" t="s">
        <v>171</v>
      </c>
      <c r="AU141" s="142" t="s">
        <v>88</v>
      </c>
      <c r="AY141" s="13" t="s">
        <v>169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3" t="s">
        <v>86</v>
      </c>
      <c r="BK141" s="143">
        <f>ROUND(I141*H141,2)</f>
        <v>0</v>
      </c>
      <c r="BL141" s="13" t="s">
        <v>175</v>
      </c>
      <c r="BM141" s="142" t="s">
        <v>191</v>
      </c>
    </row>
    <row r="142" spans="2:65" s="1" customFormat="1" ht="10.199999999999999">
      <c r="B142" s="28"/>
      <c r="D142" s="144" t="s">
        <v>176</v>
      </c>
      <c r="F142" s="145" t="s">
        <v>450</v>
      </c>
      <c r="I142" s="146"/>
      <c r="L142" s="28"/>
      <c r="M142" s="147"/>
      <c r="T142" s="52"/>
      <c r="AT142" s="13" t="s">
        <v>176</v>
      </c>
      <c r="AU142" s="13" t="s">
        <v>88</v>
      </c>
    </row>
    <row r="143" spans="2:65" s="1" customFormat="1" ht="33" customHeight="1">
      <c r="B143" s="129"/>
      <c r="C143" s="130" t="s">
        <v>184</v>
      </c>
      <c r="D143" s="130" t="s">
        <v>171</v>
      </c>
      <c r="E143" s="131" t="s">
        <v>547</v>
      </c>
      <c r="F143" s="132" t="s">
        <v>548</v>
      </c>
      <c r="G143" s="133" t="s">
        <v>183</v>
      </c>
      <c r="H143" s="134">
        <v>113.25</v>
      </c>
      <c r="I143" s="135"/>
      <c r="J143" s="136">
        <f>ROUND(I143*H143,2)</f>
        <v>0</v>
      </c>
      <c r="K143" s="137"/>
      <c r="L143" s="28"/>
      <c r="M143" s="138" t="s">
        <v>1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175</v>
      </c>
      <c r="AT143" s="142" t="s">
        <v>171</v>
      </c>
      <c r="AU143" s="142" t="s">
        <v>88</v>
      </c>
      <c r="AY143" s="13" t="s">
        <v>169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3" t="s">
        <v>86</v>
      </c>
      <c r="BK143" s="143">
        <f>ROUND(I143*H143,2)</f>
        <v>0</v>
      </c>
      <c r="BL143" s="13" t="s">
        <v>175</v>
      </c>
      <c r="BM143" s="142" t="s">
        <v>228</v>
      </c>
    </row>
    <row r="144" spans="2:65" s="1" customFormat="1" ht="19.2">
      <c r="B144" s="28"/>
      <c r="D144" s="144" t="s">
        <v>176</v>
      </c>
      <c r="F144" s="145" t="s">
        <v>548</v>
      </c>
      <c r="I144" s="146"/>
      <c r="L144" s="28"/>
      <c r="M144" s="147"/>
      <c r="T144" s="52"/>
      <c r="AT144" s="13" t="s">
        <v>176</v>
      </c>
      <c r="AU144" s="13" t="s">
        <v>88</v>
      </c>
    </row>
    <row r="145" spans="2:65" s="1" customFormat="1" ht="24.15" customHeight="1">
      <c r="B145" s="129"/>
      <c r="C145" s="130" t="s">
        <v>453</v>
      </c>
      <c r="D145" s="130" t="s">
        <v>171</v>
      </c>
      <c r="E145" s="131" t="s">
        <v>549</v>
      </c>
      <c r="F145" s="132" t="s">
        <v>550</v>
      </c>
      <c r="G145" s="133" t="s">
        <v>183</v>
      </c>
      <c r="H145" s="134">
        <v>16.988</v>
      </c>
      <c r="I145" s="135"/>
      <c r="J145" s="136">
        <f>ROUND(I145*H145,2)</f>
        <v>0</v>
      </c>
      <c r="K145" s="137"/>
      <c r="L145" s="28"/>
      <c r="M145" s="138" t="s">
        <v>1</v>
      </c>
      <c r="N145" s="13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175</v>
      </c>
      <c r="AT145" s="142" t="s">
        <v>171</v>
      </c>
      <c r="AU145" s="142" t="s">
        <v>88</v>
      </c>
      <c r="AY145" s="13" t="s">
        <v>169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3" t="s">
        <v>86</v>
      </c>
      <c r="BK145" s="143">
        <f>ROUND(I145*H145,2)</f>
        <v>0</v>
      </c>
      <c r="BL145" s="13" t="s">
        <v>175</v>
      </c>
      <c r="BM145" s="142" t="s">
        <v>236</v>
      </c>
    </row>
    <row r="146" spans="2:65" s="1" customFormat="1" ht="19.2">
      <c r="B146" s="28"/>
      <c r="D146" s="144" t="s">
        <v>176</v>
      </c>
      <c r="F146" s="145" t="s">
        <v>550</v>
      </c>
      <c r="I146" s="146"/>
      <c r="L146" s="28"/>
      <c r="M146" s="147"/>
      <c r="T146" s="52"/>
      <c r="AT146" s="13" t="s">
        <v>176</v>
      </c>
      <c r="AU146" s="13" t="s">
        <v>88</v>
      </c>
    </row>
    <row r="147" spans="2:65" s="1" customFormat="1" ht="33" customHeight="1">
      <c r="B147" s="129"/>
      <c r="C147" s="130" t="s">
        <v>187</v>
      </c>
      <c r="D147" s="130" t="s">
        <v>171</v>
      </c>
      <c r="E147" s="131" t="s">
        <v>185</v>
      </c>
      <c r="F147" s="132" t="s">
        <v>186</v>
      </c>
      <c r="G147" s="133" t="s">
        <v>183</v>
      </c>
      <c r="H147" s="134">
        <v>3</v>
      </c>
      <c r="I147" s="135"/>
      <c r="J147" s="136">
        <f>ROUND(I147*H147,2)</f>
        <v>0</v>
      </c>
      <c r="K147" s="137"/>
      <c r="L147" s="28"/>
      <c r="M147" s="138" t="s">
        <v>1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175</v>
      </c>
      <c r="AT147" s="142" t="s">
        <v>171</v>
      </c>
      <c r="AU147" s="142" t="s">
        <v>88</v>
      </c>
      <c r="AY147" s="13" t="s">
        <v>169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3" t="s">
        <v>86</v>
      </c>
      <c r="BK147" s="143">
        <f>ROUND(I147*H147,2)</f>
        <v>0</v>
      </c>
      <c r="BL147" s="13" t="s">
        <v>175</v>
      </c>
      <c r="BM147" s="142" t="s">
        <v>216</v>
      </c>
    </row>
    <row r="148" spans="2:65" s="1" customFormat="1" ht="19.2">
      <c r="B148" s="28"/>
      <c r="D148" s="144" t="s">
        <v>176</v>
      </c>
      <c r="F148" s="145" t="s">
        <v>186</v>
      </c>
      <c r="I148" s="146"/>
      <c r="L148" s="28"/>
      <c r="M148" s="147"/>
      <c r="T148" s="52"/>
      <c r="AT148" s="13" t="s">
        <v>176</v>
      </c>
      <c r="AU148" s="13" t="s">
        <v>88</v>
      </c>
    </row>
    <row r="149" spans="2:65" s="1" customFormat="1" ht="21.75" customHeight="1">
      <c r="B149" s="129"/>
      <c r="C149" s="130" t="s">
        <v>217</v>
      </c>
      <c r="D149" s="130" t="s">
        <v>171</v>
      </c>
      <c r="E149" s="131" t="s">
        <v>551</v>
      </c>
      <c r="F149" s="132" t="s">
        <v>552</v>
      </c>
      <c r="G149" s="133" t="s">
        <v>174</v>
      </c>
      <c r="H149" s="134">
        <v>12</v>
      </c>
      <c r="I149" s="135"/>
      <c r="J149" s="136">
        <f>ROUND(I149*H149,2)</f>
        <v>0</v>
      </c>
      <c r="K149" s="137"/>
      <c r="L149" s="28"/>
      <c r="M149" s="138" t="s">
        <v>1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175</v>
      </c>
      <c r="AT149" s="142" t="s">
        <v>171</v>
      </c>
      <c r="AU149" s="142" t="s">
        <v>88</v>
      </c>
      <c r="AY149" s="13" t="s">
        <v>169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3" t="s">
        <v>86</v>
      </c>
      <c r="BK149" s="143">
        <f>ROUND(I149*H149,2)</f>
        <v>0</v>
      </c>
      <c r="BL149" s="13" t="s">
        <v>175</v>
      </c>
      <c r="BM149" s="142" t="s">
        <v>220</v>
      </c>
    </row>
    <row r="150" spans="2:65" s="1" customFormat="1" ht="10.199999999999999">
      <c r="B150" s="28"/>
      <c r="D150" s="144" t="s">
        <v>176</v>
      </c>
      <c r="F150" s="145" t="s">
        <v>552</v>
      </c>
      <c r="I150" s="146"/>
      <c r="L150" s="28"/>
      <c r="M150" s="147"/>
      <c r="T150" s="52"/>
      <c r="AT150" s="13" t="s">
        <v>176</v>
      </c>
      <c r="AU150" s="13" t="s">
        <v>88</v>
      </c>
    </row>
    <row r="151" spans="2:65" s="1" customFormat="1" ht="24.15" customHeight="1">
      <c r="B151" s="129"/>
      <c r="C151" s="130" t="s">
        <v>191</v>
      </c>
      <c r="D151" s="130" t="s">
        <v>171</v>
      </c>
      <c r="E151" s="131" t="s">
        <v>553</v>
      </c>
      <c r="F151" s="132" t="s">
        <v>554</v>
      </c>
      <c r="G151" s="133" t="s">
        <v>174</v>
      </c>
      <c r="H151" s="134">
        <v>12</v>
      </c>
      <c r="I151" s="135"/>
      <c r="J151" s="136">
        <f>ROUND(I151*H151,2)</f>
        <v>0</v>
      </c>
      <c r="K151" s="137"/>
      <c r="L151" s="28"/>
      <c r="M151" s="138" t="s">
        <v>1</v>
      </c>
      <c r="N151" s="139" t="s">
        <v>43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175</v>
      </c>
      <c r="AT151" s="142" t="s">
        <v>171</v>
      </c>
      <c r="AU151" s="142" t="s">
        <v>88</v>
      </c>
      <c r="AY151" s="13" t="s">
        <v>169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3" t="s">
        <v>86</v>
      </c>
      <c r="BK151" s="143">
        <f>ROUND(I151*H151,2)</f>
        <v>0</v>
      </c>
      <c r="BL151" s="13" t="s">
        <v>175</v>
      </c>
      <c r="BM151" s="142" t="s">
        <v>223</v>
      </c>
    </row>
    <row r="152" spans="2:65" s="1" customFormat="1" ht="10.199999999999999">
      <c r="B152" s="28"/>
      <c r="D152" s="144" t="s">
        <v>176</v>
      </c>
      <c r="F152" s="145" t="s">
        <v>554</v>
      </c>
      <c r="I152" s="146"/>
      <c r="L152" s="28"/>
      <c r="M152" s="147"/>
      <c r="T152" s="52"/>
      <c r="AT152" s="13" t="s">
        <v>176</v>
      </c>
      <c r="AU152" s="13" t="s">
        <v>88</v>
      </c>
    </row>
    <row r="153" spans="2:65" s="1" customFormat="1" ht="37.799999999999997" customHeight="1">
      <c r="B153" s="129"/>
      <c r="C153" s="130" t="s">
        <v>224</v>
      </c>
      <c r="D153" s="130" t="s">
        <v>171</v>
      </c>
      <c r="E153" s="131" t="s">
        <v>214</v>
      </c>
      <c r="F153" s="132" t="s">
        <v>215</v>
      </c>
      <c r="G153" s="133" t="s">
        <v>183</v>
      </c>
      <c r="H153" s="134">
        <v>104.51</v>
      </c>
      <c r="I153" s="135"/>
      <c r="J153" s="136">
        <f>ROUND(I153*H153,2)</f>
        <v>0</v>
      </c>
      <c r="K153" s="137"/>
      <c r="L153" s="28"/>
      <c r="M153" s="138" t="s">
        <v>1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175</v>
      </c>
      <c r="AT153" s="142" t="s">
        <v>171</v>
      </c>
      <c r="AU153" s="142" t="s">
        <v>88</v>
      </c>
      <c r="AY153" s="13" t="s">
        <v>169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3" t="s">
        <v>86</v>
      </c>
      <c r="BK153" s="143">
        <f>ROUND(I153*H153,2)</f>
        <v>0</v>
      </c>
      <c r="BL153" s="13" t="s">
        <v>175</v>
      </c>
      <c r="BM153" s="142" t="s">
        <v>227</v>
      </c>
    </row>
    <row r="154" spans="2:65" s="1" customFormat="1" ht="19.2">
      <c r="B154" s="28"/>
      <c r="D154" s="144" t="s">
        <v>176</v>
      </c>
      <c r="F154" s="145" t="s">
        <v>215</v>
      </c>
      <c r="I154" s="146"/>
      <c r="L154" s="28"/>
      <c r="M154" s="147"/>
      <c r="T154" s="52"/>
      <c r="AT154" s="13" t="s">
        <v>176</v>
      </c>
      <c r="AU154" s="13" t="s">
        <v>88</v>
      </c>
    </row>
    <row r="155" spans="2:65" s="1" customFormat="1" ht="24.15" customHeight="1">
      <c r="B155" s="129"/>
      <c r="C155" s="130" t="s">
        <v>228</v>
      </c>
      <c r="D155" s="130" t="s">
        <v>171</v>
      </c>
      <c r="E155" s="131" t="s">
        <v>218</v>
      </c>
      <c r="F155" s="132" t="s">
        <v>219</v>
      </c>
      <c r="G155" s="133" t="s">
        <v>183</v>
      </c>
      <c r="H155" s="134">
        <v>104.51</v>
      </c>
      <c r="I155" s="135"/>
      <c r="J155" s="136">
        <f>ROUND(I155*H155,2)</f>
        <v>0</v>
      </c>
      <c r="K155" s="137"/>
      <c r="L155" s="28"/>
      <c r="M155" s="138" t="s">
        <v>1</v>
      </c>
      <c r="N155" s="139" t="s">
        <v>43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175</v>
      </c>
      <c r="AT155" s="142" t="s">
        <v>171</v>
      </c>
      <c r="AU155" s="142" t="s">
        <v>88</v>
      </c>
      <c r="AY155" s="13" t="s">
        <v>169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3" t="s">
        <v>86</v>
      </c>
      <c r="BK155" s="143">
        <f>ROUND(I155*H155,2)</f>
        <v>0</v>
      </c>
      <c r="BL155" s="13" t="s">
        <v>175</v>
      </c>
      <c r="BM155" s="142" t="s">
        <v>231</v>
      </c>
    </row>
    <row r="156" spans="2:65" s="1" customFormat="1" ht="19.2">
      <c r="B156" s="28"/>
      <c r="D156" s="144" t="s">
        <v>176</v>
      </c>
      <c r="F156" s="145" t="s">
        <v>219</v>
      </c>
      <c r="I156" s="146"/>
      <c r="L156" s="28"/>
      <c r="M156" s="147"/>
      <c r="T156" s="52"/>
      <c r="AT156" s="13" t="s">
        <v>176</v>
      </c>
      <c r="AU156" s="13" t="s">
        <v>88</v>
      </c>
    </row>
    <row r="157" spans="2:65" s="1" customFormat="1" ht="24.15" customHeight="1">
      <c r="B157" s="129"/>
      <c r="C157" s="130" t="s">
        <v>232</v>
      </c>
      <c r="D157" s="130" t="s">
        <v>171</v>
      </c>
      <c r="E157" s="131" t="s">
        <v>225</v>
      </c>
      <c r="F157" s="132" t="s">
        <v>226</v>
      </c>
      <c r="G157" s="133" t="s">
        <v>183</v>
      </c>
      <c r="H157" s="134">
        <v>13.24</v>
      </c>
      <c r="I157" s="135"/>
      <c r="J157" s="136">
        <f>ROUND(I157*H157,2)</f>
        <v>0</v>
      </c>
      <c r="K157" s="137"/>
      <c r="L157" s="28"/>
      <c r="M157" s="138" t="s">
        <v>1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175</v>
      </c>
      <c r="AT157" s="142" t="s">
        <v>171</v>
      </c>
      <c r="AU157" s="142" t="s">
        <v>88</v>
      </c>
      <c r="AY157" s="13" t="s">
        <v>169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3" t="s">
        <v>86</v>
      </c>
      <c r="BK157" s="143">
        <f>ROUND(I157*H157,2)</f>
        <v>0</v>
      </c>
      <c r="BL157" s="13" t="s">
        <v>175</v>
      </c>
      <c r="BM157" s="142" t="s">
        <v>235</v>
      </c>
    </row>
    <row r="158" spans="2:65" s="1" customFormat="1" ht="19.2">
      <c r="B158" s="28"/>
      <c r="D158" s="144" t="s">
        <v>176</v>
      </c>
      <c r="F158" s="145" t="s">
        <v>226</v>
      </c>
      <c r="I158" s="146"/>
      <c r="L158" s="28"/>
      <c r="M158" s="147"/>
      <c r="T158" s="52"/>
      <c r="AT158" s="13" t="s">
        <v>176</v>
      </c>
      <c r="AU158" s="13" t="s">
        <v>88</v>
      </c>
    </row>
    <row r="159" spans="2:65" s="1" customFormat="1" ht="16.5" customHeight="1">
      <c r="B159" s="129"/>
      <c r="C159" s="130" t="s">
        <v>236</v>
      </c>
      <c r="D159" s="130" t="s">
        <v>171</v>
      </c>
      <c r="E159" s="131" t="s">
        <v>456</v>
      </c>
      <c r="F159" s="132" t="s">
        <v>457</v>
      </c>
      <c r="G159" s="133" t="s">
        <v>174</v>
      </c>
      <c r="H159" s="134">
        <v>185</v>
      </c>
      <c r="I159" s="135"/>
      <c r="J159" s="136">
        <f>ROUND(I159*H159,2)</f>
        <v>0</v>
      </c>
      <c r="K159" s="137"/>
      <c r="L159" s="28"/>
      <c r="M159" s="138" t="s">
        <v>1</v>
      </c>
      <c r="N159" s="139" t="s">
        <v>43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175</v>
      </c>
      <c r="AT159" s="142" t="s">
        <v>171</v>
      </c>
      <c r="AU159" s="142" t="s">
        <v>88</v>
      </c>
      <c r="AY159" s="13" t="s">
        <v>169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3" t="s">
        <v>86</v>
      </c>
      <c r="BK159" s="143">
        <f>ROUND(I159*H159,2)</f>
        <v>0</v>
      </c>
      <c r="BL159" s="13" t="s">
        <v>175</v>
      </c>
      <c r="BM159" s="142" t="s">
        <v>239</v>
      </c>
    </row>
    <row r="160" spans="2:65" s="1" customFormat="1" ht="10.199999999999999">
      <c r="B160" s="28"/>
      <c r="D160" s="144" t="s">
        <v>176</v>
      </c>
      <c r="F160" s="145" t="s">
        <v>457</v>
      </c>
      <c r="I160" s="146"/>
      <c r="L160" s="28"/>
      <c r="M160" s="147"/>
      <c r="T160" s="52"/>
      <c r="AT160" s="13" t="s">
        <v>176</v>
      </c>
      <c r="AU160" s="13" t="s">
        <v>88</v>
      </c>
    </row>
    <row r="161" spans="2:65" s="1" customFormat="1" ht="33" customHeight="1">
      <c r="B161" s="129"/>
      <c r="C161" s="130" t="s">
        <v>8</v>
      </c>
      <c r="D161" s="130" t="s">
        <v>171</v>
      </c>
      <c r="E161" s="131" t="s">
        <v>229</v>
      </c>
      <c r="F161" s="132" t="s">
        <v>230</v>
      </c>
      <c r="G161" s="133" t="s">
        <v>202</v>
      </c>
      <c r="H161" s="134">
        <v>161.99100000000001</v>
      </c>
      <c r="I161" s="135"/>
      <c r="J161" s="136">
        <f>ROUND(I161*H161,2)</f>
        <v>0</v>
      </c>
      <c r="K161" s="137"/>
      <c r="L161" s="28"/>
      <c r="M161" s="138" t="s">
        <v>1</v>
      </c>
      <c r="N161" s="139" t="s">
        <v>43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175</v>
      </c>
      <c r="AT161" s="142" t="s">
        <v>171</v>
      </c>
      <c r="AU161" s="142" t="s">
        <v>88</v>
      </c>
      <c r="AY161" s="13" t="s">
        <v>169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3" t="s">
        <v>86</v>
      </c>
      <c r="BK161" s="143">
        <f>ROUND(I161*H161,2)</f>
        <v>0</v>
      </c>
      <c r="BL161" s="13" t="s">
        <v>175</v>
      </c>
      <c r="BM161" s="142" t="s">
        <v>242</v>
      </c>
    </row>
    <row r="162" spans="2:65" s="1" customFormat="1" ht="19.2">
      <c r="B162" s="28"/>
      <c r="D162" s="144" t="s">
        <v>176</v>
      </c>
      <c r="F162" s="145" t="s">
        <v>230</v>
      </c>
      <c r="I162" s="146"/>
      <c r="L162" s="28"/>
      <c r="M162" s="147"/>
      <c r="T162" s="52"/>
      <c r="AT162" s="13" t="s">
        <v>176</v>
      </c>
      <c r="AU162" s="13" t="s">
        <v>88</v>
      </c>
    </row>
    <row r="163" spans="2:65" s="1" customFormat="1" ht="16.5" customHeight="1">
      <c r="B163" s="129"/>
      <c r="C163" s="130" t="s">
        <v>216</v>
      </c>
      <c r="D163" s="130" t="s">
        <v>171</v>
      </c>
      <c r="E163" s="131" t="s">
        <v>233</v>
      </c>
      <c r="F163" s="132" t="s">
        <v>234</v>
      </c>
      <c r="G163" s="133" t="s">
        <v>183</v>
      </c>
      <c r="H163" s="134">
        <v>104.51</v>
      </c>
      <c r="I163" s="135"/>
      <c r="J163" s="136">
        <f>ROUND(I163*H163,2)</f>
        <v>0</v>
      </c>
      <c r="K163" s="137"/>
      <c r="L163" s="28"/>
      <c r="M163" s="138" t="s">
        <v>1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175</v>
      </c>
      <c r="AT163" s="142" t="s">
        <v>171</v>
      </c>
      <c r="AU163" s="142" t="s">
        <v>88</v>
      </c>
      <c r="AY163" s="13" t="s">
        <v>169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3" t="s">
        <v>86</v>
      </c>
      <c r="BK163" s="143">
        <f>ROUND(I163*H163,2)</f>
        <v>0</v>
      </c>
      <c r="BL163" s="13" t="s">
        <v>175</v>
      </c>
      <c r="BM163" s="142" t="s">
        <v>245</v>
      </c>
    </row>
    <row r="164" spans="2:65" s="1" customFormat="1" ht="10.199999999999999">
      <c r="B164" s="28"/>
      <c r="D164" s="144" t="s">
        <v>176</v>
      </c>
      <c r="F164" s="145" t="s">
        <v>234</v>
      </c>
      <c r="I164" s="146"/>
      <c r="L164" s="28"/>
      <c r="M164" s="147"/>
      <c r="T164" s="52"/>
      <c r="AT164" s="13" t="s">
        <v>176</v>
      </c>
      <c r="AU164" s="13" t="s">
        <v>88</v>
      </c>
    </row>
    <row r="165" spans="2:65" s="1" customFormat="1" ht="24.15" customHeight="1">
      <c r="B165" s="129"/>
      <c r="C165" s="130" t="s">
        <v>247</v>
      </c>
      <c r="D165" s="130" t="s">
        <v>171</v>
      </c>
      <c r="E165" s="131" t="s">
        <v>458</v>
      </c>
      <c r="F165" s="132" t="s">
        <v>459</v>
      </c>
      <c r="G165" s="133" t="s">
        <v>183</v>
      </c>
      <c r="H165" s="134">
        <v>4.5</v>
      </c>
      <c r="I165" s="135"/>
      <c r="J165" s="136">
        <f>ROUND(I165*H165,2)</f>
        <v>0</v>
      </c>
      <c r="K165" s="137"/>
      <c r="L165" s="28"/>
      <c r="M165" s="138" t="s">
        <v>1</v>
      </c>
      <c r="N165" s="13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175</v>
      </c>
      <c r="AT165" s="142" t="s">
        <v>171</v>
      </c>
      <c r="AU165" s="142" t="s">
        <v>88</v>
      </c>
      <c r="AY165" s="13" t="s">
        <v>169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3" t="s">
        <v>86</v>
      </c>
      <c r="BK165" s="143">
        <f>ROUND(I165*H165,2)</f>
        <v>0</v>
      </c>
      <c r="BL165" s="13" t="s">
        <v>175</v>
      </c>
      <c r="BM165" s="142" t="s">
        <v>250</v>
      </c>
    </row>
    <row r="166" spans="2:65" s="1" customFormat="1" ht="19.2">
      <c r="B166" s="28"/>
      <c r="D166" s="144" t="s">
        <v>176</v>
      </c>
      <c r="F166" s="145" t="s">
        <v>459</v>
      </c>
      <c r="I166" s="146"/>
      <c r="L166" s="28"/>
      <c r="M166" s="147"/>
      <c r="T166" s="52"/>
      <c r="AT166" s="13" t="s">
        <v>176</v>
      </c>
      <c r="AU166" s="13" t="s">
        <v>88</v>
      </c>
    </row>
    <row r="167" spans="2:65" s="1" customFormat="1" ht="24.15" customHeight="1">
      <c r="B167" s="129"/>
      <c r="C167" s="130" t="s">
        <v>220</v>
      </c>
      <c r="D167" s="130" t="s">
        <v>171</v>
      </c>
      <c r="E167" s="131" t="s">
        <v>237</v>
      </c>
      <c r="F167" s="132" t="s">
        <v>238</v>
      </c>
      <c r="G167" s="133" t="s">
        <v>183</v>
      </c>
      <c r="H167" s="134">
        <v>1.5</v>
      </c>
      <c r="I167" s="135"/>
      <c r="J167" s="136">
        <f>ROUND(I167*H167,2)</f>
        <v>0</v>
      </c>
      <c r="K167" s="137"/>
      <c r="L167" s="28"/>
      <c r="M167" s="138" t="s">
        <v>1</v>
      </c>
      <c r="N167" s="139" t="s">
        <v>43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175</v>
      </c>
      <c r="AT167" s="142" t="s">
        <v>171</v>
      </c>
      <c r="AU167" s="142" t="s">
        <v>88</v>
      </c>
      <c r="AY167" s="13" t="s">
        <v>169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3" t="s">
        <v>86</v>
      </c>
      <c r="BK167" s="143">
        <f>ROUND(I167*H167,2)</f>
        <v>0</v>
      </c>
      <c r="BL167" s="13" t="s">
        <v>175</v>
      </c>
      <c r="BM167" s="142" t="s">
        <v>253</v>
      </c>
    </row>
    <row r="168" spans="2:65" s="1" customFormat="1" ht="19.2">
      <c r="B168" s="28"/>
      <c r="D168" s="144" t="s">
        <v>176</v>
      </c>
      <c r="F168" s="145" t="s">
        <v>238</v>
      </c>
      <c r="I168" s="146"/>
      <c r="L168" s="28"/>
      <c r="M168" s="147"/>
      <c r="T168" s="52"/>
      <c r="AT168" s="13" t="s">
        <v>176</v>
      </c>
      <c r="AU168" s="13" t="s">
        <v>88</v>
      </c>
    </row>
    <row r="169" spans="2:65" s="1" customFormat="1" ht="16.5" customHeight="1">
      <c r="B169" s="129"/>
      <c r="C169" s="148" t="s">
        <v>254</v>
      </c>
      <c r="D169" s="148" t="s">
        <v>199</v>
      </c>
      <c r="E169" s="149" t="s">
        <v>240</v>
      </c>
      <c r="F169" s="150" t="s">
        <v>241</v>
      </c>
      <c r="G169" s="151" t="s">
        <v>202</v>
      </c>
      <c r="H169" s="152">
        <v>3</v>
      </c>
      <c r="I169" s="153"/>
      <c r="J169" s="154">
        <f>ROUND(I169*H169,2)</f>
        <v>0</v>
      </c>
      <c r="K169" s="155"/>
      <c r="L169" s="156"/>
      <c r="M169" s="157" t="s">
        <v>1</v>
      </c>
      <c r="N169" s="158" t="s">
        <v>43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187</v>
      </c>
      <c r="AT169" s="142" t="s">
        <v>199</v>
      </c>
      <c r="AU169" s="142" t="s">
        <v>88</v>
      </c>
      <c r="AY169" s="13" t="s">
        <v>169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3" t="s">
        <v>86</v>
      </c>
      <c r="BK169" s="143">
        <f>ROUND(I169*H169,2)</f>
        <v>0</v>
      </c>
      <c r="BL169" s="13" t="s">
        <v>175</v>
      </c>
      <c r="BM169" s="142" t="s">
        <v>257</v>
      </c>
    </row>
    <row r="170" spans="2:65" s="1" customFormat="1" ht="10.199999999999999">
      <c r="B170" s="28"/>
      <c r="D170" s="144" t="s">
        <v>176</v>
      </c>
      <c r="F170" s="145" t="s">
        <v>241</v>
      </c>
      <c r="I170" s="146"/>
      <c r="L170" s="28"/>
      <c r="M170" s="147"/>
      <c r="T170" s="52"/>
      <c r="AT170" s="13" t="s">
        <v>176</v>
      </c>
      <c r="AU170" s="13" t="s">
        <v>88</v>
      </c>
    </row>
    <row r="171" spans="2:65" s="1" customFormat="1" ht="24.15" customHeight="1">
      <c r="B171" s="129"/>
      <c r="C171" s="130" t="s">
        <v>223</v>
      </c>
      <c r="D171" s="130" t="s">
        <v>171</v>
      </c>
      <c r="E171" s="131" t="s">
        <v>464</v>
      </c>
      <c r="F171" s="132" t="s">
        <v>465</v>
      </c>
      <c r="G171" s="133" t="s">
        <v>174</v>
      </c>
      <c r="H171" s="134">
        <v>185</v>
      </c>
      <c r="I171" s="135"/>
      <c r="J171" s="136">
        <f>ROUND(I171*H171,2)</f>
        <v>0</v>
      </c>
      <c r="K171" s="137"/>
      <c r="L171" s="28"/>
      <c r="M171" s="138" t="s">
        <v>1</v>
      </c>
      <c r="N171" s="139" t="s">
        <v>43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175</v>
      </c>
      <c r="AT171" s="142" t="s">
        <v>171</v>
      </c>
      <c r="AU171" s="142" t="s">
        <v>88</v>
      </c>
      <c r="AY171" s="13" t="s">
        <v>169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3" t="s">
        <v>86</v>
      </c>
      <c r="BK171" s="143">
        <f>ROUND(I171*H171,2)</f>
        <v>0</v>
      </c>
      <c r="BL171" s="13" t="s">
        <v>175</v>
      </c>
      <c r="BM171" s="142" t="s">
        <v>260</v>
      </c>
    </row>
    <row r="172" spans="2:65" s="1" customFormat="1" ht="19.2">
      <c r="B172" s="28"/>
      <c r="D172" s="144" t="s">
        <v>176</v>
      </c>
      <c r="F172" s="145" t="s">
        <v>465</v>
      </c>
      <c r="I172" s="146"/>
      <c r="L172" s="28"/>
      <c r="M172" s="147"/>
      <c r="T172" s="52"/>
      <c r="AT172" s="13" t="s">
        <v>176</v>
      </c>
      <c r="AU172" s="13" t="s">
        <v>88</v>
      </c>
    </row>
    <row r="173" spans="2:65" s="1" customFormat="1" ht="16.5" customHeight="1">
      <c r="B173" s="129"/>
      <c r="C173" s="148" t="s">
        <v>7</v>
      </c>
      <c r="D173" s="148" t="s">
        <v>199</v>
      </c>
      <c r="E173" s="149" t="s">
        <v>466</v>
      </c>
      <c r="F173" s="150" t="s">
        <v>467</v>
      </c>
      <c r="G173" s="151" t="s">
        <v>468</v>
      </c>
      <c r="H173" s="152">
        <v>3.7</v>
      </c>
      <c r="I173" s="153"/>
      <c r="J173" s="154">
        <f>ROUND(I173*H173,2)</f>
        <v>0</v>
      </c>
      <c r="K173" s="155"/>
      <c r="L173" s="156"/>
      <c r="M173" s="157" t="s">
        <v>1</v>
      </c>
      <c r="N173" s="158" t="s">
        <v>43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187</v>
      </c>
      <c r="AT173" s="142" t="s">
        <v>199</v>
      </c>
      <c r="AU173" s="142" t="s">
        <v>88</v>
      </c>
      <c r="AY173" s="13" t="s">
        <v>169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3" t="s">
        <v>86</v>
      </c>
      <c r="BK173" s="143">
        <f>ROUND(I173*H173,2)</f>
        <v>0</v>
      </c>
      <c r="BL173" s="13" t="s">
        <v>175</v>
      </c>
      <c r="BM173" s="142" t="s">
        <v>263</v>
      </c>
    </row>
    <row r="174" spans="2:65" s="1" customFormat="1" ht="10.199999999999999">
      <c r="B174" s="28"/>
      <c r="D174" s="144" t="s">
        <v>176</v>
      </c>
      <c r="F174" s="145" t="s">
        <v>467</v>
      </c>
      <c r="I174" s="146"/>
      <c r="L174" s="28"/>
      <c r="M174" s="147"/>
      <c r="T174" s="52"/>
      <c r="AT174" s="13" t="s">
        <v>176</v>
      </c>
      <c r="AU174" s="13" t="s">
        <v>88</v>
      </c>
    </row>
    <row r="175" spans="2:65" s="1" customFormat="1" ht="24.15" customHeight="1">
      <c r="B175" s="129"/>
      <c r="C175" s="130" t="s">
        <v>227</v>
      </c>
      <c r="D175" s="130" t="s">
        <v>171</v>
      </c>
      <c r="E175" s="131" t="s">
        <v>243</v>
      </c>
      <c r="F175" s="132" t="s">
        <v>244</v>
      </c>
      <c r="G175" s="133" t="s">
        <v>174</v>
      </c>
      <c r="H175" s="134">
        <v>536</v>
      </c>
      <c r="I175" s="135"/>
      <c r="J175" s="136">
        <f>ROUND(I175*H175,2)</f>
        <v>0</v>
      </c>
      <c r="K175" s="137"/>
      <c r="L175" s="28"/>
      <c r="M175" s="138" t="s">
        <v>1</v>
      </c>
      <c r="N175" s="139" t="s">
        <v>43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175</v>
      </c>
      <c r="AT175" s="142" t="s">
        <v>171</v>
      </c>
      <c r="AU175" s="142" t="s">
        <v>88</v>
      </c>
      <c r="AY175" s="13" t="s">
        <v>169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3" t="s">
        <v>86</v>
      </c>
      <c r="BK175" s="143">
        <f>ROUND(I175*H175,2)</f>
        <v>0</v>
      </c>
      <c r="BL175" s="13" t="s">
        <v>175</v>
      </c>
      <c r="BM175" s="142" t="s">
        <v>266</v>
      </c>
    </row>
    <row r="176" spans="2:65" s="1" customFormat="1" ht="19.2">
      <c r="B176" s="28"/>
      <c r="D176" s="144" t="s">
        <v>176</v>
      </c>
      <c r="F176" s="145" t="s">
        <v>244</v>
      </c>
      <c r="I176" s="146"/>
      <c r="L176" s="28"/>
      <c r="M176" s="147"/>
      <c r="T176" s="52"/>
      <c r="AT176" s="13" t="s">
        <v>176</v>
      </c>
      <c r="AU176" s="13" t="s">
        <v>88</v>
      </c>
    </row>
    <row r="177" spans="2:65" s="11" customFormat="1" ht="22.8" customHeight="1">
      <c r="B177" s="117"/>
      <c r="D177" s="118" t="s">
        <v>77</v>
      </c>
      <c r="E177" s="127" t="s">
        <v>180</v>
      </c>
      <c r="F177" s="127" t="s">
        <v>274</v>
      </c>
      <c r="I177" s="120"/>
      <c r="J177" s="128">
        <f>BK177</f>
        <v>0</v>
      </c>
      <c r="L177" s="117"/>
      <c r="M177" s="122"/>
      <c r="P177" s="123">
        <f>SUM(P178:P181)</f>
        <v>0</v>
      </c>
      <c r="R177" s="123">
        <f>SUM(R178:R181)</f>
        <v>0</v>
      </c>
      <c r="T177" s="124">
        <f>SUM(T178:T181)</f>
        <v>0</v>
      </c>
      <c r="AR177" s="118" t="s">
        <v>86</v>
      </c>
      <c r="AT177" s="125" t="s">
        <v>77</v>
      </c>
      <c r="AU177" s="125" t="s">
        <v>86</v>
      </c>
      <c r="AY177" s="118" t="s">
        <v>169</v>
      </c>
      <c r="BK177" s="126">
        <f>SUM(BK178:BK181)</f>
        <v>0</v>
      </c>
    </row>
    <row r="178" spans="2:65" s="1" customFormat="1" ht="16.5" customHeight="1">
      <c r="B178" s="129"/>
      <c r="C178" s="130" t="s">
        <v>267</v>
      </c>
      <c r="D178" s="130" t="s">
        <v>171</v>
      </c>
      <c r="E178" s="131" t="s">
        <v>555</v>
      </c>
      <c r="F178" s="132" t="s">
        <v>556</v>
      </c>
      <c r="G178" s="133" t="s">
        <v>195</v>
      </c>
      <c r="H178" s="134">
        <v>60</v>
      </c>
      <c r="I178" s="135"/>
      <c r="J178" s="136">
        <f>ROUND(I178*H178,2)</f>
        <v>0</v>
      </c>
      <c r="K178" s="137"/>
      <c r="L178" s="28"/>
      <c r="M178" s="138" t="s">
        <v>1</v>
      </c>
      <c r="N178" s="139" t="s">
        <v>43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175</v>
      </c>
      <c r="AT178" s="142" t="s">
        <v>171</v>
      </c>
      <c r="AU178" s="142" t="s">
        <v>88</v>
      </c>
      <c r="AY178" s="13" t="s">
        <v>169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3" t="s">
        <v>86</v>
      </c>
      <c r="BK178" s="143">
        <f>ROUND(I178*H178,2)</f>
        <v>0</v>
      </c>
      <c r="BL178" s="13" t="s">
        <v>175</v>
      </c>
      <c r="BM178" s="142" t="s">
        <v>270</v>
      </c>
    </row>
    <row r="179" spans="2:65" s="1" customFormat="1" ht="10.199999999999999">
      <c r="B179" s="28"/>
      <c r="D179" s="144" t="s">
        <v>176</v>
      </c>
      <c r="F179" s="145" t="s">
        <v>556</v>
      </c>
      <c r="I179" s="146"/>
      <c r="L179" s="28"/>
      <c r="M179" s="147"/>
      <c r="T179" s="52"/>
      <c r="AT179" s="13" t="s">
        <v>176</v>
      </c>
      <c r="AU179" s="13" t="s">
        <v>88</v>
      </c>
    </row>
    <row r="180" spans="2:65" s="1" customFormat="1" ht="16.5" customHeight="1">
      <c r="B180" s="129"/>
      <c r="C180" s="148" t="s">
        <v>231</v>
      </c>
      <c r="D180" s="148" t="s">
        <v>199</v>
      </c>
      <c r="E180" s="149" t="s">
        <v>557</v>
      </c>
      <c r="F180" s="150" t="s">
        <v>558</v>
      </c>
      <c r="G180" s="151" t="s">
        <v>195</v>
      </c>
      <c r="H180" s="152">
        <v>66</v>
      </c>
      <c r="I180" s="153"/>
      <c r="J180" s="154">
        <f>ROUND(I180*H180,2)</f>
        <v>0</v>
      </c>
      <c r="K180" s="155"/>
      <c r="L180" s="156"/>
      <c r="M180" s="157" t="s">
        <v>1</v>
      </c>
      <c r="N180" s="158" t="s">
        <v>43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187</v>
      </c>
      <c r="AT180" s="142" t="s">
        <v>199</v>
      </c>
      <c r="AU180" s="142" t="s">
        <v>88</v>
      </c>
      <c r="AY180" s="13" t="s">
        <v>169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3" t="s">
        <v>86</v>
      </c>
      <c r="BK180" s="143">
        <f>ROUND(I180*H180,2)</f>
        <v>0</v>
      </c>
      <c r="BL180" s="13" t="s">
        <v>175</v>
      </c>
      <c r="BM180" s="142" t="s">
        <v>273</v>
      </c>
    </row>
    <row r="181" spans="2:65" s="1" customFormat="1" ht="10.199999999999999">
      <c r="B181" s="28"/>
      <c r="D181" s="144" t="s">
        <v>176</v>
      </c>
      <c r="F181" s="145" t="s">
        <v>558</v>
      </c>
      <c r="I181" s="146"/>
      <c r="L181" s="28"/>
      <c r="M181" s="147"/>
      <c r="T181" s="52"/>
      <c r="AT181" s="13" t="s">
        <v>176</v>
      </c>
      <c r="AU181" s="13" t="s">
        <v>88</v>
      </c>
    </row>
    <row r="182" spans="2:65" s="11" customFormat="1" ht="22.8" customHeight="1">
      <c r="B182" s="117"/>
      <c r="D182" s="118" t="s">
        <v>77</v>
      </c>
      <c r="E182" s="127" t="s">
        <v>175</v>
      </c>
      <c r="F182" s="127" t="s">
        <v>293</v>
      </c>
      <c r="I182" s="120"/>
      <c r="J182" s="128">
        <f>BK182</f>
        <v>0</v>
      </c>
      <c r="L182" s="117"/>
      <c r="M182" s="122"/>
      <c r="P182" s="123">
        <f>SUM(P183:P186)</f>
        <v>0</v>
      </c>
      <c r="R182" s="123">
        <f>SUM(R183:R186)</f>
        <v>0</v>
      </c>
      <c r="T182" s="124">
        <f>SUM(T183:T186)</f>
        <v>0</v>
      </c>
      <c r="AR182" s="118" t="s">
        <v>86</v>
      </c>
      <c r="AT182" s="125" t="s">
        <v>77</v>
      </c>
      <c r="AU182" s="125" t="s">
        <v>86</v>
      </c>
      <c r="AY182" s="118" t="s">
        <v>169</v>
      </c>
      <c r="BK182" s="126">
        <f>SUM(BK183:BK186)</f>
        <v>0</v>
      </c>
    </row>
    <row r="183" spans="2:65" s="1" customFormat="1" ht="16.5" customHeight="1">
      <c r="B183" s="129"/>
      <c r="C183" s="130" t="s">
        <v>275</v>
      </c>
      <c r="D183" s="130" t="s">
        <v>171</v>
      </c>
      <c r="E183" s="131" t="s">
        <v>559</v>
      </c>
      <c r="F183" s="132" t="s">
        <v>560</v>
      </c>
      <c r="G183" s="133" t="s">
        <v>183</v>
      </c>
      <c r="H183" s="134">
        <v>0.3</v>
      </c>
      <c r="I183" s="135"/>
      <c r="J183" s="136">
        <f>ROUND(I183*H183,2)</f>
        <v>0</v>
      </c>
      <c r="K183" s="137"/>
      <c r="L183" s="28"/>
      <c r="M183" s="138" t="s">
        <v>1</v>
      </c>
      <c r="N183" s="139" t="s">
        <v>43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175</v>
      </c>
      <c r="AT183" s="142" t="s">
        <v>171</v>
      </c>
      <c r="AU183" s="142" t="s">
        <v>88</v>
      </c>
      <c r="AY183" s="13" t="s">
        <v>169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3" t="s">
        <v>86</v>
      </c>
      <c r="BK183" s="143">
        <f>ROUND(I183*H183,2)</f>
        <v>0</v>
      </c>
      <c r="BL183" s="13" t="s">
        <v>175</v>
      </c>
      <c r="BM183" s="142" t="s">
        <v>278</v>
      </c>
    </row>
    <row r="184" spans="2:65" s="1" customFormat="1" ht="10.199999999999999">
      <c r="B184" s="28"/>
      <c r="D184" s="144" t="s">
        <v>176</v>
      </c>
      <c r="F184" s="145" t="s">
        <v>560</v>
      </c>
      <c r="I184" s="146"/>
      <c r="L184" s="28"/>
      <c r="M184" s="147"/>
      <c r="T184" s="52"/>
      <c r="AT184" s="13" t="s">
        <v>176</v>
      </c>
      <c r="AU184" s="13" t="s">
        <v>88</v>
      </c>
    </row>
    <row r="185" spans="2:65" s="1" customFormat="1" ht="33" customHeight="1">
      <c r="B185" s="129"/>
      <c r="C185" s="130" t="s">
        <v>235</v>
      </c>
      <c r="D185" s="130" t="s">
        <v>171</v>
      </c>
      <c r="E185" s="131" t="s">
        <v>561</v>
      </c>
      <c r="F185" s="132" t="s">
        <v>562</v>
      </c>
      <c r="G185" s="133" t="s">
        <v>174</v>
      </c>
      <c r="H185" s="134">
        <v>536</v>
      </c>
      <c r="I185" s="135"/>
      <c r="J185" s="136">
        <f>ROUND(I185*H185,2)</f>
        <v>0</v>
      </c>
      <c r="K185" s="137"/>
      <c r="L185" s="28"/>
      <c r="M185" s="138" t="s">
        <v>1</v>
      </c>
      <c r="N185" s="139" t="s">
        <v>43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175</v>
      </c>
      <c r="AT185" s="142" t="s">
        <v>171</v>
      </c>
      <c r="AU185" s="142" t="s">
        <v>88</v>
      </c>
      <c r="AY185" s="13" t="s">
        <v>169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3" t="s">
        <v>86</v>
      </c>
      <c r="BK185" s="143">
        <f>ROUND(I185*H185,2)</f>
        <v>0</v>
      </c>
      <c r="BL185" s="13" t="s">
        <v>175</v>
      </c>
      <c r="BM185" s="142" t="s">
        <v>281</v>
      </c>
    </row>
    <row r="186" spans="2:65" s="1" customFormat="1" ht="19.2">
      <c r="B186" s="28"/>
      <c r="D186" s="144" t="s">
        <v>176</v>
      </c>
      <c r="F186" s="145" t="s">
        <v>562</v>
      </c>
      <c r="I186" s="146"/>
      <c r="L186" s="28"/>
      <c r="M186" s="147"/>
      <c r="T186" s="52"/>
      <c r="AT186" s="13" t="s">
        <v>176</v>
      </c>
      <c r="AU186" s="13" t="s">
        <v>88</v>
      </c>
    </row>
    <row r="187" spans="2:65" s="11" customFormat="1" ht="22.8" customHeight="1">
      <c r="B187" s="117"/>
      <c r="D187" s="118" t="s">
        <v>77</v>
      </c>
      <c r="E187" s="127" t="s">
        <v>188</v>
      </c>
      <c r="F187" s="127" t="s">
        <v>301</v>
      </c>
      <c r="I187" s="120"/>
      <c r="J187" s="128">
        <f>BK187</f>
        <v>0</v>
      </c>
      <c r="L187" s="117"/>
      <c r="M187" s="122"/>
      <c r="P187" s="123">
        <f>SUM(P188:P215)</f>
        <v>0</v>
      </c>
      <c r="R187" s="123">
        <f>SUM(R188:R215)</f>
        <v>0</v>
      </c>
      <c r="T187" s="124">
        <f>SUM(T188:T215)</f>
        <v>0</v>
      </c>
      <c r="AR187" s="118" t="s">
        <v>86</v>
      </c>
      <c r="AT187" s="125" t="s">
        <v>77</v>
      </c>
      <c r="AU187" s="125" t="s">
        <v>86</v>
      </c>
      <c r="AY187" s="118" t="s">
        <v>169</v>
      </c>
      <c r="BK187" s="126">
        <f>SUM(BK188:BK215)</f>
        <v>0</v>
      </c>
    </row>
    <row r="188" spans="2:65" s="1" customFormat="1" ht="16.5" customHeight="1">
      <c r="B188" s="129"/>
      <c r="C188" s="130" t="s">
        <v>282</v>
      </c>
      <c r="D188" s="130" t="s">
        <v>171</v>
      </c>
      <c r="E188" s="131" t="s">
        <v>477</v>
      </c>
      <c r="F188" s="132" t="s">
        <v>478</v>
      </c>
      <c r="G188" s="133" t="s">
        <v>174</v>
      </c>
      <c r="H188" s="134">
        <v>166</v>
      </c>
      <c r="I188" s="135"/>
      <c r="J188" s="136">
        <f>ROUND(I188*H188,2)</f>
        <v>0</v>
      </c>
      <c r="K188" s="137"/>
      <c r="L188" s="28"/>
      <c r="M188" s="138" t="s">
        <v>1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175</v>
      </c>
      <c r="AT188" s="142" t="s">
        <v>171</v>
      </c>
      <c r="AU188" s="142" t="s">
        <v>88</v>
      </c>
      <c r="AY188" s="13" t="s">
        <v>169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3" t="s">
        <v>86</v>
      </c>
      <c r="BK188" s="143">
        <f>ROUND(I188*H188,2)</f>
        <v>0</v>
      </c>
      <c r="BL188" s="13" t="s">
        <v>175</v>
      </c>
      <c r="BM188" s="142" t="s">
        <v>285</v>
      </c>
    </row>
    <row r="189" spans="2:65" s="1" customFormat="1" ht="10.199999999999999">
      <c r="B189" s="28"/>
      <c r="D189" s="144" t="s">
        <v>176</v>
      </c>
      <c r="F189" s="145" t="s">
        <v>478</v>
      </c>
      <c r="I189" s="146"/>
      <c r="L189" s="28"/>
      <c r="M189" s="147"/>
      <c r="T189" s="52"/>
      <c r="AT189" s="13" t="s">
        <v>176</v>
      </c>
      <c r="AU189" s="13" t="s">
        <v>88</v>
      </c>
    </row>
    <row r="190" spans="2:65" s="1" customFormat="1" ht="16.5" customHeight="1">
      <c r="B190" s="129"/>
      <c r="C190" s="130" t="s">
        <v>239</v>
      </c>
      <c r="D190" s="130" t="s">
        <v>171</v>
      </c>
      <c r="E190" s="131" t="s">
        <v>308</v>
      </c>
      <c r="F190" s="132" t="s">
        <v>563</v>
      </c>
      <c r="G190" s="133" t="s">
        <v>174</v>
      </c>
      <c r="H190" s="134">
        <v>886</v>
      </c>
      <c r="I190" s="135"/>
      <c r="J190" s="136">
        <f>ROUND(I190*H190,2)</f>
        <v>0</v>
      </c>
      <c r="K190" s="137"/>
      <c r="L190" s="28"/>
      <c r="M190" s="138" t="s">
        <v>1</v>
      </c>
      <c r="N190" s="139" t="s">
        <v>43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175</v>
      </c>
      <c r="AT190" s="142" t="s">
        <v>171</v>
      </c>
      <c r="AU190" s="142" t="s">
        <v>88</v>
      </c>
      <c r="AY190" s="13" t="s">
        <v>169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3" t="s">
        <v>86</v>
      </c>
      <c r="BK190" s="143">
        <f>ROUND(I190*H190,2)</f>
        <v>0</v>
      </c>
      <c r="BL190" s="13" t="s">
        <v>175</v>
      </c>
      <c r="BM190" s="142" t="s">
        <v>288</v>
      </c>
    </row>
    <row r="191" spans="2:65" s="1" customFormat="1" ht="10.199999999999999">
      <c r="B191" s="28"/>
      <c r="D191" s="144" t="s">
        <v>176</v>
      </c>
      <c r="F191" s="145" t="s">
        <v>563</v>
      </c>
      <c r="I191" s="146"/>
      <c r="L191" s="28"/>
      <c r="M191" s="147"/>
      <c r="T191" s="52"/>
      <c r="AT191" s="13" t="s">
        <v>176</v>
      </c>
      <c r="AU191" s="13" t="s">
        <v>88</v>
      </c>
    </row>
    <row r="192" spans="2:65" s="1" customFormat="1" ht="33" customHeight="1">
      <c r="B192" s="129"/>
      <c r="C192" s="130" t="s">
        <v>289</v>
      </c>
      <c r="D192" s="130" t="s">
        <v>171</v>
      </c>
      <c r="E192" s="131" t="s">
        <v>564</v>
      </c>
      <c r="F192" s="132" t="s">
        <v>565</v>
      </c>
      <c r="G192" s="133" t="s">
        <v>174</v>
      </c>
      <c r="H192" s="134">
        <v>30</v>
      </c>
      <c r="I192" s="135"/>
      <c r="J192" s="136">
        <f>ROUND(I192*H192,2)</f>
        <v>0</v>
      </c>
      <c r="K192" s="137"/>
      <c r="L192" s="28"/>
      <c r="M192" s="138" t="s">
        <v>1</v>
      </c>
      <c r="N192" s="139" t="s">
        <v>43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175</v>
      </c>
      <c r="AT192" s="142" t="s">
        <v>171</v>
      </c>
      <c r="AU192" s="142" t="s">
        <v>88</v>
      </c>
      <c r="AY192" s="13" t="s">
        <v>169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3" t="s">
        <v>86</v>
      </c>
      <c r="BK192" s="143">
        <f>ROUND(I192*H192,2)</f>
        <v>0</v>
      </c>
      <c r="BL192" s="13" t="s">
        <v>175</v>
      </c>
      <c r="BM192" s="142" t="s">
        <v>292</v>
      </c>
    </row>
    <row r="193" spans="2:65" s="1" customFormat="1" ht="19.2">
      <c r="B193" s="28"/>
      <c r="D193" s="144" t="s">
        <v>176</v>
      </c>
      <c r="F193" s="145" t="s">
        <v>565</v>
      </c>
      <c r="I193" s="146"/>
      <c r="L193" s="28"/>
      <c r="M193" s="147"/>
      <c r="T193" s="52"/>
      <c r="AT193" s="13" t="s">
        <v>176</v>
      </c>
      <c r="AU193" s="13" t="s">
        <v>88</v>
      </c>
    </row>
    <row r="194" spans="2:65" s="1" customFormat="1" ht="24.15" customHeight="1">
      <c r="B194" s="129"/>
      <c r="C194" s="130" t="s">
        <v>242</v>
      </c>
      <c r="D194" s="130" t="s">
        <v>171</v>
      </c>
      <c r="E194" s="131" t="s">
        <v>566</v>
      </c>
      <c r="F194" s="132" t="s">
        <v>567</v>
      </c>
      <c r="G194" s="133" t="s">
        <v>174</v>
      </c>
      <c r="H194" s="134">
        <v>350</v>
      </c>
      <c r="I194" s="135"/>
      <c r="J194" s="136">
        <f>ROUND(I194*H194,2)</f>
        <v>0</v>
      </c>
      <c r="K194" s="137"/>
      <c r="L194" s="28"/>
      <c r="M194" s="138" t="s">
        <v>1</v>
      </c>
      <c r="N194" s="139" t="s">
        <v>43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175</v>
      </c>
      <c r="AT194" s="142" t="s">
        <v>171</v>
      </c>
      <c r="AU194" s="142" t="s">
        <v>88</v>
      </c>
      <c r="AY194" s="13" t="s">
        <v>169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3" t="s">
        <v>86</v>
      </c>
      <c r="BK194" s="143">
        <f>ROUND(I194*H194,2)</f>
        <v>0</v>
      </c>
      <c r="BL194" s="13" t="s">
        <v>175</v>
      </c>
      <c r="BM194" s="142" t="s">
        <v>296</v>
      </c>
    </row>
    <row r="195" spans="2:65" s="1" customFormat="1" ht="10.199999999999999">
      <c r="B195" s="28"/>
      <c r="D195" s="144" t="s">
        <v>176</v>
      </c>
      <c r="F195" s="145" t="s">
        <v>567</v>
      </c>
      <c r="I195" s="146"/>
      <c r="L195" s="28"/>
      <c r="M195" s="147"/>
      <c r="T195" s="52"/>
      <c r="AT195" s="13" t="s">
        <v>176</v>
      </c>
      <c r="AU195" s="13" t="s">
        <v>88</v>
      </c>
    </row>
    <row r="196" spans="2:65" s="1" customFormat="1" ht="24.15" customHeight="1">
      <c r="B196" s="129"/>
      <c r="C196" s="130" t="s">
        <v>297</v>
      </c>
      <c r="D196" s="130" t="s">
        <v>171</v>
      </c>
      <c r="E196" s="131" t="s">
        <v>568</v>
      </c>
      <c r="F196" s="132" t="s">
        <v>569</v>
      </c>
      <c r="G196" s="133" t="s">
        <v>174</v>
      </c>
      <c r="H196" s="134">
        <v>30</v>
      </c>
      <c r="I196" s="135"/>
      <c r="J196" s="136">
        <f>ROUND(I196*H196,2)</f>
        <v>0</v>
      </c>
      <c r="K196" s="137"/>
      <c r="L196" s="28"/>
      <c r="M196" s="138" t="s">
        <v>1</v>
      </c>
      <c r="N196" s="139" t="s">
        <v>43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175</v>
      </c>
      <c r="AT196" s="142" t="s">
        <v>171</v>
      </c>
      <c r="AU196" s="142" t="s">
        <v>88</v>
      </c>
      <c r="AY196" s="13" t="s">
        <v>169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3" t="s">
        <v>86</v>
      </c>
      <c r="BK196" s="143">
        <f>ROUND(I196*H196,2)</f>
        <v>0</v>
      </c>
      <c r="BL196" s="13" t="s">
        <v>175</v>
      </c>
      <c r="BM196" s="142" t="s">
        <v>300</v>
      </c>
    </row>
    <row r="197" spans="2:65" s="1" customFormat="1" ht="10.199999999999999">
      <c r="B197" s="28"/>
      <c r="D197" s="144" t="s">
        <v>176</v>
      </c>
      <c r="F197" s="145" t="s">
        <v>569</v>
      </c>
      <c r="I197" s="146"/>
      <c r="L197" s="28"/>
      <c r="M197" s="147"/>
      <c r="T197" s="52"/>
      <c r="AT197" s="13" t="s">
        <v>176</v>
      </c>
      <c r="AU197" s="13" t="s">
        <v>88</v>
      </c>
    </row>
    <row r="198" spans="2:65" s="1" customFormat="1" ht="16.5" customHeight="1">
      <c r="B198" s="129"/>
      <c r="C198" s="130" t="s">
        <v>245</v>
      </c>
      <c r="D198" s="130" t="s">
        <v>171</v>
      </c>
      <c r="E198" s="131" t="s">
        <v>570</v>
      </c>
      <c r="F198" s="132" t="s">
        <v>571</v>
      </c>
      <c r="G198" s="133" t="s">
        <v>174</v>
      </c>
      <c r="H198" s="134">
        <v>415.6</v>
      </c>
      <c r="I198" s="135"/>
      <c r="J198" s="136">
        <f>ROUND(I198*H198,2)</f>
        <v>0</v>
      </c>
      <c r="K198" s="137"/>
      <c r="L198" s="28"/>
      <c r="M198" s="138" t="s">
        <v>1</v>
      </c>
      <c r="N198" s="139" t="s">
        <v>43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175</v>
      </c>
      <c r="AT198" s="142" t="s">
        <v>171</v>
      </c>
      <c r="AU198" s="142" t="s">
        <v>88</v>
      </c>
      <c r="AY198" s="13" t="s">
        <v>169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3" t="s">
        <v>86</v>
      </c>
      <c r="BK198" s="143">
        <f>ROUND(I198*H198,2)</f>
        <v>0</v>
      </c>
      <c r="BL198" s="13" t="s">
        <v>175</v>
      </c>
      <c r="BM198" s="142" t="s">
        <v>304</v>
      </c>
    </row>
    <row r="199" spans="2:65" s="1" customFormat="1" ht="10.199999999999999">
      <c r="B199" s="28"/>
      <c r="D199" s="144" t="s">
        <v>176</v>
      </c>
      <c r="F199" s="145" t="s">
        <v>571</v>
      </c>
      <c r="I199" s="146"/>
      <c r="L199" s="28"/>
      <c r="M199" s="147"/>
      <c r="T199" s="52"/>
      <c r="AT199" s="13" t="s">
        <v>176</v>
      </c>
      <c r="AU199" s="13" t="s">
        <v>88</v>
      </c>
    </row>
    <row r="200" spans="2:65" s="1" customFormat="1" ht="16.5" customHeight="1">
      <c r="B200" s="129"/>
      <c r="C200" s="148" t="s">
        <v>305</v>
      </c>
      <c r="D200" s="148" t="s">
        <v>199</v>
      </c>
      <c r="E200" s="149" t="s">
        <v>572</v>
      </c>
      <c r="F200" s="150" t="s">
        <v>573</v>
      </c>
      <c r="G200" s="151" t="s">
        <v>174</v>
      </c>
      <c r="H200" s="152">
        <v>377.4</v>
      </c>
      <c r="I200" s="153"/>
      <c r="J200" s="154">
        <f>ROUND(I200*H200,2)</f>
        <v>0</v>
      </c>
      <c r="K200" s="155"/>
      <c r="L200" s="156"/>
      <c r="M200" s="157" t="s">
        <v>1</v>
      </c>
      <c r="N200" s="158" t="s">
        <v>43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187</v>
      </c>
      <c r="AT200" s="142" t="s">
        <v>199</v>
      </c>
      <c r="AU200" s="142" t="s">
        <v>88</v>
      </c>
      <c r="AY200" s="13" t="s">
        <v>169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3" t="s">
        <v>86</v>
      </c>
      <c r="BK200" s="143">
        <f>ROUND(I200*H200,2)</f>
        <v>0</v>
      </c>
      <c r="BL200" s="13" t="s">
        <v>175</v>
      </c>
      <c r="BM200" s="142" t="s">
        <v>198</v>
      </c>
    </row>
    <row r="201" spans="2:65" s="1" customFormat="1" ht="10.199999999999999">
      <c r="B201" s="28"/>
      <c r="D201" s="144" t="s">
        <v>176</v>
      </c>
      <c r="F201" s="145" t="s">
        <v>573</v>
      </c>
      <c r="I201" s="146"/>
      <c r="L201" s="28"/>
      <c r="M201" s="147"/>
      <c r="T201" s="52"/>
      <c r="AT201" s="13" t="s">
        <v>176</v>
      </c>
      <c r="AU201" s="13" t="s">
        <v>88</v>
      </c>
    </row>
    <row r="202" spans="2:65" s="1" customFormat="1" ht="16.5" customHeight="1">
      <c r="B202" s="129"/>
      <c r="C202" s="148" t="s">
        <v>250</v>
      </c>
      <c r="D202" s="148" t="s">
        <v>199</v>
      </c>
      <c r="E202" s="149" t="s">
        <v>574</v>
      </c>
      <c r="F202" s="150" t="s">
        <v>575</v>
      </c>
      <c r="G202" s="151" t="s">
        <v>174</v>
      </c>
      <c r="H202" s="152">
        <v>36.72</v>
      </c>
      <c r="I202" s="153"/>
      <c r="J202" s="154">
        <f>ROUND(I202*H202,2)</f>
        <v>0</v>
      </c>
      <c r="K202" s="155"/>
      <c r="L202" s="156"/>
      <c r="M202" s="157" t="s">
        <v>1</v>
      </c>
      <c r="N202" s="158" t="s">
        <v>43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187</v>
      </c>
      <c r="AT202" s="142" t="s">
        <v>199</v>
      </c>
      <c r="AU202" s="142" t="s">
        <v>88</v>
      </c>
      <c r="AY202" s="13" t="s">
        <v>169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3" t="s">
        <v>86</v>
      </c>
      <c r="BK202" s="143">
        <f>ROUND(I202*H202,2)</f>
        <v>0</v>
      </c>
      <c r="BL202" s="13" t="s">
        <v>175</v>
      </c>
      <c r="BM202" s="142" t="s">
        <v>209</v>
      </c>
    </row>
    <row r="203" spans="2:65" s="1" customFormat="1" ht="10.199999999999999">
      <c r="B203" s="28"/>
      <c r="D203" s="144" t="s">
        <v>176</v>
      </c>
      <c r="F203" s="145" t="s">
        <v>575</v>
      </c>
      <c r="I203" s="146"/>
      <c r="L203" s="28"/>
      <c r="M203" s="147"/>
      <c r="T203" s="52"/>
      <c r="AT203" s="13" t="s">
        <v>176</v>
      </c>
      <c r="AU203" s="13" t="s">
        <v>88</v>
      </c>
    </row>
    <row r="204" spans="2:65" s="1" customFormat="1" ht="16.5" customHeight="1">
      <c r="B204" s="129"/>
      <c r="C204" s="148" t="s">
        <v>310</v>
      </c>
      <c r="D204" s="148" t="s">
        <v>199</v>
      </c>
      <c r="E204" s="149" t="s">
        <v>576</v>
      </c>
      <c r="F204" s="150" t="s">
        <v>577</v>
      </c>
      <c r="G204" s="151" t="s">
        <v>174</v>
      </c>
      <c r="H204" s="152">
        <v>9.7919999999999998</v>
      </c>
      <c r="I204" s="153"/>
      <c r="J204" s="154">
        <f>ROUND(I204*H204,2)</f>
        <v>0</v>
      </c>
      <c r="K204" s="155"/>
      <c r="L204" s="156"/>
      <c r="M204" s="157" t="s">
        <v>1</v>
      </c>
      <c r="N204" s="158" t="s">
        <v>43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187</v>
      </c>
      <c r="AT204" s="142" t="s">
        <v>199</v>
      </c>
      <c r="AU204" s="142" t="s">
        <v>88</v>
      </c>
      <c r="AY204" s="13" t="s">
        <v>169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3" t="s">
        <v>86</v>
      </c>
      <c r="BK204" s="143">
        <f>ROUND(I204*H204,2)</f>
        <v>0</v>
      </c>
      <c r="BL204" s="13" t="s">
        <v>175</v>
      </c>
      <c r="BM204" s="142" t="s">
        <v>313</v>
      </c>
    </row>
    <row r="205" spans="2:65" s="1" customFormat="1" ht="10.199999999999999">
      <c r="B205" s="28"/>
      <c r="D205" s="144" t="s">
        <v>176</v>
      </c>
      <c r="F205" s="145" t="s">
        <v>577</v>
      </c>
      <c r="I205" s="146"/>
      <c r="L205" s="28"/>
      <c r="M205" s="147"/>
      <c r="T205" s="52"/>
      <c r="AT205" s="13" t="s">
        <v>176</v>
      </c>
      <c r="AU205" s="13" t="s">
        <v>88</v>
      </c>
    </row>
    <row r="206" spans="2:65" s="1" customFormat="1" ht="24.15" customHeight="1">
      <c r="B206" s="129"/>
      <c r="C206" s="130" t="s">
        <v>253</v>
      </c>
      <c r="D206" s="130" t="s">
        <v>171</v>
      </c>
      <c r="E206" s="131" t="s">
        <v>578</v>
      </c>
      <c r="F206" s="132" t="s">
        <v>579</v>
      </c>
      <c r="G206" s="133" t="s">
        <v>174</v>
      </c>
      <c r="H206" s="134">
        <v>18</v>
      </c>
      <c r="I206" s="135"/>
      <c r="J206" s="136">
        <f>ROUND(I206*H206,2)</f>
        <v>0</v>
      </c>
      <c r="K206" s="137"/>
      <c r="L206" s="28"/>
      <c r="M206" s="138" t="s">
        <v>1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175</v>
      </c>
      <c r="AT206" s="142" t="s">
        <v>171</v>
      </c>
      <c r="AU206" s="142" t="s">
        <v>88</v>
      </c>
      <c r="AY206" s="13" t="s">
        <v>169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3" t="s">
        <v>86</v>
      </c>
      <c r="BK206" s="143">
        <f>ROUND(I206*H206,2)</f>
        <v>0</v>
      </c>
      <c r="BL206" s="13" t="s">
        <v>175</v>
      </c>
      <c r="BM206" s="142" t="s">
        <v>316</v>
      </c>
    </row>
    <row r="207" spans="2:65" s="1" customFormat="1" ht="19.2">
      <c r="B207" s="28"/>
      <c r="D207" s="144" t="s">
        <v>176</v>
      </c>
      <c r="F207" s="145" t="s">
        <v>579</v>
      </c>
      <c r="I207" s="146"/>
      <c r="L207" s="28"/>
      <c r="M207" s="147"/>
      <c r="T207" s="52"/>
      <c r="AT207" s="13" t="s">
        <v>176</v>
      </c>
      <c r="AU207" s="13" t="s">
        <v>88</v>
      </c>
    </row>
    <row r="208" spans="2:65" s="1" customFormat="1" ht="16.5" customHeight="1">
      <c r="B208" s="129"/>
      <c r="C208" s="148" t="s">
        <v>317</v>
      </c>
      <c r="D208" s="148" t="s">
        <v>199</v>
      </c>
      <c r="E208" s="149" t="s">
        <v>580</v>
      </c>
      <c r="F208" s="150" t="s">
        <v>581</v>
      </c>
      <c r="G208" s="151" t="s">
        <v>174</v>
      </c>
      <c r="H208" s="152">
        <v>18.54</v>
      </c>
      <c r="I208" s="153"/>
      <c r="J208" s="154">
        <f>ROUND(I208*H208,2)</f>
        <v>0</v>
      </c>
      <c r="K208" s="155"/>
      <c r="L208" s="156"/>
      <c r="M208" s="157" t="s">
        <v>1</v>
      </c>
      <c r="N208" s="158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187</v>
      </c>
      <c r="AT208" s="142" t="s">
        <v>199</v>
      </c>
      <c r="AU208" s="142" t="s">
        <v>88</v>
      </c>
      <c r="AY208" s="13" t="s">
        <v>169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3" t="s">
        <v>86</v>
      </c>
      <c r="BK208" s="143">
        <f>ROUND(I208*H208,2)</f>
        <v>0</v>
      </c>
      <c r="BL208" s="13" t="s">
        <v>175</v>
      </c>
      <c r="BM208" s="142" t="s">
        <v>320</v>
      </c>
    </row>
    <row r="209" spans="2:65" s="1" customFormat="1" ht="10.199999999999999">
      <c r="B209" s="28"/>
      <c r="D209" s="144" t="s">
        <v>176</v>
      </c>
      <c r="F209" s="145" t="s">
        <v>581</v>
      </c>
      <c r="I209" s="146"/>
      <c r="L209" s="28"/>
      <c r="M209" s="147"/>
      <c r="T209" s="52"/>
      <c r="AT209" s="13" t="s">
        <v>176</v>
      </c>
      <c r="AU209" s="13" t="s">
        <v>88</v>
      </c>
    </row>
    <row r="210" spans="2:65" s="1" customFormat="1" ht="24.15" customHeight="1">
      <c r="B210" s="129"/>
      <c r="C210" s="130" t="s">
        <v>257</v>
      </c>
      <c r="D210" s="130" t="s">
        <v>171</v>
      </c>
      <c r="E210" s="131" t="s">
        <v>582</v>
      </c>
      <c r="F210" s="132" t="s">
        <v>583</v>
      </c>
      <c r="G210" s="133" t="s">
        <v>174</v>
      </c>
      <c r="H210" s="134">
        <v>148</v>
      </c>
      <c r="I210" s="135"/>
      <c r="J210" s="136">
        <f>ROUND(I210*H210,2)</f>
        <v>0</v>
      </c>
      <c r="K210" s="137"/>
      <c r="L210" s="28"/>
      <c r="M210" s="138" t="s">
        <v>1</v>
      </c>
      <c r="N210" s="139" t="s">
        <v>43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175</v>
      </c>
      <c r="AT210" s="142" t="s">
        <v>171</v>
      </c>
      <c r="AU210" s="142" t="s">
        <v>88</v>
      </c>
      <c r="AY210" s="13" t="s">
        <v>169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3" t="s">
        <v>86</v>
      </c>
      <c r="BK210" s="143">
        <f>ROUND(I210*H210,2)</f>
        <v>0</v>
      </c>
      <c r="BL210" s="13" t="s">
        <v>175</v>
      </c>
      <c r="BM210" s="142" t="s">
        <v>324</v>
      </c>
    </row>
    <row r="211" spans="2:65" s="1" customFormat="1" ht="19.2">
      <c r="B211" s="28"/>
      <c r="D211" s="144" t="s">
        <v>176</v>
      </c>
      <c r="F211" s="145" t="s">
        <v>583</v>
      </c>
      <c r="I211" s="146"/>
      <c r="L211" s="28"/>
      <c r="M211" s="147"/>
      <c r="T211" s="52"/>
      <c r="AT211" s="13" t="s">
        <v>176</v>
      </c>
      <c r="AU211" s="13" t="s">
        <v>88</v>
      </c>
    </row>
    <row r="212" spans="2:65" s="1" customFormat="1" ht="24.15" customHeight="1">
      <c r="B212" s="129"/>
      <c r="C212" s="148" t="s">
        <v>326</v>
      </c>
      <c r="D212" s="148" t="s">
        <v>199</v>
      </c>
      <c r="E212" s="149" t="s">
        <v>584</v>
      </c>
      <c r="F212" s="150" t="s">
        <v>585</v>
      </c>
      <c r="G212" s="151" t="s">
        <v>174</v>
      </c>
      <c r="H212" s="152">
        <v>152.44</v>
      </c>
      <c r="I212" s="153"/>
      <c r="J212" s="154">
        <f>ROUND(I212*H212,2)</f>
        <v>0</v>
      </c>
      <c r="K212" s="155"/>
      <c r="L212" s="156"/>
      <c r="M212" s="157" t="s">
        <v>1</v>
      </c>
      <c r="N212" s="158" t="s">
        <v>43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187</v>
      </c>
      <c r="AT212" s="142" t="s">
        <v>199</v>
      </c>
      <c r="AU212" s="142" t="s">
        <v>88</v>
      </c>
      <c r="AY212" s="13" t="s">
        <v>169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3" t="s">
        <v>86</v>
      </c>
      <c r="BK212" s="143">
        <f>ROUND(I212*H212,2)</f>
        <v>0</v>
      </c>
      <c r="BL212" s="13" t="s">
        <v>175</v>
      </c>
      <c r="BM212" s="142" t="s">
        <v>330</v>
      </c>
    </row>
    <row r="213" spans="2:65" s="1" customFormat="1" ht="19.2">
      <c r="B213" s="28"/>
      <c r="D213" s="144" t="s">
        <v>176</v>
      </c>
      <c r="F213" s="145" t="s">
        <v>585</v>
      </c>
      <c r="I213" s="146"/>
      <c r="L213" s="28"/>
      <c r="M213" s="147"/>
      <c r="T213" s="52"/>
      <c r="AT213" s="13" t="s">
        <v>176</v>
      </c>
      <c r="AU213" s="13" t="s">
        <v>88</v>
      </c>
    </row>
    <row r="214" spans="2:65" s="1" customFormat="1" ht="21.75" customHeight="1">
      <c r="B214" s="129"/>
      <c r="C214" s="130" t="s">
        <v>260</v>
      </c>
      <c r="D214" s="130" t="s">
        <v>171</v>
      </c>
      <c r="E214" s="131" t="s">
        <v>586</v>
      </c>
      <c r="F214" s="132" t="s">
        <v>587</v>
      </c>
      <c r="G214" s="133" t="s">
        <v>195</v>
      </c>
      <c r="H214" s="134">
        <v>60</v>
      </c>
      <c r="I214" s="135"/>
      <c r="J214" s="136">
        <f>ROUND(I214*H214,2)</f>
        <v>0</v>
      </c>
      <c r="K214" s="137"/>
      <c r="L214" s="28"/>
      <c r="M214" s="138" t="s">
        <v>1</v>
      </c>
      <c r="N214" s="139" t="s">
        <v>43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175</v>
      </c>
      <c r="AT214" s="142" t="s">
        <v>171</v>
      </c>
      <c r="AU214" s="142" t="s">
        <v>88</v>
      </c>
      <c r="AY214" s="13" t="s">
        <v>169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3" t="s">
        <v>86</v>
      </c>
      <c r="BK214" s="143">
        <f>ROUND(I214*H214,2)</f>
        <v>0</v>
      </c>
      <c r="BL214" s="13" t="s">
        <v>175</v>
      </c>
      <c r="BM214" s="142" t="s">
        <v>333</v>
      </c>
    </row>
    <row r="215" spans="2:65" s="1" customFormat="1" ht="10.199999999999999">
      <c r="B215" s="28"/>
      <c r="D215" s="144" t="s">
        <v>176</v>
      </c>
      <c r="F215" s="145" t="s">
        <v>587</v>
      </c>
      <c r="I215" s="146"/>
      <c r="L215" s="28"/>
      <c r="M215" s="147"/>
      <c r="T215" s="52"/>
      <c r="AT215" s="13" t="s">
        <v>176</v>
      </c>
      <c r="AU215" s="13" t="s">
        <v>88</v>
      </c>
    </row>
    <row r="216" spans="2:65" s="11" customFormat="1" ht="22.8" customHeight="1">
      <c r="B216" s="117"/>
      <c r="D216" s="118" t="s">
        <v>77</v>
      </c>
      <c r="E216" s="127" t="s">
        <v>187</v>
      </c>
      <c r="F216" s="127" t="s">
        <v>321</v>
      </c>
      <c r="I216" s="120"/>
      <c r="J216" s="128">
        <f>BK216</f>
        <v>0</v>
      </c>
      <c r="L216" s="117"/>
      <c r="M216" s="122"/>
      <c r="P216" s="123">
        <f>SUM(P217:P226)</f>
        <v>0</v>
      </c>
      <c r="R216" s="123">
        <f>SUM(R217:R226)</f>
        <v>0</v>
      </c>
      <c r="T216" s="124">
        <f>SUM(T217:T226)</f>
        <v>0</v>
      </c>
      <c r="AR216" s="118" t="s">
        <v>86</v>
      </c>
      <c r="AT216" s="125" t="s">
        <v>77</v>
      </c>
      <c r="AU216" s="125" t="s">
        <v>86</v>
      </c>
      <c r="AY216" s="118" t="s">
        <v>169</v>
      </c>
      <c r="BK216" s="126">
        <f>SUM(BK217:BK226)</f>
        <v>0</v>
      </c>
    </row>
    <row r="217" spans="2:65" s="1" customFormat="1" ht="24.15" customHeight="1">
      <c r="B217" s="129"/>
      <c r="C217" s="130" t="s">
        <v>334</v>
      </c>
      <c r="D217" s="130" t="s">
        <v>171</v>
      </c>
      <c r="E217" s="131" t="s">
        <v>588</v>
      </c>
      <c r="F217" s="132" t="s">
        <v>589</v>
      </c>
      <c r="G217" s="133" t="s">
        <v>195</v>
      </c>
      <c r="H217" s="134">
        <v>3</v>
      </c>
      <c r="I217" s="135"/>
      <c r="J217" s="136">
        <f>ROUND(I217*H217,2)</f>
        <v>0</v>
      </c>
      <c r="K217" s="137"/>
      <c r="L217" s="28"/>
      <c r="M217" s="138" t="s">
        <v>1</v>
      </c>
      <c r="N217" s="139" t="s">
        <v>43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175</v>
      </c>
      <c r="AT217" s="142" t="s">
        <v>171</v>
      </c>
      <c r="AU217" s="142" t="s">
        <v>88</v>
      </c>
      <c r="AY217" s="13" t="s">
        <v>169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3" t="s">
        <v>86</v>
      </c>
      <c r="BK217" s="143">
        <f>ROUND(I217*H217,2)</f>
        <v>0</v>
      </c>
      <c r="BL217" s="13" t="s">
        <v>175</v>
      </c>
      <c r="BM217" s="142" t="s">
        <v>337</v>
      </c>
    </row>
    <row r="218" spans="2:65" s="1" customFormat="1" ht="19.2">
      <c r="B218" s="28"/>
      <c r="D218" s="144" t="s">
        <v>176</v>
      </c>
      <c r="F218" s="145" t="s">
        <v>589</v>
      </c>
      <c r="I218" s="146"/>
      <c r="L218" s="28"/>
      <c r="M218" s="147"/>
      <c r="T218" s="52"/>
      <c r="AT218" s="13" t="s">
        <v>176</v>
      </c>
      <c r="AU218" s="13" t="s">
        <v>88</v>
      </c>
    </row>
    <row r="219" spans="2:65" s="1" customFormat="1" ht="21.75" customHeight="1">
      <c r="B219" s="129"/>
      <c r="C219" s="130" t="s">
        <v>263</v>
      </c>
      <c r="D219" s="130" t="s">
        <v>171</v>
      </c>
      <c r="E219" s="131" t="s">
        <v>590</v>
      </c>
      <c r="F219" s="132" t="s">
        <v>591</v>
      </c>
      <c r="G219" s="133" t="s">
        <v>195</v>
      </c>
      <c r="H219" s="134">
        <v>3</v>
      </c>
      <c r="I219" s="135"/>
      <c r="J219" s="136">
        <f>ROUND(I219*H219,2)</f>
        <v>0</v>
      </c>
      <c r="K219" s="137"/>
      <c r="L219" s="28"/>
      <c r="M219" s="138" t="s">
        <v>1</v>
      </c>
      <c r="N219" s="139" t="s">
        <v>43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175</v>
      </c>
      <c r="AT219" s="142" t="s">
        <v>171</v>
      </c>
      <c r="AU219" s="142" t="s">
        <v>88</v>
      </c>
      <c r="AY219" s="13" t="s">
        <v>169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3" t="s">
        <v>86</v>
      </c>
      <c r="BK219" s="143">
        <f>ROUND(I219*H219,2)</f>
        <v>0</v>
      </c>
      <c r="BL219" s="13" t="s">
        <v>175</v>
      </c>
      <c r="BM219" s="142" t="s">
        <v>340</v>
      </c>
    </row>
    <row r="220" spans="2:65" s="1" customFormat="1" ht="10.199999999999999">
      <c r="B220" s="28"/>
      <c r="D220" s="144" t="s">
        <v>176</v>
      </c>
      <c r="F220" s="145" t="s">
        <v>591</v>
      </c>
      <c r="I220" s="146"/>
      <c r="L220" s="28"/>
      <c r="M220" s="147"/>
      <c r="T220" s="52"/>
      <c r="AT220" s="13" t="s">
        <v>176</v>
      </c>
      <c r="AU220" s="13" t="s">
        <v>88</v>
      </c>
    </row>
    <row r="221" spans="2:65" s="1" customFormat="1" ht="24.15" customHeight="1">
      <c r="B221" s="129"/>
      <c r="C221" s="130" t="s">
        <v>341</v>
      </c>
      <c r="D221" s="130" t="s">
        <v>171</v>
      </c>
      <c r="E221" s="131" t="s">
        <v>499</v>
      </c>
      <c r="F221" s="132" t="s">
        <v>500</v>
      </c>
      <c r="G221" s="133" t="s">
        <v>179</v>
      </c>
      <c r="H221" s="134">
        <v>8</v>
      </c>
      <c r="I221" s="135"/>
      <c r="J221" s="136">
        <f>ROUND(I221*H221,2)</f>
        <v>0</v>
      </c>
      <c r="K221" s="137"/>
      <c r="L221" s="28"/>
      <c r="M221" s="138" t="s">
        <v>1</v>
      </c>
      <c r="N221" s="139" t="s">
        <v>43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175</v>
      </c>
      <c r="AT221" s="142" t="s">
        <v>171</v>
      </c>
      <c r="AU221" s="142" t="s">
        <v>88</v>
      </c>
      <c r="AY221" s="13" t="s">
        <v>169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3" t="s">
        <v>86</v>
      </c>
      <c r="BK221" s="143">
        <f>ROUND(I221*H221,2)</f>
        <v>0</v>
      </c>
      <c r="BL221" s="13" t="s">
        <v>175</v>
      </c>
      <c r="BM221" s="142" t="s">
        <v>344</v>
      </c>
    </row>
    <row r="222" spans="2:65" s="1" customFormat="1" ht="19.2">
      <c r="B222" s="28"/>
      <c r="D222" s="144" t="s">
        <v>176</v>
      </c>
      <c r="F222" s="145" t="s">
        <v>500</v>
      </c>
      <c r="I222" s="146"/>
      <c r="L222" s="28"/>
      <c r="M222" s="147"/>
      <c r="T222" s="52"/>
      <c r="AT222" s="13" t="s">
        <v>176</v>
      </c>
      <c r="AU222" s="13" t="s">
        <v>88</v>
      </c>
    </row>
    <row r="223" spans="2:65" s="1" customFormat="1" ht="24.15" customHeight="1">
      <c r="B223" s="129"/>
      <c r="C223" s="130" t="s">
        <v>266</v>
      </c>
      <c r="D223" s="130" t="s">
        <v>171</v>
      </c>
      <c r="E223" s="131" t="s">
        <v>592</v>
      </c>
      <c r="F223" s="132" t="s">
        <v>593</v>
      </c>
      <c r="G223" s="133" t="s">
        <v>179</v>
      </c>
      <c r="H223" s="134">
        <v>1</v>
      </c>
      <c r="I223" s="135"/>
      <c r="J223" s="136">
        <f>ROUND(I223*H223,2)</f>
        <v>0</v>
      </c>
      <c r="K223" s="137"/>
      <c r="L223" s="28"/>
      <c r="M223" s="138" t="s">
        <v>1</v>
      </c>
      <c r="N223" s="139" t="s">
        <v>43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175</v>
      </c>
      <c r="AT223" s="142" t="s">
        <v>171</v>
      </c>
      <c r="AU223" s="142" t="s">
        <v>88</v>
      </c>
      <c r="AY223" s="13" t="s">
        <v>169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3" t="s">
        <v>86</v>
      </c>
      <c r="BK223" s="143">
        <f>ROUND(I223*H223,2)</f>
        <v>0</v>
      </c>
      <c r="BL223" s="13" t="s">
        <v>175</v>
      </c>
      <c r="BM223" s="142" t="s">
        <v>347</v>
      </c>
    </row>
    <row r="224" spans="2:65" s="1" customFormat="1" ht="19.2">
      <c r="B224" s="28"/>
      <c r="D224" s="144" t="s">
        <v>176</v>
      </c>
      <c r="F224" s="145" t="s">
        <v>593</v>
      </c>
      <c r="I224" s="146"/>
      <c r="L224" s="28"/>
      <c r="M224" s="147"/>
      <c r="T224" s="52"/>
      <c r="AT224" s="13" t="s">
        <v>176</v>
      </c>
      <c r="AU224" s="13" t="s">
        <v>88</v>
      </c>
    </row>
    <row r="225" spans="2:65" s="1" customFormat="1" ht="33" customHeight="1">
      <c r="B225" s="129"/>
      <c r="C225" s="130" t="s">
        <v>348</v>
      </c>
      <c r="D225" s="130" t="s">
        <v>171</v>
      </c>
      <c r="E225" s="131" t="s">
        <v>594</v>
      </c>
      <c r="F225" s="132" t="s">
        <v>595</v>
      </c>
      <c r="G225" s="133" t="s">
        <v>179</v>
      </c>
      <c r="H225" s="134">
        <v>1</v>
      </c>
      <c r="I225" s="135"/>
      <c r="J225" s="136">
        <f>ROUND(I225*H225,2)</f>
        <v>0</v>
      </c>
      <c r="K225" s="137"/>
      <c r="L225" s="28"/>
      <c r="M225" s="138" t="s">
        <v>1</v>
      </c>
      <c r="N225" s="139" t="s">
        <v>43</v>
      </c>
      <c r="P225" s="140">
        <f>O225*H225</f>
        <v>0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AR225" s="142" t="s">
        <v>175</v>
      </c>
      <c r="AT225" s="142" t="s">
        <v>171</v>
      </c>
      <c r="AU225" s="142" t="s">
        <v>88</v>
      </c>
      <c r="AY225" s="13" t="s">
        <v>169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3" t="s">
        <v>86</v>
      </c>
      <c r="BK225" s="143">
        <f>ROUND(I225*H225,2)</f>
        <v>0</v>
      </c>
      <c r="BL225" s="13" t="s">
        <v>175</v>
      </c>
      <c r="BM225" s="142" t="s">
        <v>351</v>
      </c>
    </row>
    <row r="226" spans="2:65" s="1" customFormat="1" ht="19.2">
      <c r="B226" s="28"/>
      <c r="D226" s="144" t="s">
        <v>176</v>
      </c>
      <c r="F226" s="145" t="s">
        <v>595</v>
      </c>
      <c r="I226" s="146"/>
      <c r="L226" s="28"/>
      <c r="M226" s="147"/>
      <c r="T226" s="52"/>
      <c r="AT226" s="13" t="s">
        <v>176</v>
      </c>
      <c r="AU226" s="13" t="s">
        <v>88</v>
      </c>
    </row>
    <row r="227" spans="2:65" s="11" customFormat="1" ht="22.8" customHeight="1">
      <c r="B227" s="117"/>
      <c r="D227" s="118" t="s">
        <v>77</v>
      </c>
      <c r="E227" s="127" t="s">
        <v>217</v>
      </c>
      <c r="F227" s="127" t="s">
        <v>325</v>
      </c>
      <c r="I227" s="120"/>
      <c r="J227" s="128">
        <f>BK227</f>
        <v>0</v>
      </c>
      <c r="L227" s="117"/>
      <c r="M227" s="122"/>
      <c r="P227" s="123">
        <f>SUM(P228:P275)</f>
        <v>0</v>
      </c>
      <c r="R227" s="123">
        <f>SUM(R228:R275)</f>
        <v>0</v>
      </c>
      <c r="T227" s="124">
        <f>SUM(T228:T275)</f>
        <v>0</v>
      </c>
      <c r="AR227" s="118" t="s">
        <v>86</v>
      </c>
      <c r="AT227" s="125" t="s">
        <v>77</v>
      </c>
      <c r="AU227" s="125" t="s">
        <v>86</v>
      </c>
      <c r="AY227" s="118" t="s">
        <v>169</v>
      </c>
      <c r="BK227" s="126">
        <f>SUM(BK228:BK275)</f>
        <v>0</v>
      </c>
    </row>
    <row r="228" spans="2:65" s="1" customFormat="1" ht="24.15" customHeight="1">
      <c r="B228" s="129"/>
      <c r="C228" s="130" t="s">
        <v>270</v>
      </c>
      <c r="D228" s="130" t="s">
        <v>171</v>
      </c>
      <c r="E228" s="131" t="s">
        <v>327</v>
      </c>
      <c r="F228" s="132" t="s">
        <v>596</v>
      </c>
      <c r="G228" s="133" t="s">
        <v>195</v>
      </c>
      <c r="H228" s="134">
        <v>120</v>
      </c>
      <c r="I228" s="135"/>
      <c r="J228" s="136">
        <f>ROUND(I228*H228,2)</f>
        <v>0</v>
      </c>
      <c r="K228" s="137"/>
      <c r="L228" s="28"/>
      <c r="M228" s="138" t="s">
        <v>1</v>
      </c>
      <c r="N228" s="139" t="s">
        <v>43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175</v>
      </c>
      <c r="AT228" s="142" t="s">
        <v>171</v>
      </c>
      <c r="AU228" s="142" t="s">
        <v>88</v>
      </c>
      <c r="AY228" s="13" t="s">
        <v>169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3" t="s">
        <v>86</v>
      </c>
      <c r="BK228" s="143">
        <f>ROUND(I228*H228,2)</f>
        <v>0</v>
      </c>
      <c r="BL228" s="13" t="s">
        <v>175</v>
      </c>
      <c r="BM228" s="142" t="s">
        <v>354</v>
      </c>
    </row>
    <row r="229" spans="2:65" s="1" customFormat="1" ht="19.2">
      <c r="B229" s="28"/>
      <c r="D229" s="144" t="s">
        <v>176</v>
      </c>
      <c r="F229" s="145" t="s">
        <v>596</v>
      </c>
      <c r="I229" s="146"/>
      <c r="L229" s="28"/>
      <c r="M229" s="147"/>
      <c r="T229" s="52"/>
      <c r="AT229" s="13" t="s">
        <v>176</v>
      </c>
      <c r="AU229" s="13" t="s">
        <v>88</v>
      </c>
    </row>
    <row r="230" spans="2:65" s="1" customFormat="1" ht="24.15" customHeight="1">
      <c r="B230" s="129"/>
      <c r="C230" s="130" t="s">
        <v>355</v>
      </c>
      <c r="D230" s="130" t="s">
        <v>171</v>
      </c>
      <c r="E230" s="131" t="s">
        <v>335</v>
      </c>
      <c r="F230" s="132" t="s">
        <v>336</v>
      </c>
      <c r="G230" s="133" t="s">
        <v>179</v>
      </c>
      <c r="H230" s="134">
        <v>39</v>
      </c>
      <c r="I230" s="135"/>
      <c r="J230" s="136">
        <f>ROUND(I230*H230,2)</f>
        <v>0</v>
      </c>
      <c r="K230" s="137"/>
      <c r="L230" s="28"/>
      <c r="M230" s="138" t="s">
        <v>1</v>
      </c>
      <c r="N230" s="139" t="s">
        <v>43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175</v>
      </c>
      <c r="AT230" s="142" t="s">
        <v>171</v>
      </c>
      <c r="AU230" s="142" t="s">
        <v>88</v>
      </c>
      <c r="AY230" s="13" t="s">
        <v>169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3" t="s">
        <v>86</v>
      </c>
      <c r="BK230" s="143">
        <f>ROUND(I230*H230,2)</f>
        <v>0</v>
      </c>
      <c r="BL230" s="13" t="s">
        <v>175</v>
      </c>
      <c r="BM230" s="142" t="s">
        <v>358</v>
      </c>
    </row>
    <row r="231" spans="2:65" s="1" customFormat="1" ht="19.2">
      <c r="B231" s="28"/>
      <c r="D231" s="144" t="s">
        <v>176</v>
      </c>
      <c r="F231" s="145" t="s">
        <v>336</v>
      </c>
      <c r="I231" s="146"/>
      <c r="L231" s="28"/>
      <c r="M231" s="147"/>
      <c r="T231" s="52"/>
      <c r="AT231" s="13" t="s">
        <v>176</v>
      </c>
      <c r="AU231" s="13" t="s">
        <v>88</v>
      </c>
    </row>
    <row r="232" spans="2:65" s="1" customFormat="1" ht="16.5" customHeight="1">
      <c r="B232" s="129"/>
      <c r="C232" s="148" t="s">
        <v>273</v>
      </c>
      <c r="D232" s="148" t="s">
        <v>199</v>
      </c>
      <c r="E232" s="149" t="s">
        <v>597</v>
      </c>
      <c r="F232" s="150" t="s">
        <v>598</v>
      </c>
      <c r="G232" s="151" t="s">
        <v>179</v>
      </c>
      <c r="H232" s="152">
        <v>1</v>
      </c>
      <c r="I232" s="153"/>
      <c r="J232" s="154">
        <f>ROUND(I232*H232,2)</f>
        <v>0</v>
      </c>
      <c r="K232" s="155"/>
      <c r="L232" s="156"/>
      <c r="M232" s="157" t="s">
        <v>1</v>
      </c>
      <c r="N232" s="158" t="s">
        <v>43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187</v>
      </c>
      <c r="AT232" s="142" t="s">
        <v>199</v>
      </c>
      <c r="AU232" s="142" t="s">
        <v>88</v>
      </c>
      <c r="AY232" s="13" t="s">
        <v>169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3" t="s">
        <v>86</v>
      </c>
      <c r="BK232" s="143">
        <f>ROUND(I232*H232,2)</f>
        <v>0</v>
      </c>
      <c r="BL232" s="13" t="s">
        <v>175</v>
      </c>
      <c r="BM232" s="142" t="s">
        <v>361</v>
      </c>
    </row>
    <row r="233" spans="2:65" s="1" customFormat="1" ht="10.199999999999999">
      <c r="B233" s="28"/>
      <c r="D233" s="144" t="s">
        <v>176</v>
      </c>
      <c r="F233" s="145" t="s">
        <v>598</v>
      </c>
      <c r="I233" s="146"/>
      <c r="L233" s="28"/>
      <c r="M233" s="147"/>
      <c r="T233" s="52"/>
      <c r="AT233" s="13" t="s">
        <v>176</v>
      </c>
      <c r="AU233" s="13" t="s">
        <v>88</v>
      </c>
    </row>
    <row r="234" spans="2:65" s="1" customFormat="1" ht="24.15" customHeight="1">
      <c r="B234" s="129"/>
      <c r="C234" s="148" t="s">
        <v>362</v>
      </c>
      <c r="D234" s="148" t="s">
        <v>199</v>
      </c>
      <c r="E234" s="149" t="s">
        <v>338</v>
      </c>
      <c r="F234" s="150" t="s">
        <v>339</v>
      </c>
      <c r="G234" s="151" t="s">
        <v>179</v>
      </c>
      <c r="H234" s="152">
        <v>4</v>
      </c>
      <c r="I234" s="153"/>
      <c r="J234" s="154">
        <f>ROUND(I234*H234,2)</f>
        <v>0</v>
      </c>
      <c r="K234" s="155"/>
      <c r="L234" s="156"/>
      <c r="M234" s="157" t="s">
        <v>1</v>
      </c>
      <c r="N234" s="158" t="s">
        <v>43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187</v>
      </c>
      <c r="AT234" s="142" t="s">
        <v>199</v>
      </c>
      <c r="AU234" s="142" t="s">
        <v>88</v>
      </c>
      <c r="AY234" s="13" t="s">
        <v>169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3" t="s">
        <v>86</v>
      </c>
      <c r="BK234" s="143">
        <f>ROUND(I234*H234,2)</f>
        <v>0</v>
      </c>
      <c r="BL234" s="13" t="s">
        <v>175</v>
      </c>
      <c r="BM234" s="142" t="s">
        <v>365</v>
      </c>
    </row>
    <row r="235" spans="2:65" s="1" customFormat="1" ht="10.199999999999999">
      <c r="B235" s="28"/>
      <c r="D235" s="144" t="s">
        <v>176</v>
      </c>
      <c r="F235" s="145" t="s">
        <v>339</v>
      </c>
      <c r="I235" s="146"/>
      <c r="L235" s="28"/>
      <c r="M235" s="147"/>
      <c r="T235" s="52"/>
      <c r="AT235" s="13" t="s">
        <v>176</v>
      </c>
      <c r="AU235" s="13" t="s">
        <v>88</v>
      </c>
    </row>
    <row r="236" spans="2:65" s="1" customFormat="1" ht="21.75" customHeight="1">
      <c r="B236" s="129"/>
      <c r="C236" s="148" t="s">
        <v>278</v>
      </c>
      <c r="D236" s="148" t="s">
        <v>199</v>
      </c>
      <c r="E236" s="149" t="s">
        <v>599</v>
      </c>
      <c r="F236" s="150" t="s">
        <v>600</v>
      </c>
      <c r="G236" s="151" t="s">
        <v>179</v>
      </c>
      <c r="H236" s="152">
        <v>3</v>
      </c>
      <c r="I236" s="153"/>
      <c r="J236" s="154">
        <f>ROUND(I236*H236,2)</f>
        <v>0</v>
      </c>
      <c r="K236" s="155"/>
      <c r="L236" s="156"/>
      <c r="M236" s="157" t="s">
        <v>1</v>
      </c>
      <c r="N236" s="158" t="s">
        <v>43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187</v>
      </c>
      <c r="AT236" s="142" t="s">
        <v>199</v>
      </c>
      <c r="AU236" s="142" t="s">
        <v>88</v>
      </c>
      <c r="AY236" s="13" t="s">
        <v>169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3" t="s">
        <v>86</v>
      </c>
      <c r="BK236" s="143">
        <f>ROUND(I236*H236,2)</f>
        <v>0</v>
      </c>
      <c r="BL236" s="13" t="s">
        <v>175</v>
      </c>
      <c r="BM236" s="142" t="s">
        <v>368</v>
      </c>
    </row>
    <row r="237" spans="2:65" s="1" customFormat="1" ht="10.199999999999999">
      <c r="B237" s="28"/>
      <c r="D237" s="144" t="s">
        <v>176</v>
      </c>
      <c r="F237" s="145" t="s">
        <v>600</v>
      </c>
      <c r="I237" s="146"/>
      <c r="L237" s="28"/>
      <c r="M237" s="147"/>
      <c r="T237" s="52"/>
      <c r="AT237" s="13" t="s">
        <v>176</v>
      </c>
      <c r="AU237" s="13" t="s">
        <v>88</v>
      </c>
    </row>
    <row r="238" spans="2:65" s="1" customFormat="1" ht="21.75" customHeight="1">
      <c r="B238" s="129"/>
      <c r="C238" s="148" t="s">
        <v>371</v>
      </c>
      <c r="D238" s="148" t="s">
        <v>199</v>
      </c>
      <c r="E238" s="149" t="s">
        <v>342</v>
      </c>
      <c r="F238" s="150" t="s">
        <v>343</v>
      </c>
      <c r="G238" s="151" t="s">
        <v>179</v>
      </c>
      <c r="H238" s="152">
        <v>4</v>
      </c>
      <c r="I238" s="153"/>
      <c r="J238" s="154">
        <f>ROUND(I238*H238,2)</f>
        <v>0</v>
      </c>
      <c r="K238" s="155"/>
      <c r="L238" s="156"/>
      <c r="M238" s="157" t="s">
        <v>1</v>
      </c>
      <c r="N238" s="158" t="s">
        <v>43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187</v>
      </c>
      <c r="AT238" s="142" t="s">
        <v>199</v>
      </c>
      <c r="AU238" s="142" t="s">
        <v>88</v>
      </c>
      <c r="AY238" s="13" t="s">
        <v>169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3" t="s">
        <v>86</v>
      </c>
      <c r="BK238" s="143">
        <f>ROUND(I238*H238,2)</f>
        <v>0</v>
      </c>
      <c r="BL238" s="13" t="s">
        <v>175</v>
      </c>
      <c r="BM238" s="142" t="s">
        <v>374</v>
      </c>
    </row>
    <row r="239" spans="2:65" s="1" customFormat="1" ht="10.199999999999999">
      <c r="B239" s="28"/>
      <c r="D239" s="144" t="s">
        <v>176</v>
      </c>
      <c r="F239" s="145" t="s">
        <v>343</v>
      </c>
      <c r="I239" s="146"/>
      <c r="L239" s="28"/>
      <c r="M239" s="147"/>
      <c r="T239" s="52"/>
      <c r="AT239" s="13" t="s">
        <v>176</v>
      </c>
      <c r="AU239" s="13" t="s">
        <v>88</v>
      </c>
    </row>
    <row r="240" spans="2:65" s="1" customFormat="1" ht="24.15" customHeight="1">
      <c r="B240" s="129"/>
      <c r="C240" s="148" t="s">
        <v>281</v>
      </c>
      <c r="D240" s="148" t="s">
        <v>199</v>
      </c>
      <c r="E240" s="149" t="s">
        <v>345</v>
      </c>
      <c r="F240" s="150" t="s">
        <v>507</v>
      </c>
      <c r="G240" s="151" t="s">
        <v>179</v>
      </c>
      <c r="H240" s="152">
        <v>1</v>
      </c>
      <c r="I240" s="153"/>
      <c r="J240" s="154">
        <f>ROUND(I240*H240,2)</f>
        <v>0</v>
      </c>
      <c r="K240" s="155"/>
      <c r="L240" s="156"/>
      <c r="M240" s="157" t="s">
        <v>1</v>
      </c>
      <c r="N240" s="158" t="s">
        <v>43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187</v>
      </c>
      <c r="AT240" s="142" t="s">
        <v>199</v>
      </c>
      <c r="AU240" s="142" t="s">
        <v>88</v>
      </c>
      <c r="AY240" s="13" t="s">
        <v>169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3" t="s">
        <v>86</v>
      </c>
      <c r="BK240" s="143">
        <f>ROUND(I240*H240,2)</f>
        <v>0</v>
      </c>
      <c r="BL240" s="13" t="s">
        <v>175</v>
      </c>
      <c r="BM240" s="142" t="s">
        <v>377</v>
      </c>
    </row>
    <row r="241" spans="2:65" s="1" customFormat="1" ht="19.2">
      <c r="B241" s="28"/>
      <c r="D241" s="144" t="s">
        <v>176</v>
      </c>
      <c r="F241" s="145" t="s">
        <v>507</v>
      </c>
      <c r="I241" s="146"/>
      <c r="L241" s="28"/>
      <c r="M241" s="147"/>
      <c r="T241" s="52"/>
      <c r="AT241" s="13" t="s">
        <v>176</v>
      </c>
      <c r="AU241" s="13" t="s">
        <v>88</v>
      </c>
    </row>
    <row r="242" spans="2:65" s="1" customFormat="1" ht="16.5" customHeight="1">
      <c r="B242" s="129"/>
      <c r="C242" s="148" t="s">
        <v>378</v>
      </c>
      <c r="D242" s="148" t="s">
        <v>199</v>
      </c>
      <c r="E242" s="149" t="s">
        <v>601</v>
      </c>
      <c r="F242" s="150" t="s">
        <v>602</v>
      </c>
      <c r="G242" s="151" t="s">
        <v>179</v>
      </c>
      <c r="H242" s="152">
        <v>3</v>
      </c>
      <c r="I242" s="153"/>
      <c r="J242" s="154">
        <f>ROUND(I242*H242,2)</f>
        <v>0</v>
      </c>
      <c r="K242" s="155"/>
      <c r="L242" s="156"/>
      <c r="M242" s="157" t="s">
        <v>1</v>
      </c>
      <c r="N242" s="158" t="s">
        <v>43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187</v>
      </c>
      <c r="AT242" s="142" t="s">
        <v>199</v>
      </c>
      <c r="AU242" s="142" t="s">
        <v>88</v>
      </c>
      <c r="AY242" s="13" t="s">
        <v>169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3" t="s">
        <v>86</v>
      </c>
      <c r="BK242" s="143">
        <f>ROUND(I242*H242,2)</f>
        <v>0</v>
      </c>
      <c r="BL242" s="13" t="s">
        <v>175</v>
      </c>
      <c r="BM242" s="142" t="s">
        <v>381</v>
      </c>
    </row>
    <row r="243" spans="2:65" s="1" customFormat="1" ht="10.199999999999999">
      <c r="B243" s="28"/>
      <c r="D243" s="144" t="s">
        <v>176</v>
      </c>
      <c r="F243" s="145" t="s">
        <v>602</v>
      </c>
      <c r="I243" s="146"/>
      <c r="L243" s="28"/>
      <c r="M243" s="147"/>
      <c r="T243" s="52"/>
      <c r="AT243" s="13" t="s">
        <v>176</v>
      </c>
      <c r="AU243" s="13" t="s">
        <v>88</v>
      </c>
    </row>
    <row r="244" spans="2:65" s="1" customFormat="1" ht="16.5" customHeight="1">
      <c r="B244" s="129"/>
      <c r="C244" s="148" t="s">
        <v>285</v>
      </c>
      <c r="D244" s="148" t="s">
        <v>199</v>
      </c>
      <c r="E244" s="149" t="s">
        <v>603</v>
      </c>
      <c r="F244" s="150" t="s">
        <v>604</v>
      </c>
      <c r="G244" s="151" t="s">
        <v>179</v>
      </c>
      <c r="H244" s="152">
        <v>16</v>
      </c>
      <c r="I244" s="153"/>
      <c r="J244" s="154">
        <f>ROUND(I244*H244,2)</f>
        <v>0</v>
      </c>
      <c r="K244" s="155"/>
      <c r="L244" s="156"/>
      <c r="M244" s="157" t="s">
        <v>1</v>
      </c>
      <c r="N244" s="158" t="s">
        <v>43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187</v>
      </c>
      <c r="AT244" s="142" t="s">
        <v>199</v>
      </c>
      <c r="AU244" s="142" t="s">
        <v>88</v>
      </c>
      <c r="AY244" s="13" t="s">
        <v>169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3" t="s">
        <v>86</v>
      </c>
      <c r="BK244" s="143">
        <f>ROUND(I244*H244,2)</f>
        <v>0</v>
      </c>
      <c r="BL244" s="13" t="s">
        <v>175</v>
      </c>
      <c r="BM244" s="142" t="s">
        <v>384</v>
      </c>
    </row>
    <row r="245" spans="2:65" s="1" customFormat="1" ht="10.199999999999999">
      <c r="B245" s="28"/>
      <c r="D245" s="144" t="s">
        <v>176</v>
      </c>
      <c r="F245" s="145" t="s">
        <v>604</v>
      </c>
      <c r="I245" s="146"/>
      <c r="L245" s="28"/>
      <c r="M245" s="147"/>
      <c r="T245" s="52"/>
      <c r="AT245" s="13" t="s">
        <v>176</v>
      </c>
      <c r="AU245" s="13" t="s">
        <v>88</v>
      </c>
    </row>
    <row r="246" spans="2:65" s="1" customFormat="1" ht="16.5" customHeight="1">
      <c r="B246" s="129"/>
      <c r="C246" s="148" t="s">
        <v>387</v>
      </c>
      <c r="D246" s="148" t="s">
        <v>199</v>
      </c>
      <c r="E246" s="149" t="s">
        <v>605</v>
      </c>
      <c r="F246" s="150" t="s">
        <v>606</v>
      </c>
      <c r="G246" s="151" t="s">
        <v>179</v>
      </c>
      <c r="H246" s="152">
        <v>7</v>
      </c>
      <c r="I246" s="153"/>
      <c r="J246" s="154">
        <f>ROUND(I246*H246,2)</f>
        <v>0</v>
      </c>
      <c r="K246" s="155"/>
      <c r="L246" s="156"/>
      <c r="M246" s="157" t="s">
        <v>1</v>
      </c>
      <c r="N246" s="158" t="s">
        <v>43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187</v>
      </c>
      <c r="AT246" s="142" t="s">
        <v>199</v>
      </c>
      <c r="AU246" s="142" t="s">
        <v>88</v>
      </c>
      <c r="AY246" s="13" t="s">
        <v>169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3" t="s">
        <v>86</v>
      </c>
      <c r="BK246" s="143">
        <f>ROUND(I246*H246,2)</f>
        <v>0</v>
      </c>
      <c r="BL246" s="13" t="s">
        <v>175</v>
      </c>
      <c r="BM246" s="142" t="s">
        <v>390</v>
      </c>
    </row>
    <row r="247" spans="2:65" s="1" customFormat="1" ht="10.199999999999999">
      <c r="B247" s="28"/>
      <c r="D247" s="144" t="s">
        <v>176</v>
      </c>
      <c r="F247" s="145" t="s">
        <v>606</v>
      </c>
      <c r="I247" s="146"/>
      <c r="L247" s="28"/>
      <c r="M247" s="147"/>
      <c r="T247" s="52"/>
      <c r="AT247" s="13" t="s">
        <v>176</v>
      </c>
      <c r="AU247" s="13" t="s">
        <v>88</v>
      </c>
    </row>
    <row r="248" spans="2:65" s="1" customFormat="1" ht="24.15" customHeight="1">
      <c r="B248" s="129"/>
      <c r="C248" s="130" t="s">
        <v>288</v>
      </c>
      <c r="D248" s="130" t="s">
        <v>171</v>
      </c>
      <c r="E248" s="131" t="s">
        <v>349</v>
      </c>
      <c r="F248" s="132" t="s">
        <v>350</v>
      </c>
      <c r="G248" s="133" t="s">
        <v>179</v>
      </c>
      <c r="H248" s="134">
        <v>7</v>
      </c>
      <c r="I248" s="135"/>
      <c r="J248" s="136">
        <f>ROUND(I248*H248,2)</f>
        <v>0</v>
      </c>
      <c r="K248" s="137"/>
      <c r="L248" s="28"/>
      <c r="M248" s="138" t="s">
        <v>1</v>
      </c>
      <c r="N248" s="139" t="s">
        <v>43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175</v>
      </c>
      <c r="AT248" s="142" t="s">
        <v>171</v>
      </c>
      <c r="AU248" s="142" t="s">
        <v>88</v>
      </c>
      <c r="AY248" s="13" t="s">
        <v>169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3" t="s">
        <v>86</v>
      </c>
      <c r="BK248" s="143">
        <f>ROUND(I248*H248,2)</f>
        <v>0</v>
      </c>
      <c r="BL248" s="13" t="s">
        <v>175</v>
      </c>
      <c r="BM248" s="142" t="s">
        <v>393</v>
      </c>
    </row>
    <row r="249" spans="2:65" s="1" customFormat="1" ht="19.2">
      <c r="B249" s="28"/>
      <c r="D249" s="144" t="s">
        <v>176</v>
      </c>
      <c r="F249" s="145" t="s">
        <v>350</v>
      </c>
      <c r="I249" s="146"/>
      <c r="L249" s="28"/>
      <c r="M249" s="147"/>
      <c r="T249" s="52"/>
      <c r="AT249" s="13" t="s">
        <v>176</v>
      </c>
      <c r="AU249" s="13" t="s">
        <v>88</v>
      </c>
    </row>
    <row r="250" spans="2:65" s="1" customFormat="1" ht="21.75" customHeight="1">
      <c r="B250" s="129"/>
      <c r="C250" s="148" t="s">
        <v>398</v>
      </c>
      <c r="D250" s="148" t="s">
        <v>199</v>
      </c>
      <c r="E250" s="149" t="s">
        <v>352</v>
      </c>
      <c r="F250" s="150" t="s">
        <v>353</v>
      </c>
      <c r="G250" s="151" t="s">
        <v>179</v>
      </c>
      <c r="H250" s="152">
        <v>7</v>
      </c>
      <c r="I250" s="153"/>
      <c r="J250" s="154">
        <f>ROUND(I250*H250,2)</f>
        <v>0</v>
      </c>
      <c r="K250" s="155"/>
      <c r="L250" s="156"/>
      <c r="M250" s="157" t="s">
        <v>1</v>
      </c>
      <c r="N250" s="158" t="s">
        <v>43</v>
      </c>
      <c r="P250" s="140">
        <f>O250*H250</f>
        <v>0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187</v>
      </c>
      <c r="AT250" s="142" t="s">
        <v>199</v>
      </c>
      <c r="AU250" s="142" t="s">
        <v>88</v>
      </c>
      <c r="AY250" s="13" t="s">
        <v>169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3" t="s">
        <v>86</v>
      </c>
      <c r="BK250" s="143">
        <f>ROUND(I250*H250,2)</f>
        <v>0</v>
      </c>
      <c r="BL250" s="13" t="s">
        <v>175</v>
      </c>
      <c r="BM250" s="142" t="s">
        <v>401</v>
      </c>
    </row>
    <row r="251" spans="2:65" s="1" customFormat="1" ht="10.199999999999999">
      <c r="B251" s="28"/>
      <c r="D251" s="144" t="s">
        <v>176</v>
      </c>
      <c r="F251" s="145" t="s">
        <v>353</v>
      </c>
      <c r="I251" s="146"/>
      <c r="L251" s="28"/>
      <c r="M251" s="147"/>
      <c r="T251" s="52"/>
      <c r="AT251" s="13" t="s">
        <v>176</v>
      </c>
      <c r="AU251" s="13" t="s">
        <v>88</v>
      </c>
    </row>
    <row r="252" spans="2:65" s="1" customFormat="1" ht="16.5" customHeight="1">
      <c r="B252" s="129"/>
      <c r="C252" s="148" t="s">
        <v>292</v>
      </c>
      <c r="D252" s="148" t="s">
        <v>199</v>
      </c>
      <c r="E252" s="149" t="s">
        <v>356</v>
      </c>
      <c r="F252" s="150" t="s">
        <v>357</v>
      </c>
      <c r="G252" s="151" t="s">
        <v>179</v>
      </c>
      <c r="H252" s="152">
        <v>7</v>
      </c>
      <c r="I252" s="153"/>
      <c r="J252" s="154">
        <f>ROUND(I252*H252,2)</f>
        <v>0</v>
      </c>
      <c r="K252" s="155"/>
      <c r="L252" s="156"/>
      <c r="M252" s="157" t="s">
        <v>1</v>
      </c>
      <c r="N252" s="158" t="s">
        <v>43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187</v>
      </c>
      <c r="AT252" s="142" t="s">
        <v>199</v>
      </c>
      <c r="AU252" s="142" t="s">
        <v>88</v>
      </c>
      <c r="AY252" s="13" t="s">
        <v>169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3" t="s">
        <v>86</v>
      </c>
      <c r="BK252" s="143">
        <f>ROUND(I252*H252,2)</f>
        <v>0</v>
      </c>
      <c r="BL252" s="13" t="s">
        <v>175</v>
      </c>
      <c r="BM252" s="142" t="s">
        <v>404</v>
      </c>
    </row>
    <row r="253" spans="2:65" s="1" customFormat="1" ht="10.199999999999999">
      <c r="B253" s="28"/>
      <c r="D253" s="144" t="s">
        <v>176</v>
      </c>
      <c r="F253" s="145" t="s">
        <v>357</v>
      </c>
      <c r="I253" s="146"/>
      <c r="L253" s="28"/>
      <c r="M253" s="147"/>
      <c r="T253" s="52"/>
      <c r="AT253" s="13" t="s">
        <v>176</v>
      </c>
      <c r="AU253" s="13" t="s">
        <v>88</v>
      </c>
    </row>
    <row r="254" spans="2:65" s="1" customFormat="1" ht="24.15" customHeight="1">
      <c r="B254" s="129"/>
      <c r="C254" s="130" t="s">
        <v>409</v>
      </c>
      <c r="D254" s="130" t="s">
        <v>171</v>
      </c>
      <c r="E254" s="131" t="s">
        <v>607</v>
      </c>
      <c r="F254" s="132" t="s">
        <v>608</v>
      </c>
      <c r="G254" s="133" t="s">
        <v>195</v>
      </c>
      <c r="H254" s="134">
        <v>42</v>
      </c>
      <c r="I254" s="135"/>
      <c r="J254" s="136">
        <f>ROUND(I254*H254,2)</f>
        <v>0</v>
      </c>
      <c r="K254" s="137"/>
      <c r="L254" s="28"/>
      <c r="M254" s="138" t="s">
        <v>1</v>
      </c>
      <c r="N254" s="139" t="s">
        <v>43</v>
      </c>
      <c r="P254" s="140">
        <f>O254*H254</f>
        <v>0</v>
      </c>
      <c r="Q254" s="140">
        <v>0</v>
      </c>
      <c r="R254" s="140">
        <f>Q254*H254</f>
        <v>0</v>
      </c>
      <c r="S254" s="140">
        <v>0</v>
      </c>
      <c r="T254" s="141">
        <f>S254*H254</f>
        <v>0</v>
      </c>
      <c r="AR254" s="142" t="s">
        <v>175</v>
      </c>
      <c r="AT254" s="142" t="s">
        <v>171</v>
      </c>
      <c r="AU254" s="142" t="s">
        <v>88</v>
      </c>
      <c r="AY254" s="13" t="s">
        <v>169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3" t="s">
        <v>86</v>
      </c>
      <c r="BK254" s="143">
        <f>ROUND(I254*H254,2)</f>
        <v>0</v>
      </c>
      <c r="BL254" s="13" t="s">
        <v>175</v>
      </c>
      <c r="BM254" s="142" t="s">
        <v>413</v>
      </c>
    </row>
    <row r="255" spans="2:65" s="1" customFormat="1" ht="19.2">
      <c r="B255" s="28"/>
      <c r="D255" s="144" t="s">
        <v>176</v>
      </c>
      <c r="F255" s="145" t="s">
        <v>608</v>
      </c>
      <c r="I255" s="146"/>
      <c r="L255" s="28"/>
      <c r="M255" s="147"/>
      <c r="T255" s="52"/>
      <c r="AT255" s="13" t="s">
        <v>176</v>
      </c>
      <c r="AU255" s="13" t="s">
        <v>88</v>
      </c>
    </row>
    <row r="256" spans="2:65" s="1" customFormat="1" ht="24.15" customHeight="1">
      <c r="B256" s="129"/>
      <c r="C256" s="130" t="s">
        <v>296</v>
      </c>
      <c r="D256" s="130" t="s">
        <v>171</v>
      </c>
      <c r="E256" s="131" t="s">
        <v>609</v>
      </c>
      <c r="F256" s="132" t="s">
        <v>610</v>
      </c>
      <c r="G256" s="133" t="s">
        <v>195</v>
      </c>
      <c r="H256" s="134">
        <v>26</v>
      </c>
      <c r="I256" s="135"/>
      <c r="J256" s="136">
        <f>ROUND(I256*H256,2)</f>
        <v>0</v>
      </c>
      <c r="K256" s="137"/>
      <c r="L256" s="28"/>
      <c r="M256" s="138" t="s">
        <v>1</v>
      </c>
      <c r="N256" s="139" t="s">
        <v>43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175</v>
      </c>
      <c r="AT256" s="142" t="s">
        <v>171</v>
      </c>
      <c r="AU256" s="142" t="s">
        <v>88</v>
      </c>
      <c r="AY256" s="13" t="s">
        <v>169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3" t="s">
        <v>86</v>
      </c>
      <c r="BK256" s="143">
        <f>ROUND(I256*H256,2)</f>
        <v>0</v>
      </c>
      <c r="BL256" s="13" t="s">
        <v>175</v>
      </c>
      <c r="BM256" s="142" t="s">
        <v>416</v>
      </c>
    </row>
    <row r="257" spans="2:65" s="1" customFormat="1" ht="19.2">
      <c r="B257" s="28"/>
      <c r="D257" s="144" t="s">
        <v>176</v>
      </c>
      <c r="F257" s="145" t="s">
        <v>610</v>
      </c>
      <c r="I257" s="146"/>
      <c r="L257" s="28"/>
      <c r="M257" s="147"/>
      <c r="T257" s="52"/>
      <c r="AT257" s="13" t="s">
        <v>176</v>
      </c>
      <c r="AU257" s="13" t="s">
        <v>88</v>
      </c>
    </row>
    <row r="258" spans="2:65" s="1" customFormat="1" ht="24.15" customHeight="1">
      <c r="B258" s="129"/>
      <c r="C258" s="130" t="s">
        <v>427</v>
      </c>
      <c r="D258" s="130" t="s">
        <v>171</v>
      </c>
      <c r="E258" s="131" t="s">
        <v>611</v>
      </c>
      <c r="F258" s="132" t="s">
        <v>612</v>
      </c>
      <c r="G258" s="133" t="s">
        <v>174</v>
      </c>
      <c r="H258" s="134">
        <v>24</v>
      </c>
      <c r="I258" s="135"/>
      <c r="J258" s="136">
        <f>ROUND(I258*H258,2)</f>
        <v>0</v>
      </c>
      <c r="K258" s="137"/>
      <c r="L258" s="28"/>
      <c r="M258" s="138" t="s">
        <v>1</v>
      </c>
      <c r="N258" s="139" t="s">
        <v>43</v>
      </c>
      <c r="P258" s="140">
        <f>O258*H258</f>
        <v>0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175</v>
      </c>
      <c r="AT258" s="142" t="s">
        <v>171</v>
      </c>
      <c r="AU258" s="142" t="s">
        <v>88</v>
      </c>
      <c r="AY258" s="13" t="s">
        <v>169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3" t="s">
        <v>86</v>
      </c>
      <c r="BK258" s="143">
        <f>ROUND(I258*H258,2)</f>
        <v>0</v>
      </c>
      <c r="BL258" s="13" t="s">
        <v>175</v>
      </c>
      <c r="BM258" s="142" t="s">
        <v>429</v>
      </c>
    </row>
    <row r="259" spans="2:65" s="1" customFormat="1" ht="19.2">
      <c r="B259" s="28"/>
      <c r="D259" s="144" t="s">
        <v>176</v>
      </c>
      <c r="F259" s="145" t="s">
        <v>612</v>
      </c>
      <c r="I259" s="146"/>
      <c r="L259" s="28"/>
      <c r="M259" s="147"/>
      <c r="T259" s="52"/>
      <c r="AT259" s="13" t="s">
        <v>176</v>
      </c>
      <c r="AU259" s="13" t="s">
        <v>88</v>
      </c>
    </row>
    <row r="260" spans="2:65" s="1" customFormat="1" ht="24.15" customHeight="1">
      <c r="B260" s="129"/>
      <c r="C260" s="130" t="s">
        <v>300</v>
      </c>
      <c r="D260" s="130" t="s">
        <v>171</v>
      </c>
      <c r="E260" s="131" t="s">
        <v>359</v>
      </c>
      <c r="F260" s="132" t="s">
        <v>360</v>
      </c>
      <c r="G260" s="133" t="s">
        <v>195</v>
      </c>
      <c r="H260" s="134">
        <v>420</v>
      </c>
      <c r="I260" s="135"/>
      <c r="J260" s="136">
        <f>ROUND(I260*H260,2)</f>
        <v>0</v>
      </c>
      <c r="K260" s="137"/>
      <c r="L260" s="28"/>
      <c r="M260" s="138" t="s">
        <v>1</v>
      </c>
      <c r="N260" s="139" t="s">
        <v>43</v>
      </c>
      <c r="P260" s="140">
        <f>O260*H260</f>
        <v>0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175</v>
      </c>
      <c r="AT260" s="142" t="s">
        <v>171</v>
      </c>
      <c r="AU260" s="142" t="s">
        <v>88</v>
      </c>
      <c r="AY260" s="13" t="s">
        <v>169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3" t="s">
        <v>86</v>
      </c>
      <c r="BK260" s="143">
        <f>ROUND(I260*H260,2)</f>
        <v>0</v>
      </c>
      <c r="BL260" s="13" t="s">
        <v>175</v>
      </c>
      <c r="BM260" s="142" t="s">
        <v>434</v>
      </c>
    </row>
    <row r="261" spans="2:65" s="1" customFormat="1" ht="19.2">
      <c r="B261" s="28"/>
      <c r="D261" s="144" t="s">
        <v>176</v>
      </c>
      <c r="F261" s="145" t="s">
        <v>360</v>
      </c>
      <c r="I261" s="146"/>
      <c r="L261" s="28"/>
      <c r="M261" s="147"/>
      <c r="T261" s="52"/>
      <c r="AT261" s="13" t="s">
        <v>176</v>
      </c>
      <c r="AU261" s="13" t="s">
        <v>88</v>
      </c>
    </row>
    <row r="262" spans="2:65" s="1" customFormat="1" ht="16.5" customHeight="1">
      <c r="B262" s="129"/>
      <c r="C262" s="148" t="s">
        <v>437</v>
      </c>
      <c r="D262" s="148" t="s">
        <v>199</v>
      </c>
      <c r="E262" s="149" t="s">
        <v>613</v>
      </c>
      <c r="F262" s="150" t="s">
        <v>614</v>
      </c>
      <c r="G262" s="151" t="s">
        <v>195</v>
      </c>
      <c r="H262" s="152">
        <v>12.24</v>
      </c>
      <c r="I262" s="153"/>
      <c r="J262" s="154">
        <f>ROUND(I262*H262,2)</f>
        <v>0</v>
      </c>
      <c r="K262" s="155"/>
      <c r="L262" s="156"/>
      <c r="M262" s="157" t="s">
        <v>1</v>
      </c>
      <c r="N262" s="158" t="s">
        <v>43</v>
      </c>
      <c r="P262" s="140">
        <f>O262*H262</f>
        <v>0</v>
      </c>
      <c r="Q262" s="140">
        <v>0</v>
      </c>
      <c r="R262" s="140">
        <f>Q262*H262</f>
        <v>0</v>
      </c>
      <c r="S262" s="140">
        <v>0</v>
      </c>
      <c r="T262" s="141">
        <f>S262*H262</f>
        <v>0</v>
      </c>
      <c r="AR262" s="142" t="s">
        <v>187</v>
      </c>
      <c r="AT262" s="142" t="s">
        <v>199</v>
      </c>
      <c r="AU262" s="142" t="s">
        <v>88</v>
      </c>
      <c r="AY262" s="13" t="s">
        <v>169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3" t="s">
        <v>86</v>
      </c>
      <c r="BK262" s="143">
        <f>ROUND(I262*H262,2)</f>
        <v>0</v>
      </c>
      <c r="BL262" s="13" t="s">
        <v>175</v>
      </c>
      <c r="BM262" s="142" t="s">
        <v>440</v>
      </c>
    </row>
    <row r="263" spans="2:65" s="1" customFormat="1" ht="10.199999999999999">
      <c r="B263" s="28"/>
      <c r="D263" s="144" t="s">
        <v>176</v>
      </c>
      <c r="F263" s="145" t="s">
        <v>614</v>
      </c>
      <c r="I263" s="146"/>
      <c r="L263" s="28"/>
      <c r="M263" s="147"/>
      <c r="T263" s="52"/>
      <c r="AT263" s="13" t="s">
        <v>176</v>
      </c>
      <c r="AU263" s="13" t="s">
        <v>88</v>
      </c>
    </row>
    <row r="264" spans="2:65" s="1" customFormat="1" ht="16.5" customHeight="1">
      <c r="B264" s="129"/>
      <c r="C264" s="148" t="s">
        <v>304</v>
      </c>
      <c r="D264" s="148" t="s">
        <v>199</v>
      </c>
      <c r="E264" s="149" t="s">
        <v>363</v>
      </c>
      <c r="F264" s="150" t="s">
        <v>364</v>
      </c>
      <c r="G264" s="151" t="s">
        <v>195</v>
      </c>
      <c r="H264" s="152">
        <v>286.62</v>
      </c>
      <c r="I264" s="153"/>
      <c r="J264" s="154">
        <f>ROUND(I264*H264,2)</f>
        <v>0</v>
      </c>
      <c r="K264" s="155"/>
      <c r="L264" s="156"/>
      <c r="M264" s="157" t="s">
        <v>1</v>
      </c>
      <c r="N264" s="158" t="s">
        <v>43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187</v>
      </c>
      <c r="AT264" s="142" t="s">
        <v>199</v>
      </c>
      <c r="AU264" s="142" t="s">
        <v>88</v>
      </c>
      <c r="AY264" s="13" t="s">
        <v>169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3" t="s">
        <v>86</v>
      </c>
      <c r="BK264" s="143">
        <f>ROUND(I264*H264,2)</f>
        <v>0</v>
      </c>
      <c r="BL264" s="13" t="s">
        <v>175</v>
      </c>
      <c r="BM264" s="142" t="s">
        <v>443</v>
      </c>
    </row>
    <row r="265" spans="2:65" s="1" customFormat="1" ht="10.199999999999999">
      <c r="B265" s="28"/>
      <c r="D265" s="144" t="s">
        <v>176</v>
      </c>
      <c r="F265" s="145" t="s">
        <v>364</v>
      </c>
      <c r="I265" s="146"/>
      <c r="L265" s="28"/>
      <c r="M265" s="147"/>
      <c r="T265" s="52"/>
      <c r="AT265" s="13" t="s">
        <v>176</v>
      </c>
      <c r="AU265" s="13" t="s">
        <v>88</v>
      </c>
    </row>
    <row r="266" spans="2:65" s="1" customFormat="1" ht="16.5" customHeight="1">
      <c r="B266" s="129"/>
      <c r="C266" s="148" t="s">
        <v>192</v>
      </c>
      <c r="D266" s="148" t="s">
        <v>199</v>
      </c>
      <c r="E266" s="149" t="s">
        <v>615</v>
      </c>
      <c r="F266" s="150" t="s">
        <v>616</v>
      </c>
      <c r="G266" s="151" t="s">
        <v>195</v>
      </c>
      <c r="H266" s="152">
        <v>63.24</v>
      </c>
      <c r="I266" s="153"/>
      <c r="J266" s="154">
        <f>ROUND(I266*H266,2)</f>
        <v>0</v>
      </c>
      <c r="K266" s="155"/>
      <c r="L266" s="156"/>
      <c r="M266" s="157" t="s">
        <v>1</v>
      </c>
      <c r="N266" s="158" t="s">
        <v>43</v>
      </c>
      <c r="P266" s="140">
        <f>O266*H266</f>
        <v>0</v>
      </c>
      <c r="Q266" s="140">
        <v>0</v>
      </c>
      <c r="R266" s="140">
        <f>Q266*H266</f>
        <v>0</v>
      </c>
      <c r="S266" s="140">
        <v>0</v>
      </c>
      <c r="T266" s="141">
        <f>S266*H266</f>
        <v>0</v>
      </c>
      <c r="AR266" s="142" t="s">
        <v>187</v>
      </c>
      <c r="AT266" s="142" t="s">
        <v>199</v>
      </c>
      <c r="AU266" s="142" t="s">
        <v>88</v>
      </c>
      <c r="AY266" s="13" t="s">
        <v>169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3" t="s">
        <v>86</v>
      </c>
      <c r="BK266" s="143">
        <f>ROUND(I266*H266,2)</f>
        <v>0</v>
      </c>
      <c r="BL266" s="13" t="s">
        <v>175</v>
      </c>
      <c r="BM266" s="142" t="s">
        <v>516</v>
      </c>
    </row>
    <row r="267" spans="2:65" s="1" customFormat="1" ht="10.199999999999999">
      <c r="B267" s="28"/>
      <c r="D267" s="144" t="s">
        <v>176</v>
      </c>
      <c r="F267" s="145" t="s">
        <v>616</v>
      </c>
      <c r="I267" s="146"/>
      <c r="L267" s="28"/>
      <c r="M267" s="147"/>
      <c r="T267" s="52"/>
      <c r="AT267" s="13" t="s">
        <v>176</v>
      </c>
      <c r="AU267" s="13" t="s">
        <v>88</v>
      </c>
    </row>
    <row r="268" spans="2:65" s="1" customFormat="1" ht="24.15" customHeight="1">
      <c r="B268" s="129"/>
      <c r="C268" s="148" t="s">
        <v>198</v>
      </c>
      <c r="D268" s="148" t="s">
        <v>199</v>
      </c>
      <c r="E268" s="149" t="s">
        <v>617</v>
      </c>
      <c r="F268" s="150" t="s">
        <v>618</v>
      </c>
      <c r="G268" s="151" t="s">
        <v>195</v>
      </c>
      <c r="H268" s="152">
        <v>4.08</v>
      </c>
      <c r="I268" s="153"/>
      <c r="J268" s="154">
        <f>ROUND(I268*H268,2)</f>
        <v>0</v>
      </c>
      <c r="K268" s="155"/>
      <c r="L268" s="156"/>
      <c r="M268" s="157" t="s">
        <v>1</v>
      </c>
      <c r="N268" s="158" t="s">
        <v>43</v>
      </c>
      <c r="P268" s="140">
        <f>O268*H268</f>
        <v>0</v>
      </c>
      <c r="Q268" s="140">
        <v>0</v>
      </c>
      <c r="R268" s="140">
        <f>Q268*H268</f>
        <v>0</v>
      </c>
      <c r="S268" s="140">
        <v>0</v>
      </c>
      <c r="T268" s="141">
        <f>S268*H268</f>
        <v>0</v>
      </c>
      <c r="AR268" s="142" t="s">
        <v>187</v>
      </c>
      <c r="AT268" s="142" t="s">
        <v>199</v>
      </c>
      <c r="AU268" s="142" t="s">
        <v>88</v>
      </c>
      <c r="AY268" s="13" t="s">
        <v>169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3" t="s">
        <v>86</v>
      </c>
      <c r="BK268" s="143">
        <f>ROUND(I268*H268,2)</f>
        <v>0</v>
      </c>
      <c r="BL268" s="13" t="s">
        <v>175</v>
      </c>
      <c r="BM268" s="142" t="s">
        <v>517</v>
      </c>
    </row>
    <row r="269" spans="2:65" s="1" customFormat="1" ht="10.199999999999999">
      <c r="B269" s="28"/>
      <c r="D269" s="144" t="s">
        <v>176</v>
      </c>
      <c r="F269" s="145" t="s">
        <v>618</v>
      </c>
      <c r="I269" s="146"/>
      <c r="L269" s="28"/>
      <c r="M269" s="147"/>
      <c r="T269" s="52"/>
      <c r="AT269" s="13" t="s">
        <v>176</v>
      </c>
      <c r="AU269" s="13" t="s">
        <v>88</v>
      </c>
    </row>
    <row r="270" spans="2:65" s="1" customFormat="1" ht="16.5" customHeight="1">
      <c r="B270" s="129"/>
      <c r="C270" s="148" t="s">
        <v>204</v>
      </c>
      <c r="D270" s="148" t="s">
        <v>199</v>
      </c>
      <c r="E270" s="149" t="s">
        <v>508</v>
      </c>
      <c r="F270" s="150" t="s">
        <v>509</v>
      </c>
      <c r="G270" s="151" t="s">
        <v>195</v>
      </c>
      <c r="H270" s="152">
        <v>62.22</v>
      </c>
      <c r="I270" s="153"/>
      <c r="J270" s="154">
        <f>ROUND(I270*H270,2)</f>
        <v>0</v>
      </c>
      <c r="K270" s="155"/>
      <c r="L270" s="156"/>
      <c r="M270" s="157" t="s">
        <v>1</v>
      </c>
      <c r="N270" s="158" t="s">
        <v>43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187</v>
      </c>
      <c r="AT270" s="142" t="s">
        <v>199</v>
      </c>
      <c r="AU270" s="142" t="s">
        <v>88</v>
      </c>
      <c r="AY270" s="13" t="s">
        <v>169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3" t="s">
        <v>86</v>
      </c>
      <c r="BK270" s="143">
        <f>ROUND(I270*H270,2)</f>
        <v>0</v>
      </c>
      <c r="BL270" s="13" t="s">
        <v>175</v>
      </c>
      <c r="BM270" s="142" t="s">
        <v>520</v>
      </c>
    </row>
    <row r="271" spans="2:65" s="1" customFormat="1" ht="10.199999999999999">
      <c r="B271" s="28"/>
      <c r="D271" s="144" t="s">
        <v>176</v>
      </c>
      <c r="F271" s="145" t="s">
        <v>509</v>
      </c>
      <c r="I271" s="146"/>
      <c r="L271" s="28"/>
      <c r="M271" s="147"/>
      <c r="T271" s="52"/>
      <c r="AT271" s="13" t="s">
        <v>176</v>
      </c>
      <c r="AU271" s="13" t="s">
        <v>88</v>
      </c>
    </row>
    <row r="272" spans="2:65" s="1" customFormat="1" ht="24.15" customHeight="1">
      <c r="B272" s="129"/>
      <c r="C272" s="130" t="s">
        <v>209</v>
      </c>
      <c r="D272" s="130" t="s">
        <v>171</v>
      </c>
      <c r="E272" s="131" t="s">
        <v>619</v>
      </c>
      <c r="F272" s="132" t="s">
        <v>620</v>
      </c>
      <c r="G272" s="133" t="s">
        <v>195</v>
      </c>
      <c r="H272" s="134">
        <v>60</v>
      </c>
      <c r="I272" s="135"/>
      <c r="J272" s="136">
        <f>ROUND(I272*H272,2)</f>
        <v>0</v>
      </c>
      <c r="K272" s="137"/>
      <c r="L272" s="28"/>
      <c r="M272" s="138" t="s">
        <v>1</v>
      </c>
      <c r="N272" s="139" t="s">
        <v>43</v>
      </c>
      <c r="P272" s="140">
        <f>O272*H272</f>
        <v>0</v>
      </c>
      <c r="Q272" s="140">
        <v>0</v>
      </c>
      <c r="R272" s="140">
        <f>Q272*H272</f>
        <v>0</v>
      </c>
      <c r="S272" s="140">
        <v>0</v>
      </c>
      <c r="T272" s="141">
        <f>S272*H272</f>
        <v>0</v>
      </c>
      <c r="AR272" s="142" t="s">
        <v>175</v>
      </c>
      <c r="AT272" s="142" t="s">
        <v>171</v>
      </c>
      <c r="AU272" s="142" t="s">
        <v>88</v>
      </c>
      <c r="AY272" s="13" t="s">
        <v>169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3" t="s">
        <v>86</v>
      </c>
      <c r="BK272" s="143">
        <f>ROUND(I272*H272,2)</f>
        <v>0</v>
      </c>
      <c r="BL272" s="13" t="s">
        <v>175</v>
      </c>
      <c r="BM272" s="142" t="s">
        <v>523</v>
      </c>
    </row>
    <row r="273" spans="2:65" s="1" customFormat="1" ht="10.199999999999999">
      <c r="B273" s="28"/>
      <c r="D273" s="144" t="s">
        <v>176</v>
      </c>
      <c r="F273" s="145" t="s">
        <v>620</v>
      </c>
      <c r="I273" s="146"/>
      <c r="L273" s="28"/>
      <c r="M273" s="147"/>
      <c r="T273" s="52"/>
      <c r="AT273" s="13" t="s">
        <v>176</v>
      </c>
      <c r="AU273" s="13" t="s">
        <v>88</v>
      </c>
    </row>
    <row r="274" spans="2:65" s="1" customFormat="1" ht="24.15" customHeight="1">
      <c r="B274" s="129"/>
      <c r="C274" s="130" t="s">
        <v>417</v>
      </c>
      <c r="D274" s="130" t="s">
        <v>171</v>
      </c>
      <c r="E274" s="131" t="s">
        <v>621</v>
      </c>
      <c r="F274" s="132" t="s">
        <v>622</v>
      </c>
      <c r="G274" s="133" t="s">
        <v>179</v>
      </c>
      <c r="H274" s="134">
        <v>1</v>
      </c>
      <c r="I274" s="135"/>
      <c r="J274" s="136">
        <f>ROUND(I274*H274,2)</f>
        <v>0</v>
      </c>
      <c r="K274" s="137"/>
      <c r="L274" s="28"/>
      <c r="M274" s="138" t="s">
        <v>1</v>
      </c>
      <c r="N274" s="139" t="s">
        <v>43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175</v>
      </c>
      <c r="AT274" s="142" t="s">
        <v>171</v>
      </c>
      <c r="AU274" s="142" t="s">
        <v>88</v>
      </c>
      <c r="AY274" s="13" t="s">
        <v>169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3" t="s">
        <v>86</v>
      </c>
      <c r="BK274" s="143">
        <f>ROUND(I274*H274,2)</f>
        <v>0</v>
      </c>
      <c r="BL274" s="13" t="s">
        <v>175</v>
      </c>
      <c r="BM274" s="142" t="s">
        <v>524</v>
      </c>
    </row>
    <row r="275" spans="2:65" s="1" customFormat="1" ht="19.2">
      <c r="B275" s="28"/>
      <c r="D275" s="144" t="s">
        <v>176</v>
      </c>
      <c r="F275" s="145" t="s">
        <v>622</v>
      </c>
      <c r="I275" s="146"/>
      <c r="L275" s="28"/>
      <c r="M275" s="147"/>
      <c r="T275" s="52"/>
      <c r="AT275" s="13" t="s">
        <v>176</v>
      </c>
      <c r="AU275" s="13" t="s">
        <v>88</v>
      </c>
    </row>
    <row r="276" spans="2:65" s="11" customFormat="1" ht="22.8" customHeight="1">
      <c r="B276" s="117"/>
      <c r="D276" s="118" t="s">
        <v>77</v>
      </c>
      <c r="E276" s="127" t="s">
        <v>369</v>
      </c>
      <c r="F276" s="127" t="s">
        <v>370</v>
      </c>
      <c r="I276" s="120"/>
      <c r="J276" s="128">
        <f>BK276</f>
        <v>0</v>
      </c>
      <c r="L276" s="117"/>
      <c r="M276" s="122"/>
      <c r="P276" s="123">
        <f>SUM(P277:P288)</f>
        <v>0</v>
      </c>
      <c r="R276" s="123">
        <f>SUM(R277:R288)</f>
        <v>0</v>
      </c>
      <c r="T276" s="124">
        <f>SUM(T277:T288)</f>
        <v>0</v>
      </c>
      <c r="AR276" s="118" t="s">
        <v>86</v>
      </c>
      <c r="AT276" s="125" t="s">
        <v>77</v>
      </c>
      <c r="AU276" s="125" t="s">
        <v>86</v>
      </c>
      <c r="AY276" s="118" t="s">
        <v>169</v>
      </c>
      <c r="BK276" s="126">
        <f>SUM(BK277:BK288)</f>
        <v>0</v>
      </c>
    </row>
    <row r="277" spans="2:65" s="1" customFormat="1" ht="24.15" customHeight="1">
      <c r="B277" s="129"/>
      <c r="C277" s="130" t="s">
        <v>313</v>
      </c>
      <c r="D277" s="130" t="s">
        <v>171</v>
      </c>
      <c r="E277" s="131" t="s">
        <v>372</v>
      </c>
      <c r="F277" s="132" t="s">
        <v>373</v>
      </c>
      <c r="G277" s="133" t="s">
        <v>202</v>
      </c>
      <c r="H277" s="134">
        <v>70.006</v>
      </c>
      <c r="I277" s="135"/>
      <c r="J277" s="136">
        <f>ROUND(I277*H277,2)</f>
        <v>0</v>
      </c>
      <c r="K277" s="137"/>
      <c r="L277" s="28"/>
      <c r="M277" s="138" t="s">
        <v>1</v>
      </c>
      <c r="N277" s="139" t="s">
        <v>43</v>
      </c>
      <c r="P277" s="140">
        <f>O277*H277</f>
        <v>0</v>
      </c>
      <c r="Q277" s="140">
        <v>0</v>
      </c>
      <c r="R277" s="140">
        <f>Q277*H277</f>
        <v>0</v>
      </c>
      <c r="S277" s="140">
        <v>0</v>
      </c>
      <c r="T277" s="141">
        <f>S277*H277</f>
        <v>0</v>
      </c>
      <c r="AR277" s="142" t="s">
        <v>175</v>
      </c>
      <c r="AT277" s="142" t="s">
        <v>171</v>
      </c>
      <c r="AU277" s="142" t="s">
        <v>88</v>
      </c>
      <c r="AY277" s="13" t="s">
        <v>169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3" t="s">
        <v>86</v>
      </c>
      <c r="BK277" s="143">
        <f>ROUND(I277*H277,2)</f>
        <v>0</v>
      </c>
      <c r="BL277" s="13" t="s">
        <v>175</v>
      </c>
      <c r="BM277" s="142" t="s">
        <v>525</v>
      </c>
    </row>
    <row r="278" spans="2:65" s="1" customFormat="1" ht="19.2">
      <c r="B278" s="28"/>
      <c r="D278" s="144" t="s">
        <v>176</v>
      </c>
      <c r="F278" s="145" t="s">
        <v>373</v>
      </c>
      <c r="I278" s="146"/>
      <c r="L278" s="28"/>
      <c r="M278" s="147"/>
      <c r="T278" s="52"/>
      <c r="AT278" s="13" t="s">
        <v>176</v>
      </c>
      <c r="AU278" s="13" t="s">
        <v>88</v>
      </c>
    </row>
    <row r="279" spans="2:65" s="1" customFormat="1" ht="24.15" customHeight="1">
      <c r="B279" s="129"/>
      <c r="C279" s="130" t="s">
        <v>526</v>
      </c>
      <c r="D279" s="130" t="s">
        <v>171</v>
      </c>
      <c r="E279" s="131" t="s">
        <v>375</v>
      </c>
      <c r="F279" s="132" t="s">
        <v>376</v>
      </c>
      <c r="G279" s="133" t="s">
        <v>202</v>
      </c>
      <c r="H279" s="134">
        <v>70.006</v>
      </c>
      <c r="I279" s="135"/>
      <c r="J279" s="136">
        <f>ROUND(I279*H279,2)</f>
        <v>0</v>
      </c>
      <c r="K279" s="137"/>
      <c r="L279" s="28"/>
      <c r="M279" s="138" t="s">
        <v>1</v>
      </c>
      <c r="N279" s="139" t="s">
        <v>43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175</v>
      </c>
      <c r="AT279" s="142" t="s">
        <v>171</v>
      </c>
      <c r="AU279" s="142" t="s">
        <v>88</v>
      </c>
      <c r="AY279" s="13" t="s">
        <v>169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3" t="s">
        <v>86</v>
      </c>
      <c r="BK279" s="143">
        <f>ROUND(I279*H279,2)</f>
        <v>0</v>
      </c>
      <c r="BL279" s="13" t="s">
        <v>175</v>
      </c>
      <c r="BM279" s="142" t="s">
        <v>527</v>
      </c>
    </row>
    <row r="280" spans="2:65" s="1" customFormat="1" ht="19.2">
      <c r="B280" s="28"/>
      <c r="D280" s="144" t="s">
        <v>176</v>
      </c>
      <c r="F280" s="145" t="s">
        <v>376</v>
      </c>
      <c r="I280" s="146"/>
      <c r="L280" s="28"/>
      <c r="M280" s="147"/>
      <c r="T280" s="52"/>
      <c r="AT280" s="13" t="s">
        <v>176</v>
      </c>
      <c r="AU280" s="13" t="s">
        <v>88</v>
      </c>
    </row>
    <row r="281" spans="2:65" s="1" customFormat="1" ht="24.15" customHeight="1">
      <c r="B281" s="129"/>
      <c r="C281" s="130" t="s">
        <v>316</v>
      </c>
      <c r="D281" s="130" t="s">
        <v>171</v>
      </c>
      <c r="E281" s="131" t="s">
        <v>379</v>
      </c>
      <c r="F281" s="132" t="s">
        <v>380</v>
      </c>
      <c r="G281" s="133" t="s">
        <v>202</v>
      </c>
      <c r="H281" s="134">
        <v>700.06</v>
      </c>
      <c r="I281" s="135"/>
      <c r="J281" s="136">
        <f>ROUND(I281*H281,2)</f>
        <v>0</v>
      </c>
      <c r="K281" s="137"/>
      <c r="L281" s="28"/>
      <c r="M281" s="138" t="s">
        <v>1</v>
      </c>
      <c r="N281" s="139" t="s">
        <v>43</v>
      </c>
      <c r="P281" s="140">
        <f>O281*H281</f>
        <v>0</v>
      </c>
      <c r="Q281" s="140">
        <v>0</v>
      </c>
      <c r="R281" s="140">
        <f>Q281*H281</f>
        <v>0</v>
      </c>
      <c r="S281" s="140">
        <v>0</v>
      </c>
      <c r="T281" s="141">
        <f>S281*H281</f>
        <v>0</v>
      </c>
      <c r="AR281" s="142" t="s">
        <v>175</v>
      </c>
      <c r="AT281" s="142" t="s">
        <v>171</v>
      </c>
      <c r="AU281" s="142" t="s">
        <v>88</v>
      </c>
      <c r="AY281" s="13" t="s">
        <v>169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3" t="s">
        <v>86</v>
      </c>
      <c r="BK281" s="143">
        <f>ROUND(I281*H281,2)</f>
        <v>0</v>
      </c>
      <c r="BL281" s="13" t="s">
        <v>175</v>
      </c>
      <c r="BM281" s="142" t="s">
        <v>528</v>
      </c>
    </row>
    <row r="282" spans="2:65" s="1" customFormat="1" ht="19.2">
      <c r="B282" s="28"/>
      <c r="D282" s="144" t="s">
        <v>176</v>
      </c>
      <c r="F282" s="145" t="s">
        <v>380</v>
      </c>
      <c r="I282" s="146"/>
      <c r="L282" s="28"/>
      <c r="M282" s="147"/>
      <c r="T282" s="52"/>
      <c r="AT282" s="13" t="s">
        <v>176</v>
      </c>
      <c r="AU282" s="13" t="s">
        <v>88</v>
      </c>
    </row>
    <row r="283" spans="2:65" s="1" customFormat="1" ht="33" customHeight="1">
      <c r="B283" s="129"/>
      <c r="C283" s="130" t="s">
        <v>532</v>
      </c>
      <c r="D283" s="130" t="s">
        <v>171</v>
      </c>
      <c r="E283" s="131" t="s">
        <v>514</v>
      </c>
      <c r="F283" s="132" t="s">
        <v>515</v>
      </c>
      <c r="G283" s="133" t="s">
        <v>202</v>
      </c>
      <c r="H283" s="134">
        <v>55.36</v>
      </c>
      <c r="I283" s="135"/>
      <c r="J283" s="136">
        <f>ROUND(I283*H283,2)</f>
        <v>0</v>
      </c>
      <c r="K283" s="137"/>
      <c r="L283" s="28"/>
      <c r="M283" s="138" t="s">
        <v>1</v>
      </c>
      <c r="N283" s="139" t="s">
        <v>43</v>
      </c>
      <c r="P283" s="140">
        <f>O283*H283</f>
        <v>0</v>
      </c>
      <c r="Q283" s="140">
        <v>0</v>
      </c>
      <c r="R283" s="140">
        <f>Q283*H283</f>
        <v>0</v>
      </c>
      <c r="S283" s="140">
        <v>0</v>
      </c>
      <c r="T283" s="141">
        <f>S283*H283</f>
        <v>0</v>
      </c>
      <c r="AR283" s="142" t="s">
        <v>175</v>
      </c>
      <c r="AT283" s="142" t="s">
        <v>171</v>
      </c>
      <c r="AU283" s="142" t="s">
        <v>88</v>
      </c>
      <c r="AY283" s="13" t="s">
        <v>169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3" t="s">
        <v>86</v>
      </c>
      <c r="BK283" s="143">
        <f>ROUND(I283*H283,2)</f>
        <v>0</v>
      </c>
      <c r="BL283" s="13" t="s">
        <v>175</v>
      </c>
      <c r="BM283" s="142" t="s">
        <v>533</v>
      </c>
    </row>
    <row r="284" spans="2:65" s="1" customFormat="1" ht="19.2">
      <c r="B284" s="28"/>
      <c r="D284" s="144" t="s">
        <v>176</v>
      </c>
      <c r="F284" s="145" t="s">
        <v>515</v>
      </c>
      <c r="I284" s="146"/>
      <c r="L284" s="28"/>
      <c r="M284" s="147"/>
      <c r="T284" s="52"/>
      <c r="AT284" s="13" t="s">
        <v>176</v>
      </c>
      <c r="AU284" s="13" t="s">
        <v>88</v>
      </c>
    </row>
    <row r="285" spans="2:65" s="1" customFormat="1" ht="33" customHeight="1">
      <c r="B285" s="129"/>
      <c r="C285" s="130" t="s">
        <v>320</v>
      </c>
      <c r="D285" s="130" t="s">
        <v>171</v>
      </c>
      <c r="E285" s="131" t="s">
        <v>382</v>
      </c>
      <c r="F285" s="132" t="s">
        <v>383</v>
      </c>
      <c r="G285" s="133" t="s">
        <v>202</v>
      </c>
      <c r="H285" s="134">
        <v>8.2000000000000003E-2</v>
      </c>
      <c r="I285" s="135"/>
      <c r="J285" s="136">
        <f>ROUND(I285*H285,2)</f>
        <v>0</v>
      </c>
      <c r="K285" s="137"/>
      <c r="L285" s="28"/>
      <c r="M285" s="138" t="s">
        <v>1</v>
      </c>
      <c r="N285" s="139" t="s">
        <v>43</v>
      </c>
      <c r="P285" s="140">
        <f>O285*H285</f>
        <v>0</v>
      </c>
      <c r="Q285" s="140">
        <v>0</v>
      </c>
      <c r="R285" s="140">
        <f>Q285*H285</f>
        <v>0</v>
      </c>
      <c r="S285" s="140">
        <v>0</v>
      </c>
      <c r="T285" s="141">
        <f>S285*H285</f>
        <v>0</v>
      </c>
      <c r="AR285" s="142" t="s">
        <v>175</v>
      </c>
      <c r="AT285" s="142" t="s">
        <v>171</v>
      </c>
      <c r="AU285" s="142" t="s">
        <v>88</v>
      </c>
      <c r="AY285" s="13" t="s">
        <v>169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3" t="s">
        <v>86</v>
      </c>
      <c r="BK285" s="143">
        <f>ROUND(I285*H285,2)</f>
        <v>0</v>
      </c>
      <c r="BL285" s="13" t="s">
        <v>175</v>
      </c>
      <c r="BM285" s="142" t="s">
        <v>534</v>
      </c>
    </row>
    <row r="286" spans="2:65" s="1" customFormat="1" ht="19.2">
      <c r="B286" s="28"/>
      <c r="D286" s="144" t="s">
        <v>176</v>
      </c>
      <c r="F286" s="145" t="s">
        <v>383</v>
      </c>
      <c r="I286" s="146"/>
      <c r="L286" s="28"/>
      <c r="M286" s="147"/>
      <c r="T286" s="52"/>
      <c r="AT286" s="13" t="s">
        <v>176</v>
      </c>
      <c r="AU286" s="13" t="s">
        <v>88</v>
      </c>
    </row>
    <row r="287" spans="2:65" s="1" customFormat="1" ht="33" customHeight="1">
      <c r="B287" s="129"/>
      <c r="C287" s="130" t="s">
        <v>535</v>
      </c>
      <c r="D287" s="130" t="s">
        <v>171</v>
      </c>
      <c r="E287" s="131" t="s">
        <v>518</v>
      </c>
      <c r="F287" s="132" t="s">
        <v>519</v>
      </c>
      <c r="G287" s="133" t="s">
        <v>202</v>
      </c>
      <c r="H287" s="134">
        <v>14.564</v>
      </c>
      <c r="I287" s="135"/>
      <c r="J287" s="136">
        <f>ROUND(I287*H287,2)</f>
        <v>0</v>
      </c>
      <c r="K287" s="137"/>
      <c r="L287" s="28"/>
      <c r="M287" s="138" t="s">
        <v>1</v>
      </c>
      <c r="N287" s="139" t="s">
        <v>43</v>
      </c>
      <c r="P287" s="140">
        <f>O287*H287</f>
        <v>0</v>
      </c>
      <c r="Q287" s="140">
        <v>0</v>
      </c>
      <c r="R287" s="140">
        <f>Q287*H287</f>
        <v>0</v>
      </c>
      <c r="S287" s="140">
        <v>0</v>
      </c>
      <c r="T287" s="141">
        <f>S287*H287</f>
        <v>0</v>
      </c>
      <c r="AR287" s="142" t="s">
        <v>175</v>
      </c>
      <c r="AT287" s="142" t="s">
        <v>171</v>
      </c>
      <c r="AU287" s="142" t="s">
        <v>88</v>
      </c>
      <c r="AY287" s="13" t="s">
        <v>169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3" t="s">
        <v>86</v>
      </c>
      <c r="BK287" s="143">
        <f>ROUND(I287*H287,2)</f>
        <v>0</v>
      </c>
      <c r="BL287" s="13" t="s">
        <v>175</v>
      </c>
      <c r="BM287" s="142" t="s">
        <v>536</v>
      </c>
    </row>
    <row r="288" spans="2:65" s="1" customFormat="1" ht="19.2">
      <c r="B288" s="28"/>
      <c r="D288" s="144" t="s">
        <v>176</v>
      </c>
      <c r="F288" s="145" t="s">
        <v>519</v>
      </c>
      <c r="I288" s="146"/>
      <c r="L288" s="28"/>
      <c r="M288" s="147"/>
      <c r="T288" s="52"/>
      <c r="AT288" s="13" t="s">
        <v>176</v>
      </c>
      <c r="AU288" s="13" t="s">
        <v>88</v>
      </c>
    </row>
    <row r="289" spans="2:65" s="11" customFormat="1" ht="22.8" customHeight="1">
      <c r="B289" s="117"/>
      <c r="D289" s="118" t="s">
        <v>77</v>
      </c>
      <c r="E289" s="127" t="s">
        <v>385</v>
      </c>
      <c r="F289" s="127" t="s">
        <v>386</v>
      </c>
      <c r="I289" s="120"/>
      <c r="J289" s="128">
        <f>BK289</f>
        <v>0</v>
      </c>
      <c r="L289" s="117"/>
      <c r="M289" s="122"/>
      <c r="P289" s="123">
        <f>SUM(P290:P293)</f>
        <v>0</v>
      </c>
      <c r="R289" s="123">
        <f>SUM(R290:R293)</f>
        <v>0</v>
      </c>
      <c r="T289" s="124">
        <f>SUM(T290:T293)</f>
        <v>0</v>
      </c>
      <c r="AR289" s="118" t="s">
        <v>86</v>
      </c>
      <c r="AT289" s="125" t="s">
        <v>77</v>
      </c>
      <c r="AU289" s="125" t="s">
        <v>86</v>
      </c>
      <c r="AY289" s="118" t="s">
        <v>169</v>
      </c>
      <c r="BK289" s="126">
        <f>SUM(BK290:BK293)</f>
        <v>0</v>
      </c>
    </row>
    <row r="290" spans="2:65" s="1" customFormat="1" ht="33" customHeight="1">
      <c r="B290" s="129"/>
      <c r="C290" s="130" t="s">
        <v>324</v>
      </c>
      <c r="D290" s="130" t="s">
        <v>171</v>
      </c>
      <c r="E290" s="131" t="s">
        <v>388</v>
      </c>
      <c r="F290" s="132" t="s">
        <v>389</v>
      </c>
      <c r="G290" s="133" t="s">
        <v>202</v>
      </c>
      <c r="H290" s="134">
        <v>880.22299999999996</v>
      </c>
      <c r="I290" s="135"/>
      <c r="J290" s="136">
        <f>ROUND(I290*H290,2)</f>
        <v>0</v>
      </c>
      <c r="K290" s="137"/>
      <c r="L290" s="28"/>
      <c r="M290" s="138" t="s">
        <v>1</v>
      </c>
      <c r="N290" s="139" t="s">
        <v>43</v>
      </c>
      <c r="P290" s="140">
        <f>O290*H290</f>
        <v>0</v>
      </c>
      <c r="Q290" s="140">
        <v>0</v>
      </c>
      <c r="R290" s="140">
        <f>Q290*H290</f>
        <v>0</v>
      </c>
      <c r="S290" s="140">
        <v>0</v>
      </c>
      <c r="T290" s="141">
        <f>S290*H290</f>
        <v>0</v>
      </c>
      <c r="AR290" s="142" t="s">
        <v>175</v>
      </c>
      <c r="AT290" s="142" t="s">
        <v>171</v>
      </c>
      <c r="AU290" s="142" t="s">
        <v>88</v>
      </c>
      <c r="AY290" s="13" t="s">
        <v>169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3" t="s">
        <v>86</v>
      </c>
      <c r="BK290" s="143">
        <f>ROUND(I290*H290,2)</f>
        <v>0</v>
      </c>
      <c r="BL290" s="13" t="s">
        <v>175</v>
      </c>
      <c r="BM290" s="142" t="s">
        <v>537</v>
      </c>
    </row>
    <row r="291" spans="2:65" s="1" customFormat="1" ht="19.2">
      <c r="B291" s="28"/>
      <c r="D291" s="144" t="s">
        <v>176</v>
      </c>
      <c r="F291" s="145" t="s">
        <v>389</v>
      </c>
      <c r="I291" s="146"/>
      <c r="L291" s="28"/>
      <c r="M291" s="147"/>
      <c r="T291" s="52"/>
      <c r="AT291" s="13" t="s">
        <v>176</v>
      </c>
      <c r="AU291" s="13" t="s">
        <v>88</v>
      </c>
    </row>
    <row r="292" spans="2:65" s="1" customFormat="1" ht="33" customHeight="1">
      <c r="B292" s="129"/>
      <c r="C292" s="130" t="s">
        <v>529</v>
      </c>
      <c r="D292" s="130" t="s">
        <v>171</v>
      </c>
      <c r="E292" s="131" t="s">
        <v>391</v>
      </c>
      <c r="F292" s="132" t="s">
        <v>392</v>
      </c>
      <c r="G292" s="133" t="s">
        <v>202</v>
      </c>
      <c r="H292" s="134">
        <v>880.22299999999996</v>
      </c>
      <c r="I292" s="135"/>
      <c r="J292" s="136">
        <f>ROUND(I292*H292,2)</f>
        <v>0</v>
      </c>
      <c r="K292" s="137"/>
      <c r="L292" s="28"/>
      <c r="M292" s="138" t="s">
        <v>1</v>
      </c>
      <c r="N292" s="139" t="s">
        <v>43</v>
      </c>
      <c r="P292" s="140">
        <f>O292*H292</f>
        <v>0</v>
      </c>
      <c r="Q292" s="140">
        <v>0</v>
      </c>
      <c r="R292" s="140">
        <f>Q292*H292</f>
        <v>0</v>
      </c>
      <c r="S292" s="140">
        <v>0</v>
      </c>
      <c r="T292" s="141">
        <f>S292*H292</f>
        <v>0</v>
      </c>
      <c r="AR292" s="142" t="s">
        <v>175</v>
      </c>
      <c r="AT292" s="142" t="s">
        <v>171</v>
      </c>
      <c r="AU292" s="142" t="s">
        <v>88</v>
      </c>
      <c r="AY292" s="13" t="s">
        <v>169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3" t="s">
        <v>86</v>
      </c>
      <c r="BK292" s="143">
        <f>ROUND(I292*H292,2)</f>
        <v>0</v>
      </c>
      <c r="BL292" s="13" t="s">
        <v>175</v>
      </c>
      <c r="BM292" s="142" t="s">
        <v>623</v>
      </c>
    </row>
    <row r="293" spans="2:65" s="1" customFormat="1" ht="19.2">
      <c r="B293" s="28"/>
      <c r="D293" s="144" t="s">
        <v>176</v>
      </c>
      <c r="F293" s="145" t="s">
        <v>392</v>
      </c>
      <c r="I293" s="146"/>
      <c r="L293" s="28"/>
      <c r="M293" s="147"/>
      <c r="T293" s="52"/>
      <c r="AT293" s="13" t="s">
        <v>176</v>
      </c>
      <c r="AU293" s="13" t="s">
        <v>88</v>
      </c>
    </row>
    <row r="294" spans="2:65" s="11" customFormat="1" ht="25.95" customHeight="1">
      <c r="B294" s="117"/>
      <c r="D294" s="118" t="s">
        <v>77</v>
      </c>
      <c r="E294" s="119" t="s">
        <v>405</v>
      </c>
      <c r="F294" s="119" t="s">
        <v>406</v>
      </c>
      <c r="I294" s="120"/>
      <c r="J294" s="121">
        <f>BK294</f>
        <v>0</v>
      </c>
      <c r="L294" s="117"/>
      <c r="M294" s="122"/>
      <c r="P294" s="123">
        <f>P295+P304+P307+P310</f>
        <v>0</v>
      </c>
      <c r="R294" s="123">
        <f>R295+R304+R307+R310</f>
        <v>0</v>
      </c>
      <c r="T294" s="124">
        <f>T295+T304+T307+T310</f>
        <v>0</v>
      </c>
      <c r="AR294" s="118" t="s">
        <v>188</v>
      </c>
      <c r="AT294" s="125" t="s">
        <v>77</v>
      </c>
      <c r="AU294" s="125" t="s">
        <v>78</v>
      </c>
      <c r="AY294" s="118" t="s">
        <v>169</v>
      </c>
      <c r="BK294" s="126">
        <f>BK295+BK304+BK307+BK310</f>
        <v>0</v>
      </c>
    </row>
    <row r="295" spans="2:65" s="11" customFormat="1" ht="22.8" customHeight="1">
      <c r="B295" s="117"/>
      <c r="D295" s="118" t="s">
        <v>77</v>
      </c>
      <c r="E295" s="127" t="s">
        <v>407</v>
      </c>
      <c r="F295" s="127" t="s">
        <v>408</v>
      </c>
      <c r="I295" s="120"/>
      <c r="J295" s="128">
        <f>BK295</f>
        <v>0</v>
      </c>
      <c r="L295" s="117"/>
      <c r="M295" s="122"/>
      <c r="P295" s="123">
        <f>SUM(P296:P303)</f>
        <v>0</v>
      </c>
      <c r="R295" s="123">
        <f>SUM(R296:R303)</f>
        <v>0</v>
      </c>
      <c r="T295" s="124">
        <f>SUM(T296:T303)</f>
        <v>0</v>
      </c>
      <c r="AR295" s="118" t="s">
        <v>188</v>
      </c>
      <c r="AT295" s="125" t="s">
        <v>77</v>
      </c>
      <c r="AU295" s="125" t="s">
        <v>86</v>
      </c>
      <c r="AY295" s="118" t="s">
        <v>169</v>
      </c>
      <c r="BK295" s="126">
        <f>SUM(BK296:BK303)</f>
        <v>0</v>
      </c>
    </row>
    <row r="296" spans="2:65" s="1" customFormat="1" ht="16.5" customHeight="1">
      <c r="B296" s="129"/>
      <c r="C296" s="130" t="s">
        <v>330</v>
      </c>
      <c r="D296" s="130" t="s">
        <v>171</v>
      </c>
      <c r="E296" s="131" t="s">
        <v>410</v>
      </c>
      <c r="F296" s="132" t="s">
        <v>411</v>
      </c>
      <c r="G296" s="133" t="s">
        <v>412</v>
      </c>
      <c r="H296" s="134">
        <v>1</v>
      </c>
      <c r="I296" s="135"/>
      <c r="J296" s="136">
        <f>ROUND(I296*H296,2)</f>
        <v>0</v>
      </c>
      <c r="K296" s="137"/>
      <c r="L296" s="28"/>
      <c r="M296" s="138" t="s">
        <v>1</v>
      </c>
      <c r="N296" s="139" t="s">
        <v>43</v>
      </c>
      <c r="P296" s="140">
        <f>O296*H296</f>
        <v>0</v>
      </c>
      <c r="Q296" s="140">
        <v>0</v>
      </c>
      <c r="R296" s="140">
        <f>Q296*H296</f>
        <v>0</v>
      </c>
      <c r="S296" s="140">
        <v>0</v>
      </c>
      <c r="T296" s="141">
        <f>S296*H296</f>
        <v>0</v>
      </c>
      <c r="AR296" s="142" t="s">
        <v>175</v>
      </c>
      <c r="AT296" s="142" t="s">
        <v>171</v>
      </c>
      <c r="AU296" s="142" t="s">
        <v>88</v>
      </c>
      <c r="AY296" s="13" t="s">
        <v>169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3" t="s">
        <v>86</v>
      </c>
      <c r="BK296" s="143">
        <f>ROUND(I296*H296,2)</f>
        <v>0</v>
      </c>
      <c r="BL296" s="13" t="s">
        <v>175</v>
      </c>
      <c r="BM296" s="142" t="s">
        <v>624</v>
      </c>
    </row>
    <row r="297" spans="2:65" s="1" customFormat="1" ht="10.199999999999999">
      <c r="B297" s="28"/>
      <c r="D297" s="144" t="s">
        <v>176</v>
      </c>
      <c r="F297" s="145" t="s">
        <v>411</v>
      </c>
      <c r="I297" s="146"/>
      <c r="L297" s="28"/>
      <c r="M297" s="147"/>
      <c r="T297" s="52"/>
      <c r="AT297" s="13" t="s">
        <v>176</v>
      </c>
      <c r="AU297" s="13" t="s">
        <v>88</v>
      </c>
    </row>
    <row r="298" spans="2:65" s="1" customFormat="1" ht="16.5" customHeight="1">
      <c r="B298" s="129"/>
      <c r="C298" s="130" t="s">
        <v>625</v>
      </c>
      <c r="D298" s="130" t="s">
        <v>171</v>
      </c>
      <c r="E298" s="131" t="s">
        <v>414</v>
      </c>
      <c r="F298" s="132" t="s">
        <v>415</v>
      </c>
      <c r="G298" s="133" t="s">
        <v>412</v>
      </c>
      <c r="H298" s="134">
        <v>1</v>
      </c>
      <c r="I298" s="135"/>
      <c r="J298" s="136">
        <f>ROUND(I298*H298,2)</f>
        <v>0</v>
      </c>
      <c r="K298" s="137"/>
      <c r="L298" s="28"/>
      <c r="M298" s="138" t="s">
        <v>1</v>
      </c>
      <c r="N298" s="139" t="s">
        <v>43</v>
      </c>
      <c r="P298" s="140">
        <f>O298*H298</f>
        <v>0</v>
      </c>
      <c r="Q298" s="140">
        <v>0</v>
      </c>
      <c r="R298" s="140">
        <f>Q298*H298</f>
        <v>0</v>
      </c>
      <c r="S298" s="140">
        <v>0</v>
      </c>
      <c r="T298" s="141">
        <f>S298*H298</f>
        <v>0</v>
      </c>
      <c r="AR298" s="142" t="s">
        <v>175</v>
      </c>
      <c r="AT298" s="142" t="s">
        <v>171</v>
      </c>
      <c r="AU298" s="142" t="s">
        <v>88</v>
      </c>
      <c r="AY298" s="13" t="s">
        <v>169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3" t="s">
        <v>86</v>
      </c>
      <c r="BK298" s="143">
        <f>ROUND(I298*H298,2)</f>
        <v>0</v>
      </c>
      <c r="BL298" s="13" t="s">
        <v>175</v>
      </c>
      <c r="BM298" s="142" t="s">
        <v>626</v>
      </c>
    </row>
    <row r="299" spans="2:65" s="1" customFormat="1" ht="10.199999999999999">
      <c r="B299" s="28"/>
      <c r="D299" s="144" t="s">
        <v>176</v>
      </c>
      <c r="F299" s="145" t="s">
        <v>415</v>
      </c>
      <c r="I299" s="146"/>
      <c r="L299" s="28"/>
      <c r="M299" s="147"/>
      <c r="T299" s="52"/>
      <c r="AT299" s="13" t="s">
        <v>176</v>
      </c>
      <c r="AU299" s="13" t="s">
        <v>88</v>
      </c>
    </row>
    <row r="300" spans="2:65" s="1" customFormat="1" ht="16.5" customHeight="1">
      <c r="B300" s="129"/>
      <c r="C300" s="130" t="s">
        <v>340</v>
      </c>
      <c r="D300" s="130" t="s">
        <v>171</v>
      </c>
      <c r="E300" s="131" t="s">
        <v>418</v>
      </c>
      <c r="F300" s="132" t="s">
        <v>419</v>
      </c>
      <c r="G300" s="133" t="s">
        <v>412</v>
      </c>
      <c r="H300" s="134">
        <v>1</v>
      </c>
      <c r="I300" s="135"/>
      <c r="J300" s="136">
        <f>ROUND(I300*H300,2)</f>
        <v>0</v>
      </c>
      <c r="K300" s="137"/>
      <c r="L300" s="28"/>
      <c r="M300" s="138" t="s">
        <v>1</v>
      </c>
      <c r="N300" s="139" t="s">
        <v>43</v>
      </c>
      <c r="P300" s="140">
        <f>O300*H300</f>
        <v>0</v>
      </c>
      <c r="Q300" s="140">
        <v>0</v>
      </c>
      <c r="R300" s="140">
        <f>Q300*H300</f>
        <v>0</v>
      </c>
      <c r="S300" s="140">
        <v>0</v>
      </c>
      <c r="T300" s="141">
        <f>S300*H300</f>
        <v>0</v>
      </c>
      <c r="AR300" s="142" t="s">
        <v>420</v>
      </c>
      <c r="AT300" s="142" t="s">
        <v>171</v>
      </c>
      <c r="AU300" s="142" t="s">
        <v>88</v>
      </c>
      <c r="AY300" s="13" t="s">
        <v>169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3" t="s">
        <v>86</v>
      </c>
      <c r="BK300" s="143">
        <f>ROUND(I300*H300,2)</f>
        <v>0</v>
      </c>
      <c r="BL300" s="13" t="s">
        <v>420</v>
      </c>
      <c r="BM300" s="142" t="s">
        <v>627</v>
      </c>
    </row>
    <row r="301" spans="2:65" s="1" customFormat="1" ht="10.199999999999999">
      <c r="B301" s="28"/>
      <c r="D301" s="144" t="s">
        <v>176</v>
      </c>
      <c r="F301" s="145" t="s">
        <v>419</v>
      </c>
      <c r="I301" s="146"/>
      <c r="L301" s="28"/>
      <c r="M301" s="147"/>
      <c r="T301" s="52"/>
      <c r="AT301" s="13" t="s">
        <v>176</v>
      </c>
      <c r="AU301" s="13" t="s">
        <v>88</v>
      </c>
    </row>
    <row r="302" spans="2:65" s="1" customFormat="1" ht="16.5" customHeight="1">
      <c r="B302" s="129"/>
      <c r="C302" s="130" t="s">
        <v>628</v>
      </c>
      <c r="D302" s="130" t="s">
        <v>171</v>
      </c>
      <c r="E302" s="131" t="s">
        <v>422</v>
      </c>
      <c r="F302" s="132" t="s">
        <v>423</v>
      </c>
      <c r="G302" s="133" t="s">
        <v>412</v>
      </c>
      <c r="H302" s="134">
        <v>1</v>
      </c>
      <c r="I302" s="135"/>
      <c r="J302" s="136">
        <f>ROUND(I302*H302,2)</f>
        <v>0</v>
      </c>
      <c r="K302" s="137"/>
      <c r="L302" s="28"/>
      <c r="M302" s="138" t="s">
        <v>1</v>
      </c>
      <c r="N302" s="139" t="s">
        <v>43</v>
      </c>
      <c r="P302" s="140">
        <f>O302*H302</f>
        <v>0</v>
      </c>
      <c r="Q302" s="140">
        <v>0</v>
      </c>
      <c r="R302" s="140">
        <f>Q302*H302</f>
        <v>0</v>
      </c>
      <c r="S302" s="140">
        <v>0</v>
      </c>
      <c r="T302" s="141">
        <f>S302*H302</f>
        <v>0</v>
      </c>
      <c r="AR302" s="142" t="s">
        <v>420</v>
      </c>
      <c r="AT302" s="142" t="s">
        <v>171</v>
      </c>
      <c r="AU302" s="142" t="s">
        <v>88</v>
      </c>
      <c r="AY302" s="13" t="s">
        <v>169</v>
      </c>
      <c r="BE302" s="143">
        <f>IF(N302="základní",J302,0)</f>
        <v>0</v>
      </c>
      <c r="BF302" s="143">
        <f>IF(N302="snížená",J302,0)</f>
        <v>0</v>
      </c>
      <c r="BG302" s="143">
        <f>IF(N302="zákl. přenesená",J302,0)</f>
        <v>0</v>
      </c>
      <c r="BH302" s="143">
        <f>IF(N302="sníž. přenesená",J302,0)</f>
        <v>0</v>
      </c>
      <c r="BI302" s="143">
        <f>IF(N302="nulová",J302,0)</f>
        <v>0</v>
      </c>
      <c r="BJ302" s="13" t="s">
        <v>86</v>
      </c>
      <c r="BK302" s="143">
        <f>ROUND(I302*H302,2)</f>
        <v>0</v>
      </c>
      <c r="BL302" s="13" t="s">
        <v>420</v>
      </c>
      <c r="BM302" s="142" t="s">
        <v>629</v>
      </c>
    </row>
    <row r="303" spans="2:65" s="1" customFormat="1" ht="10.199999999999999">
      <c r="B303" s="28"/>
      <c r="D303" s="144" t="s">
        <v>176</v>
      </c>
      <c r="F303" s="145" t="s">
        <v>423</v>
      </c>
      <c r="I303" s="146"/>
      <c r="L303" s="28"/>
      <c r="M303" s="147"/>
      <c r="T303" s="52"/>
      <c r="AT303" s="13" t="s">
        <v>176</v>
      </c>
      <c r="AU303" s="13" t="s">
        <v>88</v>
      </c>
    </row>
    <row r="304" spans="2:65" s="11" customFormat="1" ht="22.8" customHeight="1">
      <c r="B304" s="117"/>
      <c r="D304" s="118" t="s">
        <v>77</v>
      </c>
      <c r="E304" s="127" t="s">
        <v>425</v>
      </c>
      <c r="F304" s="127" t="s">
        <v>426</v>
      </c>
      <c r="I304" s="120"/>
      <c r="J304" s="128">
        <f>BK304</f>
        <v>0</v>
      </c>
      <c r="L304" s="117"/>
      <c r="M304" s="122"/>
      <c r="P304" s="123">
        <f>SUM(P305:P306)</f>
        <v>0</v>
      </c>
      <c r="R304" s="123">
        <f>SUM(R305:R306)</f>
        <v>0</v>
      </c>
      <c r="T304" s="124">
        <f>SUM(T305:T306)</f>
        <v>0</v>
      </c>
      <c r="AR304" s="118" t="s">
        <v>188</v>
      </c>
      <c r="AT304" s="125" t="s">
        <v>77</v>
      </c>
      <c r="AU304" s="125" t="s">
        <v>86</v>
      </c>
      <c r="AY304" s="118" t="s">
        <v>169</v>
      </c>
      <c r="BK304" s="126">
        <f>SUM(BK305:BK306)</f>
        <v>0</v>
      </c>
    </row>
    <row r="305" spans="2:65" s="1" customFormat="1" ht="16.5" customHeight="1">
      <c r="B305" s="129"/>
      <c r="C305" s="130" t="s">
        <v>333</v>
      </c>
      <c r="D305" s="130" t="s">
        <v>171</v>
      </c>
      <c r="E305" s="131" t="s">
        <v>428</v>
      </c>
      <c r="F305" s="132" t="s">
        <v>426</v>
      </c>
      <c r="G305" s="133" t="s">
        <v>412</v>
      </c>
      <c r="H305" s="134">
        <v>1</v>
      </c>
      <c r="I305" s="135"/>
      <c r="J305" s="136">
        <f>ROUND(I305*H305,2)</f>
        <v>0</v>
      </c>
      <c r="K305" s="137"/>
      <c r="L305" s="28"/>
      <c r="M305" s="138" t="s">
        <v>1</v>
      </c>
      <c r="N305" s="139" t="s">
        <v>43</v>
      </c>
      <c r="P305" s="140">
        <f>O305*H305</f>
        <v>0</v>
      </c>
      <c r="Q305" s="140">
        <v>0</v>
      </c>
      <c r="R305" s="140">
        <f>Q305*H305</f>
        <v>0</v>
      </c>
      <c r="S305" s="140">
        <v>0</v>
      </c>
      <c r="T305" s="141">
        <f>S305*H305</f>
        <v>0</v>
      </c>
      <c r="AR305" s="142" t="s">
        <v>175</v>
      </c>
      <c r="AT305" s="142" t="s">
        <v>171</v>
      </c>
      <c r="AU305" s="142" t="s">
        <v>88</v>
      </c>
      <c r="AY305" s="13" t="s">
        <v>169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3" t="s">
        <v>86</v>
      </c>
      <c r="BK305" s="143">
        <f>ROUND(I305*H305,2)</f>
        <v>0</v>
      </c>
      <c r="BL305" s="13" t="s">
        <v>175</v>
      </c>
      <c r="BM305" s="142" t="s">
        <v>630</v>
      </c>
    </row>
    <row r="306" spans="2:65" s="1" customFormat="1" ht="10.199999999999999">
      <c r="B306" s="28"/>
      <c r="D306" s="144" t="s">
        <v>176</v>
      </c>
      <c r="F306" s="145" t="s">
        <v>426</v>
      </c>
      <c r="I306" s="146"/>
      <c r="L306" s="28"/>
      <c r="M306" s="147"/>
      <c r="T306" s="52"/>
      <c r="AT306" s="13" t="s">
        <v>176</v>
      </c>
      <c r="AU306" s="13" t="s">
        <v>88</v>
      </c>
    </row>
    <row r="307" spans="2:65" s="11" customFormat="1" ht="22.8" customHeight="1">
      <c r="B307" s="117"/>
      <c r="D307" s="118" t="s">
        <v>77</v>
      </c>
      <c r="E307" s="127" t="s">
        <v>430</v>
      </c>
      <c r="F307" s="127" t="s">
        <v>431</v>
      </c>
      <c r="I307" s="120"/>
      <c r="J307" s="128">
        <f>BK307</f>
        <v>0</v>
      </c>
      <c r="L307" s="117"/>
      <c r="M307" s="122"/>
      <c r="P307" s="123">
        <f>SUM(P308:P309)</f>
        <v>0</v>
      </c>
      <c r="R307" s="123">
        <f>SUM(R308:R309)</f>
        <v>0</v>
      </c>
      <c r="T307" s="124">
        <f>SUM(T308:T309)</f>
        <v>0</v>
      </c>
      <c r="AR307" s="118" t="s">
        <v>188</v>
      </c>
      <c r="AT307" s="125" t="s">
        <v>77</v>
      </c>
      <c r="AU307" s="125" t="s">
        <v>86</v>
      </c>
      <c r="AY307" s="118" t="s">
        <v>169</v>
      </c>
      <c r="BK307" s="126">
        <f>SUM(BK308:BK309)</f>
        <v>0</v>
      </c>
    </row>
    <row r="308" spans="2:65" s="1" customFormat="1" ht="21.75" customHeight="1">
      <c r="B308" s="129"/>
      <c r="C308" s="130" t="s">
        <v>631</v>
      </c>
      <c r="D308" s="130" t="s">
        <v>171</v>
      </c>
      <c r="E308" s="131" t="s">
        <v>432</v>
      </c>
      <c r="F308" s="132" t="s">
        <v>433</v>
      </c>
      <c r="G308" s="133" t="s">
        <v>412</v>
      </c>
      <c r="H308" s="134">
        <v>6</v>
      </c>
      <c r="I308" s="135"/>
      <c r="J308" s="136">
        <f>ROUND(I308*H308,2)</f>
        <v>0</v>
      </c>
      <c r="K308" s="137"/>
      <c r="L308" s="28"/>
      <c r="M308" s="138" t="s">
        <v>1</v>
      </c>
      <c r="N308" s="139" t="s">
        <v>43</v>
      </c>
      <c r="P308" s="140">
        <f>O308*H308</f>
        <v>0</v>
      </c>
      <c r="Q308" s="140">
        <v>0</v>
      </c>
      <c r="R308" s="140">
        <f>Q308*H308</f>
        <v>0</v>
      </c>
      <c r="S308" s="140">
        <v>0</v>
      </c>
      <c r="T308" s="141">
        <f>S308*H308</f>
        <v>0</v>
      </c>
      <c r="AR308" s="142" t="s">
        <v>175</v>
      </c>
      <c r="AT308" s="142" t="s">
        <v>171</v>
      </c>
      <c r="AU308" s="142" t="s">
        <v>88</v>
      </c>
      <c r="AY308" s="13" t="s">
        <v>169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3" t="s">
        <v>86</v>
      </c>
      <c r="BK308" s="143">
        <f>ROUND(I308*H308,2)</f>
        <v>0</v>
      </c>
      <c r="BL308" s="13" t="s">
        <v>175</v>
      </c>
      <c r="BM308" s="142" t="s">
        <v>632</v>
      </c>
    </row>
    <row r="309" spans="2:65" s="1" customFormat="1" ht="10.199999999999999">
      <c r="B309" s="28"/>
      <c r="D309" s="144" t="s">
        <v>176</v>
      </c>
      <c r="F309" s="145" t="s">
        <v>433</v>
      </c>
      <c r="I309" s="146"/>
      <c r="L309" s="28"/>
      <c r="M309" s="147"/>
      <c r="T309" s="52"/>
      <c r="AT309" s="13" t="s">
        <v>176</v>
      </c>
      <c r="AU309" s="13" t="s">
        <v>88</v>
      </c>
    </row>
    <row r="310" spans="2:65" s="11" customFormat="1" ht="22.8" customHeight="1">
      <c r="B310" s="117"/>
      <c r="D310" s="118" t="s">
        <v>77</v>
      </c>
      <c r="E310" s="127" t="s">
        <v>435</v>
      </c>
      <c r="F310" s="127" t="s">
        <v>436</v>
      </c>
      <c r="I310" s="120"/>
      <c r="J310" s="128">
        <f>BK310</f>
        <v>0</v>
      </c>
      <c r="L310" s="117"/>
      <c r="M310" s="122"/>
      <c r="P310" s="123">
        <f>SUM(P311:P314)</f>
        <v>0</v>
      </c>
      <c r="R310" s="123">
        <f>SUM(R311:R314)</f>
        <v>0</v>
      </c>
      <c r="T310" s="124">
        <f>SUM(T311:T314)</f>
        <v>0</v>
      </c>
      <c r="AR310" s="118" t="s">
        <v>188</v>
      </c>
      <c r="AT310" s="125" t="s">
        <v>77</v>
      </c>
      <c r="AU310" s="125" t="s">
        <v>86</v>
      </c>
      <c r="AY310" s="118" t="s">
        <v>169</v>
      </c>
      <c r="BK310" s="126">
        <f>SUM(BK311:BK314)</f>
        <v>0</v>
      </c>
    </row>
    <row r="311" spans="2:65" s="1" customFormat="1" ht="21.75" customHeight="1">
      <c r="B311" s="129"/>
      <c r="C311" s="130" t="s">
        <v>337</v>
      </c>
      <c r="D311" s="130" t="s">
        <v>171</v>
      </c>
      <c r="E311" s="131" t="s">
        <v>438</v>
      </c>
      <c r="F311" s="132" t="s">
        <v>439</v>
      </c>
      <c r="G311" s="133" t="s">
        <v>412</v>
      </c>
      <c r="H311" s="134">
        <v>1</v>
      </c>
      <c r="I311" s="135"/>
      <c r="J311" s="136">
        <f>ROUND(I311*H311,2)</f>
        <v>0</v>
      </c>
      <c r="K311" s="137"/>
      <c r="L311" s="28"/>
      <c r="M311" s="138" t="s">
        <v>1</v>
      </c>
      <c r="N311" s="139" t="s">
        <v>43</v>
      </c>
      <c r="P311" s="140">
        <f>O311*H311</f>
        <v>0</v>
      </c>
      <c r="Q311" s="140">
        <v>0</v>
      </c>
      <c r="R311" s="140">
        <f>Q311*H311</f>
        <v>0</v>
      </c>
      <c r="S311" s="140">
        <v>0</v>
      </c>
      <c r="T311" s="141">
        <f>S311*H311</f>
        <v>0</v>
      </c>
      <c r="AR311" s="142" t="s">
        <v>175</v>
      </c>
      <c r="AT311" s="142" t="s">
        <v>171</v>
      </c>
      <c r="AU311" s="142" t="s">
        <v>88</v>
      </c>
      <c r="AY311" s="13" t="s">
        <v>169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3" t="s">
        <v>86</v>
      </c>
      <c r="BK311" s="143">
        <f>ROUND(I311*H311,2)</f>
        <v>0</v>
      </c>
      <c r="BL311" s="13" t="s">
        <v>175</v>
      </c>
      <c r="BM311" s="142" t="s">
        <v>633</v>
      </c>
    </row>
    <row r="312" spans="2:65" s="1" customFormat="1" ht="10.199999999999999">
      <c r="B312" s="28"/>
      <c r="D312" s="144" t="s">
        <v>176</v>
      </c>
      <c r="F312" s="145" t="s">
        <v>439</v>
      </c>
      <c r="I312" s="146"/>
      <c r="L312" s="28"/>
      <c r="M312" s="147"/>
      <c r="T312" s="52"/>
      <c r="AT312" s="13" t="s">
        <v>176</v>
      </c>
      <c r="AU312" s="13" t="s">
        <v>88</v>
      </c>
    </row>
    <row r="313" spans="2:65" s="1" customFormat="1" ht="24.15" customHeight="1">
      <c r="B313" s="129"/>
      <c r="C313" s="130" t="s">
        <v>634</v>
      </c>
      <c r="D313" s="130" t="s">
        <v>171</v>
      </c>
      <c r="E313" s="131" t="s">
        <v>441</v>
      </c>
      <c r="F313" s="132" t="s">
        <v>442</v>
      </c>
      <c r="G313" s="133" t="s">
        <v>412</v>
      </c>
      <c r="H313" s="134">
        <v>1</v>
      </c>
      <c r="I313" s="135"/>
      <c r="J313" s="136">
        <f>ROUND(I313*H313,2)</f>
        <v>0</v>
      </c>
      <c r="K313" s="137"/>
      <c r="L313" s="28"/>
      <c r="M313" s="138" t="s">
        <v>1</v>
      </c>
      <c r="N313" s="139" t="s">
        <v>43</v>
      </c>
      <c r="P313" s="140">
        <f>O313*H313</f>
        <v>0</v>
      </c>
      <c r="Q313" s="140">
        <v>0</v>
      </c>
      <c r="R313" s="140">
        <f>Q313*H313</f>
        <v>0</v>
      </c>
      <c r="S313" s="140">
        <v>0</v>
      </c>
      <c r="T313" s="141">
        <f>S313*H313</f>
        <v>0</v>
      </c>
      <c r="AR313" s="142" t="s">
        <v>175</v>
      </c>
      <c r="AT313" s="142" t="s">
        <v>171</v>
      </c>
      <c r="AU313" s="142" t="s">
        <v>88</v>
      </c>
      <c r="AY313" s="13" t="s">
        <v>169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3" t="s">
        <v>86</v>
      </c>
      <c r="BK313" s="143">
        <f>ROUND(I313*H313,2)</f>
        <v>0</v>
      </c>
      <c r="BL313" s="13" t="s">
        <v>175</v>
      </c>
      <c r="BM313" s="142" t="s">
        <v>635</v>
      </c>
    </row>
    <row r="314" spans="2:65" s="1" customFormat="1" ht="10.199999999999999">
      <c r="B314" s="28"/>
      <c r="D314" s="144" t="s">
        <v>176</v>
      </c>
      <c r="F314" s="145" t="s">
        <v>442</v>
      </c>
      <c r="I314" s="146"/>
      <c r="L314" s="28"/>
      <c r="M314" s="159"/>
      <c r="N314" s="160"/>
      <c r="O314" s="160"/>
      <c r="P314" s="160"/>
      <c r="Q314" s="160"/>
      <c r="R314" s="160"/>
      <c r="S314" s="160"/>
      <c r="T314" s="161"/>
      <c r="AT314" s="13" t="s">
        <v>176</v>
      </c>
      <c r="AU314" s="13" t="s">
        <v>88</v>
      </c>
    </row>
    <row r="315" spans="2:65" s="1" customFormat="1" ht="6.9" customHeight="1">
      <c r="B315" s="40"/>
      <c r="C315" s="41"/>
      <c r="D315" s="41"/>
      <c r="E315" s="41"/>
      <c r="F315" s="41"/>
      <c r="G315" s="41"/>
      <c r="H315" s="41"/>
      <c r="I315" s="41"/>
      <c r="J315" s="41"/>
      <c r="K315" s="41"/>
      <c r="L315" s="28"/>
    </row>
  </sheetData>
  <autoFilter ref="C129:K314" xr:uid="{00000000-0009-0000-0000-000003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5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95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636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ROUND(J131,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ROUND((SUM(BE131:BE252)),  2)</f>
        <v>0</v>
      </c>
      <c r="I33" s="88">
        <v>0.21</v>
      </c>
      <c r="J33" s="87">
        <f>ROUND(((SUM(BE131:BE252))*I33),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ROUND((SUM(BF131:BF252)),  2)</f>
        <v>0</v>
      </c>
      <c r="I34" s="88">
        <v>0.15</v>
      </c>
      <c r="J34" s="87">
        <f>ROUND(((SUM(BF131:BF252))*I34),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ROUND((SUM(BG131:BG252)),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ROUND((SUM(BH131:BH252)),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ROUND((SUM(BI131:BI252)),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103 - Propojení parkov...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J131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J132</f>
        <v>0</v>
      </c>
      <c r="L97" s="100"/>
    </row>
    <row r="98" spans="2:12" s="9" customFormat="1" ht="19.95" customHeight="1">
      <c r="B98" s="104"/>
      <c r="D98" s="105" t="s">
        <v>138</v>
      </c>
      <c r="E98" s="106"/>
      <c r="F98" s="106"/>
      <c r="G98" s="106"/>
      <c r="H98" s="106"/>
      <c r="I98" s="106"/>
      <c r="J98" s="107">
        <f>J133</f>
        <v>0</v>
      </c>
      <c r="L98" s="104"/>
    </row>
    <row r="99" spans="2:12" s="9" customFormat="1" ht="19.95" customHeight="1">
      <c r="B99" s="104"/>
      <c r="D99" s="105" t="s">
        <v>141</v>
      </c>
      <c r="E99" s="106"/>
      <c r="F99" s="106"/>
      <c r="G99" s="106"/>
      <c r="H99" s="106"/>
      <c r="I99" s="106"/>
      <c r="J99" s="107">
        <f>J164</f>
        <v>0</v>
      </c>
      <c r="L99" s="104"/>
    </row>
    <row r="100" spans="2:12" s="9" customFormat="1" ht="19.95" customHeight="1">
      <c r="B100" s="104"/>
      <c r="D100" s="105" t="s">
        <v>142</v>
      </c>
      <c r="E100" s="106"/>
      <c r="F100" s="106"/>
      <c r="G100" s="106"/>
      <c r="H100" s="106"/>
      <c r="I100" s="106"/>
      <c r="J100" s="107">
        <f>J167</f>
        <v>0</v>
      </c>
      <c r="L100" s="104"/>
    </row>
    <row r="101" spans="2:12" s="9" customFormat="1" ht="19.95" customHeight="1">
      <c r="B101" s="104"/>
      <c r="D101" s="105" t="s">
        <v>143</v>
      </c>
      <c r="E101" s="106"/>
      <c r="F101" s="106"/>
      <c r="G101" s="106"/>
      <c r="H101" s="106"/>
      <c r="I101" s="106"/>
      <c r="J101" s="107">
        <f>J184</f>
        <v>0</v>
      </c>
      <c r="L101" s="104"/>
    </row>
    <row r="102" spans="2:12" s="9" customFormat="1" ht="19.95" customHeight="1">
      <c r="B102" s="104"/>
      <c r="D102" s="105" t="s">
        <v>144</v>
      </c>
      <c r="E102" s="106"/>
      <c r="F102" s="106"/>
      <c r="G102" s="106"/>
      <c r="H102" s="106"/>
      <c r="I102" s="106"/>
      <c r="J102" s="107">
        <f>J187</f>
        <v>0</v>
      </c>
      <c r="L102" s="104"/>
    </row>
    <row r="103" spans="2:12" s="9" customFormat="1" ht="19.95" customHeight="1">
      <c r="B103" s="104"/>
      <c r="D103" s="105" t="s">
        <v>145</v>
      </c>
      <c r="E103" s="106"/>
      <c r="F103" s="106"/>
      <c r="G103" s="106"/>
      <c r="H103" s="106"/>
      <c r="I103" s="106"/>
      <c r="J103" s="107">
        <f>J212</f>
        <v>0</v>
      </c>
      <c r="L103" s="104"/>
    </row>
    <row r="104" spans="2:12" s="9" customFormat="1" ht="19.95" customHeight="1">
      <c r="B104" s="104"/>
      <c r="D104" s="105" t="s">
        <v>146</v>
      </c>
      <c r="E104" s="106"/>
      <c r="F104" s="106"/>
      <c r="G104" s="106"/>
      <c r="H104" s="106"/>
      <c r="I104" s="106"/>
      <c r="J104" s="107">
        <f>J221</f>
        <v>0</v>
      </c>
      <c r="L104" s="104"/>
    </row>
    <row r="105" spans="2:12" s="8" customFormat="1" ht="24.9" customHeight="1">
      <c r="B105" s="100"/>
      <c r="D105" s="101" t="s">
        <v>147</v>
      </c>
      <c r="E105" s="102"/>
      <c r="F105" s="102"/>
      <c r="G105" s="102"/>
      <c r="H105" s="102"/>
      <c r="I105" s="102"/>
      <c r="J105" s="103">
        <f>J226</f>
        <v>0</v>
      </c>
      <c r="L105" s="100"/>
    </row>
    <row r="106" spans="2:12" s="9" customFormat="1" ht="19.95" customHeight="1">
      <c r="B106" s="104"/>
      <c r="D106" s="105" t="s">
        <v>148</v>
      </c>
      <c r="E106" s="106"/>
      <c r="F106" s="106"/>
      <c r="G106" s="106"/>
      <c r="H106" s="106"/>
      <c r="I106" s="106"/>
      <c r="J106" s="107">
        <f>J227</f>
        <v>0</v>
      </c>
      <c r="L106" s="104"/>
    </row>
    <row r="107" spans="2:12" s="8" customFormat="1" ht="24.9" customHeight="1">
      <c r="B107" s="100"/>
      <c r="D107" s="101" t="s">
        <v>149</v>
      </c>
      <c r="E107" s="102"/>
      <c r="F107" s="102"/>
      <c r="G107" s="102"/>
      <c r="H107" s="102"/>
      <c r="I107" s="102"/>
      <c r="J107" s="103">
        <f>J232</f>
        <v>0</v>
      </c>
      <c r="L107" s="100"/>
    </row>
    <row r="108" spans="2:12" s="9" customFormat="1" ht="19.95" customHeight="1">
      <c r="B108" s="104"/>
      <c r="D108" s="105" t="s">
        <v>150</v>
      </c>
      <c r="E108" s="106"/>
      <c r="F108" s="106"/>
      <c r="G108" s="106"/>
      <c r="H108" s="106"/>
      <c r="I108" s="106"/>
      <c r="J108" s="107">
        <f>J233</f>
        <v>0</v>
      </c>
      <c r="L108" s="104"/>
    </row>
    <row r="109" spans="2:12" s="9" customFormat="1" ht="19.95" customHeight="1">
      <c r="B109" s="104"/>
      <c r="D109" s="105" t="s">
        <v>151</v>
      </c>
      <c r="E109" s="106"/>
      <c r="F109" s="106"/>
      <c r="G109" s="106"/>
      <c r="H109" s="106"/>
      <c r="I109" s="106"/>
      <c r="J109" s="107">
        <f>J242</f>
        <v>0</v>
      </c>
      <c r="L109" s="104"/>
    </row>
    <row r="110" spans="2:12" s="9" customFormat="1" ht="19.95" customHeight="1">
      <c r="B110" s="104"/>
      <c r="D110" s="105" t="s">
        <v>152</v>
      </c>
      <c r="E110" s="106"/>
      <c r="F110" s="106"/>
      <c r="G110" s="106"/>
      <c r="H110" s="106"/>
      <c r="I110" s="106"/>
      <c r="J110" s="107">
        <f>J245</f>
        <v>0</v>
      </c>
      <c r="L110" s="104"/>
    </row>
    <row r="111" spans="2:12" s="9" customFormat="1" ht="19.95" customHeight="1">
      <c r="B111" s="104"/>
      <c r="D111" s="105" t="s">
        <v>153</v>
      </c>
      <c r="E111" s="106"/>
      <c r="F111" s="106"/>
      <c r="G111" s="106"/>
      <c r="H111" s="106"/>
      <c r="I111" s="106"/>
      <c r="J111" s="107">
        <f>J248</f>
        <v>0</v>
      </c>
      <c r="L111" s="104"/>
    </row>
    <row r="112" spans="2:12" s="1" customFormat="1" ht="21.75" customHeight="1">
      <c r="B112" s="28"/>
      <c r="L112" s="28"/>
    </row>
    <row r="113" spans="2:12" s="1" customFormat="1" ht="6.9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8"/>
    </row>
    <row r="117" spans="2:12" s="1" customFormat="1" ht="6.9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8"/>
    </row>
    <row r="118" spans="2:12" s="1" customFormat="1" ht="24.9" customHeight="1">
      <c r="B118" s="28"/>
      <c r="C118" s="17" t="s">
        <v>154</v>
      </c>
      <c r="L118" s="28"/>
    </row>
    <row r="119" spans="2:12" s="1" customFormat="1" ht="6.9" customHeight="1">
      <c r="B119" s="28"/>
      <c r="L119" s="28"/>
    </row>
    <row r="120" spans="2:12" s="1" customFormat="1" ht="12" customHeight="1">
      <c r="B120" s="28"/>
      <c r="C120" s="23" t="s">
        <v>16</v>
      </c>
      <c r="L120" s="28"/>
    </row>
    <row r="121" spans="2:12" s="1" customFormat="1" ht="16.5" customHeight="1">
      <c r="B121" s="28"/>
      <c r="E121" s="205" t="str">
        <f>E7</f>
        <v>Cyklotrasa A3 v intravilánu Kolovrat</v>
      </c>
      <c r="F121" s="206"/>
      <c r="G121" s="206"/>
      <c r="H121" s="206"/>
      <c r="L121" s="28"/>
    </row>
    <row r="122" spans="2:12" s="1" customFormat="1" ht="12" customHeight="1">
      <c r="B122" s="28"/>
      <c r="C122" s="23" t="s">
        <v>130</v>
      </c>
      <c r="L122" s="28"/>
    </row>
    <row r="123" spans="2:12" s="1" customFormat="1" ht="16.5" customHeight="1">
      <c r="B123" s="28"/>
      <c r="E123" s="170" t="str">
        <f>E9</f>
        <v>SO 103 - Propojení parkov...</v>
      </c>
      <c r="F123" s="207"/>
      <c r="G123" s="207"/>
      <c r="H123" s="207"/>
      <c r="L123" s="28"/>
    </row>
    <row r="124" spans="2:12" s="1" customFormat="1" ht="6.9" customHeight="1">
      <c r="B124" s="28"/>
      <c r="L124" s="28"/>
    </row>
    <row r="125" spans="2:12" s="1" customFormat="1" ht="12" customHeight="1">
      <c r="B125" s="28"/>
      <c r="C125" s="23" t="s">
        <v>20</v>
      </c>
      <c r="F125" s="21" t="str">
        <f>F12</f>
        <v xml:space="preserve"> </v>
      </c>
      <c r="I125" s="23" t="s">
        <v>22</v>
      </c>
      <c r="J125" s="48" t="str">
        <f>IF(J12="","",J12)</f>
        <v>5. 9. 2023</v>
      </c>
      <c r="L125" s="28"/>
    </row>
    <row r="126" spans="2:12" s="1" customFormat="1" ht="6.9" customHeight="1">
      <c r="B126" s="28"/>
      <c r="L126" s="28"/>
    </row>
    <row r="127" spans="2:12" s="1" customFormat="1" ht="15.15" customHeight="1">
      <c r="B127" s="28"/>
      <c r="C127" s="23" t="s">
        <v>24</v>
      </c>
      <c r="F127" s="21" t="str">
        <f>E15</f>
        <v>MĚSTSKÁ ČÁST PRAHA-KOLOVRATY</v>
      </c>
      <c r="I127" s="23" t="s">
        <v>31</v>
      </c>
      <c r="J127" s="26" t="str">
        <f>E21</f>
        <v>PFProjekt s.r.o.</v>
      </c>
      <c r="L127" s="28"/>
    </row>
    <row r="128" spans="2:12" s="1" customFormat="1" ht="15.15" customHeight="1">
      <c r="B128" s="28"/>
      <c r="C128" s="23" t="s">
        <v>29</v>
      </c>
      <c r="F128" s="21" t="str">
        <f>IF(E18="","",E18)</f>
        <v>Vyplň údaj</v>
      </c>
      <c r="I128" s="23" t="s">
        <v>34</v>
      </c>
      <c r="J128" s="26" t="str">
        <f>E24</f>
        <v xml:space="preserve"> 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08"/>
      <c r="C130" s="109" t="s">
        <v>155</v>
      </c>
      <c r="D130" s="110" t="s">
        <v>63</v>
      </c>
      <c r="E130" s="110" t="s">
        <v>59</v>
      </c>
      <c r="F130" s="110" t="s">
        <v>60</v>
      </c>
      <c r="G130" s="110" t="s">
        <v>156</v>
      </c>
      <c r="H130" s="110" t="s">
        <v>157</v>
      </c>
      <c r="I130" s="110" t="s">
        <v>158</v>
      </c>
      <c r="J130" s="111" t="s">
        <v>134</v>
      </c>
      <c r="K130" s="112" t="s">
        <v>159</v>
      </c>
      <c r="L130" s="108"/>
      <c r="M130" s="55" t="s">
        <v>1</v>
      </c>
      <c r="N130" s="56" t="s">
        <v>42</v>
      </c>
      <c r="O130" s="56" t="s">
        <v>160</v>
      </c>
      <c r="P130" s="56" t="s">
        <v>161</v>
      </c>
      <c r="Q130" s="56" t="s">
        <v>162</v>
      </c>
      <c r="R130" s="56" t="s">
        <v>163</v>
      </c>
      <c r="S130" s="56" t="s">
        <v>164</v>
      </c>
      <c r="T130" s="57" t="s">
        <v>165</v>
      </c>
    </row>
    <row r="131" spans="2:65" s="1" customFormat="1" ht="22.8" customHeight="1">
      <c r="B131" s="28"/>
      <c r="C131" s="60" t="s">
        <v>166</v>
      </c>
      <c r="J131" s="113">
        <f>BK131</f>
        <v>0</v>
      </c>
      <c r="L131" s="28"/>
      <c r="M131" s="58"/>
      <c r="N131" s="49"/>
      <c r="O131" s="49"/>
      <c r="P131" s="114">
        <f>P132+P226+P232</f>
        <v>0</v>
      </c>
      <c r="Q131" s="49"/>
      <c r="R131" s="114">
        <f>R132+R226+R232</f>
        <v>0</v>
      </c>
      <c r="S131" s="49"/>
      <c r="T131" s="115">
        <f>T132+T226+T232</f>
        <v>0</v>
      </c>
      <c r="AT131" s="13" t="s">
        <v>77</v>
      </c>
      <c r="AU131" s="13" t="s">
        <v>136</v>
      </c>
      <c r="BK131" s="116">
        <f>BK132+BK226+BK232</f>
        <v>0</v>
      </c>
    </row>
    <row r="132" spans="2:65" s="11" customFormat="1" ht="25.95" customHeight="1">
      <c r="B132" s="117"/>
      <c r="D132" s="118" t="s">
        <v>77</v>
      </c>
      <c r="E132" s="119" t="s">
        <v>167</v>
      </c>
      <c r="F132" s="119" t="s">
        <v>168</v>
      </c>
      <c r="I132" s="120"/>
      <c r="J132" s="121">
        <f>BK132</f>
        <v>0</v>
      </c>
      <c r="L132" s="117"/>
      <c r="M132" s="122"/>
      <c r="P132" s="123">
        <f>P133+P164+P167+P184+P187+P212+P221</f>
        <v>0</v>
      </c>
      <c r="R132" s="123">
        <f>R133+R164+R167+R184+R187+R212+R221</f>
        <v>0</v>
      </c>
      <c r="T132" s="124">
        <f>T133+T164+T167+T184+T187+T212+T221</f>
        <v>0</v>
      </c>
      <c r="AR132" s="118" t="s">
        <v>86</v>
      </c>
      <c r="AT132" s="125" t="s">
        <v>77</v>
      </c>
      <c r="AU132" s="125" t="s">
        <v>78</v>
      </c>
      <c r="AY132" s="118" t="s">
        <v>169</v>
      </c>
      <c r="BK132" s="126">
        <f>BK133+BK164+BK167+BK184+BK187+BK212+BK221</f>
        <v>0</v>
      </c>
    </row>
    <row r="133" spans="2:65" s="11" customFormat="1" ht="22.8" customHeight="1">
      <c r="B133" s="117"/>
      <c r="D133" s="118" t="s">
        <v>77</v>
      </c>
      <c r="E133" s="127" t="s">
        <v>86</v>
      </c>
      <c r="F133" s="127" t="s">
        <v>170</v>
      </c>
      <c r="I133" s="120"/>
      <c r="J133" s="128">
        <f>BK133</f>
        <v>0</v>
      </c>
      <c r="L133" s="117"/>
      <c r="M133" s="122"/>
      <c r="P133" s="123">
        <f>SUM(P134:P163)</f>
        <v>0</v>
      </c>
      <c r="R133" s="123">
        <f>SUM(R134:R163)</f>
        <v>0</v>
      </c>
      <c r="T133" s="124">
        <f>SUM(T134:T163)</f>
        <v>0</v>
      </c>
      <c r="AR133" s="118" t="s">
        <v>86</v>
      </c>
      <c r="AT133" s="125" t="s">
        <v>77</v>
      </c>
      <c r="AU133" s="125" t="s">
        <v>86</v>
      </c>
      <c r="AY133" s="118" t="s">
        <v>169</v>
      </c>
      <c r="BK133" s="126">
        <f>SUM(BK134:BK163)</f>
        <v>0</v>
      </c>
    </row>
    <row r="134" spans="2:65" s="1" customFormat="1" ht="33" customHeight="1">
      <c r="B134" s="129"/>
      <c r="C134" s="130" t="s">
        <v>86</v>
      </c>
      <c r="D134" s="130" t="s">
        <v>171</v>
      </c>
      <c r="E134" s="131" t="s">
        <v>637</v>
      </c>
      <c r="F134" s="132" t="s">
        <v>638</v>
      </c>
      <c r="G134" s="133" t="s">
        <v>174</v>
      </c>
      <c r="H134" s="134">
        <v>50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175</v>
      </c>
      <c r="AT134" s="142" t="s">
        <v>171</v>
      </c>
      <c r="AU134" s="142" t="s">
        <v>88</v>
      </c>
      <c r="AY134" s="13" t="s">
        <v>169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3" t="s">
        <v>86</v>
      </c>
      <c r="BK134" s="143">
        <f>ROUND(I134*H134,2)</f>
        <v>0</v>
      </c>
      <c r="BL134" s="13" t="s">
        <v>175</v>
      </c>
      <c r="BM134" s="142" t="s">
        <v>88</v>
      </c>
    </row>
    <row r="135" spans="2:65" s="1" customFormat="1" ht="19.2">
      <c r="B135" s="28"/>
      <c r="D135" s="144" t="s">
        <v>176</v>
      </c>
      <c r="F135" s="145" t="s">
        <v>638</v>
      </c>
      <c r="I135" s="146"/>
      <c r="L135" s="28"/>
      <c r="M135" s="147"/>
      <c r="T135" s="52"/>
      <c r="AT135" s="13" t="s">
        <v>176</v>
      </c>
      <c r="AU135" s="13" t="s">
        <v>88</v>
      </c>
    </row>
    <row r="136" spans="2:65" s="1" customFormat="1" ht="24.15" customHeight="1">
      <c r="B136" s="129"/>
      <c r="C136" s="130" t="s">
        <v>88</v>
      </c>
      <c r="D136" s="130" t="s">
        <v>171</v>
      </c>
      <c r="E136" s="131" t="s">
        <v>539</v>
      </c>
      <c r="F136" s="132" t="s">
        <v>540</v>
      </c>
      <c r="G136" s="133" t="s">
        <v>179</v>
      </c>
      <c r="H136" s="134">
        <v>5</v>
      </c>
      <c r="I136" s="135"/>
      <c r="J136" s="136">
        <f>ROUND(I136*H136,2)</f>
        <v>0</v>
      </c>
      <c r="K136" s="137"/>
      <c r="L136" s="28"/>
      <c r="M136" s="138" t="s">
        <v>1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175</v>
      </c>
      <c r="AT136" s="142" t="s">
        <v>171</v>
      </c>
      <c r="AU136" s="142" t="s">
        <v>88</v>
      </c>
      <c r="AY136" s="13" t="s">
        <v>169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3" t="s">
        <v>86</v>
      </c>
      <c r="BK136" s="143">
        <f>ROUND(I136*H136,2)</f>
        <v>0</v>
      </c>
      <c r="BL136" s="13" t="s">
        <v>175</v>
      </c>
      <c r="BM136" s="142" t="s">
        <v>175</v>
      </c>
    </row>
    <row r="137" spans="2:65" s="1" customFormat="1" ht="19.2">
      <c r="B137" s="28"/>
      <c r="D137" s="144" t="s">
        <v>176</v>
      </c>
      <c r="F137" s="145" t="s">
        <v>540</v>
      </c>
      <c r="I137" s="146"/>
      <c r="L137" s="28"/>
      <c r="M137" s="147"/>
      <c r="T137" s="52"/>
      <c r="AT137" s="13" t="s">
        <v>176</v>
      </c>
      <c r="AU137" s="13" t="s">
        <v>88</v>
      </c>
    </row>
    <row r="138" spans="2:65" s="1" customFormat="1" ht="16.5" customHeight="1">
      <c r="B138" s="129"/>
      <c r="C138" s="130" t="s">
        <v>180</v>
      </c>
      <c r="D138" s="130" t="s">
        <v>171</v>
      </c>
      <c r="E138" s="131" t="s">
        <v>639</v>
      </c>
      <c r="F138" s="132" t="s">
        <v>640</v>
      </c>
      <c r="G138" s="133" t="s">
        <v>195</v>
      </c>
      <c r="H138" s="134">
        <v>3</v>
      </c>
      <c r="I138" s="135"/>
      <c r="J138" s="136">
        <f>ROUND(I138*H138,2)</f>
        <v>0</v>
      </c>
      <c r="K138" s="137"/>
      <c r="L138" s="28"/>
      <c r="M138" s="138" t="s">
        <v>1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175</v>
      </c>
      <c r="AT138" s="142" t="s">
        <v>171</v>
      </c>
      <c r="AU138" s="142" t="s">
        <v>88</v>
      </c>
      <c r="AY138" s="13" t="s">
        <v>169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3" t="s">
        <v>86</v>
      </c>
      <c r="BK138" s="143">
        <f>ROUND(I138*H138,2)</f>
        <v>0</v>
      </c>
      <c r="BL138" s="13" t="s">
        <v>175</v>
      </c>
      <c r="BM138" s="142" t="s">
        <v>184</v>
      </c>
    </row>
    <row r="139" spans="2:65" s="1" customFormat="1" ht="10.199999999999999">
      <c r="B139" s="28"/>
      <c r="D139" s="144" t="s">
        <v>176</v>
      </c>
      <c r="F139" s="145" t="s">
        <v>640</v>
      </c>
      <c r="I139" s="146"/>
      <c r="L139" s="28"/>
      <c r="M139" s="147"/>
      <c r="T139" s="52"/>
      <c r="AT139" s="13" t="s">
        <v>176</v>
      </c>
      <c r="AU139" s="13" t="s">
        <v>88</v>
      </c>
    </row>
    <row r="140" spans="2:65" s="1" customFormat="1" ht="24.15" customHeight="1">
      <c r="B140" s="129"/>
      <c r="C140" s="130" t="s">
        <v>175</v>
      </c>
      <c r="D140" s="130" t="s">
        <v>171</v>
      </c>
      <c r="E140" s="131" t="s">
        <v>449</v>
      </c>
      <c r="F140" s="132" t="s">
        <v>450</v>
      </c>
      <c r="G140" s="133" t="s">
        <v>174</v>
      </c>
      <c r="H140" s="134">
        <v>446</v>
      </c>
      <c r="I140" s="135"/>
      <c r="J140" s="136">
        <f>ROUND(I140*H140,2)</f>
        <v>0</v>
      </c>
      <c r="K140" s="137"/>
      <c r="L140" s="28"/>
      <c r="M140" s="138" t="s">
        <v>1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175</v>
      </c>
      <c r="AT140" s="142" t="s">
        <v>171</v>
      </c>
      <c r="AU140" s="142" t="s">
        <v>88</v>
      </c>
      <c r="AY140" s="13" t="s">
        <v>169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3" t="s">
        <v>86</v>
      </c>
      <c r="BK140" s="143">
        <f>ROUND(I140*H140,2)</f>
        <v>0</v>
      </c>
      <c r="BL140" s="13" t="s">
        <v>175</v>
      </c>
      <c r="BM140" s="142" t="s">
        <v>187</v>
      </c>
    </row>
    <row r="141" spans="2:65" s="1" customFormat="1" ht="10.199999999999999">
      <c r="B141" s="28"/>
      <c r="D141" s="144" t="s">
        <v>176</v>
      </c>
      <c r="F141" s="145" t="s">
        <v>450</v>
      </c>
      <c r="I141" s="146"/>
      <c r="L141" s="28"/>
      <c r="M141" s="147"/>
      <c r="T141" s="52"/>
      <c r="AT141" s="13" t="s">
        <v>176</v>
      </c>
      <c r="AU141" s="13" t="s">
        <v>88</v>
      </c>
    </row>
    <row r="142" spans="2:65" s="1" customFormat="1" ht="33" customHeight="1">
      <c r="B142" s="129"/>
      <c r="C142" s="130" t="s">
        <v>188</v>
      </c>
      <c r="D142" s="130" t="s">
        <v>171</v>
      </c>
      <c r="E142" s="131" t="s">
        <v>641</v>
      </c>
      <c r="F142" s="132" t="s">
        <v>642</v>
      </c>
      <c r="G142" s="133" t="s">
        <v>183</v>
      </c>
      <c r="H142" s="134">
        <v>522.9</v>
      </c>
      <c r="I142" s="135"/>
      <c r="J142" s="136">
        <f>ROUND(I142*H142,2)</f>
        <v>0</v>
      </c>
      <c r="K142" s="137"/>
      <c r="L142" s="28"/>
      <c r="M142" s="138" t="s">
        <v>1</v>
      </c>
      <c r="N142" s="139" t="s">
        <v>43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175</v>
      </c>
      <c r="AT142" s="142" t="s">
        <v>171</v>
      </c>
      <c r="AU142" s="142" t="s">
        <v>88</v>
      </c>
      <c r="AY142" s="13" t="s">
        <v>169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3" t="s">
        <v>86</v>
      </c>
      <c r="BK142" s="143">
        <f>ROUND(I142*H142,2)</f>
        <v>0</v>
      </c>
      <c r="BL142" s="13" t="s">
        <v>175</v>
      </c>
      <c r="BM142" s="142" t="s">
        <v>191</v>
      </c>
    </row>
    <row r="143" spans="2:65" s="1" customFormat="1" ht="19.2">
      <c r="B143" s="28"/>
      <c r="D143" s="144" t="s">
        <v>176</v>
      </c>
      <c r="F143" s="145" t="s">
        <v>642</v>
      </c>
      <c r="I143" s="146"/>
      <c r="L143" s="28"/>
      <c r="M143" s="147"/>
      <c r="T143" s="52"/>
      <c r="AT143" s="13" t="s">
        <v>176</v>
      </c>
      <c r="AU143" s="13" t="s">
        <v>88</v>
      </c>
    </row>
    <row r="144" spans="2:65" s="1" customFormat="1" ht="24.15" customHeight="1">
      <c r="B144" s="129"/>
      <c r="C144" s="130" t="s">
        <v>184</v>
      </c>
      <c r="D144" s="130" t="s">
        <v>171</v>
      </c>
      <c r="E144" s="131" t="s">
        <v>549</v>
      </c>
      <c r="F144" s="132" t="s">
        <v>550</v>
      </c>
      <c r="G144" s="133" t="s">
        <v>183</v>
      </c>
      <c r="H144" s="134">
        <v>52.29</v>
      </c>
      <c r="I144" s="135"/>
      <c r="J144" s="136">
        <f>ROUND(I144*H144,2)</f>
        <v>0</v>
      </c>
      <c r="K144" s="137"/>
      <c r="L144" s="28"/>
      <c r="M144" s="138" t="s">
        <v>1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175</v>
      </c>
      <c r="AT144" s="142" t="s">
        <v>171</v>
      </c>
      <c r="AU144" s="142" t="s">
        <v>88</v>
      </c>
      <c r="AY144" s="13" t="s">
        <v>169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3" t="s">
        <v>86</v>
      </c>
      <c r="BK144" s="143">
        <f>ROUND(I144*H144,2)</f>
        <v>0</v>
      </c>
      <c r="BL144" s="13" t="s">
        <v>175</v>
      </c>
      <c r="BM144" s="142" t="s">
        <v>228</v>
      </c>
    </row>
    <row r="145" spans="2:65" s="1" customFormat="1" ht="19.2">
      <c r="B145" s="28"/>
      <c r="D145" s="144" t="s">
        <v>176</v>
      </c>
      <c r="F145" s="145" t="s">
        <v>550</v>
      </c>
      <c r="I145" s="146"/>
      <c r="L145" s="28"/>
      <c r="M145" s="147"/>
      <c r="T145" s="52"/>
      <c r="AT145" s="13" t="s">
        <v>176</v>
      </c>
      <c r="AU145" s="13" t="s">
        <v>88</v>
      </c>
    </row>
    <row r="146" spans="2:65" s="1" customFormat="1" ht="37.799999999999997" customHeight="1">
      <c r="B146" s="129"/>
      <c r="C146" s="130" t="s">
        <v>453</v>
      </c>
      <c r="D146" s="130" t="s">
        <v>171</v>
      </c>
      <c r="E146" s="131" t="s">
        <v>214</v>
      </c>
      <c r="F146" s="132" t="s">
        <v>215</v>
      </c>
      <c r="G146" s="133" t="s">
        <v>183</v>
      </c>
      <c r="H146" s="134">
        <v>219.4</v>
      </c>
      <c r="I146" s="135"/>
      <c r="J146" s="136">
        <f>ROUND(I146*H146,2)</f>
        <v>0</v>
      </c>
      <c r="K146" s="137"/>
      <c r="L146" s="28"/>
      <c r="M146" s="138" t="s">
        <v>1</v>
      </c>
      <c r="N146" s="139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175</v>
      </c>
      <c r="AT146" s="142" t="s">
        <v>171</v>
      </c>
      <c r="AU146" s="142" t="s">
        <v>88</v>
      </c>
      <c r="AY146" s="13" t="s">
        <v>169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3" t="s">
        <v>86</v>
      </c>
      <c r="BK146" s="143">
        <f>ROUND(I146*H146,2)</f>
        <v>0</v>
      </c>
      <c r="BL146" s="13" t="s">
        <v>175</v>
      </c>
      <c r="BM146" s="142" t="s">
        <v>236</v>
      </c>
    </row>
    <row r="147" spans="2:65" s="1" customFormat="1" ht="19.2">
      <c r="B147" s="28"/>
      <c r="D147" s="144" t="s">
        <v>176</v>
      </c>
      <c r="F147" s="145" t="s">
        <v>215</v>
      </c>
      <c r="I147" s="146"/>
      <c r="L147" s="28"/>
      <c r="M147" s="147"/>
      <c r="T147" s="52"/>
      <c r="AT147" s="13" t="s">
        <v>176</v>
      </c>
      <c r="AU147" s="13" t="s">
        <v>88</v>
      </c>
    </row>
    <row r="148" spans="2:65" s="1" customFormat="1" ht="24.15" customHeight="1">
      <c r="B148" s="129"/>
      <c r="C148" s="130" t="s">
        <v>187</v>
      </c>
      <c r="D148" s="130" t="s">
        <v>171</v>
      </c>
      <c r="E148" s="131" t="s">
        <v>218</v>
      </c>
      <c r="F148" s="132" t="s">
        <v>219</v>
      </c>
      <c r="G148" s="133" t="s">
        <v>183</v>
      </c>
      <c r="H148" s="134">
        <v>219.4</v>
      </c>
      <c r="I148" s="135"/>
      <c r="J148" s="136">
        <f>ROUND(I148*H148,2)</f>
        <v>0</v>
      </c>
      <c r="K148" s="137"/>
      <c r="L148" s="28"/>
      <c r="M148" s="138" t="s">
        <v>1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175</v>
      </c>
      <c r="AT148" s="142" t="s">
        <v>171</v>
      </c>
      <c r="AU148" s="142" t="s">
        <v>88</v>
      </c>
      <c r="AY148" s="13" t="s">
        <v>169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3" t="s">
        <v>86</v>
      </c>
      <c r="BK148" s="143">
        <f>ROUND(I148*H148,2)</f>
        <v>0</v>
      </c>
      <c r="BL148" s="13" t="s">
        <v>175</v>
      </c>
      <c r="BM148" s="142" t="s">
        <v>216</v>
      </c>
    </row>
    <row r="149" spans="2:65" s="1" customFormat="1" ht="19.2">
      <c r="B149" s="28"/>
      <c r="D149" s="144" t="s">
        <v>176</v>
      </c>
      <c r="F149" s="145" t="s">
        <v>219</v>
      </c>
      <c r="I149" s="146"/>
      <c r="L149" s="28"/>
      <c r="M149" s="147"/>
      <c r="T149" s="52"/>
      <c r="AT149" s="13" t="s">
        <v>176</v>
      </c>
      <c r="AU149" s="13" t="s">
        <v>88</v>
      </c>
    </row>
    <row r="150" spans="2:65" s="1" customFormat="1" ht="16.5" customHeight="1">
      <c r="B150" s="129"/>
      <c r="C150" s="130" t="s">
        <v>217</v>
      </c>
      <c r="D150" s="130" t="s">
        <v>171</v>
      </c>
      <c r="E150" s="131" t="s">
        <v>643</v>
      </c>
      <c r="F150" s="132" t="s">
        <v>457</v>
      </c>
      <c r="G150" s="133" t="s">
        <v>174</v>
      </c>
      <c r="H150" s="134">
        <v>135</v>
      </c>
      <c r="I150" s="135"/>
      <c r="J150" s="136">
        <f>ROUND(I150*H150,2)</f>
        <v>0</v>
      </c>
      <c r="K150" s="137"/>
      <c r="L150" s="28"/>
      <c r="M150" s="138" t="s">
        <v>1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175</v>
      </c>
      <c r="AT150" s="142" t="s">
        <v>171</v>
      </c>
      <c r="AU150" s="142" t="s">
        <v>88</v>
      </c>
      <c r="AY150" s="13" t="s">
        <v>169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3" t="s">
        <v>86</v>
      </c>
      <c r="BK150" s="143">
        <f>ROUND(I150*H150,2)</f>
        <v>0</v>
      </c>
      <c r="BL150" s="13" t="s">
        <v>175</v>
      </c>
      <c r="BM150" s="142" t="s">
        <v>220</v>
      </c>
    </row>
    <row r="151" spans="2:65" s="1" customFormat="1" ht="10.199999999999999">
      <c r="B151" s="28"/>
      <c r="D151" s="144" t="s">
        <v>176</v>
      </c>
      <c r="F151" s="145" t="s">
        <v>457</v>
      </c>
      <c r="I151" s="146"/>
      <c r="L151" s="28"/>
      <c r="M151" s="147"/>
      <c r="T151" s="52"/>
      <c r="AT151" s="13" t="s">
        <v>176</v>
      </c>
      <c r="AU151" s="13" t="s">
        <v>88</v>
      </c>
    </row>
    <row r="152" spans="2:65" s="1" customFormat="1" ht="33" customHeight="1">
      <c r="B152" s="129"/>
      <c r="C152" s="130" t="s">
        <v>191</v>
      </c>
      <c r="D152" s="130" t="s">
        <v>171</v>
      </c>
      <c r="E152" s="131" t="s">
        <v>229</v>
      </c>
      <c r="F152" s="132" t="s">
        <v>230</v>
      </c>
      <c r="G152" s="133" t="s">
        <v>202</v>
      </c>
      <c r="H152" s="134">
        <v>340.07</v>
      </c>
      <c r="I152" s="135"/>
      <c r="J152" s="136">
        <f>ROUND(I152*H152,2)</f>
        <v>0</v>
      </c>
      <c r="K152" s="137"/>
      <c r="L152" s="28"/>
      <c r="M152" s="138" t="s">
        <v>1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175</v>
      </c>
      <c r="AT152" s="142" t="s">
        <v>171</v>
      </c>
      <c r="AU152" s="142" t="s">
        <v>88</v>
      </c>
      <c r="AY152" s="13" t="s">
        <v>169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3" t="s">
        <v>86</v>
      </c>
      <c r="BK152" s="143">
        <f>ROUND(I152*H152,2)</f>
        <v>0</v>
      </c>
      <c r="BL152" s="13" t="s">
        <v>175</v>
      </c>
      <c r="BM152" s="142" t="s">
        <v>223</v>
      </c>
    </row>
    <row r="153" spans="2:65" s="1" customFormat="1" ht="19.2">
      <c r="B153" s="28"/>
      <c r="D153" s="144" t="s">
        <v>176</v>
      </c>
      <c r="F153" s="145" t="s">
        <v>230</v>
      </c>
      <c r="I153" s="146"/>
      <c r="L153" s="28"/>
      <c r="M153" s="147"/>
      <c r="T153" s="52"/>
      <c r="AT153" s="13" t="s">
        <v>176</v>
      </c>
      <c r="AU153" s="13" t="s">
        <v>88</v>
      </c>
    </row>
    <row r="154" spans="2:65" s="1" customFormat="1" ht="16.5" customHeight="1">
      <c r="B154" s="129"/>
      <c r="C154" s="130" t="s">
        <v>224</v>
      </c>
      <c r="D154" s="130" t="s">
        <v>171</v>
      </c>
      <c r="E154" s="131" t="s">
        <v>233</v>
      </c>
      <c r="F154" s="132" t="s">
        <v>234</v>
      </c>
      <c r="G154" s="133" t="s">
        <v>183</v>
      </c>
      <c r="H154" s="134">
        <v>219.4</v>
      </c>
      <c r="I154" s="135"/>
      <c r="J154" s="136">
        <f>ROUND(I154*H154,2)</f>
        <v>0</v>
      </c>
      <c r="K154" s="137"/>
      <c r="L154" s="28"/>
      <c r="M154" s="138" t="s">
        <v>1</v>
      </c>
      <c r="N154" s="139" t="s">
        <v>43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175</v>
      </c>
      <c r="AT154" s="142" t="s">
        <v>171</v>
      </c>
      <c r="AU154" s="142" t="s">
        <v>88</v>
      </c>
      <c r="AY154" s="13" t="s">
        <v>169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3" t="s">
        <v>86</v>
      </c>
      <c r="BK154" s="143">
        <f>ROUND(I154*H154,2)</f>
        <v>0</v>
      </c>
      <c r="BL154" s="13" t="s">
        <v>175</v>
      </c>
      <c r="BM154" s="142" t="s">
        <v>227</v>
      </c>
    </row>
    <row r="155" spans="2:65" s="1" customFormat="1" ht="10.199999999999999">
      <c r="B155" s="28"/>
      <c r="D155" s="144" t="s">
        <v>176</v>
      </c>
      <c r="F155" s="145" t="s">
        <v>234</v>
      </c>
      <c r="I155" s="146"/>
      <c r="L155" s="28"/>
      <c r="M155" s="147"/>
      <c r="T155" s="52"/>
      <c r="AT155" s="13" t="s">
        <v>176</v>
      </c>
      <c r="AU155" s="13" t="s">
        <v>88</v>
      </c>
    </row>
    <row r="156" spans="2:65" s="1" customFormat="1" ht="37.799999999999997" customHeight="1">
      <c r="B156" s="129"/>
      <c r="C156" s="130" t="s">
        <v>228</v>
      </c>
      <c r="D156" s="130" t="s">
        <v>171</v>
      </c>
      <c r="E156" s="131" t="s">
        <v>644</v>
      </c>
      <c r="F156" s="132" t="s">
        <v>645</v>
      </c>
      <c r="G156" s="133" t="s">
        <v>174</v>
      </c>
      <c r="H156" s="134">
        <v>311</v>
      </c>
      <c r="I156" s="135"/>
      <c r="J156" s="136">
        <f>ROUND(I156*H156,2)</f>
        <v>0</v>
      </c>
      <c r="K156" s="137"/>
      <c r="L156" s="28"/>
      <c r="M156" s="138" t="s">
        <v>1</v>
      </c>
      <c r="N156" s="139" t="s">
        <v>43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175</v>
      </c>
      <c r="AT156" s="142" t="s">
        <v>171</v>
      </c>
      <c r="AU156" s="142" t="s">
        <v>88</v>
      </c>
      <c r="AY156" s="13" t="s">
        <v>169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3" t="s">
        <v>86</v>
      </c>
      <c r="BK156" s="143">
        <f>ROUND(I156*H156,2)</f>
        <v>0</v>
      </c>
      <c r="BL156" s="13" t="s">
        <v>175</v>
      </c>
      <c r="BM156" s="142" t="s">
        <v>231</v>
      </c>
    </row>
    <row r="157" spans="2:65" s="1" customFormat="1" ht="19.2">
      <c r="B157" s="28"/>
      <c r="D157" s="144" t="s">
        <v>176</v>
      </c>
      <c r="F157" s="145" t="s">
        <v>645</v>
      </c>
      <c r="I157" s="146"/>
      <c r="L157" s="28"/>
      <c r="M157" s="147"/>
      <c r="T157" s="52"/>
      <c r="AT157" s="13" t="s">
        <v>176</v>
      </c>
      <c r="AU157" s="13" t="s">
        <v>88</v>
      </c>
    </row>
    <row r="158" spans="2:65" s="1" customFormat="1" ht="24.15" customHeight="1">
      <c r="B158" s="129"/>
      <c r="C158" s="130" t="s">
        <v>232</v>
      </c>
      <c r="D158" s="130" t="s">
        <v>171</v>
      </c>
      <c r="E158" s="131" t="s">
        <v>464</v>
      </c>
      <c r="F158" s="132" t="s">
        <v>465</v>
      </c>
      <c r="G158" s="133" t="s">
        <v>174</v>
      </c>
      <c r="H158" s="134">
        <v>135</v>
      </c>
      <c r="I158" s="135"/>
      <c r="J158" s="136">
        <f>ROUND(I158*H158,2)</f>
        <v>0</v>
      </c>
      <c r="K158" s="137"/>
      <c r="L158" s="28"/>
      <c r="M158" s="138" t="s">
        <v>1</v>
      </c>
      <c r="N158" s="139" t="s">
        <v>43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175</v>
      </c>
      <c r="AT158" s="142" t="s">
        <v>171</v>
      </c>
      <c r="AU158" s="142" t="s">
        <v>88</v>
      </c>
      <c r="AY158" s="13" t="s">
        <v>169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3" t="s">
        <v>86</v>
      </c>
      <c r="BK158" s="143">
        <f>ROUND(I158*H158,2)</f>
        <v>0</v>
      </c>
      <c r="BL158" s="13" t="s">
        <v>175</v>
      </c>
      <c r="BM158" s="142" t="s">
        <v>235</v>
      </c>
    </row>
    <row r="159" spans="2:65" s="1" customFormat="1" ht="19.2">
      <c r="B159" s="28"/>
      <c r="D159" s="144" t="s">
        <v>176</v>
      </c>
      <c r="F159" s="145" t="s">
        <v>465</v>
      </c>
      <c r="I159" s="146"/>
      <c r="L159" s="28"/>
      <c r="M159" s="147"/>
      <c r="T159" s="52"/>
      <c r="AT159" s="13" t="s">
        <v>176</v>
      </c>
      <c r="AU159" s="13" t="s">
        <v>88</v>
      </c>
    </row>
    <row r="160" spans="2:65" s="1" customFormat="1" ht="16.5" customHeight="1">
      <c r="B160" s="129"/>
      <c r="C160" s="148" t="s">
        <v>236</v>
      </c>
      <c r="D160" s="148" t="s">
        <v>199</v>
      </c>
      <c r="E160" s="149" t="s">
        <v>466</v>
      </c>
      <c r="F160" s="150" t="s">
        <v>467</v>
      </c>
      <c r="G160" s="151" t="s">
        <v>468</v>
      </c>
      <c r="H160" s="152">
        <v>2.7</v>
      </c>
      <c r="I160" s="153"/>
      <c r="J160" s="154">
        <f>ROUND(I160*H160,2)</f>
        <v>0</v>
      </c>
      <c r="K160" s="155"/>
      <c r="L160" s="156"/>
      <c r="M160" s="157" t="s">
        <v>1</v>
      </c>
      <c r="N160" s="158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187</v>
      </c>
      <c r="AT160" s="142" t="s">
        <v>199</v>
      </c>
      <c r="AU160" s="142" t="s">
        <v>88</v>
      </c>
      <c r="AY160" s="13" t="s">
        <v>169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3" t="s">
        <v>86</v>
      </c>
      <c r="BK160" s="143">
        <f>ROUND(I160*H160,2)</f>
        <v>0</v>
      </c>
      <c r="BL160" s="13" t="s">
        <v>175</v>
      </c>
      <c r="BM160" s="142" t="s">
        <v>239</v>
      </c>
    </row>
    <row r="161" spans="2:65" s="1" customFormat="1" ht="10.199999999999999">
      <c r="B161" s="28"/>
      <c r="D161" s="144" t="s">
        <v>176</v>
      </c>
      <c r="F161" s="145" t="s">
        <v>467</v>
      </c>
      <c r="I161" s="146"/>
      <c r="L161" s="28"/>
      <c r="M161" s="147"/>
      <c r="T161" s="52"/>
      <c r="AT161" s="13" t="s">
        <v>176</v>
      </c>
      <c r="AU161" s="13" t="s">
        <v>88</v>
      </c>
    </row>
    <row r="162" spans="2:65" s="1" customFormat="1" ht="24.15" customHeight="1">
      <c r="B162" s="129"/>
      <c r="C162" s="130" t="s">
        <v>8</v>
      </c>
      <c r="D162" s="130" t="s">
        <v>171</v>
      </c>
      <c r="E162" s="131" t="s">
        <v>243</v>
      </c>
      <c r="F162" s="132" t="s">
        <v>244</v>
      </c>
      <c r="G162" s="133" t="s">
        <v>174</v>
      </c>
      <c r="H162" s="134">
        <v>445</v>
      </c>
      <c r="I162" s="135"/>
      <c r="J162" s="136">
        <f>ROUND(I162*H162,2)</f>
        <v>0</v>
      </c>
      <c r="K162" s="137"/>
      <c r="L162" s="28"/>
      <c r="M162" s="138" t="s">
        <v>1</v>
      </c>
      <c r="N162" s="139" t="s">
        <v>43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175</v>
      </c>
      <c r="AT162" s="142" t="s">
        <v>171</v>
      </c>
      <c r="AU162" s="142" t="s">
        <v>88</v>
      </c>
      <c r="AY162" s="13" t="s">
        <v>169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3" t="s">
        <v>86</v>
      </c>
      <c r="BK162" s="143">
        <f>ROUND(I162*H162,2)</f>
        <v>0</v>
      </c>
      <c r="BL162" s="13" t="s">
        <v>175</v>
      </c>
      <c r="BM162" s="142" t="s">
        <v>242</v>
      </c>
    </row>
    <row r="163" spans="2:65" s="1" customFormat="1" ht="19.2">
      <c r="B163" s="28"/>
      <c r="D163" s="144" t="s">
        <v>176</v>
      </c>
      <c r="F163" s="145" t="s">
        <v>244</v>
      </c>
      <c r="I163" s="146"/>
      <c r="L163" s="28"/>
      <c r="M163" s="147"/>
      <c r="T163" s="52"/>
      <c r="AT163" s="13" t="s">
        <v>176</v>
      </c>
      <c r="AU163" s="13" t="s">
        <v>88</v>
      </c>
    </row>
    <row r="164" spans="2:65" s="11" customFormat="1" ht="22.8" customHeight="1">
      <c r="B164" s="117"/>
      <c r="D164" s="118" t="s">
        <v>77</v>
      </c>
      <c r="E164" s="127" t="s">
        <v>175</v>
      </c>
      <c r="F164" s="127" t="s">
        <v>293</v>
      </c>
      <c r="I164" s="120"/>
      <c r="J164" s="128">
        <f>BK164</f>
        <v>0</v>
      </c>
      <c r="L164" s="117"/>
      <c r="M164" s="122"/>
      <c r="P164" s="123">
        <f>SUM(P165:P166)</f>
        <v>0</v>
      </c>
      <c r="R164" s="123">
        <f>SUM(R165:R166)</f>
        <v>0</v>
      </c>
      <c r="T164" s="124">
        <f>SUM(T165:T166)</f>
        <v>0</v>
      </c>
      <c r="AR164" s="118" t="s">
        <v>86</v>
      </c>
      <c r="AT164" s="125" t="s">
        <v>77</v>
      </c>
      <c r="AU164" s="125" t="s">
        <v>86</v>
      </c>
      <c r="AY164" s="118" t="s">
        <v>169</v>
      </c>
      <c r="BK164" s="126">
        <f>SUM(BK165:BK166)</f>
        <v>0</v>
      </c>
    </row>
    <row r="165" spans="2:65" s="1" customFormat="1" ht="33" customHeight="1">
      <c r="B165" s="129"/>
      <c r="C165" s="130" t="s">
        <v>216</v>
      </c>
      <c r="D165" s="130" t="s">
        <v>171</v>
      </c>
      <c r="E165" s="131" t="s">
        <v>561</v>
      </c>
      <c r="F165" s="132" t="s">
        <v>562</v>
      </c>
      <c r="G165" s="133" t="s">
        <v>174</v>
      </c>
      <c r="H165" s="134">
        <v>124</v>
      </c>
      <c r="I165" s="135"/>
      <c r="J165" s="136">
        <f>ROUND(I165*H165,2)</f>
        <v>0</v>
      </c>
      <c r="K165" s="137"/>
      <c r="L165" s="28"/>
      <c r="M165" s="138" t="s">
        <v>1</v>
      </c>
      <c r="N165" s="13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175</v>
      </c>
      <c r="AT165" s="142" t="s">
        <v>171</v>
      </c>
      <c r="AU165" s="142" t="s">
        <v>88</v>
      </c>
      <c r="AY165" s="13" t="s">
        <v>169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3" t="s">
        <v>86</v>
      </c>
      <c r="BK165" s="143">
        <f>ROUND(I165*H165,2)</f>
        <v>0</v>
      </c>
      <c r="BL165" s="13" t="s">
        <v>175</v>
      </c>
      <c r="BM165" s="142" t="s">
        <v>245</v>
      </c>
    </row>
    <row r="166" spans="2:65" s="1" customFormat="1" ht="19.2">
      <c r="B166" s="28"/>
      <c r="D166" s="144" t="s">
        <v>176</v>
      </c>
      <c r="F166" s="145" t="s">
        <v>562</v>
      </c>
      <c r="I166" s="146"/>
      <c r="L166" s="28"/>
      <c r="M166" s="147"/>
      <c r="T166" s="52"/>
      <c r="AT166" s="13" t="s">
        <v>176</v>
      </c>
      <c r="AU166" s="13" t="s">
        <v>88</v>
      </c>
    </row>
    <row r="167" spans="2:65" s="11" customFormat="1" ht="22.8" customHeight="1">
      <c r="B167" s="117"/>
      <c r="D167" s="118" t="s">
        <v>77</v>
      </c>
      <c r="E167" s="127" t="s">
        <v>188</v>
      </c>
      <c r="F167" s="127" t="s">
        <v>301</v>
      </c>
      <c r="I167" s="120"/>
      <c r="J167" s="128">
        <f>BK167</f>
        <v>0</v>
      </c>
      <c r="L167" s="117"/>
      <c r="M167" s="122"/>
      <c r="P167" s="123">
        <f>SUM(P168:P183)</f>
        <v>0</v>
      </c>
      <c r="R167" s="123">
        <f>SUM(R168:R183)</f>
        <v>0</v>
      </c>
      <c r="T167" s="124">
        <f>SUM(T168:T183)</f>
        <v>0</v>
      </c>
      <c r="AR167" s="118" t="s">
        <v>86</v>
      </c>
      <c r="AT167" s="125" t="s">
        <v>77</v>
      </c>
      <c r="AU167" s="125" t="s">
        <v>86</v>
      </c>
      <c r="AY167" s="118" t="s">
        <v>169</v>
      </c>
      <c r="BK167" s="126">
        <f>SUM(BK168:BK183)</f>
        <v>0</v>
      </c>
    </row>
    <row r="168" spans="2:65" s="1" customFormat="1" ht="16.5" customHeight="1">
      <c r="B168" s="129"/>
      <c r="C168" s="130" t="s">
        <v>247</v>
      </c>
      <c r="D168" s="130" t="s">
        <v>171</v>
      </c>
      <c r="E168" s="131" t="s">
        <v>308</v>
      </c>
      <c r="F168" s="132" t="s">
        <v>563</v>
      </c>
      <c r="G168" s="133" t="s">
        <v>174</v>
      </c>
      <c r="H168" s="134">
        <v>113</v>
      </c>
      <c r="I168" s="135"/>
      <c r="J168" s="136">
        <f>ROUND(I168*H168,2)</f>
        <v>0</v>
      </c>
      <c r="K168" s="137"/>
      <c r="L168" s="28"/>
      <c r="M168" s="138" t="s">
        <v>1</v>
      </c>
      <c r="N168" s="139" t="s">
        <v>43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175</v>
      </c>
      <c r="AT168" s="142" t="s">
        <v>171</v>
      </c>
      <c r="AU168" s="142" t="s">
        <v>88</v>
      </c>
      <c r="AY168" s="13" t="s">
        <v>169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3" t="s">
        <v>86</v>
      </c>
      <c r="BK168" s="143">
        <f>ROUND(I168*H168,2)</f>
        <v>0</v>
      </c>
      <c r="BL168" s="13" t="s">
        <v>175</v>
      </c>
      <c r="BM168" s="142" t="s">
        <v>250</v>
      </c>
    </row>
    <row r="169" spans="2:65" s="1" customFormat="1" ht="10.199999999999999">
      <c r="B169" s="28"/>
      <c r="D169" s="144" t="s">
        <v>176</v>
      </c>
      <c r="F169" s="145" t="s">
        <v>563</v>
      </c>
      <c r="I169" s="146"/>
      <c r="L169" s="28"/>
      <c r="M169" s="147"/>
      <c r="T169" s="52"/>
      <c r="AT169" s="13" t="s">
        <v>176</v>
      </c>
      <c r="AU169" s="13" t="s">
        <v>88</v>
      </c>
    </row>
    <row r="170" spans="2:65" s="1" customFormat="1" ht="16.5" customHeight="1">
      <c r="B170" s="129"/>
      <c r="C170" s="130" t="s">
        <v>220</v>
      </c>
      <c r="D170" s="130" t="s">
        <v>171</v>
      </c>
      <c r="E170" s="131" t="s">
        <v>646</v>
      </c>
      <c r="F170" s="132" t="s">
        <v>647</v>
      </c>
      <c r="G170" s="133" t="s">
        <v>174</v>
      </c>
      <c r="H170" s="134">
        <v>445.5</v>
      </c>
      <c r="I170" s="135"/>
      <c r="J170" s="136">
        <f>ROUND(I170*H170,2)</f>
        <v>0</v>
      </c>
      <c r="K170" s="137"/>
      <c r="L170" s="28"/>
      <c r="M170" s="138" t="s">
        <v>1</v>
      </c>
      <c r="N170" s="139" t="s">
        <v>43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175</v>
      </c>
      <c r="AT170" s="142" t="s">
        <v>171</v>
      </c>
      <c r="AU170" s="142" t="s">
        <v>88</v>
      </c>
      <c r="AY170" s="13" t="s">
        <v>169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3" t="s">
        <v>86</v>
      </c>
      <c r="BK170" s="143">
        <f>ROUND(I170*H170,2)</f>
        <v>0</v>
      </c>
      <c r="BL170" s="13" t="s">
        <v>175</v>
      </c>
      <c r="BM170" s="142" t="s">
        <v>253</v>
      </c>
    </row>
    <row r="171" spans="2:65" s="1" customFormat="1" ht="10.199999999999999">
      <c r="B171" s="28"/>
      <c r="D171" s="144" t="s">
        <v>176</v>
      </c>
      <c r="F171" s="145" t="s">
        <v>647</v>
      </c>
      <c r="I171" s="146"/>
      <c r="L171" s="28"/>
      <c r="M171" s="147"/>
      <c r="T171" s="52"/>
      <c r="AT171" s="13" t="s">
        <v>176</v>
      </c>
      <c r="AU171" s="13" t="s">
        <v>88</v>
      </c>
    </row>
    <row r="172" spans="2:65" s="1" customFormat="1" ht="21.75" customHeight="1">
      <c r="B172" s="129"/>
      <c r="C172" s="130" t="s">
        <v>254</v>
      </c>
      <c r="D172" s="130" t="s">
        <v>171</v>
      </c>
      <c r="E172" s="131" t="s">
        <v>648</v>
      </c>
      <c r="F172" s="132" t="s">
        <v>649</v>
      </c>
      <c r="G172" s="133" t="s">
        <v>174</v>
      </c>
      <c r="H172" s="134">
        <v>45</v>
      </c>
      <c r="I172" s="135"/>
      <c r="J172" s="136">
        <f>ROUND(I172*H172,2)</f>
        <v>0</v>
      </c>
      <c r="K172" s="137"/>
      <c r="L172" s="28"/>
      <c r="M172" s="138" t="s">
        <v>1</v>
      </c>
      <c r="N172" s="139" t="s">
        <v>43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175</v>
      </c>
      <c r="AT172" s="142" t="s">
        <v>171</v>
      </c>
      <c r="AU172" s="142" t="s">
        <v>88</v>
      </c>
      <c r="AY172" s="13" t="s">
        <v>169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3" t="s">
        <v>86</v>
      </c>
      <c r="BK172" s="143">
        <f>ROUND(I172*H172,2)</f>
        <v>0</v>
      </c>
      <c r="BL172" s="13" t="s">
        <v>175</v>
      </c>
      <c r="BM172" s="142" t="s">
        <v>257</v>
      </c>
    </row>
    <row r="173" spans="2:65" s="1" customFormat="1" ht="10.199999999999999">
      <c r="B173" s="28"/>
      <c r="D173" s="144" t="s">
        <v>176</v>
      </c>
      <c r="F173" s="145" t="s">
        <v>649</v>
      </c>
      <c r="I173" s="146"/>
      <c r="L173" s="28"/>
      <c r="M173" s="147"/>
      <c r="T173" s="52"/>
      <c r="AT173" s="13" t="s">
        <v>176</v>
      </c>
      <c r="AU173" s="13" t="s">
        <v>88</v>
      </c>
    </row>
    <row r="174" spans="2:65" s="1" customFormat="1" ht="24.15" customHeight="1">
      <c r="B174" s="129"/>
      <c r="C174" s="130" t="s">
        <v>223</v>
      </c>
      <c r="D174" s="130" t="s">
        <v>171</v>
      </c>
      <c r="E174" s="131" t="s">
        <v>314</v>
      </c>
      <c r="F174" s="132" t="s">
        <v>315</v>
      </c>
      <c r="G174" s="133" t="s">
        <v>174</v>
      </c>
      <c r="H174" s="134">
        <v>405</v>
      </c>
      <c r="I174" s="135"/>
      <c r="J174" s="136">
        <f>ROUND(I174*H174,2)</f>
        <v>0</v>
      </c>
      <c r="K174" s="137"/>
      <c r="L174" s="28"/>
      <c r="M174" s="138" t="s">
        <v>1</v>
      </c>
      <c r="N174" s="139" t="s">
        <v>43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175</v>
      </c>
      <c r="AT174" s="142" t="s">
        <v>171</v>
      </c>
      <c r="AU174" s="142" t="s">
        <v>88</v>
      </c>
      <c r="AY174" s="13" t="s">
        <v>169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3" t="s">
        <v>86</v>
      </c>
      <c r="BK174" s="143">
        <f>ROUND(I174*H174,2)</f>
        <v>0</v>
      </c>
      <c r="BL174" s="13" t="s">
        <v>175</v>
      </c>
      <c r="BM174" s="142" t="s">
        <v>260</v>
      </c>
    </row>
    <row r="175" spans="2:65" s="1" customFormat="1" ht="19.2">
      <c r="B175" s="28"/>
      <c r="D175" s="144" t="s">
        <v>176</v>
      </c>
      <c r="F175" s="145" t="s">
        <v>315</v>
      </c>
      <c r="I175" s="146"/>
      <c r="L175" s="28"/>
      <c r="M175" s="147"/>
      <c r="T175" s="52"/>
      <c r="AT175" s="13" t="s">
        <v>176</v>
      </c>
      <c r="AU175" s="13" t="s">
        <v>88</v>
      </c>
    </row>
    <row r="176" spans="2:65" s="1" customFormat="1" ht="24.15" customHeight="1">
      <c r="B176" s="129"/>
      <c r="C176" s="130" t="s">
        <v>7</v>
      </c>
      <c r="D176" s="130" t="s">
        <v>171</v>
      </c>
      <c r="E176" s="131" t="s">
        <v>318</v>
      </c>
      <c r="F176" s="132" t="s">
        <v>319</v>
      </c>
      <c r="G176" s="133" t="s">
        <v>174</v>
      </c>
      <c r="H176" s="134">
        <v>405</v>
      </c>
      <c r="I176" s="135"/>
      <c r="J176" s="136">
        <f>ROUND(I176*H176,2)</f>
        <v>0</v>
      </c>
      <c r="K176" s="137"/>
      <c r="L176" s="28"/>
      <c r="M176" s="138" t="s">
        <v>1</v>
      </c>
      <c r="N176" s="139" t="s">
        <v>43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175</v>
      </c>
      <c r="AT176" s="142" t="s">
        <v>171</v>
      </c>
      <c r="AU176" s="142" t="s">
        <v>88</v>
      </c>
      <c r="AY176" s="13" t="s">
        <v>169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3" t="s">
        <v>86</v>
      </c>
      <c r="BK176" s="143">
        <f>ROUND(I176*H176,2)</f>
        <v>0</v>
      </c>
      <c r="BL176" s="13" t="s">
        <v>175</v>
      </c>
      <c r="BM176" s="142" t="s">
        <v>263</v>
      </c>
    </row>
    <row r="177" spans="2:65" s="1" customFormat="1" ht="19.2">
      <c r="B177" s="28"/>
      <c r="D177" s="144" t="s">
        <v>176</v>
      </c>
      <c r="F177" s="145" t="s">
        <v>319</v>
      </c>
      <c r="I177" s="146"/>
      <c r="L177" s="28"/>
      <c r="M177" s="147"/>
      <c r="T177" s="52"/>
      <c r="AT177" s="13" t="s">
        <v>176</v>
      </c>
      <c r="AU177" s="13" t="s">
        <v>88</v>
      </c>
    </row>
    <row r="178" spans="2:65" s="1" customFormat="1" ht="16.5" customHeight="1">
      <c r="B178" s="129"/>
      <c r="C178" s="130" t="s">
        <v>227</v>
      </c>
      <c r="D178" s="130" t="s">
        <v>171</v>
      </c>
      <c r="E178" s="131" t="s">
        <v>570</v>
      </c>
      <c r="F178" s="132" t="s">
        <v>571</v>
      </c>
      <c r="G178" s="133" t="s">
        <v>174</v>
      </c>
      <c r="H178" s="134">
        <v>124</v>
      </c>
      <c r="I178" s="135"/>
      <c r="J178" s="136">
        <f>ROUND(I178*H178,2)</f>
        <v>0</v>
      </c>
      <c r="K178" s="137"/>
      <c r="L178" s="28"/>
      <c r="M178" s="138" t="s">
        <v>1</v>
      </c>
      <c r="N178" s="139" t="s">
        <v>43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175</v>
      </c>
      <c r="AT178" s="142" t="s">
        <v>171</v>
      </c>
      <c r="AU178" s="142" t="s">
        <v>88</v>
      </c>
      <c r="AY178" s="13" t="s">
        <v>169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3" t="s">
        <v>86</v>
      </c>
      <c r="BK178" s="143">
        <f>ROUND(I178*H178,2)</f>
        <v>0</v>
      </c>
      <c r="BL178" s="13" t="s">
        <v>175</v>
      </c>
      <c r="BM178" s="142" t="s">
        <v>266</v>
      </c>
    </row>
    <row r="179" spans="2:65" s="1" customFormat="1" ht="10.199999999999999">
      <c r="B179" s="28"/>
      <c r="D179" s="144" t="s">
        <v>176</v>
      </c>
      <c r="F179" s="145" t="s">
        <v>571</v>
      </c>
      <c r="I179" s="146"/>
      <c r="L179" s="28"/>
      <c r="M179" s="147"/>
      <c r="T179" s="52"/>
      <c r="AT179" s="13" t="s">
        <v>176</v>
      </c>
      <c r="AU179" s="13" t="s">
        <v>88</v>
      </c>
    </row>
    <row r="180" spans="2:65" s="1" customFormat="1" ht="16.5" customHeight="1">
      <c r="B180" s="129"/>
      <c r="C180" s="148" t="s">
        <v>267</v>
      </c>
      <c r="D180" s="148" t="s">
        <v>199</v>
      </c>
      <c r="E180" s="149" t="s">
        <v>572</v>
      </c>
      <c r="F180" s="150" t="s">
        <v>573</v>
      </c>
      <c r="G180" s="151" t="s">
        <v>174</v>
      </c>
      <c r="H180" s="152">
        <v>114.24</v>
      </c>
      <c r="I180" s="153"/>
      <c r="J180" s="154">
        <f>ROUND(I180*H180,2)</f>
        <v>0</v>
      </c>
      <c r="K180" s="155"/>
      <c r="L180" s="156"/>
      <c r="M180" s="157" t="s">
        <v>1</v>
      </c>
      <c r="N180" s="158" t="s">
        <v>43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187</v>
      </c>
      <c r="AT180" s="142" t="s">
        <v>199</v>
      </c>
      <c r="AU180" s="142" t="s">
        <v>88</v>
      </c>
      <c r="AY180" s="13" t="s">
        <v>169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3" t="s">
        <v>86</v>
      </c>
      <c r="BK180" s="143">
        <f>ROUND(I180*H180,2)</f>
        <v>0</v>
      </c>
      <c r="BL180" s="13" t="s">
        <v>175</v>
      </c>
      <c r="BM180" s="142" t="s">
        <v>270</v>
      </c>
    </row>
    <row r="181" spans="2:65" s="1" customFormat="1" ht="10.199999999999999">
      <c r="B181" s="28"/>
      <c r="D181" s="144" t="s">
        <v>176</v>
      </c>
      <c r="F181" s="145" t="s">
        <v>573</v>
      </c>
      <c r="I181" s="146"/>
      <c r="L181" s="28"/>
      <c r="M181" s="147"/>
      <c r="T181" s="52"/>
      <c r="AT181" s="13" t="s">
        <v>176</v>
      </c>
      <c r="AU181" s="13" t="s">
        <v>88</v>
      </c>
    </row>
    <row r="182" spans="2:65" s="1" customFormat="1" ht="16.5" customHeight="1">
      <c r="B182" s="129"/>
      <c r="C182" s="148" t="s">
        <v>231</v>
      </c>
      <c r="D182" s="148" t="s">
        <v>199</v>
      </c>
      <c r="E182" s="149" t="s">
        <v>574</v>
      </c>
      <c r="F182" s="150" t="s">
        <v>575</v>
      </c>
      <c r="G182" s="151" t="s">
        <v>174</v>
      </c>
      <c r="H182" s="152">
        <v>12.24</v>
      </c>
      <c r="I182" s="153"/>
      <c r="J182" s="154">
        <f>ROUND(I182*H182,2)</f>
        <v>0</v>
      </c>
      <c r="K182" s="155"/>
      <c r="L182" s="156"/>
      <c r="M182" s="157" t="s">
        <v>1</v>
      </c>
      <c r="N182" s="158" t="s">
        <v>43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187</v>
      </c>
      <c r="AT182" s="142" t="s">
        <v>199</v>
      </c>
      <c r="AU182" s="142" t="s">
        <v>88</v>
      </c>
      <c r="AY182" s="13" t="s">
        <v>169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3" t="s">
        <v>86</v>
      </c>
      <c r="BK182" s="143">
        <f>ROUND(I182*H182,2)</f>
        <v>0</v>
      </c>
      <c r="BL182" s="13" t="s">
        <v>175</v>
      </c>
      <c r="BM182" s="142" t="s">
        <v>273</v>
      </c>
    </row>
    <row r="183" spans="2:65" s="1" customFormat="1" ht="10.199999999999999">
      <c r="B183" s="28"/>
      <c r="D183" s="144" t="s">
        <v>176</v>
      </c>
      <c r="F183" s="145" t="s">
        <v>575</v>
      </c>
      <c r="I183" s="146"/>
      <c r="L183" s="28"/>
      <c r="M183" s="147"/>
      <c r="T183" s="52"/>
      <c r="AT183" s="13" t="s">
        <v>176</v>
      </c>
      <c r="AU183" s="13" t="s">
        <v>88</v>
      </c>
    </row>
    <row r="184" spans="2:65" s="11" customFormat="1" ht="22.8" customHeight="1">
      <c r="B184" s="117"/>
      <c r="D184" s="118" t="s">
        <v>77</v>
      </c>
      <c r="E184" s="127" t="s">
        <v>187</v>
      </c>
      <c r="F184" s="127" t="s">
        <v>321</v>
      </c>
      <c r="I184" s="120"/>
      <c r="J184" s="128">
        <f>BK184</f>
        <v>0</v>
      </c>
      <c r="L184" s="117"/>
      <c r="M184" s="122"/>
      <c r="P184" s="123">
        <f>SUM(P185:P186)</f>
        <v>0</v>
      </c>
      <c r="R184" s="123">
        <f>SUM(R185:R186)</f>
        <v>0</v>
      </c>
      <c r="T184" s="124">
        <f>SUM(T185:T186)</f>
        <v>0</v>
      </c>
      <c r="AR184" s="118" t="s">
        <v>86</v>
      </c>
      <c r="AT184" s="125" t="s">
        <v>77</v>
      </c>
      <c r="AU184" s="125" t="s">
        <v>86</v>
      </c>
      <c r="AY184" s="118" t="s">
        <v>169</v>
      </c>
      <c r="BK184" s="126">
        <f>SUM(BK185:BK186)</f>
        <v>0</v>
      </c>
    </row>
    <row r="185" spans="2:65" s="1" customFormat="1" ht="24.15" customHeight="1">
      <c r="B185" s="129"/>
      <c r="C185" s="130" t="s">
        <v>275</v>
      </c>
      <c r="D185" s="130" t="s">
        <v>171</v>
      </c>
      <c r="E185" s="131" t="s">
        <v>499</v>
      </c>
      <c r="F185" s="132" t="s">
        <v>500</v>
      </c>
      <c r="G185" s="133" t="s">
        <v>179</v>
      </c>
      <c r="H185" s="134">
        <v>2</v>
      </c>
      <c r="I185" s="135"/>
      <c r="J185" s="136">
        <f>ROUND(I185*H185,2)</f>
        <v>0</v>
      </c>
      <c r="K185" s="137"/>
      <c r="L185" s="28"/>
      <c r="M185" s="138" t="s">
        <v>1</v>
      </c>
      <c r="N185" s="139" t="s">
        <v>43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175</v>
      </c>
      <c r="AT185" s="142" t="s">
        <v>171</v>
      </c>
      <c r="AU185" s="142" t="s">
        <v>88</v>
      </c>
      <c r="AY185" s="13" t="s">
        <v>169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3" t="s">
        <v>86</v>
      </c>
      <c r="BK185" s="143">
        <f>ROUND(I185*H185,2)</f>
        <v>0</v>
      </c>
      <c r="BL185" s="13" t="s">
        <v>175</v>
      </c>
      <c r="BM185" s="142" t="s">
        <v>278</v>
      </c>
    </row>
    <row r="186" spans="2:65" s="1" customFormat="1" ht="19.2">
      <c r="B186" s="28"/>
      <c r="D186" s="144" t="s">
        <v>176</v>
      </c>
      <c r="F186" s="145" t="s">
        <v>500</v>
      </c>
      <c r="I186" s="146"/>
      <c r="L186" s="28"/>
      <c r="M186" s="147"/>
      <c r="T186" s="52"/>
      <c r="AT186" s="13" t="s">
        <v>176</v>
      </c>
      <c r="AU186" s="13" t="s">
        <v>88</v>
      </c>
    </row>
    <row r="187" spans="2:65" s="11" customFormat="1" ht="22.8" customHeight="1">
      <c r="B187" s="117"/>
      <c r="D187" s="118" t="s">
        <v>77</v>
      </c>
      <c r="E187" s="127" t="s">
        <v>217</v>
      </c>
      <c r="F187" s="127" t="s">
        <v>325</v>
      </c>
      <c r="I187" s="120"/>
      <c r="J187" s="128">
        <f>BK187</f>
        <v>0</v>
      </c>
      <c r="L187" s="117"/>
      <c r="M187" s="122"/>
      <c r="P187" s="123">
        <f>SUM(P188:P211)</f>
        <v>0</v>
      </c>
      <c r="R187" s="123">
        <f>SUM(R188:R211)</f>
        <v>0</v>
      </c>
      <c r="T187" s="124">
        <f>SUM(T188:T211)</f>
        <v>0</v>
      </c>
      <c r="AR187" s="118" t="s">
        <v>86</v>
      </c>
      <c r="AT187" s="125" t="s">
        <v>77</v>
      </c>
      <c r="AU187" s="125" t="s">
        <v>86</v>
      </c>
      <c r="AY187" s="118" t="s">
        <v>169</v>
      </c>
      <c r="BK187" s="126">
        <f>SUM(BK188:BK211)</f>
        <v>0</v>
      </c>
    </row>
    <row r="188" spans="2:65" s="1" customFormat="1" ht="24.15" customHeight="1">
      <c r="B188" s="129"/>
      <c r="C188" s="130" t="s">
        <v>235</v>
      </c>
      <c r="D188" s="130" t="s">
        <v>171</v>
      </c>
      <c r="E188" s="131" t="s">
        <v>327</v>
      </c>
      <c r="F188" s="132" t="s">
        <v>650</v>
      </c>
      <c r="G188" s="133" t="s">
        <v>179</v>
      </c>
      <c r="H188" s="134">
        <v>2</v>
      </c>
      <c r="I188" s="135"/>
      <c r="J188" s="136">
        <f>ROUND(I188*H188,2)</f>
        <v>0</v>
      </c>
      <c r="K188" s="137"/>
      <c r="L188" s="28"/>
      <c r="M188" s="138" t="s">
        <v>1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175</v>
      </c>
      <c r="AT188" s="142" t="s">
        <v>171</v>
      </c>
      <c r="AU188" s="142" t="s">
        <v>88</v>
      </c>
      <c r="AY188" s="13" t="s">
        <v>169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3" t="s">
        <v>86</v>
      </c>
      <c r="BK188" s="143">
        <f>ROUND(I188*H188,2)</f>
        <v>0</v>
      </c>
      <c r="BL188" s="13" t="s">
        <v>175</v>
      </c>
      <c r="BM188" s="142" t="s">
        <v>281</v>
      </c>
    </row>
    <row r="189" spans="2:65" s="1" customFormat="1" ht="19.2">
      <c r="B189" s="28"/>
      <c r="D189" s="144" t="s">
        <v>176</v>
      </c>
      <c r="F189" s="145" t="s">
        <v>650</v>
      </c>
      <c r="I189" s="146"/>
      <c r="L189" s="28"/>
      <c r="M189" s="147"/>
      <c r="T189" s="52"/>
      <c r="AT189" s="13" t="s">
        <v>176</v>
      </c>
      <c r="AU189" s="13" t="s">
        <v>88</v>
      </c>
    </row>
    <row r="190" spans="2:65" s="1" customFormat="1" ht="16.5" customHeight="1">
      <c r="B190" s="129"/>
      <c r="C190" s="130" t="s">
        <v>282</v>
      </c>
      <c r="D190" s="130" t="s">
        <v>171</v>
      </c>
      <c r="E190" s="131" t="s">
        <v>331</v>
      </c>
      <c r="F190" s="132" t="s">
        <v>651</v>
      </c>
      <c r="G190" s="133" t="s">
        <v>179</v>
      </c>
      <c r="H190" s="134">
        <v>3</v>
      </c>
      <c r="I190" s="135"/>
      <c r="J190" s="136">
        <f>ROUND(I190*H190,2)</f>
        <v>0</v>
      </c>
      <c r="K190" s="137"/>
      <c r="L190" s="28"/>
      <c r="M190" s="138" t="s">
        <v>1</v>
      </c>
      <c r="N190" s="139" t="s">
        <v>43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175</v>
      </c>
      <c r="AT190" s="142" t="s">
        <v>171</v>
      </c>
      <c r="AU190" s="142" t="s">
        <v>88</v>
      </c>
      <c r="AY190" s="13" t="s">
        <v>169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3" t="s">
        <v>86</v>
      </c>
      <c r="BK190" s="143">
        <f>ROUND(I190*H190,2)</f>
        <v>0</v>
      </c>
      <c r="BL190" s="13" t="s">
        <v>175</v>
      </c>
      <c r="BM190" s="142" t="s">
        <v>285</v>
      </c>
    </row>
    <row r="191" spans="2:65" s="1" customFormat="1" ht="10.199999999999999">
      <c r="B191" s="28"/>
      <c r="D191" s="144" t="s">
        <v>176</v>
      </c>
      <c r="F191" s="145" t="s">
        <v>651</v>
      </c>
      <c r="I191" s="146"/>
      <c r="L191" s="28"/>
      <c r="M191" s="147"/>
      <c r="T191" s="52"/>
      <c r="AT191" s="13" t="s">
        <v>176</v>
      </c>
      <c r="AU191" s="13" t="s">
        <v>88</v>
      </c>
    </row>
    <row r="192" spans="2:65" s="1" customFormat="1" ht="24.15" customHeight="1">
      <c r="B192" s="129"/>
      <c r="C192" s="130" t="s">
        <v>239</v>
      </c>
      <c r="D192" s="130" t="s">
        <v>171</v>
      </c>
      <c r="E192" s="131" t="s">
        <v>652</v>
      </c>
      <c r="F192" s="132" t="s">
        <v>332</v>
      </c>
      <c r="G192" s="133" t="s">
        <v>195</v>
      </c>
      <c r="H192" s="134">
        <v>40</v>
      </c>
      <c r="I192" s="135"/>
      <c r="J192" s="136">
        <f>ROUND(I192*H192,2)</f>
        <v>0</v>
      </c>
      <c r="K192" s="137"/>
      <c r="L192" s="28"/>
      <c r="M192" s="138" t="s">
        <v>1</v>
      </c>
      <c r="N192" s="139" t="s">
        <v>43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175</v>
      </c>
      <c r="AT192" s="142" t="s">
        <v>171</v>
      </c>
      <c r="AU192" s="142" t="s">
        <v>88</v>
      </c>
      <c r="AY192" s="13" t="s">
        <v>169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3" t="s">
        <v>86</v>
      </c>
      <c r="BK192" s="143">
        <f>ROUND(I192*H192,2)</f>
        <v>0</v>
      </c>
      <c r="BL192" s="13" t="s">
        <v>175</v>
      </c>
      <c r="BM192" s="142" t="s">
        <v>288</v>
      </c>
    </row>
    <row r="193" spans="2:65" s="1" customFormat="1" ht="19.2">
      <c r="B193" s="28"/>
      <c r="D193" s="144" t="s">
        <v>176</v>
      </c>
      <c r="F193" s="145" t="s">
        <v>332</v>
      </c>
      <c r="I193" s="146"/>
      <c r="L193" s="28"/>
      <c r="M193" s="147"/>
      <c r="T193" s="52"/>
      <c r="AT193" s="13" t="s">
        <v>176</v>
      </c>
      <c r="AU193" s="13" t="s">
        <v>88</v>
      </c>
    </row>
    <row r="194" spans="2:65" s="1" customFormat="1" ht="24.15" customHeight="1">
      <c r="B194" s="129"/>
      <c r="C194" s="130" t="s">
        <v>289</v>
      </c>
      <c r="D194" s="130" t="s">
        <v>171</v>
      </c>
      <c r="E194" s="131" t="s">
        <v>653</v>
      </c>
      <c r="F194" s="132" t="s">
        <v>654</v>
      </c>
      <c r="G194" s="133" t="s">
        <v>179</v>
      </c>
      <c r="H194" s="134">
        <v>4</v>
      </c>
      <c r="I194" s="135"/>
      <c r="J194" s="136">
        <f>ROUND(I194*H194,2)</f>
        <v>0</v>
      </c>
      <c r="K194" s="137"/>
      <c r="L194" s="28"/>
      <c r="M194" s="138" t="s">
        <v>1</v>
      </c>
      <c r="N194" s="139" t="s">
        <v>43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175</v>
      </c>
      <c r="AT194" s="142" t="s">
        <v>171</v>
      </c>
      <c r="AU194" s="142" t="s">
        <v>88</v>
      </c>
      <c r="AY194" s="13" t="s">
        <v>169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3" t="s">
        <v>86</v>
      </c>
      <c r="BK194" s="143">
        <f>ROUND(I194*H194,2)</f>
        <v>0</v>
      </c>
      <c r="BL194" s="13" t="s">
        <v>175</v>
      </c>
      <c r="BM194" s="142" t="s">
        <v>292</v>
      </c>
    </row>
    <row r="195" spans="2:65" s="1" customFormat="1" ht="19.2">
      <c r="B195" s="28"/>
      <c r="D195" s="144" t="s">
        <v>176</v>
      </c>
      <c r="F195" s="145" t="s">
        <v>654</v>
      </c>
      <c r="I195" s="146"/>
      <c r="L195" s="28"/>
      <c r="M195" s="147"/>
      <c r="T195" s="52"/>
      <c r="AT195" s="13" t="s">
        <v>176</v>
      </c>
      <c r="AU195" s="13" t="s">
        <v>88</v>
      </c>
    </row>
    <row r="196" spans="2:65" s="1" customFormat="1" ht="24.15" customHeight="1">
      <c r="B196" s="129"/>
      <c r="C196" s="148" t="s">
        <v>242</v>
      </c>
      <c r="D196" s="148" t="s">
        <v>199</v>
      </c>
      <c r="E196" s="149" t="s">
        <v>338</v>
      </c>
      <c r="F196" s="150" t="s">
        <v>339</v>
      </c>
      <c r="G196" s="151" t="s">
        <v>179</v>
      </c>
      <c r="H196" s="152">
        <v>4</v>
      </c>
      <c r="I196" s="153"/>
      <c r="J196" s="154">
        <f>ROUND(I196*H196,2)</f>
        <v>0</v>
      </c>
      <c r="K196" s="155"/>
      <c r="L196" s="156"/>
      <c r="M196" s="157" t="s">
        <v>1</v>
      </c>
      <c r="N196" s="158" t="s">
        <v>43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187</v>
      </c>
      <c r="AT196" s="142" t="s">
        <v>199</v>
      </c>
      <c r="AU196" s="142" t="s">
        <v>88</v>
      </c>
      <c r="AY196" s="13" t="s">
        <v>169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3" t="s">
        <v>86</v>
      </c>
      <c r="BK196" s="143">
        <f>ROUND(I196*H196,2)</f>
        <v>0</v>
      </c>
      <c r="BL196" s="13" t="s">
        <v>175</v>
      </c>
      <c r="BM196" s="142" t="s">
        <v>296</v>
      </c>
    </row>
    <row r="197" spans="2:65" s="1" customFormat="1" ht="10.199999999999999">
      <c r="B197" s="28"/>
      <c r="D197" s="144" t="s">
        <v>176</v>
      </c>
      <c r="F197" s="145" t="s">
        <v>339</v>
      </c>
      <c r="I197" s="146"/>
      <c r="L197" s="28"/>
      <c r="M197" s="147"/>
      <c r="T197" s="52"/>
      <c r="AT197" s="13" t="s">
        <v>176</v>
      </c>
      <c r="AU197" s="13" t="s">
        <v>88</v>
      </c>
    </row>
    <row r="198" spans="2:65" s="1" customFormat="1" ht="24.15" customHeight="1">
      <c r="B198" s="129"/>
      <c r="C198" s="130" t="s">
        <v>297</v>
      </c>
      <c r="D198" s="130" t="s">
        <v>171</v>
      </c>
      <c r="E198" s="131" t="s">
        <v>349</v>
      </c>
      <c r="F198" s="132" t="s">
        <v>350</v>
      </c>
      <c r="G198" s="133" t="s">
        <v>179</v>
      </c>
      <c r="H198" s="134">
        <v>2</v>
      </c>
      <c r="I198" s="135"/>
      <c r="J198" s="136">
        <f>ROUND(I198*H198,2)</f>
        <v>0</v>
      </c>
      <c r="K198" s="137"/>
      <c r="L198" s="28"/>
      <c r="M198" s="138" t="s">
        <v>1</v>
      </c>
      <c r="N198" s="139" t="s">
        <v>43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175</v>
      </c>
      <c r="AT198" s="142" t="s">
        <v>171</v>
      </c>
      <c r="AU198" s="142" t="s">
        <v>88</v>
      </c>
      <c r="AY198" s="13" t="s">
        <v>169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3" t="s">
        <v>86</v>
      </c>
      <c r="BK198" s="143">
        <f>ROUND(I198*H198,2)</f>
        <v>0</v>
      </c>
      <c r="BL198" s="13" t="s">
        <v>175</v>
      </c>
      <c r="BM198" s="142" t="s">
        <v>300</v>
      </c>
    </row>
    <row r="199" spans="2:65" s="1" customFormat="1" ht="19.2">
      <c r="B199" s="28"/>
      <c r="D199" s="144" t="s">
        <v>176</v>
      </c>
      <c r="F199" s="145" t="s">
        <v>350</v>
      </c>
      <c r="I199" s="146"/>
      <c r="L199" s="28"/>
      <c r="M199" s="147"/>
      <c r="T199" s="52"/>
      <c r="AT199" s="13" t="s">
        <v>176</v>
      </c>
      <c r="AU199" s="13" t="s">
        <v>88</v>
      </c>
    </row>
    <row r="200" spans="2:65" s="1" customFormat="1" ht="21.75" customHeight="1">
      <c r="B200" s="129"/>
      <c r="C200" s="148" t="s">
        <v>245</v>
      </c>
      <c r="D200" s="148" t="s">
        <v>199</v>
      </c>
      <c r="E200" s="149" t="s">
        <v>352</v>
      </c>
      <c r="F200" s="150" t="s">
        <v>353</v>
      </c>
      <c r="G200" s="151" t="s">
        <v>179</v>
      </c>
      <c r="H200" s="152">
        <v>2</v>
      </c>
      <c r="I200" s="153"/>
      <c r="J200" s="154">
        <f>ROUND(I200*H200,2)</f>
        <v>0</v>
      </c>
      <c r="K200" s="155"/>
      <c r="L200" s="156"/>
      <c r="M200" s="157" t="s">
        <v>1</v>
      </c>
      <c r="N200" s="158" t="s">
        <v>43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187</v>
      </c>
      <c r="AT200" s="142" t="s">
        <v>199</v>
      </c>
      <c r="AU200" s="142" t="s">
        <v>88</v>
      </c>
      <c r="AY200" s="13" t="s">
        <v>169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3" t="s">
        <v>86</v>
      </c>
      <c r="BK200" s="143">
        <f>ROUND(I200*H200,2)</f>
        <v>0</v>
      </c>
      <c r="BL200" s="13" t="s">
        <v>175</v>
      </c>
      <c r="BM200" s="142" t="s">
        <v>304</v>
      </c>
    </row>
    <row r="201" spans="2:65" s="1" customFormat="1" ht="10.199999999999999">
      <c r="B201" s="28"/>
      <c r="D201" s="144" t="s">
        <v>176</v>
      </c>
      <c r="F201" s="145" t="s">
        <v>353</v>
      </c>
      <c r="I201" s="146"/>
      <c r="L201" s="28"/>
      <c r="M201" s="147"/>
      <c r="T201" s="52"/>
      <c r="AT201" s="13" t="s">
        <v>176</v>
      </c>
      <c r="AU201" s="13" t="s">
        <v>88</v>
      </c>
    </row>
    <row r="202" spans="2:65" s="1" customFormat="1" ht="16.5" customHeight="1">
      <c r="B202" s="129"/>
      <c r="C202" s="148" t="s">
        <v>305</v>
      </c>
      <c r="D202" s="148" t="s">
        <v>199</v>
      </c>
      <c r="E202" s="149" t="s">
        <v>356</v>
      </c>
      <c r="F202" s="150" t="s">
        <v>357</v>
      </c>
      <c r="G202" s="151" t="s">
        <v>179</v>
      </c>
      <c r="H202" s="152">
        <v>2</v>
      </c>
      <c r="I202" s="153"/>
      <c r="J202" s="154">
        <f>ROUND(I202*H202,2)</f>
        <v>0</v>
      </c>
      <c r="K202" s="155"/>
      <c r="L202" s="156"/>
      <c r="M202" s="157" t="s">
        <v>1</v>
      </c>
      <c r="N202" s="158" t="s">
        <v>43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187</v>
      </c>
      <c r="AT202" s="142" t="s">
        <v>199</v>
      </c>
      <c r="AU202" s="142" t="s">
        <v>88</v>
      </c>
      <c r="AY202" s="13" t="s">
        <v>169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3" t="s">
        <v>86</v>
      </c>
      <c r="BK202" s="143">
        <f>ROUND(I202*H202,2)</f>
        <v>0</v>
      </c>
      <c r="BL202" s="13" t="s">
        <v>175</v>
      </c>
      <c r="BM202" s="142" t="s">
        <v>198</v>
      </c>
    </row>
    <row r="203" spans="2:65" s="1" customFormat="1" ht="10.199999999999999">
      <c r="B203" s="28"/>
      <c r="D203" s="144" t="s">
        <v>176</v>
      </c>
      <c r="F203" s="145" t="s">
        <v>357</v>
      </c>
      <c r="I203" s="146"/>
      <c r="L203" s="28"/>
      <c r="M203" s="147"/>
      <c r="T203" s="52"/>
      <c r="AT203" s="13" t="s">
        <v>176</v>
      </c>
      <c r="AU203" s="13" t="s">
        <v>88</v>
      </c>
    </row>
    <row r="204" spans="2:65" s="1" customFormat="1" ht="24.15" customHeight="1">
      <c r="B204" s="129"/>
      <c r="C204" s="130" t="s">
        <v>250</v>
      </c>
      <c r="D204" s="130" t="s">
        <v>171</v>
      </c>
      <c r="E204" s="131" t="s">
        <v>359</v>
      </c>
      <c r="F204" s="132" t="s">
        <v>360</v>
      </c>
      <c r="G204" s="133" t="s">
        <v>195</v>
      </c>
      <c r="H204" s="134">
        <v>176</v>
      </c>
      <c r="I204" s="135"/>
      <c r="J204" s="136">
        <f>ROUND(I204*H204,2)</f>
        <v>0</v>
      </c>
      <c r="K204" s="137"/>
      <c r="L204" s="28"/>
      <c r="M204" s="138" t="s">
        <v>1</v>
      </c>
      <c r="N204" s="139" t="s">
        <v>43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175</v>
      </c>
      <c r="AT204" s="142" t="s">
        <v>171</v>
      </c>
      <c r="AU204" s="142" t="s">
        <v>88</v>
      </c>
      <c r="AY204" s="13" t="s">
        <v>169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3" t="s">
        <v>86</v>
      </c>
      <c r="BK204" s="143">
        <f>ROUND(I204*H204,2)</f>
        <v>0</v>
      </c>
      <c r="BL204" s="13" t="s">
        <v>175</v>
      </c>
      <c r="BM204" s="142" t="s">
        <v>209</v>
      </c>
    </row>
    <row r="205" spans="2:65" s="1" customFormat="1" ht="19.2">
      <c r="B205" s="28"/>
      <c r="D205" s="144" t="s">
        <v>176</v>
      </c>
      <c r="F205" s="145" t="s">
        <v>360</v>
      </c>
      <c r="I205" s="146"/>
      <c r="L205" s="28"/>
      <c r="M205" s="147"/>
      <c r="T205" s="52"/>
      <c r="AT205" s="13" t="s">
        <v>176</v>
      </c>
      <c r="AU205" s="13" t="s">
        <v>88</v>
      </c>
    </row>
    <row r="206" spans="2:65" s="1" customFormat="1" ht="16.5" customHeight="1">
      <c r="B206" s="129"/>
      <c r="C206" s="148" t="s">
        <v>310</v>
      </c>
      <c r="D206" s="148" t="s">
        <v>199</v>
      </c>
      <c r="E206" s="149" t="s">
        <v>613</v>
      </c>
      <c r="F206" s="150" t="s">
        <v>614</v>
      </c>
      <c r="G206" s="151" t="s">
        <v>195</v>
      </c>
      <c r="H206" s="152">
        <v>5.0999999999999996</v>
      </c>
      <c r="I206" s="153"/>
      <c r="J206" s="154">
        <f>ROUND(I206*H206,2)</f>
        <v>0</v>
      </c>
      <c r="K206" s="155"/>
      <c r="L206" s="156"/>
      <c r="M206" s="157" t="s">
        <v>1</v>
      </c>
      <c r="N206" s="158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187</v>
      </c>
      <c r="AT206" s="142" t="s">
        <v>199</v>
      </c>
      <c r="AU206" s="142" t="s">
        <v>88</v>
      </c>
      <c r="AY206" s="13" t="s">
        <v>169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3" t="s">
        <v>86</v>
      </c>
      <c r="BK206" s="143">
        <f>ROUND(I206*H206,2)</f>
        <v>0</v>
      </c>
      <c r="BL206" s="13" t="s">
        <v>175</v>
      </c>
      <c r="BM206" s="142" t="s">
        <v>313</v>
      </c>
    </row>
    <row r="207" spans="2:65" s="1" customFormat="1" ht="10.199999999999999">
      <c r="B207" s="28"/>
      <c r="D207" s="144" t="s">
        <v>176</v>
      </c>
      <c r="F207" s="145" t="s">
        <v>614</v>
      </c>
      <c r="I207" s="146"/>
      <c r="L207" s="28"/>
      <c r="M207" s="147"/>
      <c r="T207" s="52"/>
      <c r="AT207" s="13" t="s">
        <v>176</v>
      </c>
      <c r="AU207" s="13" t="s">
        <v>88</v>
      </c>
    </row>
    <row r="208" spans="2:65" s="1" customFormat="1" ht="16.5" customHeight="1">
      <c r="B208" s="129"/>
      <c r="C208" s="148" t="s">
        <v>253</v>
      </c>
      <c r="D208" s="148" t="s">
        <v>199</v>
      </c>
      <c r="E208" s="149" t="s">
        <v>508</v>
      </c>
      <c r="F208" s="150" t="s">
        <v>364</v>
      </c>
      <c r="G208" s="151" t="s">
        <v>195</v>
      </c>
      <c r="H208" s="152">
        <v>174.42</v>
      </c>
      <c r="I208" s="153"/>
      <c r="J208" s="154">
        <f>ROUND(I208*H208,2)</f>
        <v>0</v>
      </c>
      <c r="K208" s="155"/>
      <c r="L208" s="156"/>
      <c r="M208" s="157" t="s">
        <v>1</v>
      </c>
      <c r="N208" s="158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187</v>
      </c>
      <c r="AT208" s="142" t="s">
        <v>199</v>
      </c>
      <c r="AU208" s="142" t="s">
        <v>88</v>
      </c>
      <c r="AY208" s="13" t="s">
        <v>169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3" t="s">
        <v>86</v>
      </c>
      <c r="BK208" s="143">
        <f>ROUND(I208*H208,2)</f>
        <v>0</v>
      </c>
      <c r="BL208" s="13" t="s">
        <v>175</v>
      </c>
      <c r="BM208" s="142" t="s">
        <v>316</v>
      </c>
    </row>
    <row r="209" spans="2:65" s="1" customFormat="1" ht="10.199999999999999">
      <c r="B209" s="28"/>
      <c r="D209" s="144" t="s">
        <v>176</v>
      </c>
      <c r="F209" s="145" t="s">
        <v>364</v>
      </c>
      <c r="I209" s="146"/>
      <c r="L209" s="28"/>
      <c r="M209" s="147"/>
      <c r="T209" s="52"/>
      <c r="AT209" s="13" t="s">
        <v>176</v>
      </c>
      <c r="AU209" s="13" t="s">
        <v>88</v>
      </c>
    </row>
    <row r="210" spans="2:65" s="1" customFormat="1" ht="24.15" customHeight="1">
      <c r="B210" s="129"/>
      <c r="C210" s="130" t="s">
        <v>317</v>
      </c>
      <c r="D210" s="130" t="s">
        <v>171</v>
      </c>
      <c r="E210" s="131" t="s">
        <v>366</v>
      </c>
      <c r="F210" s="132" t="s">
        <v>367</v>
      </c>
      <c r="G210" s="133" t="s">
        <v>195</v>
      </c>
      <c r="H210" s="134">
        <v>40</v>
      </c>
      <c r="I210" s="135"/>
      <c r="J210" s="136">
        <f>ROUND(I210*H210,2)</f>
        <v>0</v>
      </c>
      <c r="K210" s="137"/>
      <c r="L210" s="28"/>
      <c r="M210" s="138" t="s">
        <v>1</v>
      </c>
      <c r="N210" s="139" t="s">
        <v>43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175</v>
      </c>
      <c r="AT210" s="142" t="s">
        <v>171</v>
      </c>
      <c r="AU210" s="142" t="s">
        <v>88</v>
      </c>
      <c r="AY210" s="13" t="s">
        <v>169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3" t="s">
        <v>86</v>
      </c>
      <c r="BK210" s="143">
        <f>ROUND(I210*H210,2)</f>
        <v>0</v>
      </c>
      <c r="BL210" s="13" t="s">
        <v>175</v>
      </c>
      <c r="BM210" s="142" t="s">
        <v>320</v>
      </c>
    </row>
    <row r="211" spans="2:65" s="1" customFormat="1" ht="19.2">
      <c r="B211" s="28"/>
      <c r="D211" s="144" t="s">
        <v>176</v>
      </c>
      <c r="F211" s="145" t="s">
        <v>367</v>
      </c>
      <c r="I211" s="146"/>
      <c r="L211" s="28"/>
      <c r="M211" s="147"/>
      <c r="T211" s="52"/>
      <c r="AT211" s="13" t="s">
        <v>176</v>
      </c>
      <c r="AU211" s="13" t="s">
        <v>88</v>
      </c>
    </row>
    <row r="212" spans="2:65" s="11" customFormat="1" ht="22.8" customHeight="1">
      <c r="B212" s="117"/>
      <c r="D212" s="118" t="s">
        <v>77</v>
      </c>
      <c r="E212" s="127" t="s">
        <v>369</v>
      </c>
      <c r="F212" s="127" t="s">
        <v>370</v>
      </c>
      <c r="I212" s="120"/>
      <c r="J212" s="128">
        <f>BK212</f>
        <v>0</v>
      </c>
      <c r="L212" s="117"/>
      <c r="M212" s="122"/>
      <c r="P212" s="123">
        <f>SUM(P213:P220)</f>
        <v>0</v>
      </c>
      <c r="R212" s="123">
        <f>SUM(R213:R220)</f>
        <v>0</v>
      </c>
      <c r="T212" s="124">
        <f>SUM(T213:T220)</f>
        <v>0</v>
      </c>
      <c r="AR212" s="118" t="s">
        <v>86</v>
      </c>
      <c r="AT212" s="125" t="s">
        <v>77</v>
      </c>
      <c r="AU212" s="125" t="s">
        <v>86</v>
      </c>
      <c r="AY212" s="118" t="s">
        <v>169</v>
      </c>
      <c r="BK212" s="126">
        <f>SUM(BK213:BK220)</f>
        <v>0</v>
      </c>
    </row>
    <row r="213" spans="2:65" s="1" customFormat="1" ht="24.15" customHeight="1">
      <c r="B213" s="129"/>
      <c r="C213" s="130" t="s">
        <v>257</v>
      </c>
      <c r="D213" s="130" t="s">
        <v>171</v>
      </c>
      <c r="E213" s="131" t="s">
        <v>372</v>
      </c>
      <c r="F213" s="132" t="s">
        <v>373</v>
      </c>
      <c r="G213" s="133" t="s">
        <v>202</v>
      </c>
      <c r="H213" s="134">
        <v>0.78900000000000003</v>
      </c>
      <c r="I213" s="135"/>
      <c r="J213" s="136">
        <f>ROUND(I213*H213,2)</f>
        <v>0</v>
      </c>
      <c r="K213" s="137"/>
      <c r="L213" s="28"/>
      <c r="M213" s="138" t="s">
        <v>1</v>
      </c>
      <c r="N213" s="139" t="s">
        <v>43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175</v>
      </c>
      <c r="AT213" s="142" t="s">
        <v>171</v>
      </c>
      <c r="AU213" s="142" t="s">
        <v>88</v>
      </c>
      <c r="AY213" s="13" t="s">
        <v>169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3" t="s">
        <v>86</v>
      </c>
      <c r="BK213" s="143">
        <f>ROUND(I213*H213,2)</f>
        <v>0</v>
      </c>
      <c r="BL213" s="13" t="s">
        <v>175</v>
      </c>
      <c r="BM213" s="142" t="s">
        <v>324</v>
      </c>
    </row>
    <row r="214" spans="2:65" s="1" customFormat="1" ht="19.2">
      <c r="B214" s="28"/>
      <c r="D214" s="144" t="s">
        <v>176</v>
      </c>
      <c r="F214" s="145" t="s">
        <v>373</v>
      </c>
      <c r="I214" s="146"/>
      <c r="L214" s="28"/>
      <c r="M214" s="147"/>
      <c r="T214" s="52"/>
      <c r="AT214" s="13" t="s">
        <v>176</v>
      </c>
      <c r="AU214" s="13" t="s">
        <v>88</v>
      </c>
    </row>
    <row r="215" spans="2:65" s="1" customFormat="1" ht="24.15" customHeight="1">
      <c r="B215" s="129"/>
      <c r="C215" s="130" t="s">
        <v>326</v>
      </c>
      <c r="D215" s="130" t="s">
        <v>171</v>
      </c>
      <c r="E215" s="131" t="s">
        <v>375</v>
      </c>
      <c r="F215" s="132" t="s">
        <v>376</v>
      </c>
      <c r="G215" s="133" t="s">
        <v>202</v>
      </c>
      <c r="H215" s="134">
        <v>0.78900000000000003</v>
      </c>
      <c r="I215" s="135"/>
      <c r="J215" s="136">
        <f>ROUND(I215*H215,2)</f>
        <v>0</v>
      </c>
      <c r="K215" s="137"/>
      <c r="L215" s="28"/>
      <c r="M215" s="138" t="s">
        <v>1</v>
      </c>
      <c r="N215" s="139" t="s">
        <v>43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175</v>
      </c>
      <c r="AT215" s="142" t="s">
        <v>171</v>
      </c>
      <c r="AU215" s="142" t="s">
        <v>88</v>
      </c>
      <c r="AY215" s="13" t="s">
        <v>169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3" t="s">
        <v>86</v>
      </c>
      <c r="BK215" s="143">
        <f>ROUND(I215*H215,2)</f>
        <v>0</v>
      </c>
      <c r="BL215" s="13" t="s">
        <v>175</v>
      </c>
      <c r="BM215" s="142" t="s">
        <v>330</v>
      </c>
    </row>
    <row r="216" spans="2:65" s="1" customFormat="1" ht="19.2">
      <c r="B216" s="28"/>
      <c r="D216" s="144" t="s">
        <v>176</v>
      </c>
      <c r="F216" s="145" t="s">
        <v>376</v>
      </c>
      <c r="I216" s="146"/>
      <c r="L216" s="28"/>
      <c r="M216" s="147"/>
      <c r="T216" s="52"/>
      <c r="AT216" s="13" t="s">
        <v>176</v>
      </c>
      <c r="AU216" s="13" t="s">
        <v>88</v>
      </c>
    </row>
    <row r="217" spans="2:65" s="1" customFormat="1" ht="24.15" customHeight="1">
      <c r="B217" s="129"/>
      <c r="C217" s="130" t="s">
        <v>260</v>
      </c>
      <c r="D217" s="130" t="s">
        <v>171</v>
      </c>
      <c r="E217" s="131" t="s">
        <v>379</v>
      </c>
      <c r="F217" s="132" t="s">
        <v>380</v>
      </c>
      <c r="G217" s="133" t="s">
        <v>202</v>
      </c>
      <c r="H217" s="134">
        <v>7.89</v>
      </c>
      <c r="I217" s="135"/>
      <c r="J217" s="136">
        <f>ROUND(I217*H217,2)</f>
        <v>0</v>
      </c>
      <c r="K217" s="137"/>
      <c r="L217" s="28"/>
      <c r="M217" s="138" t="s">
        <v>1</v>
      </c>
      <c r="N217" s="139" t="s">
        <v>43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175</v>
      </c>
      <c r="AT217" s="142" t="s">
        <v>171</v>
      </c>
      <c r="AU217" s="142" t="s">
        <v>88</v>
      </c>
      <c r="AY217" s="13" t="s">
        <v>169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3" t="s">
        <v>86</v>
      </c>
      <c r="BK217" s="143">
        <f>ROUND(I217*H217,2)</f>
        <v>0</v>
      </c>
      <c r="BL217" s="13" t="s">
        <v>175</v>
      </c>
      <c r="BM217" s="142" t="s">
        <v>333</v>
      </c>
    </row>
    <row r="218" spans="2:65" s="1" customFormat="1" ht="19.2">
      <c r="B218" s="28"/>
      <c r="D218" s="144" t="s">
        <v>176</v>
      </c>
      <c r="F218" s="145" t="s">
        <v>380</v>
      </c>
      <c r="I218" s="146"/>
      <c r="L218" s="28"/>
      <c r="M218" s="147"/>
      <c r="T218" s="52"/>
      <c r="AT218" s="13" t="s">
        <v>176</v>
      </c>
      <c r="AU218" s="13" t="s">
        <v>88</v>
      </c>
    </row>
    <row r="219" spans="2:65" s="1" customFormat="1" ht="33" customHeight="1">
      <c r="B219" s="129"/>
      <c r="C219" s="130" t="s">
        <v>334</v>
      </c>
      <c r="D219" s="130" t="s">
        <v>171</v>
      </c>
      <c r="E219" s="131" t="s">
        <v>382</v>
      </c>
      <c r="F219" s="132" t="s">
        <v>383</v>
      </c>
      <c r="G219" s="133" t="s">
        <v>202</v>
      </c>
      <c r="H219" s="134">
        <v>0.78900000000000003</v>
      </c>
      <c r="I219" s="135"/>
      <c r="J219" s="136">
        <f>ROUND(I219*H219,2)</f>
        <v>0</v>
      </c>
      <c r="K219" s="137"/>
      <c r="L219" s="28"/>
      <c r="M219" s="138" t="s">
        <v>1</v>
      </c>
      <c r="N219" s="139" t="s">
        <v>43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175</v>
      </c>
      <c r="AT219" s="142" t="s">
        <v>171</v>
      </c>
      <c r="AU219" s="142" t="s">
        <v>88</v>
      </c>
      <c r="AY219" s="13" t="s">
        <v>169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3" t="s">
        <v>86</v>
      </c>
      <c r="BK219" s="143">
        <f>ROUND(I219*H219,2)</f>
        <v>0</v>
      </c>
      <c r="BL219" s="13" t="s">
        <v>175</v>
      </c>
      <c r="BM219" s="142" t="s">
        <v>337</v>
      </c>
    </row>
    <row r="220" spans="2:65" s="1" customFormat="1" ht="19.2">
      <c r="B220" s="28"/>
      <c r="D220" s="144" t="s">
        <v>176</v>
      </c>
      <c r="F220" s="145" t="s">
        <v>383</v>
      </c>
      <c r="I220" s="146"/>
      <c r="L220" s="28"/>
      <c r="M220" s="147"/>
      <c r="T220" s="52"/>
      <c r="AT220" s="13" t="s">
        <v>176</v>
      </c>
      <c r="AU220" s="13" t="s">
        <v>88</v>
      </c>
    </row>
    <row r="221" spans="2:65" s="11" customFormat="1" ht="22.8" customHeight="1">
      <c r="B221" s="117"/>
      <c r="D221" s="118" t="s">
        <v>77</v>
      </c>
      <c r="E221" s="127" t="s">
        <v>385</v>
      </c>
      <c r="F221" s="127" t="s">
        <v>386</v>
      </c>
      <c r="I221" s="120"/>
      <c r="J221" s="128">
        <f>BK221</f>
        <v>0</v>
      </c>
      <c r="L221" s="117"/>
      <c r="M221" s="122"/>
      <c r="P221" s="123">
        <f>SUM(P222:P225)</f>
        <v>0</v>
      </c>
      <c r="R221" s="123">
        <f>SUM(R222:R225)</f>
        <v>0</v>
      </c>
      <c r="T221" s="124">
        <f>SUM(T222:T225)</f>
        <v>0</v>
      </c>
      <c r="AR221" s="118" t="s">
        <v>86</v>
      </c>
      <c r="AT221" s="125" t="s">
        <v>77</v>
      </c>
      <c r="AU221" s="125" t="s">
        <v>86</v>
      </c>
      <c r="AY221" s="118" t="s">
        <v>169</v>
      </c>
      <c r="BK221" s="126">
        <f>SUM(BK222:BK225)</f>
        <v>0</v>
      </c>
    </row>
    <row r="222" spans="2:65" s="1" customFormat="1" ht="33" customHeight="1">
      <c r="B222" s="129"/>
      <c r="C222" s="130" t="s">
        <v>263</v>
      </c>
      <c r="D222" s="130" t="s">
        <v>171</v>
      </c>
      <c r="E222" s="131" t="s">
        <v>388</v>
      </c>
      <c r="F222" s="132" t="s">
        <v>389</v>
      </c>
      <c r="G222" s="133" t="s">
        <v>202</v>
      </c>
      <c r="H222" s="134">
        <v>477.02800000000002</v>
      </c>
      <c r="I222" s="135"/>
      <c r="J222" s="136">
        <f>ROUND(I222*H222,2)</f>
        <v>0</v>
      </c>
      <c r="K222" s="137"/>
      <c r="L222" s="28"/>
      <c r="M222" s="138" t="s">
        <v>1</v>
      </c>
      <c r="N222" s="139" t="s">
        <v>43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175</v>
      </c>
      <c r="AT222" s="142" t="s">
        <v>171</v>
      </c>
      <c r="AU222" s="142" t="s">
        <v>88</v>
      </c>
      <c r="AY222" s="13" t="s">
        <v>169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3" t="s">
        <v>86</v>
      </c>
      <c r="BK222" s="143">
        <f>ROUND(I222*H222,2)</f>
        <v>0</v>
      </c>
      <c r="BL222" s="13" t="s">
        <v>175</v>
      </c>
      <c r="BM222" s="142" t="s">
        <v>340</v>
      </c>
    </row>
    <row r="223" spans="2:65" s="1" customFormat="1" ht="19.2">
      <c r="B223" s="28"/>
      <c r="D223" s="144" t="s">
        <v>176</v>
      </c>
      <c r="F223" s="145" t="s">
        <v>389</v>
      </c>
      <c r="I223" s="146"/>
      <c r="L223" s="28"/>
      <c r="M223" s="147"/>
      <c r="T223" s="52"/>
      <c r="AT223" s="13" t="s">
        <v>176</v>
      </c>
      <c r="AU223" s="13" t="s">
        <v>88</v>
      </c>
    </row>
    <row r="224" spans="2:65" s="1" customFormat="1" ht="33" customHeight="1">
      <c r="B224" s="129"/>
      <c r="C224" s="130" t="s">
        <v>341</v>
      </c>
      <c r="D224" s="130" t="s">
        <v>171</v>
      </c>
      <c r="E224" s="131" t="s">
        <v>391</v>
      </c>
      <c r="F224" s="132" t="s">
        <v>392</v>
      </c>
      <c r="G224" s="133" t="s">
        <v>202</v>
      </c>
      <c r="H224" s="134">
        <v>477.02800000000002</v>
      </c>
      <c r="I224" s="135"/>
      <c r="J224" s="136">
        <f>ROUND(I224*H224,2)</f>
        <v>0</v>
      </c>
      <c r="K224" s="137"/>
      <c r="L224" s="28"/>
      <c r="M224" s="138" t="s">
        <v>1</v>
      </c>
      <c r="N224" s="139" t="s">
        <v>43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175</v>
      </c>
      <c r="AT224" s="142" t="s">
        <v>171</v>
      </c>
      <c r="AU224" s="142" t="s">
        <v>88</v>
      </c>
      <c r="AY224" s="13" t="s">
        <v>169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3" t="s">
        <v>86</v>
      </c>
      <c r="BK224" s="143">
        <f>ROUND(I224*H224,2)</f>
        <v>0</v>
      </c>
      <c r="BL224" s="13" t="s">
        <v>175</v>
      </c>
      <c r="BM224" s="142" t="s">
        <v>344</v>
      </c>
    </row>
    <row r="225" spans="2:65" s="1" customFormat="1" ht="19.2">
      <c r="B225" s="28"/>
      <c r="D225" s="144" t="s">
        <v>176</v>
      </c>
      <c r="F225" s="145" t="s">
        <v>392</v>
      </c>
      <c r="I225" s="146"/>
      <c r="L225" s="28"/>
      <c r="M225" s="147"/>
      <c r="T225" s="52"/>
      <c r="AT225" s="13" t="s">
        <v>176</v>
      </c>
      <c r="AU225" s="13" t="s">
        <v>88</v>
      </c>
    </row>
    <row r="226" spans="2:65" s="11" customFormat="1" ht="25.95" customHeight="1">
      <c r="B226" s="117"/>
      <c r="D226" s="118" t="s">
        <v>77</v>
      </c>
      <c r="E226" s="119" t="s">
        <v>394</v>
      </c>
      <c r="F226" s="119" t="s">
        <v>395</v>
      </c>
      <c r="I226" s="120"/>
      <c r="J226" s="121">
        <f>BK226</f>
        <v>0</v>
      </c>
      <c r="L226" s="117"/>
      <c r="M226" s="122"/>
      <c r="P226" s="123">
        <f>P227</f>
        <v>0</v>
      </c>
      <c r="R226" s="123">
        <f>R227</f>
        <v>0</v>
      </c>
      <c r="T226" s="124">
        <f>T227</f>
        <v>0</v>
      </c>
      <c r="AR226" s="118" t="s">
        <v>88</v>
      </c>
      <c r="AT226" s="125" t="s">
        <v>77</v>
      </c>
      <c r="AU226" s="125" t="s">
        <v>78</v>
      </c>
      <c r="AY226" s="118" t="s">
        <v>169</v>
      </c>
      <c r="BK226" s="126">
        <f>BK227</f>
        <v>0</v>
      </c>
    </row>
    <row r="227" spans="2:65" s="11" customFormat="1" ht="22.8" customHeight="1">
      <c r="B227" s="117"/>
      <c r="D227" s="118" t="s">
        <v>77</v>
      </c>
      <c r="E227" s="127" t="s">
        <v>396</v>
      </c>
      <c r="F227" s="127" t="s">
        <v>397</v>
      </c>
      <c r="I227" s="120"/>
      <c r="J227" s="128">
        <f>BK227</f>
        <v>0</v>
      </c>
      <c r="L227" s="117"/>
      <c r="M227" s="122"/>
      <c r="P227" s="123">
        <f>SUM(P228:P231)</f>
        <v>0</v>
      </c>
      <c r="R227" s="123">
        <f>SUM(R228:R231)</f>
        <v>0</v>
      </c>
      <c r="T227" s="124">
        <f>SUM(T228:T231)</f>
        <v>0</v>
      </c>
      <c r="AR227" s="118" t="s">
        <v>88</v>
      </c>
      <c r="AT227" s="125" t="s">
        <v>77</v>
      </c>
      <c r="AU227" s="125" t="s">
        <v>86</v>
      </c>
      <c r="AY227" s="118" t="s">
        <v>169</v>
      </c>
      <c r="BK227" s="126">
        <f>SUM(BK228:BK231)</f>
        <v>0</v>
      </c>
    </row>
    <row r="228" spans="2:65" s="1" customFormat="1" ht="33" customHeight="1">
      <c r="B228" s="129"/>
      <c r="C228" s="130" t="s">
        <v>266</v>
      </c>
      <c r="D228" s="130" t="s">
        <v>171</v>
      </c>
      <c r="E228" s="131" t="s">
        <v>399</v>
      </c>
      <c r="F228" s="132" t="s">
        <v>400</v>
      </c>
      <c r="G228" s="133" t="s">
        <v>174</v>
      </c>
      <c r="H228" s="134">
        <v>30</v>
      </c>
      <c r="I228" s="135"/>
      <c r="J228" s="136">
        <f>ROUND(I228*H228,2)</f>
        <v>0</v>
      </c>
      <c r="K228" s="137"/>
      <c r="L228" s="28"/>
      <c r="M228" s="138" t="s">
        <v>1</v>
      </c>
      <c r="N228" s="139" t="s">
        <v>43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216</v>
      </c>
      <c r="AT228" s="142" t="s">
        <v>171</v>
      </c>
      <c r="AU228" s="142" t="s">
        <v>88</v>
      </c>
      <c r="AY228" s="13" t="s">
        <v>169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3" t="s">
        <v>86</v>
      </c>
      <c r="BK228" s="143">
        <f>ROUND(I228*H228,2)</f>
        <v>0</v>
      </c>
      <c r="BL228" s="13" t="s">
        <v>216</v>
      </c>
      <c r="BM228" s="142" t="s">
        <v>347</v>
      </c>
    </row>
    <row r="229" spans="2:65" s="1" customFormat="1" ht="19.2">
      <c r="B229" s="28"/>
      <c r="D229" s="144" t="s">
        <v>176</v>
      </c>
      <c r="F229" s="145" t="s">
        <v>400</v>
      </c>
      <c r="I229" s="146"/>
      <c r="L229" s="28"/>
      <c r="M229" s="147"/>
      <c r="T229" s="52"/>
      <c r="AT229" s="13" t="s">
        <v>176</v>
      </c>
      <c r="AU229" s="13" t="s">
        <v>88</v>
      </c>
    </row>
    <row r="230" spans="2:65" s="1" customFormat="1" ht="24.15" customHeight="1">
      <c r="B230" s="129"/>
      <c r="C230" s="130" t="s">
        <v>348</v>
      </c>
      <c r="D230" s="130" t="s">
        <v>171</v>
      </c>
      <c r="E230" s="131" t="s">
        <v>402</v>
      </c>
      <c r="F230" s="132" t="s">
        <v>403</v>
      </c>
      <c r="G230" s="133" t="s">
        <v>202</v>
      </c>
      <c r="H230" s="134">
        <v>1.7000000000000001E-2</v>
      </c>
      <c r="I230" s="135"/>
      <c r="J230" s="136">
        <f>ROUND(I230*H230,2)</f>
        <v>0</v>
      </c>
      <c r="K230" s="137"/>
      <c r="L230" s="28"/>
      <c r="M230" s="138" t="s">
        <v>1</v>
      </c>
      <c r="N230" s="139" t="s">
        <v>43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216</v>
      </c>
      <c r="AT230" s="142" t="s">
        <v>171</v>
      </c>
      <c r="AU230" s="142" t="s">
        <v>88</v>
      </c>
      <c r="AY230" s="13" t="s">
        <v>169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3" t="s">
        <v>86</v>
      </c>
      <c r="BK230" s="143">
        <f>ROUND(I230*H230,2)</f>
        <v>0</v>
      </c>
      <c r="BL230" s="13" t="s">
        <v>216</v>
      </c>
      <c r="BM230" s="142" t="s">
        <v>351</v>
      </c>
    </row>
    <row r="231" spans="2:65" s="1" customFormat="1" ht="19.2">
      <c r="B231" s="28"/>
      <c r="D231" s="144" t="s">
        <v>176</v>
      </c>
      <c r="F231" s="145" t="s">
        <v>403</v>
      </c>
      <c r="I231" s="146"/>
      <c r="L231" s="28"/>
      <c r="M231" s="147"/>
      <c r="T231" s="52"/>
      <c r="AT231" s="13" t="s">
        <v>176</v>
      </c>
      <c r="AU231" s="13" t="s">
        <v>88</v>
      </c>
    </row>
    <row r="232" spans="2:65" s="11" customFormat="1" ht="25.95" customHeight="1">
      <c r="B232" s="117"/>
      <c r="D232" s="118" t="s">
        <v>77</v>
      </c>
      <c r="E232" s="119" t="s">
        <v>405</v>
      </c>
      <c r="F232" s="119" t="s">
        <v>406</v>
      </c>
      <c r="I232" s="120"/>
      <c r="J232" s="121">
        <f>BK232</f>
        <v>0</v>
      </c>
      <c r="L232" s="117"/>
      <c r="M232" s="122"/>
      <c r="P232" s="123">
        <f>P233+P242+P245+P248</f>
        <v>0</v>
      </c>
      <c r="R232" s="123">
        <f>R233+R242+R245+R248</f>
        <v>0</v>
      </c>
      <c r="T232" s="124">
        <f>T233+T242+T245+T248</f>
        <v>0</v>
      </c>
      <c r="AR232" s="118" t="s">
        <v>188</v>
      </c>
      <c r="AT232" s="125" t="s">
        <v>77</v>
      </c>
      <c r="AU232" s="125" t="s">
        <v>78</v>
      </c>
      <c r="AY232" s="118" t="s">
        <v>169</v>
      </c>
      <c r="BK232" s="126">
        <f>BK233+BK242+BK245+BK248</f>
        <v>0</v>
      </c>
    </row>
    <row r="233" spans="2:65" s="11" customFormat="1" ht="22.8" customHeight="1">
      <c r="B233" s="117"/>
      <c r="D233" s="118" t="s">
        <v>77</v>
      </c>
      <c r="E233" s="127" t="s">
        <v>407</v>
      </c>
      <c r="F233" s="127" t="s">
        <v>408</v>
      </c>
      <c r="I233" s="120"/>
      <c r="J233" s="128">
        <f>BK233</f>
        <v>0</v>
      </c>
      <c r="L233" s="117"/>
      <c r="M233" s="122"/>
      <c r="P233" s="123">
        <f>SUM(P234:P241)</f>
        <v>0</v>
      </c>
      <c r="R233" s="123">
        <f>SUM(R234:R241)</f>
        <v>0</v>
      </c>
      <c r="T233" s="124">
        <f>SUM(T234:T241)</f>
        <v>0</v>
      </c>
      <c r="AR233" s="118" t="s">
        <v>188</v>
      </c>
      <c r="AT233" s="125" t="s">
        <v>77</v>
      </c>
      <c r="AU233" s="125" t="s">
        <v>86</v>
      </c>
      <c r="AY233" s="118" t="s">
        <v>169</v>
      </c>
      <c r="BK233" s="126">
        <f>SUM(BK234:BK241)</f>
        <v>0</v>
      </c>
    </row>
    <row r="234" spans="2:65" s="1" customFormat="1" ht="16.5" customHeight="1">
      <c r="B234" s="129"/>
      <c r="C234" s="130" t="s">
        <v>270</v>
      </c>
      <c r="D234" s="130" t="s">
        <v>171</v>
      </c>
      <c r="E234" s="131" t="s">
        <v>410</v>
      </c>
      <c r="F234" s="132" t="s">
        <v>411</v>
      </c>
      <c r="G234" s="133" t="s">
        <v>412</v>
      </c>
      <c r="H234" s="134">
        <v>1</v>
      </c>
      <c r="I234" s="135"/>
      <c r="J234" s="136">
        <f>ROUND(I234*H234,2)</f>
        <v>0</v>
      </c>
      <c r="K234" s="137"/>
      <c r="L234" s="28"/>
      <c r="M234" s="138" t="s">
        <v>1</v>
      </c>
      <c r="N234" s="139" t="s">
        <v>43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175</v>
      </c>
      <c r="AT234" s="142" t="s">
        <v>171</v>
      </c>
      <c r="AU234" s="142" t="s">
        <v>88</v>
      </c>
      <c r="AY234" s="13" t="s">
        <v>169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3" t="s">
        <v>86</v>
      </c>
      <c r="BK234" s="143">
        <f>ROUND(I234*H234,2)</f>
        <v>0</v>
      </c>
      <c r="BL234" s="13" t="s">
        <v>175</v>
      </c>
      <c r="BM234" s="142" t="s">
        <v>354</v>
      </c>
    </row>
    <row r="235" spans="2:65" s="1" customFormat="1" ht="10.199999999999999">
      <c r="B235" s="28"/>
      <c r="D235" s="144" t="s">
        <v>176</v>
      </c>
      <c r="F235" s="145" t="s">
        <v>411</v>
      </c>
      <c r="I235" s="146"/>
      <c r="L235" s="28"/>
      <c r="M235" s="147"/>
      <c r="T235" s="52"/>
      <c r="AT235" s="13" t="s">
        <v>176</v>
      </c>
      <c r="AU235" s="13" t="s">
        <v>88</v>
      </c>
    </row>
    <row r="236" spans="2:65" s="1" customFormat="1" ht="16.5" customHeight="1">
      <c r="B236" s="129"/>
      <c r="C236" s="130" t="s">
        <v>355</v>
      </c>
      <c r="D236" s="130" t="s">
        <v>171</v>
      </c>
      <c r="E236" s="131" t="s">
        <v>414</v>
      </c>
      <c r="F236" s="132" t="s">
        <v>415</v>
      </c>
      <c r="G236" s="133" t="s">
        <v>412</v>
      </c>
      <c r="H236" s="134">
        <v>1</v>
      </c>
      <c r="I236" s="135"/>
      <c r="J236" s="136">
        <f>ROUND(I236*H236,2)</f>
        <v>0</v>
      </c>
      <c r="K236" s="137"/>
      <c r="L236" s="28"/>
      <c r="M236" s="138" t="s">
        <v>1</v>
      </c>
      <c r="N236" s="139" t="s">
        <v>43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175</v>
      </c>
      <c r="AT236" s="142" t="s">
        <v>171</v>
      </c>
      <c r="AU236" s="142" t="s">
        <v>88</v>
      </c>
      <c r="AY236" s="13" t="s">
        <v>169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3" t="s">
        <v>86</v>
      </c>
      <c r="BK236" s="143">
        <f>ROUND(I236*H236,2)</f>
        <v>0</v>
      </c>
      <c r="BL236" s="13" t="s">
        <v>175</v>
      </c>
      <c r="BM236" s="142" t="s">
        <v>358</v>
      </c>
    </row>
    <row r="237" spans="2:65" s="1" customFormat="1" ht="10.199999999999999">
      <c r="B237" s="28"/>
      <c r="D237" s="144" t="s">
        <v>176</v>
      </c>
      <c r="F237" s="145" t="s">
        <v>415</v>
      </c>
      <c r="I237" s="146"/>
      <c r="L237" s="28"/>
      <c r="M237" s="147"/>
      <c r="T237" s="52"/>
      <c r="AT237" s="13" t="s">
        <v>176</v>
      </c>
      <c r="AU237" s="13" t="s">
        <v>88</v>
      </c>
    </row>
    <row r="238" spans="2:65" s="1" customFormat="1" ht="16.5" customHeight="1">
      <c r="B238" s="129"/>
      <c r="C238" s="130" t="s">
        <v>281</v>
      </c>
      <c r="D238" s="130" t="s">
        <v>171</v>
      </c>
      <c r="E238" s="131" t="s">
        <v>418</v>
      </c>
      <c r="F238" s="132" t="s">
        <v>419</v>
      </c>
      <c r="G238" s="133" t="s">
        <v>412</v>
      </c>
      <c r="H238" s="134">
        <v>1</v>
      </c>
      <c r="I238" s="135"/>
      <c r="J238" s="136">
        <f>ROUND(I238*H238,2)</f>
        <v>0</v>
      </c>
      <c r="K238" s="137"/>
      <c r="L238" s="28"/>
      <c r="M238" s="138" t="s">
        <v>1</v>
      </c>
      <c r="N238" s="139" t="s">
        <v>43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420</v>
      </c>
      <c r="AT238" s="142" t="s">
        <v>171</v>
      </c>
      <c r="AU238" s="142" t="s">
        <v>88</v>
      </c>
      <c r="AY238" s="13" t="s">
        <v>169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3" t="s">
        <v>86</v>
      </c>
      <c r="BK238" s="143">
        <f>ROUND(I238*H238,2)</f>
        <v>0</v>
      </c>
      <c r="BL238" s="13" t="s">
        <v>420</v>
      </c>
      <c r="BM238" s="142" t="s">
        <v>655</v>
      </c>
    </row>
    <row r="239" spans="2:65" s="1" customFormat="1" ht="10.199999999999999">
      <c r="B239" s="28"/>
      <c r="D239" s="144" t="s">
        <v>176</v>
      </c>
      <c r="F239" s="145" t="s">
        <v>419</v>
      </c>
      <c r="I239" s="146"/>
      <c r="L239" s="28"/>
      <c r="M239" s="147"/>
      <c r="T239" s="52"/>
      <c r="AT239" s="13" t="s">
        <v>176</v>
      </c>
      <c r="AU239" s="13" t="s">
        <v>88</v>
      </c>
    </row>
    <row r="240" spans="2:65" s="1" customFormat="1" ht="16.5" customHeight="1">
      <c r="B240" s="129"/>
      <c r="C240" s="130" t="s">
        <v>378</v>
      </c>
      <c r="D240" s="130" t="s">
        <v>171</v>
      </c>
      <c r="E240" s="131" t="s">
        <v>422</v>
      </c>
      <c r="F240" s="132" t="s">
        <v>423</v>
      </c>
      <c r="G240" s="133" t="s">
        <v>412</v>
      </c>
      <c r="H240" s="134">
        <v>1</v>
      </c>
      <c r="I240" s="135"/>
      <c r="J240" s="136">
        <f>ROUND(I240*H240,2)</f>
        <v>0</v>
      </c>
      <c r="K240" s="137"/>
      <c r="L240" s="28"/>
      <c r="M240" s="138" t="s">
        <v>1</v>
      </c>
      <c r="N240" s="139" t="s">
        <v>43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420</v>
      </c>
      <c r="AT240" s="142" t="s">
        <v>171</v>
      </c>
      <c r="AU240" s="142" t="s">
        <v>88</v>
      </c>
      <c r="AY240" s="13" t="s">
        <v>169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3" t="s">
        <v>86</v>
      </c>
      <c r="BK240" s="143">
        <f>ROUND(I240*H240,2)</f>
        <v>0</v>
      </c>
      <c r="BL240" s="13" t="s">
        <v>420</v>
      </c>
      <c r="BM240" s="142" t="s">
        <v>656</v>
      </c>
    </row>
    <row r="241" spans="2:65" s="1" customFormat="1" ht="10.199999999999999">
      <c r="B241" s="28"/>
      <c r="D241" s="144" t="s">
        <v>176</v>
      </c>
      <c r="F241" s="145" t="s">
        <v>423</v>
      </c>
      <c r="I241" s="146"/>
      <c r="L241" s="28"/>
      <c r="M241" s="147"/>
      <c r="T241" s="52"/>
      <c r="AT241" s="13" t="s">
        <v>176</v>
      </c>
      <c r="AU241" s="13" t="s">
        <v>88</v>
      </c>
    </row>
    <row r="242" spans="2:65" s="11" customFormat="1" ht="22.8" customHeight="1">
      <c r="B242" s="117"/>
      <c r="D242" s="118" t="s">
        <v>77</v>
      </c>
      <c r="E242" s="127" t="s">
        <v>425</v>
      </c>
      <c r="F242" s="127" t="s">
        <v>426</v>
      </c>
      <c r="I242" s="120"/>
      <c r="J242" s="128">
        <f>BK242</f>
        <v>0</v>
      </c>
      <c r="L242" s="117"/>
      <c r="M242" s="122"/>
      <c r="P242" s="123">
        <f>SUM(P243:P244)</f>
        <v>0</v>
      </c>
      <c r="R242" s="123">
        <f>SUM(R243:R244)</f>
        <v>0</v>
      </c>
      <c r="T242" s="124">
        <f>SUM(T243:T244)</f>
        <v>0</v>
      </c>
      <c r="AR242" s="118" t="s">
        <v>188</v>
      </c>
      <c r="AT242" s="125" t="s">
        <v>77</v>
      </c>
      <c r="AU242" s="125" t="s">
        <v>86</v>
      </c>
      <c r="AY242" s="118" t="s">
        <v>169</v>
      </c>
      <c r="BK242" s="126">
        <f>SUM(BK243:BK244)</f>
        <v>0</v>
      </c>
    </row>
    <row r="243" spans="2:65" s="1" customFormat="1" ht="16.5" customHeight="1">
      <c r="B243" s="129"/>
      <c r="C243" s="130" t="s">
        <v>273</v>
      </c>
      <c r="D243" s="130" t="s">
        <v>171</v>
      </c>
      <c r="E243" s="131" t="s">
        <v>428</v>
      </c>
      <c r="F243" s="132" t="s">
        <v>426</v>
      </c>
      <c r="G243" s="133" t="s">
        <v>412</v>
      </c>
      <c r="H243" s="134">
        <v>1</v>
      </c>
      <c r="I243" s="135"/>
      <c r="J243" s="136">
        <f>ROUND(I243*H243,2)</f>
        <v>0</v>
      </c>
      <c r="K243" s="137"/>
      <c r="L243" s="28"/>
      <c r="M243" s="138" t="s">
        <v>1</v>
      </c>
      <c r="N243" s="139" t="s">
        <v>43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175</v>
      </c>
      <c r="AT243" s="142" t="s">
        <v>171</v>
      </c>
      <c r="AU243" s="142" t="s">
        <v>88</v>
      </c>
      <c r="AY243" s="13" t="s">
        <v>169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3" t="s">
        <v>86</v>
      </c>
      <c r="BK243" s="143">
        <f>ROUND(I243*H243,2)</f>
        <v>0</v>
      </c>
      <c r="BL243" s="13" t="s">
        <v>175</v>
      </c>
      <c r="BM243" s="142" t="s">
        <v>361</v>
      </c>
    </row>
    <row r="244" spans="2:65" s="1" customFormat="1" ht="10.199999999999999">
      <c r="B244" s="28"/>
      <c r="D244" s="144" t="s">
        <v>176</v>
      </c>
      <c r="F244" s="145" t="s">
        <v>426</v>
      </c>
      <c r="I244" s="146"/>
      <c r="L244" s="28"/>
      <c r="M244" s="147"/>
      <c r="T244" s="52"/>
      <c r="AT244" s="13" t="s">
        <v>176</v>
      </c>
      <c r="AU244" s="13" t="s">
        <v>88</v>
      </c>
    </row>
    <row r="245" spans="2:65" s="11" customFormat="1" ht="22.8" customHeight="1">
      <c r="B245" s="117"/>
      <c r="D245" s="118" t="s">
        <v>77</v>
      </c>
      <c r="E245" s="127" t="s">
        <v>430</v>
      </c>
      <c r="F245" s="127" t="s">
        <v>431</v>
      </c>
      <c r="I245" s="120"/>
      <c r="J245" s="128">
        <f>BK245</f>
        <v>0</v>
      </c>
      <c r="L245" s="117"/>
      <c r="M245" s="122"/>
      <c r="P245" s="123">
        <f>SUM(P246:P247)</f>
        <v>0</v>
      </c>
      <c r="R245" s="123">
        <f>SUM(R246:R247)</f>
        <v>0</v>
      </c>
      <c r="T245" s="124">
        <f>SUM(T246:T247)</f>
        <v>0</v>
      </c>
      <c r="AR245" s="118" t="s">
        <v>188</v>
      </c>
      <c r="AT245" s="125" t="s">
        <v>77</v>
      </c>
      <c r="AU245" s="125" t="s">
        <v>86</v>
      </c>
      <c r="AY245" s="118" t="s">
        <v>169</v>
      </c>
      <c r="BK245" s="126">
        <f>SUM(BK246:BK247)</f>
        <v>0</v>
      </c>
    </row>
    <row r="246" spans="2:65" s="1" customFormat="1" ht="21.75" customHeight="1">
      <c r="B246" s="129"/>
      <c r="C246" s="130" t="s">
        <v>362</v>
      </c>
      <c r="D246" s="130" t="s">
        <v>171</v>
      </c>
      <c r="E246" s="131" t="s">
        <v>432</v>
      </c>
      <c r="F246" s="132" t="s">
        <v>433</v>
      </c>
      <c r="G246" s="133" t="s">
        <v>412</v>
      </c>
      <c r="H246" s="134">
        <v>7</v>
      </c>
      <c r="I246" s="135"/>
      <c r="J246" s="136">
        <f>ROUND(I246*H246,2)</f>
        <v>0</v>
      </c>
      <c r="K246" s="137"/>
      <c r="L246" s="28"/>
      <c r="M246" s="138" t="s">
        <v>1</v>
      </c>
      <c r="N246" s="139" t="s">
        <v>43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175</v>
      </c>
      <c r="AT246" s="142" t="s">
        <v>171</v>
      </c>
      <c r="AU246" s="142" t="s">
        <v>88</v>
      </c>
      <c r="AY246" s="13" t="s">
        <v>169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3" t="s">
        <v>86</v>
      </c>
      <c r="BK246" s="143">
        <f>ROUND(I246*H246,2)</f>
        <v>0</v>
      </c>
      <c r="BL246" s="13" t="s">
        <v>175</v>
      </c>
      <c r="BM246" s="142" t="s">
        <v>365</v>
      </c>
    </row>
    <row r="247" spans="2:65" s="1" customFormat="1" ht="10.199999999999999">
      <c r="B247" s="28"/>
      <c r="D247" s="144" t="s">
        <v>176</v>
      </c>
      <c r="F247" s="145" t="s">
        <v>433</v>
      </c>
      <c r="I247" s="146"/>
      <c r="L247" s="28"/>
      <c r="M247" s="147"/>
      <c r="T247" s="52"/>
      <c r="AT247" s="13" t="s">
        <v>176</v>
      </c>
      <c r="AU247" s="13" t="s">
        <v>88</v>
      </c>
    </row>
    <row r="248" spans="2:65" s="11" customFormat="1" ht="22.8" customHeight="1">
      <c r="B248" s="117"/>
      <c r="D248" s="118" t="s">
        <v>77</v>
      </c>
      <c r="E248" s="127" t="s">
        <v>435</v>
      </c>
      <c r="F248" s="127" t="s">
        <v>436</v>
      </c>
      <c r="I248" s="120"/>
      <c r="J248" s="128">
        <f>BK248</f>
        <v>0</v>
      </c>
      <c r="L248" s="117"/>
      <c r="M248" s="122"/>
      <c r="P248" s="123">
        <f>SUM(P249:P252)</f>
        <v>0</v>
      </c>
      <c r="R248" s="123">
        <f>SUM(R249:R252)</f>
        <v>0</v>
      </c>
      <c r="T248" s="124">
        <f>SUM(T249:T252)</f>
        <v>0</v>
      </c>
      <c r="AR248" s="118" t="s">
        <v>188</v>
      </c>
      <c r="AT248" s="125" t="s">
        <v>77</v>
      </c>
      <c r="AU248" s="125" t="s">
        <v>86</v>
      </c>
      <c r="AY248" s="118" t="s">
        <v>169</v>
      </c>
      <c r="BK248" s="126">
        <f>SUM(BK249:BK252)</f>
        <v>0</v>
      </c>
    </row>
    <row r="249" spans="2:65" s="1" customFormat="1" ht="21.75" customHeight="1">
      <c r="B249" s="129"/>
      <c r="C249" s="130" t="s">
        <v>278</v>
      </c>
      <c r="D249" s="130" t="s">
        <v>171</v>
      </c>
      <c r="E249" s="131" t="s">
        <v>438</v>
      </c>
      <c r="F249" s="132" t="s">
        <v>439</v>
      </c>
      <c r="G249" s="133" t="s">
        <v>412</v>
      </c>
      <c r="H249" s="134">
        <v>1</v>
      </c>
      <c r="I249" s="135"/>
      <c r="J249" s="136">
        <f>ROUND(I249*H249,2)</f>
        <v>0</v>
      </c>
      <c r="K249" s="137"/>
      <c r="L249" s="28"/>
      <c r="M249" s="138" t="s">
        <v>1</v>
      </c>
      <c r="N249" s="139" t="s">
        <v>43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175</v>
      </c>
      <c r="AT249" s="142" t="s">
        <v>171</v>
      </c>
      <c r="AU249" s="142" t="s">
        <v>88</v>
      </c>
      <c r="AY249" s="13" t="s">
        <v>169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3" t="s">
        <v>86</v>
      </c>
      <c r="BK249" s="143">
        <f>ROUND(I249*H249,2)</f>
        <v>0</v>
      </c>
      <c r="BL249" s="13" t="s">
        <v>175</v>
      </c>
      <c r="BM249" s="142" t="s">
        <v>368</v>
      </c>
    </row>
    <row r="250" spans="2:65" s="1" customFormat="1" ht="10.199999999999999">
      <c r="B250" s="28"/>
      <c r="D250" s="144" t="s">
        <v>176</v>
      </c>
      <c r="F250" s="145" t="s">
        <v>439</v>
      </c>
      <c r="I250" s="146"/>
      <c r="L250" s="28"/>
      <c r="M250" s="147"/>
      <c r="T250" s="52"/>
      <c r="AT250" s="13" t="s">
        <v>176</v>
      </c>
      <c r="AU250" s="13" t="s">
        <v>88</v>
      </c>
    </row>
    <row r="251" spans="2:65" s="1" customFormat="1" ht="24.15" customHeight="1">
      <c r="B251" s="129"/>
      <c r="C251" s="130" t="s">
        <v>371</v>
      </c>
      <c r="D251" s="130" t="s">
        <v>171</v>
      </c>
      <c r="E251" s="131" t="s">
        <v>441</v>
      </c>
      <c r="F251" s="132" t="s">
        <v>442</v>
      </c>
      <c r="G251" s="133" t="s">
        <v>412</v>
      </c>
      <c r="H251" s="134">
        <v>1</v>
      </c>
      <c r="I251" s="135"/>
      <c r="J251" s="136">
        <f>ROUND(I251*H251,2)</f>
        <v>0</v>
      </c>
      <c r="K251" s="137"/>
      <c r="L251" s="28"/>
      <c r="M251" s="138" t="s">
        <v>1</v>
      </c>
      <c r="N251" s="139" t="s">
        <v>43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175</v>
      </c>
      <c r="AT251" s="142" t="s">
        <v>171</v>
      </c>
      <c r="AU251" s="142" t="s">
        <v>88</v>
      </c>
      <c r="AY251" s="13" t="s">
        <v>169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3" t="s">
        <v>86</v>
      </c>
      <c r="BK251" s="143">
        <f>ROUND(I251*H251,2)</f>
        <v>0</v>
      </c>
      <c r="BL251" s="13" t="s">
        <v>175</v>
      </c>
      <c r="BM251" s="142" t="s">
        <v>374</v>
      </c>
    </row>
    <row r="252" spans="2:65" s="1" customFormat="1" ht="10.199999999999999">
      <c r="B252" s="28"/>
      <c r="D252" s="144" t="s">
        <v>176</v>
      </c>
      <c r="F252" s="145" t="s">
        <v>442</v>
      </c>
      <c r="I252" s="146"/>
      <c r="L252" s="28"/>
      <c r="M252" s="159"/>
      <c r="N252" s="160"/>
      <c r="O252" s="160"/>
      <c r="P252" s="160"/>
      <c r="Q252" s="160"/>
      <c r="R252" s="160"/>
      <c r="S252" s="160"/>
      <c r="T252" s="161"/>
      <c r="AT252" s="13" t="s">
        <v>176</v>
      </c>
      <c r="AU252" s="13" t="s">
        <v>88</v>
      </c>
    </row>
    <row r="253" spans="2:65" s="1" customFormat="1" ht="6.9" customHeight="1">
      <c r="B253" s="40"/>
      <c r="C253" s="41"/>
      <c r="D253" s="41"/>
      <c r="E253" s="41"/>
      <c r="F253" s="41"/>
      <c r="G253" s="41"/>
      <c r="H253" s="41"/>
      <c r="I253" s="41"/>
      <c r="J253" s="41"/>
      <c r="K253" s="41"/>
      <c r="L253" s="28"/>
    </row>
  </sheetData>
  <autoFilter ref="C130:K252" xr:uid="{00000000-0009-0000-0000-000004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5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98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657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ROUND(J133,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ROUND((SUM(BE133:BE254)),  2)</f>
        <v>0</v>
      </c>
      <c r="I33" s="88">
        <v>0.21</v>
      </c>
      <c r="J33" s="87">
        <f>ROUND(((SUM(BE133:BE254))*I33),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ROUND((SUM(BF133:BF254)),  2)</f>
        <v>0</v>
      </c>
      <c r="I34" s="88">
        <v>0.15</v>
      </c>
      <c r="J34" s="87">
        <f>ROUND(((SUM(BF133:BF254))*I34),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ROUND((SUM(BG133:BG254)),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ROUND((SUM(BH133:BH254)),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ROUND((SUM(BI133:BI254)),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104 - Stavební úpravy ...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J133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J134</f>
        <v>0</v>
      </c>
      <c r="L97" s="100"/>
    </row>
    <row r="98" spans="2:12" s="9" customFormat="1" ht="19.95" customHeight="1">
      <c r="B98" s="104"/>
      <c r="D98" s="105" t="s">
        <v>138</v>
      </c>
      <c r="E98" s="106"/>
      <c r="F98" s="106"/>
      <c r="G98" s="106"/>
      <c r="H98" s="106"/>
      <c r="I98" s="106"/>
      <c r="J98" s="107">
        <f>J135</f>
        <v>0</v>
      </c>
      <c r="L98" s="104"/>
    </row>
    <row r="99" spans="2:12" s="9" customFormat="1" ht="19.95" customHeight="1">
      <c r="B99" s="104"/>
      <c r="D99" s="105" t="s">
        <v>139</v>
      </c>
      <c r="E99" s="106"/>
      <c r="F99" s="106"/>
      <c r="G99" s="106"/>
      <c r="H99" s="106"/>
      <c r="I99" s="106"/>
      <c r="J99" s="107">
        <f>J162</f>
        <v>0</v>
      </c>
      <c r="L99" s="104"/>
    </row>
    <row r="100" spans="2:12" s="9" customFormat="1" ht="19.95" customHeight="1">
      <c r="B100" s="104"/>
      <c r="D100" s="105" t="s">
        <v>140</v>
      </c>
      <c r="E100" s="106"/>
      <c r="F100" s="106"/>
      <c r="G100" s="106"/>
      <c r="H100" s="106"/>
      <c r="I100" s="106"/>
      <c r="J100" s="107">
        <f>J167</f>
        <v>0</v>
      </c>
      <c r="L100" s="104"/>
    </row>
    <row r="101" spans="2:12" s="9" customFormat="1" ht="19.95" customHeight="1">
      <c r="B101" s="104"/>
      <c r="D101" s="105" t="s">
        <v>141</v>
      </c>
      <c r="E101" s="106"/>
      <c r="F101" s="106"/>
      <c r="G101" s="106"/>
      <c r="H101" s="106"/>
      <c r="I101" s="106"/>
      <c r="J101" s="107">
        <f>J174</f>
        <v>0</v>
      </c>
      <c r="L101" s="104"/>
    </row>
    <row r="102" spans="2:12" s="9" customFormat="1" ht="19.95" customHeight="1">
      <c r="B102" s="104"/>
      <c r="D102" s="105" t="s">
        <v>142</v>
      </c>
      <c r="E102" s="106"/>
      <c r="F102" s="106"/>
      <c r="G102" s="106"/>
      <c r="H102" s="106"/>
      <c r="I102" s="106"/>
      <c r="J102" s="107">
        <f>J177</f>
        <v>0</v>
      </c>
      <c r="L102" s="104"/>
    </row>
    <row r="103" spans="2:12" s="9" customFormat="1" ht="19.95" customHeight="1">
      <c r="B103" s="104"/>
      <c r="D103" s="105" t="s">
        <v>143</v>
      </c>
      <c r="E103" s="106"/>
      <c r="F103" s="106"/>
      <c r="G103" s="106"/>
      <c r="H103" s="106"/>
      <c r="I103" s="106"/>
      <c r="J103" s="107">
        <f>J190</f>
        <v>0</v>
      </c>
      <c r="L103" s="104"/>
    </row>
    <row r="104" spans="2:12" s="9" customFormat="1" ht="19.95" customHeight="1">
      <c r="B104" s="104"/>
      <c r="D104" s="105" t="s">
        <v>144</v>
      </c>
      <c r="E104" s="106"/>
      <c r="F104" s="106"/>
      <c r="G104" s="106"/>
      <c r="H104" s="106"/>
      <c r="I104" s="106"/>
      <c r="J104" s="107">
        <f>J193</f>
        <v>0</v>
      </c>
      <c r="L104" s="104"/>
    </row>
    <row r="105" spans="2:12" s="9" customFormat="1" ht="19.95" customHeight="1">
      <c r="B105" s="104"/>
      <c r="D105" s="105" t="s">
        <v>145</v>
      </c>
      <c r="E105" s="106"/>
      <c r="F105" s="106"/>
      <c r="G105" s="106"/>
      <c r="H105" s="106"/>
      <c r="I105" s="106"/>
      <c r="J105" s="107">
        <f>J214</f>
        <v>0</v>
      </c>
      <c r="L105" s="104"/>
    </row>
    <row r="106" spans="2:12" s="9" customFormat="1" ht="19.95" customHeight="1">
      <c r="B106" s="104"/>
      <c r="D106" s="105" t="s">
        <v>146</v>
      </c>
      <c r="E106" s="106"/>
      <c r="F106" s="106"/>
      <c r="G106" s="106"/>
      <c r="H106" s="106"/>
      <c r="I106" s="106"/>
      <c r="J106" s="107">
        <f>J223</f>
        <v>0</v>
      </c>
      <c r="L106" s="104"/>
    </row>
    <row r="107" spans="2:12" s="8" customFormat="1" ht="24.9" customHeight="1">
      <c r="B107" s="100"/>
      <c r="D107" s="101" t="s">
        <v>147</v>
      </c>
      <c r="E107" s="102"/>
      <c r="F107" s="102"/>
      <c r="G107" s="102"/>
      <c r="H107" s="102"/>
      <c r="I107" s="102"/>
      <c r="J107" s="103">
        <f>J228</f>
        <v>0</v>
      </c>
      <c r="L107" s="100"/>
    </row>
    <row r="108" spans="2:12" s="9" customFormat="1" ht="19.95" customHeight="1">
      <c r="B108" s="104"/>
      <c r="D108" s="105" t="s">
        <v>148</v>
      </c>
      <c r="E108" s="106"/>
      <c r="F108" s="106"/>
      <c r="G108" s="106"/>
      <c r="H108" s="106"/>
      <c r="I108" s="106"/>
      <c r="J108" s="107">
        <f>J229</f>
        <v>0</v>
      </c>
      <c r="L108" s="104"/>
    </row>
    <row r="109" spans="2:12" s="8" customFormat="1" ht="24.9" customHeight="1">
      <c r="B109" s="100"/>
      <c r="D109" s="101" t="s">
        <v>149</v>
      </c>
      <c r="E109" s="102"/>
      <c r="F109" s="102"/>
      <c r="G109" s="102"/>
      <c r="H109" s="102"/>
      <c r="I109" s="102"/>
      <c r="J109" s="103">
        <f>J234</f>
        <v>0</v>
      </c>
      <c r="L109" s="100"/>
    </row>
    <row r="110" spans="2:12" s="9" customFormat="1" ht="19.95" customHeight="1">
      <c r="B110" s="104"/>
      <c r="D110" s="105" t="s">
        <v>150</v>
      </c>
      <c r="E110" s="106"/>
      <c r="F110" s="106"/>
      <c r="G110" s="106"/>
      <c r="H110" s="106"/>
      <c r="I110" s="106"/>
      <c r="J110" s="107">
        <f>J235</f>
        <v>0</v>
      </c>
      <c r="L110" s="104"/>
    </row>
    <row r="111" spans="2:12" s="9" customFormat="1" ht="19.95" customHeight="1">
      <c r="B111" s="104"/>
      <c r="D111" s="105" t="s">
        <v>151</v>
      </c>
      <c r="E111" s="106"/>
      <c r="F111" s="106"/>
      <c r="G111" s="106"/>
      <c r="H111" s="106"/>
      <c r="I111" s="106"/>
      <c r="J111" s="107">
        <f>J244</f>
        <v>0</v>
      </c>
      <c r="L111" s="104"/>
    </row>
    <row r="112" spans="2:12" s="9" customFormat="1" ht="19.95" customHeight="1">
      <c r="B112" s="104"/>
      <c r="D112" s="105" t="s">
        <v>152</v>
      </c>
      <c r="E112" s="106"/>
      <c r="F112" s="106"/>
      <c r="G112" s="106"/>
      <c r="H112" s="106"/>
      <c r="I112" s="106"/>
      <c r="J112" s="107">
        <f>J247</f>
        <v>0</v>
      </c>
      <c r="L112" s="104"/>
    </row>
    <row r="113" spans="2:12" s="9" customFormat="1" ht="19.95" customHeight="1">
      <c r="B113" s="104"/>
      <c r="D113" s="105" t="s">
        <v>153</v>
      </c>
      <c r="E113" s="106"/>
      <c r="F113" s="106"/>
      <c r="G113" s="106"/>
      <c r="H113" s="106"/>
      <c r="I113" s="106"/>
      <c r="J113" s="107">
        <f>J250</f>
        <v>0</v>
      </c>
      <c r="L113" s="104"/>
    </row>
    <row r="114" spans="2:12" s="1" customFormat="1" ht="21.75" customHeight="1">
      <c r="B114" s="28"/>
      <c r="L114" s="28"/>
    </row>
    <row r="115" spans="2:12" s="1" customFormat="1" ht="6.9" customHeight="1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28"/>
    </row>
    <row r="119" spans="2:12" s="1" customFormat="1" ht="6.9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8"/>
    </row>
    <row r="120" spans="2:12" s="1" customFormat="1" ht="24.9" customHeight="1">
      <c r="B120" s="28"/>
      <c r="C120" s="17" t="s">
        <v>154</v>
      </c>
      <c r="L120" s="28"/>
    </row>
    <row r="121" spans="2:12" s="1" customFormat="1" ht="6.9" customHeight="1">
      <c r="B121" s="28"/>
      <c r="L121" s="28"/>
    </row>
    <row r="122" spans="2:12" s="1" customFormat="1" ht="12" customHeight="1">
      <c r="B122" s="28"/>
      <c r="C122" s="23" t="s">
        <v>16</v>
      </c>
      <c r="L122" s="28"/>
    </row>
    <row r="123" spans="2:12" s="1" customFormat="1" ht="16.5" customHeight="1">
      <c r="B123" s="28"/>
      <c r="E123" s="205" t="str">
        <f>E7</f>
        <v>Cyklotrasa A3 v intravilánu Kolovrat</v>
      </c>
      <c r="F123" s="206"/>
      <c r="G123" s="206"/>
      <c r="H123" s="206"/>
      <c r="L123" s="28"/>
    </row>
    <row r="124" spans="2:12" s="1" customFormat="1" ht="12" customHeight="1">
      <c r="B124" s="28"/>
      <c r="C124" s="23" t="s">
        <v>130</v>
      </c>
      <c r="L124" s="28"/>
    </row>
    <row r="125" spans="2:12" s="1" customFormat="1" ht="16.5" customHeight="1">
      <c r="B125" s="28"/>
      <c r="E125" s="170" t="str">
        <f>E9</f>
        <v>SO 104 - Stavební úpravy ...</v>
      </c>
      <c r="F125" s="207"/>
      <c r="G125" s="207"/>
      <c r="H125" s="207"/>
      <c r="L125" s="28"/>
    </row>
    <row r="126" spans="2:12" s="1" customFormat="1" ht="6.9" customHeight="1">
      <c r="B126" s="28"/>
      <c r="L126" s="28"/>
    </row>
    <row r="127" spans="2:12" s="1" customFormat="1" ht="12" customHeight="1">
      <c r="B127" s="28"/>
      <c r="C127" s="23" t="s">
        <v>20</v>
      </c>
      <c r="F127" s="21" t="str">
        <f>F12</f>
        <v xml:space="preserve"> </v>
      </c>
      <c r="I127" s="23" t="s">
        <v>22</v>
      </c>
      <c r="J127" s="48" t="str">
        <f>IF(J12="","",J12)</f>
        <v>5. 9. 2023</v>
      </c>
      <c r="L127" s="28"/>
    </row>
    <row r="128" spans="2:12" s="1" customFormat="1" ht="6.9" customHeight="1">
      <c r="B128" s="28"/>
      <c r="L128" s="28"/>
    </row>
    <row r="129" spans="2:65" s="1" customFormat="1" ht="15.15" customHeight="1">
      <c r="B129" s="28"/>
      <c r="C129" s="23" t="s">
        <v>24</v>
      </c>
      <c r="F129" s="21" t="str">
        <f>E15</f>
        <v>MĚSTSKÁ ČÁST PRAHA-KOLOVRATY</v>
      </c>
      <c r="I129" s="23" t="s">
        <v>31</v>
      </c>
      <c r="J129" s="26" t="str">
        <f>E21</f>
        <v>PFProjekt s.r.o.</v>
      </c>
      <c r="L129" s="28"/>
    </row>
    <row r="130" spans="2:65" s="1" customFormat="1" ht="15.15" customHeight="1">
      <c r="B130" s="28"/>
      <c r="C130" s="23" t="s">
        <v>29</v>
      </c>
      <c r="F130" s="21" t="str">
        <f>IF(E18="","",E18)</f>
        <v>Vyplň údaj</v>
      </c>
      <c r="I130" s="23" t="s">
        <v>34</v>
      </c>
      <c r="J130" s="26" t="str">
        <f>E24</f>
        <v xml:space="preserve"> </v>
      </c>
      <c r="L130" s="28"/>
    </row>
    <row r="131" spans="2:65" s="1" customFormat="1" ht="10.35" customHeight="1">
      <c r="B131" s="28"/>
      <c r="L131" s="28"/>
    </row>
    <row r="132" spans="2:65" s="10" customFormat="1" ht="29.25" customHeight="1">
      <c r="B132" s="108"/>
      <c r="C132" s="109" t="s">
        <v>155</v>
      </c>
      <c r="D132" s="110" t="s">
        <v>63</v>
      </c>
      <c r="E132" s="110" t="s">
        <v>59</v>
      </c>
      <c r="F132" s="110" t="s">
        <v>60</v>
      </c>
      <c r="G132" s="110" t="s">
        <v>156</v>
      </c>
      <c r="H132" s="110" t="s">
        <v>157</v>
      </c>
      <c r="I132" s="110" t="s">
        <v>158</v>
      </c>
      <c r="J132" s="111" t="s">
        <v>134</v>
      </c>
      <c r="K132" s="112" t="s">
        <v>159</v>
      </c>
      <c r="L132" s="108"/>
      <c r="M132" s="55" t="s">
        <v>1</v>
      </c>
      <c r="N132" s="56" t="s">
        <v>42</v>
      </c>
      <c r="O132" s="56" t="s">
        <v>160</v>
      </c>
      <c r="P132" s="56" t="s">
        <v>161</v>
      </c>
      <c r="Q132" s="56" t="s">
        <v>162</v>
      </c>
      <c r="R132" s="56" t="s">
        <v>163</v>
      </c>
      <c r="S132" s="56" t="s">
        <v>164</v>
      </c>
      <c r="T132" s="57" t="s">
        <v>165</v>
      </c>
    </row>
    <row r="133" spans="2:65" s="1" customFormat="1" ht="22.8" customHeight="1">
      <c r="B133" s="28"/>
      <c r="C133" s="60" t="s">
        <v>166</v>
      </c>
      <c r="J133" s="113">
        <f>BK133</f>
        <v>0</v>
      </c>
      <c r="L133" s="28"/>
      <c r="M133" s="58"/>
      <c r="N133" s="49"/>
      <c r="O133" s="49"/>
      <c r="P133" s="114">
        <f>P134+P228+P234</f>
        <v>0</v>
      </c>
      <c r="Q133" s="49"/>
      <c r="R133" s="114">
        <f>R134+R228+R234</f>
        <v>0</v>
      </c>
      <c r="S133" s="49"/>
      <c r="T133" s="115">
        <f>T134+T228+T234</f>
        <v>0</v>
      </c>
      <c r="AT133" s="13" t="s">
        <v>77</v>
      </c>
      <c r="AU133" s="13" t="s">
        <v>136</v>
      </c>
      <c r="BK133" s="116">
        <f>BK134+BK228+BK234</f>
        <v>0</v>
      </c>
    </row>
    <row r="134" spans="2:65" s="11" customFormat="1" ht="25.95" customHeight="1">
      <c r="B134" s="117"/>
      <c r="D134" s="118" t="s">
        <v>77</v>
      </c>
      <c r="E134" s="119" t="s">
        <v>167</v>
      </c>
      <c r="F134" s="119" t="s">
        <v>168</v>
      </c>
      <c r="I134" s="120"/>
      <c r="J134" s="121">
        <f>BK134</f>
        <v>0</v>
      </c>
      <c r="L134" s="117"/>
      <c r="M134" s="122"/>
      <c r="P134" s="123">
        <f>P135+P162+P167+P174+P177+P190+P193+P214+P223</f>
        <v>0</v>
      </c>
      <c r="R134" s="123">
        <f>R135+R162+R167+R174+R177+R190+R193+R214+R223</f>
        <v>0</v>
      </c>
      <c r="T134" s="124">
        <f>T135+T162+T167+T174+T177+T190+T193+T214+T223</f>
        <v>0</v>
      </c>
      <c r="AR134" s="118" t="s">
        <v>86</v>
      </c>
      <c r="AT134" s="125" t="s">
        <v>77</v>
      </c>
      <c r="AU134" s="125" t="s">
        <v>78</v>
      </c>
      <c r="AY134" s="118" t="s">
        <v>169</v>
      </c>
      <c r="BK134" s="126">
        <f>BK135+BK162+BK167+BK174+BK177+BK190+BK193+BK214+BK223</f>
        <v>0</v>
      </c>
    </row>
    <row r="135" spans="2:65" s="11" customFormat="1" ht="22.8" customHeight="1">
      <c r="B135" s="117"/>
      <c r="D135" s="118" t="s">
        <v>77</v>
      </c>
      <c r="E135" s="127" t="s">
        <v>86</v>
      </c>
      <c r="F135" s="127" t="s">
        <v>170</v>
      </c>
      <c r="I135" s="120"/>
      <c r="J135" s="128">
        <f>BK135</f>
        <v>0</v>
      </c>
      <c r="L135" s="117"/>
      <c r="M135" s="122"/>
      <c r="P135" s="123">
        <f>SUM(P136:P161)</f>
        <v>0</v>
      </c>
      <c r="R135" s="123">
        <f>SUM(R136:R161)</f>
        <v>0</v>
      </c>
      <c r="T135" s="124">
        <f>SUM(T136:T161)</f>
        <v>0</v>
      </c>
      <c r="AR135" s="118" t="s">
        <v>86</v>
      </c>
      <c r="AT135" s="125" t="s">
        <v>77</v>
      </c>
      <c r="AU135" s="125" t="s">
        <v>86</v>
      </c>
      <c r="AY135" s="118" t="s">
        <v>169</v>
      </c>
      <c r="BK135" s="126">
        <f>SUM(BK136:BK161)</f>
        <v>0</v>
      </c>
    </row>
    <row r="136" spans="2:65" s="1" customFormat="1" ht="37.799999999999997" customHeight="1">
      <c r="B136" s="129"/>
      <c r="C136" s="130" t="s">
        <v>86</v>
      </c>
      <c r="D136" s="130" t="s">
        <v>171</v>
      </c>
      <c r="E136" s="131" t="s">
        <v>658</v>
      </c>
      <c r="F136" s="132" t="s">
        <v>659</v>
      </c>
      <c r="G136" s="133" t="s">
        <v>174</v>
      </c>
      <c r="H136" s="134">
        <v>340</v>
      </c>
      <c r="I136" s="135"/>
      <c r="J136" s="136">
        <f>ROUND(I136*H136,2)</f>
        <v>0</v>
      </c>
      <c r="K136" s="137"/>
      <c r="L136" s="28"/>
      <c r="M136" s="138" t="s">
        <v>1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175</v>
      </c>
      <c r="AT136" s="142" t="s">
        <v>171</v>
      </c>
      <c r="AU136" s="142" t="s">
        <v>88</v>
      </c>
      <c r="AY136" s="13" t="s">
        <v>169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3" t="s">
        <v>86</v>
      </c>
      <c r="BK136" s="143">
        <f>ROUND(I136*H136,2)</f>
        <v>0</v>
      </c>
      <c r="BL136" s="13" t="s">
        <v>175</v>
      </c>
      <c r="BM136" s="142" t="s">
        <v>88</v>
      </c>
    </row>
    <row r="137" spans="2:65" s="1" customFormat="1" ht="19.2">
      <c r="B137" s="28"/>
      <c r="D137" s="144" t="s">
        <v>176</v>
      </c>
      <c r="F137" s="145" t="s">
        <v>659</v>
      </c>
      <c r="I137" s="146"/>
      <c r="L137" s="28"/>
      <c r="M137" s="147"/>
      <c r="T137" s="52"/>
      <c r="AT137" s="13" t="s">
        <v>176</v>
      </c>
      <c r="AU137" s="13" t="s">
        <v>88</v>
      </c>
    </row>
    <row r="138" spans="2:65" s="1" customFormat="1" ht="16.5" customHeight="1">
      <c r="B138" s="129"/>
      <c r="C138" s="130" t="s">
        <v>88</v>
      </c>
      <c r="D138" s="130" t="s">
        <v>171</v>
      </c>
      <c r="E138" s="131" t="s">
        <v>639</v>
      </c>
      <c r="F138" s="132" t="s">
        <v>640</v>
      </c>
      <c r="G138" s="133" t="s">
        <v>195</v>
      </c>
      <c r="H138" s="134">
        <v>30</v>
      </c>
      <c r="I138" s="135"/>
      <c r="J138" s="136">
        <f>ROUND(I138*H138,2)</f>
        <v>0</v>
      </c>
      <c r="K138" s="137"/>
      <c r="L138" s="28"/>
      <c r="M138" s="138" t="s">
        <v>1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175</v>
      </c>
      <c r="AT138" s="142" t="s">
        <v>171</v>
      </c>
      <c r="AU138" s="142" t="s">
        <v>88</v>
      </c>
      <c r="AY138" s="13" t="s">
        <v>169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3" t="s">
        <v>86</v>
      </c>
      <c r="BK138" s="143">
        <f>ROUND(I138*H138,2)</f>
        <v>0</v>
      </c>
      <c r="BL138" s="13" t="s">
        <v>175</v>
      </c>
      <c r="BM138" s="142" t="s">
        <v>175</v>
      </c>
    </row>
    <row r="139" spans="2:65" s="1" customFormat="1" ht="10.199999999999999">
      <c r="B139" s="28"/>
      <c r="D139" s="144" t="s">
        <v>176</v>
      </c>
      <c r="F139" s="145" t="s">
        <v>640</v>
      </c>
      <c r="I139" s="146"/>
      <c r="L139" s="28"/>
      <c r="M139" s="147"/>
      <c r="T139" s="52"/>
      <c r="AT139" s="13" t="s">
        <v>176</v>
      </c>
      <c r="AU139" s="13" t="s">
        <v>88</v>
      </c>
    </row>
    <row r="140" spans="2:65" s="1" customFormat="1" ht="33" customHeight="1">
      <c r="B140" s="129"/>
      <c r="C140" s="130" t="s">
        <v>180</v>
      </c>
      <c r="D140" s="130" t="s">
        <v>171</v>
      </c>
      <c r="E140" s="131" t="s">
        <v>547</v>
      </c>
      <c r="F140" s="132" t="s">
        <v>548</v>
      </c>
      <c r="G140" s="133" t="s">
        <v>183</v>
      </c>
      <c r="H140" s="134">
        <v>343.2</v>
      </c>
      <c r="I140" s="135"/>
      <c r="J140" s="136">
        <f>ROUND(I140*H140,2)</f>
        <v>0</v>
      </c>
      <c r="K140" s="137"/>
      <c r="L140" s="28"/>
      <c r="M140" s="138" t="s">
        <v>1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175</v>
      </c>
      <c r="AT140" s="142" t="s">
        <v>171</v>
      </c>
      <c r="AU140" s="142" t="s">
        <v>88</v>
      </c>
      <c r="AY140" s="13" t="s">
        <v>169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3" t="s">
        <v>86</v>
      </c>
      <c r="BK140" s="143">
        <f>ROUND(I140*H140,2)</f>
        <v>0</v>
      </c>
      <c r="BL140" s="13" t="s">
        <v>175</v>
      </c>
      <c r="BM140" s="142" t="s">
        <v>184</v>
      </c>
    </row>
    <row r="141" spans="2:65" s="1" customFormat="1" ht="19.2">
      <c r="B141" s="28"/>
      <c r="D141" s="144" t="s">
        <v>176</v>
      </c>
      <c r="F141" s="145" t="s">
        <v>548</v>
      </c>
      <c r="I141" s="146"/>
      <c r="L141" s="28"/>
      <c r="M141" s="147"/>
      <c r="T141" s="52"/>
      <c r="AT141" s="13" t="s">
        <v>176</v>
      </c>
      <c r="AU141" s="13" t="s">
        <v>88</v>
      </c>
    </row>
    <row r="142" spans="2:65" s="1" customFormat="1" ht="24.15" customHeight="1">
      <c r="B142" s="129"/>
      <c r="C142" s="130" t="s">
        <v>175</v>
      </c>
      <c r="D142" s="130" t="s">
        <v>171</v>
      </c>
      <c r="E142" s="131" t="s">
        <v>549</v>
      </c>
      <c r="F142" s="132" t="s">
        <v>550</v>
      </c>
      <c r="G142" s="133" t="s">
        <v>183</v>
      </c>
      <c r="H142" s="134">
        <v>34.32</v>
      </c>
      <c r="I142" s="135"/>
      <c r="J142" s="136">
        <f>ROUND(I142*H142,2)</f>
        <v>0</v>
      </c>
      <c r="K142" s="137"/>
      <c r="L142" s="28"/>
      <c r="M142" s="138" t="s">
        <v>1</v>
      </c>
      <c r="N142" s="139" t="s">
        <v>43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175</v>
      </c>
      <c r="AT142" s="142" t="s">
        <v>171</v>
      </c>
      <c r="AU142" s="142" t="s">
        <v>88</v>
      </c>
      <c r="AY142" s="13" t="s">
        <v>169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3" t="s">
        <v>86</v>
      </c>
      <c r="BK142" s="143">
        <f>ROUND(I142*H142,2)</f>
        <v>0</v>
      </c>
      <c r="BL142" s="13" t="s">
        <v>175</v>
      </c>
      <c r="BM142" s="142" t="s">
        <v>187</v>
      </c>
    </row>
    <row r="143" spans="2:65" s="1" customFormat="1" ht="19.2">
      <c r="B143" s="28"/>
      <c r="D143" s="144" t="s">
        <v>176</v>
      </c>
      <c r="F143" s="145" t="s">
        <v>550</v>
      </c>
      <c r="I143" s="146"/>
      <c r="L143" s="28"/>
      <c r="M143" s="147"/>
      <c r="T143" s="52"/>
      <c r="AT143" s="13" t="s">
        <v>176</v>
      </c>
      <c r="AU143" s="13" t="s">
        <v>88</v>
      </c>
    </row>
    <row r="144" spans="2:65" s="1" customFormat="1" ht="37.799999999999997" customHeight="1">
      <c r="B144" s="129"/>
      <c r="C144" s="130" t="s">
        <v>188</v>
      </c>
      <c r="D144" s="130" t="s">
        <v>171</v>
      </c>
      <c r="E144" s="131" t="s">
        <v>214</v>
      </c>
      <c r="F144" s="132" t="s">
        <v>215</v>
      </c>
      <c r="G144" s="133" t="s">
        <v>183</v>
      </c>
      <c r="H144" s="134">
        <v>282.3</v>
      </c>
      <c r="I144" s="135"/>
      <c r="J144" s="136">
        <f>ROUND(I144*H144,2)</f>
        <v>0</v>
      </c>
      <c r="K144" s="137"/>
      <c r="L144" s="28"/>
      <c r="M144" s="138" t="s">
        <v>1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175</v>
      </c>
      <c r="AT144" s="142" t="s">
        <v>171</v>
      </c>
      <c r="AU144" s="142" t="s">
        <v>88</v>
      </c>
      <c r="AY144" s="13" t="s">
        <v>169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3" t="s">
        <v>86</v>
      </c>
      <c r="BK144" s="143">
        <f>ROUND(I144*H144,2)</f>
        <v>0</v>
      </c>
      <c r="BL144" s="13" t="s">
        <v>175</v>
      </c>
      <c r="BM144" s="142" t="s">
        <v>191</v>
      </c>
    </row>
    <row r="145" spans="2:65" s="1" customFormat="1" ht="19.2">
      <c r="B145" s="28"/>
      <c r="D145" s="144" t="s">
        <v>176</v>
      </c>
      <c r="F145" s="145" t="s">
        <v>215</v>
      </c>
      <c r="I145" s="146"/>
      <c r="L145" s="28"/>
      <c r="M145" s="147"/>
      <c r="T145" s="52"/>
      <c r="AT145" s="13" t="s">
        <v>176</v>
      </c>
      <c r="AU145" s="13" t="s">
        <v>88</v>
      </c>
    </row>
    <row r="146" spans="2:65" s="1" customFormat="1" ht="24.15" customHeight="1">
      <c r="B146" s="129"/>
      <c r="C146" s="130" t="s">
        <v>184</v>
      </c>
      <c r="D146" s="130" t="s">
        <v>171</v>
      </c>
      <c r="E146" s="131" t="s">
        <v>218</v>
      </c>
      <c r="F146" s="132" t="s">
        <v>219</v>
      </c>
      <c r="G146" s="133" t="s">
        <v>183</v>
      </c>
      <c r="H146" s="134">
        <v>282.3</v>
      </c>
      <c r="I146" s="135"/>
      <c r="J146" s="136">
        <f>ROUND(I146*H146,2)</f>
        <v>0</v>
      </c>
      <c r="K146" s="137"/>
      <c r="L146" s="28"/>
      <c r="M146" s="138" t="s">
        <v>1</v>
      </c>
      <c r="N146" s="139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175</v>
      </c>
      <c r="AT146" s="142" t="s">
        <v>171</v>
      </c>
      <c r="AU146" s="142" t="s">
        <v>88</v>
      </c>
      <c r="AY146" s="13" t="s">
        <v>169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3" t="s">
        <v>86</v>
      </c>
      <c r="BK146" s="143">
        <f>ROUND(I146*H146,2)</f>
        <v>0</v>
      </c>
      <c r="BL146" s="13" t="s">
        <v>175</v>
      </c>
      <c r="BM146" s="142" t="s">
        <v>228</v>
      </c>
    </row>
    <row r="147" spans="2:65" s="1" customFormat="1" ht="19.2">
      <c r="B147" s="28"/>
      <c r="D147" s="144" t="s">
        <v>176</v>
      </c>
      <c r="F147" s="145" t="s">
        <v>219</v>
      </c>
      <c r="I147" s="146"/>
      <c r="L147" s="28"/>
      <c r="M147" s="147"/>
      <c r="T147" s="52"/>
      <c r="AT147" s="13" t="s">
        <v>176</v>
      </c>
      <c r="AU147" s="13" t="s">
        <v>88</v>
      </c>
    </row>
    <row r="148" spans="2:65" s="1" customFormat="1" ht="24.15" customHeight="1">
      <c r="B148" s="129"/>
      <c r="C148" s="130" t="s">
        <v>453</v>
      </c>
      <c r="D148" s="130" t="s">
        <v>171</v>
      </c>
      <c r="E148" s="131" t="s">
        <v>225</v>
      </c>
      <c r="F148" s="132" t="s">
        <v>226</v>
      </c>
      <c r="G148" s="133" t="s">
        <v>183</v>
      </c>
      <c r="H148" s="134">
        <v>77</v>
      </c>
      <c r="I148" s="135"/>
      <c r="J148" s="136">
        <f>ROUND(I148*H148,2)</f>
        <v>0</v>
      </c>
      <c r="K148" s="137"/>
      <c r="L148" s="28"/>
      <c r="M148" s="138" t="s">
        <v>1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175</v>
      </c>
      <c r="AT148" s="142" t="s">
        <v>171</v>
      </c>
      <c r="AU148" s="142" t="s">
        <v>88</v>
      </c>
      <c r="AY148" s="13" t="s">
        <v>169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3" t="s">
        <v>86</v>
      </c>
      <c r="BK148" s="143">
        <f>ROUND(I148*H148,2)</f>
        <v>0</v>
      </c>
      <c r="BL148" s="13" t="s">
        <v>175</v>
      </c>
      <c r="BM148" s="142" t="s">
        <v>236</v>
      </c>
    </row>
    <row r="149" spans="2:65" s="1" customFormat="1" ht="19.2">
      <c r="B149" s="28"/>
      <c r="D149" s="144" t="s">
        <v>176</v>
      </c>
      <c r="F149" s="145" t="s">
        <v>226</v>
      </c>
      <c r="I149" s="146"/>
      <c r="L149" s="28"/>
      <c r="M149" s="147"/>
      <c r="T149" s="52"/>
      <c r="AT149" s="13" t="s">
        <v>176</v>
      </c>
      <c r="AU149" s="13" t="s">
        <v>88</v>
      </c>
    </row>
    <row r="150" spans="2:65" s="1" customFormat="1" ht="16.5" customHeight="1">
      <c r="B150" s="129"/>
      <c r="C150" s="130" t="s">
        <v>187</v>
      </c>
      <c r="D150" s="130" t="s">
        <v>171</v>
      </c>
      <c r="E150" s="131" t="s">
        <v>456</v>
      </c>
      <c r="F150" s="132" t="s">
        <v>457</v>
      </c>
      <c r="G150" s="133" t="s">
        <v>174</v>
      </c>
      <c r="H150" s="134">
        <v>21</v>
      </c>
      <c r="I150" s="135"/>
      <c r="J150" s="136">
        <f>ROUND(I150*H150,2)</f>
        <v>0</v>
      </c>
      <c r="K150" s="137"/>
      <c r="L150" s="28"/>
      <c r="M150" s="138" t="s">
        <v>1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175</v>
      </c>
      <c r="AT150" s="142" t="s">
        <v>171</v>
      </c>
      <c r="AU150" s="142" t="s">
        <v>88</v>
      </c>
      <c r="AY150" s="13" t="s">
        <v>169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3" t="s">
        <v>86</v>
      </c>
      <c r="BK150" s="143">
        <f>ROUND(I150*H150,2)</f>
        <v>0</v>
      </c>
      <c r="BL150" s="13" t="s">
        <v>175</v>
      </c>
      <c r="BM150" s="142" t="s">
        <v>216</v>
      </c>
    </row>
    <row r="151" spans="2:65" s="1" customFormat="1" ht="10.199999999999999">
      <c r="B151" s="28"/>
      <c r="D151" s="144" t="s">
        <v>176</v>
      </c>
      <c r="F151" s="145" t="s">
        <v>457</v>
      </c>
      <c r="I151" s="146"/>
      <c r="L151" s="28"/>
      <c r="M151" s="147"/>
      <c r="T151" s="52"/>
      <c r="AT151" s="13" t="s">
        <v>176</v>
      </c>
      <c r="AU151" s="13" t="s">
        <v>88</v>
      </c>
    </row>
    <row r="152" spans="2:65" s="1" customFormat="1" ht="33" customHeight="1">
      <c r="B152" s="129"/>
      <c r="C152" s="130" t="s">
        <v>217</v>
      </c>
      <c r="D152" s="130" t="s">
        <v>171</v>
      </c>
      <c r="E152" s="131" t="s">
        <v>229</v>
      </c>
      <c r="F152" s="132" t="s">
        <v>230</v>
      </c>
      <c r="G152" s="133" t="s">
        <v>202</v>
      </c>
      <c r="H152" s="134">
        <v>437.565</v>
      </c>
      <c r="I152" s="135"/>
      <c r="J152" s="136">
        <f>ROUND(I152*H152,2)</f>
        <v>0</v>
      </c>
      <c r="K152" s="137"/>
      <c r="L152" s="28"/>
      <c r="M152" s="138" t="s">
        <v>1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175</v>
      </c>
      <c r="AT152" s="142" t="s">
        <v>171</v>
      </c>
      <c r="AU152" s="142" t="s">
        <v>88</v>
      </c>
      <c r="AY152" s="13" t="s">
        <v>169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3" t="s">
        <v>86</v>
      </c>
      <c r="BK152" s="143">
        <f>ROUND(I152*H152,2)</f>
        <v>0</v>
      </c>
      <c r="BL152" s="13" t="s">
        <v>175</v>
      </c>
      <c r="BM152" s="142" t="s">
        <v>220</v>
      </c>
    </row>
    <row r="153" spans="2:65" s="1" customFormat="1" ht="19.2">
      <c r="B153" s="28"/>
      <c r="D153" s="144" t="s">
        <v>176</v>
      </c>
      <c r="F153" s="145" t="s">
        <v>230</v>
      </c>
      <c r="I153" s="146"/>
      <c r="L153" s="28"/>
      <c r="M153" s="147"/>
      <c r="T153" s="52"/>
      <c r="AT153" s="13" t="s">
        <v>176</v>
      </c>
      <c r="AU153" s="13" t="s">
        <v>88</v>
      </c>
    </row>
    <row r="154" spans="2:65" s="1" customFormat="1" ht="16.5" customHeight="1">
      <c r="B154" s="129"/>
      <c r="C154" s="130" t="s">
        <v>191</v>
      </c>
      <c r="D154" s="130" t="s">
        <v>171</v>
      </c>
      <c r="E154" s="131" t="s">
        <v>233</v>
      </c>
      <c r="F154" s="132" t="s">
        <v>234</v>
      </c>
      <c r="G154" s="133" t="s">
        <v>183</v>
      </c>
      <c r="H154" s="134">
        <v>282.3</v>
      </c>
      <c r="I154" s="135"/>
      <c r="J154" s="136">
        <f>ROUND(I154*H154,2)</f>
        <v>0</v>
      </c>
      <c r="K154" s="137"/>
      <c r="L154" s="28"/>
      <c r="M154" s="138" t="s">
        <v>1</v>
      </c>
      <c r="N154" s="139" t="s">
        <v>43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175</v>
      </c>
      <c r="AT154" s="142" t="s">
        <v>171</v>
      </c>
      <c r="AU154" s="142" t="s">
        <v>88</v>
      </c>
      <c r="AY154" s="13" t="s">
        <v>169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3" t="s">
        <v>86</v>
      </c>
      <c r="BK154" s="143">
        <f>ROUND(I154*H154,2)</f>
        <v>0</v>
      </c>
      <c r="BL154" s="13" t="s">
        <v>175</v>
      </c>
      <c r="BM154" s="142" t="s">
        <v>223</v>
      </c>
    </row>
    <row r="155" spans="2:65" s="1" customFormat="1" ht="10.199999999999999">
      <c r="B155" s="28"/>
      <c r="D155" s="144" t="s">
        <v>176</v>
      </c>
      <c r="F155" s="145" t="s">
        <v>234</v>
      </c>
      <c r="I155" s="146"/>
      <c r="L155" s="28"/>
      <c r="M155" s="147"/>
      <c r="T155" s="52"/>
      <c r="AT155" s="13" t="s">
        <v>176</v>
      </c>
      <c r="AU155" s="13" t="s">
        <v>88</v>
      </c>
    </row>
    <row r="156" spans="2:65" s="1" customFormat="1" ht="24.15" customHeight="1">
      <c r="B156" s="129"/>
      <c r="C156" s="130" t="s">
        <v>224</v>
      </c>
      <c r="D156" s="130" t="s">
        <v>171</v>
      </c>
      <c r="E156" s="131" t="s">
        <v>464</v>
      </c>
      <c r="F156" s="132" t="s">
        <v>465</v>
      </c>
      <c r="G156" s="133" t="s">
        <v>174</v>
      </c>
      <c r="H156" s="134">
        <v>21</v>
      </c>
      <c r="I156" s="135"/>
      <c r="J156" s="136">
        <f>ROUND(I156*H156,2)</f>
        <v>0</v>
      </c>
      <c r="K156" s="137"/>
      <c r="L156" s="28"/>
      <c r="M156" s="138" t="s">
        <v>1</v>
      </c>
      <c r="N156" s="139" t="s">
        <v>43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175</v>
      </c>
      <c r="AT156" s="142" t="s">
        <v>171</v>
      </c>
      <c r="AU156" s="142" t="s">
        <v>88</v>
      </c>
      <c r="AY156" s="13" t="s">
        <v>169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3" t="s">
        <v>86</v>
      </c>
      <c r="BK156" s="143">
        <f>ROUND(I156*H156,2)</f>
        <v>0</v>
      </c>
      <c r="BL156" s="13" t="s">
        <v>175</v>
      </c>
      <c r="BM156" s="142" t="s">
        <v>227</v>
      </c>
    </row>
    <row r="157" spans="2:65" s="1" customFormat="1" ht="19.2">
      <c r="B157" s="28"/>
      <c r="D157" s="144" t="s">
        <v>176</v>
      </c>
      <c r="F157" s="145" t="s">
        <v>465</v>
      </c>
      <c r="I157" s="146"/>
      <c r="L157" s="28"/>
      <c r="M157" s="147"/>
      <c r="T157" s="52"/>
      <c r="AT157" s="13" t="s">
        <v>176</v>
      </c>
      <c r="AU157" s="13" t="s">
        <v>88</v>
      </c>
    </row>
    <row r="158" spans="2:65" s="1" customFormat="1" ht="16.5" customHeight="1">
      <c r="B158" s="129"/>
      <c r="C158" s="148" t="s">
        <v>228</v>
      </c>
      <c r="D158" s="148" t="s">
        <v>199</v>
      </c>
      <c r="E158" s="149" t="s">
        <v>466</v>
      </c>
      <c r="F158" s="150" t="s">
        <v>467</v>
      </c>
      <c r="G158" s="151" t="s">
        <v>468</v>
      </c>
      <c r="H158" s="152">
        <v>0.42</v>
      </c>
      <c r="I158" s="153"/>
      <c r="J158" s="154">
        <f>ROUND(I158*H158,2)</f>
        <v>0</v>
      </c>
      <c r="K158" s="155"/>
      <c r="L158" s="156"/>
      <c r="M158" s="157" t="s">
        <v>1</v>
      </c>
      <c r="N158" s="158" t="s">
        <v>43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187</v>
      </c>
      <c r="AT158" s="142" t="s">
        <v>199</v>
      </c>
      <c r="AU158" s="142" t="s">
        <v>88</v>
      </c>
      <c r="AY158" s="13" t="s">
        <v>169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3" t="s">
        <v>86</v>
      </c>
      <c r="BK158" s="143">
        <f>ROUND(I158*H158,2)</f>
        <v>0</v>
      </c>
      <c r="BL158" s="13" t="s">
        <v>175</v>
      </c>
      <c r="BM158" s="142" t="s">
        <v>231</v>
      </c>
    </row>
    <row r="159" spans="2:65" s="1" customFormat="1" ht="10.199999999999999">
      <c r="B159" s="28"/>
      <c r="D159" s="144" t="s">
        <v>176</v>
      </c>
      <c r="F159" s="145" t="s">
        <v>467</v>
      </c>
      <c r="I159" s="146"/>
      <c r="L159" s="28"/>
      <c r="M159" s="147"/>
      <c r="T159" s="52"/>
      <c r="AT159" s="13" t="s">
        <v>176</v>
      </c>
      <c r="AU159" s="13" t="s">
        <v>88</v>
      </c>
    </row>
    <row r="160" spans="2:65" s="1" customFormat="1" ht="24.15" customHeight="1">
      <c r="B160" s="129"/>
      <c r="C160" s="130" t="s">
        <v>232</v>
      </c>
      <c r="D160" s="130" t="s">
        <v>171</v>
      </c>
      <c r="E160" s="131" t="s">
        <v>243</v>
      </c>
      <c r="F160" s="132" t="s">
        <v>244</v>
      </c>
      <c r="G160" s="133" t="s">
        <v>174</v>
      </c>
      <c r="H160" s="134">
        <v>560</v>
      </c>
      <c r="I160" s="135"/>
      <c r="J160" s="136">
        <f>ROUND(I160*H160,2)</f>
        <v>0</v>
      </c>
      <c r="K160" s="137"/>
      <c r="L160" s="28"/>
      <c r="M160" s="138" t="s">
        <v>1</v>
      </c>
      <c r="N160" s="139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175</v>
      </c>
      <c r="AT160" s="142" t="s">
        <v>171</v>
      </c>
      <c r="AU160" s="142" t="s">
        <v>88</v>
      </c>
      <c r="AY160" s="13" t="s">
        <v>169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3" t="s">
        <v>86</v>
      </c>
      <c r="BK160" s="143">
        <f>ROUND(I160*H160,2)</f>
        <v>0</v>
      </c>
      <c r="BL160" s="13" t="s">
        <v>175</v>
      </c>
      <c r="BM160" s="142" t="s">
        <v>235</v>
      </c>
    </row>
    <row r="161" spans="2:65" s="1" customFormat="1" ht="19.2">
      <c r="B161" s="28"/>
      <c r="D161" s="144" t="s">
        <v>176</v>
      </c>
      <c r="F161" s="145" t="s">
        <v>244</v>
      </c>
      <c r="I161" s="146"/>
      <c r="L161" s="28"/>
      <c r="M161" s="147"/>
      <c r="T161" s="52"/>
      <c r="AT161" s="13" t="s">
        <v>176</v>
      </c>
      <c r="AU161" s="13" t="s">
        <v>88</v>
      </c>
    </row>
    <row r="162" spans="2:65" s="11" customFormat="1" ht="22.8" customHeight="1">
      <c r="B162" s="117"/>
      <c r="D162" s="118" t="s">
        <v>77</v>
      </c>
      <c r="E162" s="127" t="s">
        <v>88</v>
      </c>
      <c r="F162" s="127" t="s">
        <v>246</v>
      </c>
      <c r="I162" s="120"/>
      <c r="J162" s="128">
        <f>BK162</f>
        <v>0</v>
      </c>
      <c r="L162" s="117"/>
      <c r="M162" s="122"/>
      <c r="P162" s="123">
        <f>SUM(P163:P166)</f>
        <v>0</v>
      </c>
      <c r="R162" s="123">
        <f>SUM(R163:R166)</f>
        <v>0</v>
      </c>
      <c r="T162" s="124">
        <f>SUM(T163:T166)</f>
        <v>0</v>
      </c>
      <c r="AR162" s="118" t="s">
        <v>86</v>
      </c>
      <c r="AT162" s="125" t="s">
        <v>77</v>
      </c>
      <c r="AU162" s="125" t="s">
        <v>86</v>
      </c>
      <c r="AY162" s="118" t="s">
        <v>169</v>
      </c>
      <c r="BK162" s="126">
        <f>SUM(BK163:BK166)</f>
        <v>0</v>
      </c>
    </row>
    <row r="163" spans="2:65" s="1" customFormat="1" ht="24.15" customHeight="1">
      <c r="B163" s="129"/>
      <c r="C163" s="130" t="s">
        <v>236</v>
      </c>
      <c r="D163" s="130" t="s">
        <v>171</v>
      </c>
      <c r="E163" s="131" t="s">
        <v>248</v>
      </c>
      <c r="F163" s="132" t="s">
        <v>249</v>
      </c>
      <c r="G163" s="133" t="s">
        <v>174</v>
      </c>
      <c r="H163" s="134">
        <v>265</v>
      </c>
      <c r="I163" s="135"/>
      <c r="J163" s="136">
        <f>ROUND(I163*H163,2)</f>
        <v>0</v>
      </c>
      <c r="K163" s="137"/>
      <c r="L163" s="28"/>
      <c r="M163" s="138" t="s">
        <v>1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175</v>
      </c>
      <c r="AT163" s="142" t="s">
        <v>171</v>
      </c>
      <c r="AU163" s="142" t="s">
        <v>88</v>
      </c>
      <c r="AY163" s="13" t="s">
        <v>169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3" t="s">
        <v>86</v>
      </c>
      <c r="BK163" s="143">
        <f>ROUND(I163*H163,2)</f>
        <v>0</v>
      </c>
      <c r="BL163" s="13" t="s">
        <v>175</v>
      </c>
      <c r="BM163" s="142" t="s">
        <v>239</v>
      </c>
    </row>
    <row r="164" spans="2:65" s="1" customFormat="1" ht="19.2">
      <c r="B164" s="28"/>
      <c r="D164" s="144" t="s">
        <v>176</v>
      </c>
      <c r="F164" s="145" t="s">
        <v>249</v>
      </c>
      <c r="I164" s="146"/>
      <c r="L164" s="28"/>
      <c r="M164" s="147"/>
      <c r="T164" s="52"/>
      <c r="AT164" s="13" t="s">
        <v>176</v>
      </c>
      <c r="AU164" s="13" t="s">
        <v>88</v>
      </c>
    </row>
    <row r="165" spans="2:65" s="1" customFormat="1" ht="24.15" customHeight="1">
      <c r="B165" s="129"/>
      <c r="C165" s="148" t="s">
        <v>8</v>
      </c>
      <c r="D165" s="148" t="s">
        <v>199</v>
      </c>
      <c r="E165" s="149" t="s">
        <v>251</v>
      </c>
      <c r="F165" s="150" t="s">
        <v>252</v>
      </c>
      <c r="G165" s="151" t="s">
        <v>174</v>
      </c>
      <c r="H165" s="152">
        <v>313.89299999999997</v>
      </c>
      <c r="I165" s="153"/>
      <c r="J165" s="154">
        <f>ROUND(I165*H165,2)</f>
        <v>0</v>
      </c>
      <c r="K165" s="155"/>
      <c r="L165" s="156"/>
      <c r="M165" s="157" t="s">
        <v>1</v>
      </c>
      <c r="N165" s="158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187</v>
      </c>
      <c r="AT165" s="142" t="s">
        <v>199</v>
      </c>
      <c r="AU165" s="142" t="s">
        <v>88</v>
      </c>
      <c r="AY165" s="13" t="s">
        <v>169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3" t="s">
        <v>86</v>
      </c>
      <c r="BK165" s="143">
        <f>ROUND(I165*H165,2)</f>
        <v>0</v>
      </c>
      <c r="BL165" s="13" t="s">
        <v>175</v>
      </c>
      <c r="BM165" s="142" t="s">
        <v>242</v>
      </c>
    </row>
    <row r="166" spans="2:65" s="1" customFormat="1" ht="19.2">
      <c r="B166" s="28"/>
      <c r="D166" s="144" t="s">
        <v>176</v>
      </c>
      <c r="F166" s="145" t="s">
        <v>252</v>
      </c>
      <c r="I166" s="146"/>
      <c r="L166" s="28"/>
      <c r="M166" s="147"/>
      <c r="T166" s="52"/>
      <c r="AT166" s="13" t="s">
        <v>176</v>
      </c>
      <c r="AU166" s="13" t="s">
        <v>88</v>
      </c>
    </row>
    <row r="167" spans="2:65" s="11" customFormat="1" ht="22.8" customHeight="1">
      <c r="B167" s="117"/>
      <c r="D167" s="118" t="s">
        <v>77</v>
      </c>
      <c r="E167" s="127" t="s">
        <v>180</v>
      </c>
      <c r="F167" s="127" t="s">
        <v>274</v>
      </c>
      <c r="I167" s="120"/>
      <c r="J167" s="128">
        <f>BK167</f>
        <v>0</v>
      </c>
      <c r="L167" s="117"/>
      <c r="M167" s="122"/>
      <c r="P167" s="123">
        <f>SUM(P168:P173)</f>
        <v>0</v>
      </c>
      <c r="R167" s="123">
        <f>SUM(R168:R173)</f>
        <v>0</v>
      </c>
      <c r="T167" s="124">
        <f>SUM(T168:T173)</f>
        <v>0</v>
      </c>
      <c r="AR167" s="118" t="s">
        <v>86</v>
      </c>
      <c r="AT167" s="125" t="s">
        <v>77</v>
      </c>
      <c r="AU167" s="125" t="s">
        <v>86</v>
      </c>
      <c r="AY167" s="118" t="s">
        <v>169</v>
      </c>
      <c r="BK167" s="126">
        <f>SUM(BK168:BK173)</f>
        <v>0</v>
      </c>
    </row>
    <row r="168" spans="2:65" s="1" customFormat="1" ht="24.15" customHeight="1">
      <c r="B168" s="129"/>
      <c r="C168" s="130" t="s">
        <v>216</v>
      </c>
      <c r="D168" s="130" t="s">
        <v>171</v>
      </c>
      <c r="E168" s="131" t="s">
        <v>660</v>
      </c>
      <c r="F168" s="132" t="s">
        <v>661</v>
      </c>
      <c r="G168" s="133" t="s">
        <v>195</v>
      </c>
      <c r="H168" s="134">
        <v>61</v>
      </c>
      <c r="I168" s="135"/>
      <c r="J168" s="136">
        <f>ROUND(I168*H168,2)</f>
        <v>0</v>
      </c>
      <c r="K168" s="137"/>
      <c r="L168" s="28"/>
      <c r="M168" s="138" t="s">
        <v>1</v>
      </c>
      <c r="N168" s="139" t="s">
        <v>43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175</v>
      </c>
      <c r="AT168" s="142" t="s">
        <v>171</v>
      </c>
      <c r="AU168" s="142" t="s">
        <v>88</v>
      </c>
      <c r="AY168" s="13" t="s">
        <v>169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3" t="s">
        <v>86</v>
      </c>
      <c r="BK168" s="143">
        <f>ROUND(I168*H168,2)</f>
        <v>0</v>
      </c>
      <c r="BL168" s="13" t="s">
        <v>175</v>
      </c>
      <c r="BM168" s="142" t="s">
        <v>245</v>
      </c>
    </row>
    <row r="169" spans="2:65" s="1" customFormat="1" ht="19.2">
      <c r="B169" s="28"/>
      <c r="D169" s="144" t="s">
        <v>176</v>
      </c>
      <c r="F169" s="145" t="s">
        <v>661</v>
      </c>
      <c r="I169" s="146"/>
      <c r="L169" s="28"/>
      <c r="M169" s="147"/>
      <c r="T169" s="52"/>
      <c r="AT169" s="13" t="s">
        <v>176</v>
      </c>
      <c r="AU169" s="13" t="s">
        <v>88</v>
      </c>
    </row>
    <row r="170" spans="2:65" s="1" customFormat="1" ht="24.15" customHeight="1">
      <c r="B170" s="129"/>
      <c r="C170" s="148" t="s">
        <v>247</v>
      </c>
      <c r="D170" s="148" t="s">
        <v>199</v>
      </c>
      <c r="E170" s="149" t="s">
        <v>662</v>
      </c>
      <c r="F170" s="150" t="s">
        <v>663</v>
      </c>
      <c r="G170" s="151" t="s">
        <v>179</v>
      </c>
      <c r="H170" s="152">
        <v>457.5</v>
      </c>
      <c r="I170" s="153"/>
      <c r="J170" s="154">
        <f>ROUND(I170*H170,2)</f>
        <v>0</v>
      </c>
      <c r="K170" s="155"/>
      <c r="L170" s="156"/>
      <c r="M170" s="157" t="s">
        <v>1</v>
      </c>
      <c r="N170" s="158" t="s">
        <v>43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187</v>
      </c>
      <c r="AT170" s="142" t="s">
        <v>199</v>
      </c>
      <c r="AU170" s="142" t="s">
        <v>88</v>
      </c>
      <c r="AY170" s="13" t="s">
        <v>169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3" t="s">
        <v>86</v>
      </c>
      <c r="BK170" s="143">
        <f>ROUND(I170*H170,2)</f>
        <v>0</v>
      </c>
      <c r="BL170" s="13" t="s">
        <v>175</v>
      </c>
      <c r="BM170" s="142" t="s">
        <v>250</v>
      </c>
    </row>
    <row r="171" spans="2:65" s="1" customFormat="1" ht="19.2">
      <c r="B171" s="28"/>
      <c r="D171" s="144" t="s">
        <v>176</v>
      </c>
      <c r="F171" s="145" t="s">
        <v>663</v>
      </c>
      <c r="I171" s="146"/>
      <c r="L171" s="28"/>
      <c r="M171" s="147"/>
      <c r="T171" s="52"/>
      <c r="AT171" s="13" t="s">
        <v>176</v>
      </c>
      <c r="AU171" s="13" t="s">
        <v>88</v>
      </c>
    </row>
    <row r="172" spans="2:65" s="1" customFormat="1" ht="37.799999999999997" customHeight="1">
      <c r="B172" s="129"/>
      <c r="C172" s="130" t="s">
        <v>220</v>
      </c>
      <c r="D172" s="130" t="s">
        <v>171</v>
      </c>
      <c r="E172" s="131" t="s">
        <v>290</v>
      </c>
      <c r="F172" s="132" t="s">
        <v>291</v>
      </c>
      <c r="G172" s="133" t="s">
        <v>195</v>
      </c>
      <c r="H172" s="134">
        <v>84</v>
      </c>
      <c r="I172" s="135"/>
      <c r="J172" s="136">
        <f>ROUND(I172*H172,2)</f>
        <v>0</v>
      </c>
      <c r="K172" s="137"/>
      <c r="L172" s="28"/>
      <c r="M172" s="138" t="s">
        <v>1</v>
      </c>
      <c r="N172" s="139" t="s">
        <v>43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175</v>
      </c>
      <c r="AT172" s="142" t="s">
        <v>171</v>
      </c>
      <c r="AU172" s="142" t="s">
        <v>88</v>
      </c>
      <c r="AY172" s="13" t="s">
        <v>169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3" t="s">
        <v>86</v>
      </c>
      <c r="BK172" s="143">
        <f>ROUND(I172*H172,2)</f>
        <v>0</v>
      </c>
      <c r="BL172" s="13" t="s">
        <v>175</v>
      </c>
      <c r="BM172" s="142" t="s">
        <v>253</v>
      </c>
    </row>
    <row r="173" spans="2:65" s="1" customFormat="1" ht="28.8">
      <c r="B173" s="28"/>
      <c r="D173" s="144" t="s">
        <v>176</v>
      </c>
      <c r="F173" s="145" t="s">
        <v>291</v>
      </c>
      <c r="I173" s="146"/>
      <c r="L173" s="28"/>
      <c r="M173" s="147"/>
      <c r="T173" s="52"/>
      <c r="AT173" s="13" t="s">
        <v>176</v>
      </c>
      <c r="AU173" s="13" t="s">
        <v>88</v>
      </c>
    </row>
    <row r="174" spans="2:65" s="11" customFormat="1" ht="22.8" customHeight="1">
      <c r="B174" s="117"/>
      <c r="D174" s="118" t="s">
        <v>77</v>
      </c>
      <c r="E174" s="127" t="s">
        <v>175</v>
      </c>
      <c r="F174" s="127" t="s">
        <v>293</v>
      </c>
      <c r="I174" s="120"/>
      <c r="J174" s="128">
        <f>BK174</f>
        <v>0</v>
      </c>
      <c r="L174" s="117"/>
      <c r="M174" s="122"/>
      <c r="P174" s="123">
        <f>SUM(P175:P176)</f>
        <v>0</v>
      </c>
      <c r="R174" s="123">
        <f>SUM(R175:R176)</f>
        <v>0</v>
      </c>
      <c r="T174" s="124">
        <f>SUM(T175:T176)</f>
        <v>0</v>
      </c>
      <c r="AR174" s="118" t="s">
        <v>86</v>
      </c>
      <c r="AT174" s="125" t="s">
        <v>77</v>
      </c>
      <c r="AU174" s="125" t="s">
        <v>86</v>
      </c>
      <c r="AY174" s="118" t="s">
        <v>169</v>
      </c>
      <c r="BK174" s="126">
        <f>SUM(BK175:BK176)</f>
        <v>0</v>
      </c>
    </row>
    <row r="175" spans="2:65" s="1" customFormat="1" ht="24.15" customHeight="1">
      <c r="B175" s="129"/>
      <c r="C175" s="130" t="s">
        <v>254</v>
      </c>
      <c r="D175" s="130" t="s">
        <v>171</v>
      </c>
      <c r="E175" s="131" t="s">
        <v>298</v>
      </c>
      <c r="F175" s="132" t="s">
        <v>299</v>
      </c>
      <c r="G175" s="133" t="s">
        <v>174</v>
      </c>
      <c r="H175" s="134">
        <v>265</v>
      </c>
      <c r="I175" s="135"/>
      <c r="J175" s="136">
        <f>ROUND(I175*H175,2)</f>
        <v>0</v>
      </c>
      <c r="K175" s="137"/>
      <c r="L175" s="28"/>
      <c r="M175" s="138" t="s">
        <v>1</v>
      </c>
      <c r="N175" s="139" t="s">
        <v>43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175</v>
      </c>
      <c r="AT175" s="142" t="s">
        <v>171</v>
      </c>
      <c r="AU175" s="142" t="s">
        <v>88</v>
      </c>
      <c r="AY175" s="13" t="s">
        <v>169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3" t="s">
        <v>86</v>
      </c>
      <c r="BK175" s="143">
        <f>ROUND(I175*H175,2)</f>
        <v>0</v>
      </c>
      <c r="BL175" s="13" t="s">
        <v>175</v>
      </c>
      <c r="BM175" s="142" t="s">
        <v>257</v>
      </c>
    </row>
    <row r="176" spans="2:65" s="1" customFormat="1" ht="19.2">
      <c r="B176" s="28"/>
      <c r="D176" s="144" t="s">
        <v>176</v>
      </c>
      <c r="F176" s="145" t="s">
        <v>299</v>
      </c>
      <c r="I176" s="146"/>
      <c r="L176" s="28"/>
      <c r="M176" s="147"/>
      <c r="T176" s="52"/>
      <c r="AT176" s="13" t="s">
        <v>176</v>
      </c>
      <c r="AU176" s="13" t="s">
        <v>88</v>
      </c>
    </row>
    <row r="177" spans="2:65" s="11" customFormat="1" ht="22.8" customHeight="1">
      <c r="B177" s="117"/>
      <c r="D177" s="118" t="s">
        <v>77</v>
      </c>
      <c r="E177" s="127" t="s">
        <v>188</v>
      </c>
      <c r="F177" s="127" t="s">
        <v>301</v>
      </c>
      <c r="I177" s="120"/>
      <c r="J177" s="128">
        <f>BK177</f>
        <v>0</v>
      </c>
      <c r="L177" s="117"/>
      <c r="M177" s="122"/>
      <c r="P177" s="123">
        <f>SUM(P178:P189)</f>
        <v>0</v>
      </c>
      <c r="R177" s="123">
        <f>SUM(R178:R189)</f>
        <v>0</v>
      </c>
      <c r="T177" s="124">
        <f>SUM(T178:T189)</f>
        <v>0</v>
      </c>
      <c r="AR177" s="118" t="s">
        <v>86</v>
      </c>
      <c r="AT177" s="125" t="s">
        <v>77</v>
      </c>
      <c r="AU177" s="125" t="s">
        <v>86</v>
      </c>
      <c r="AY177" s="118" t="s">
        <v>169</v>
      </c>
      <c r="BK177" s="126">
        <f>SUM(BK178:BK189)</f>
        <v>0</v>
      </c>
    </row>
    <row r="178" spans="2:65" s="1" customFormat="1" ht="37.799999999999997" customHeight="1">
      <c r="B178" s="129"/>
      <c r="C178" s="130" t="s">
        <v>223</v>
      </c>
      <c r="D178" s="130" t="s">
        <v>171</v>
      </c>
      <c r="E178" s="131" t="s">
        <v>302</v>
      </c>
      <c r="F178" s="132" t="s">
        <v>303</v>
      </c>
      <c r="G178" s="133" t="s">
        <v>174</v>
      </c>
      <c r="H178" s="134">
        <v>616</v>
      </c>
      <c r="I178" s="135"/>
      <c r="J178" s="136">
        <f>ROUND(I178*H178,2)</f>
        <v>0</v>
      </c>
      <c r="K178" s="137"/>
      <c r="L178" s="28"/>
      <c r="M178" s="138" t="s">
        <v>1</v>
      </c>
      <c r="N178" s="139" t="s">
        <v>43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175</v>
      </c>
      <c r="AT178" s="142" t="s">
        <v>171</v>
      </c>
      <c r="AU178" s="142" t="s">
        <v>88</v>
      </c>
      <c r="AY178" s="13" t="s">
        <v>169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3" t="s">
        <v>86</v>
      </c>
      <c r="BK178" s="143">
        <f>ROUND(I178*H178,2)</f>
        <v>0</v>
      </c>
      <c r="BL178" s="13" t="s">
        <v>175</v>
      </c>
      <c r="BM178" s="142" t="s">
        <v>260</v>
      </c>
    </row>
    <row r="179" spans="2:65" s="1" customFormat="1" ht="19.2">
      <c r="B179" s="28"/>
      <c r="D179" s="144" t="s">
        <v>176</v>
      </c>
      <c r="F179" s="145" t="s">
        <v>303</v>
      </c>
      <c r="I179" s="146"/>
      <c r="L179" s="28"/>
      <c r="M179" s="147"/>
      <c r="T179" s="52"/>
      <c r="AT179" s="13" t="s">
        <v>176</v>
      </c>
      <c r="AU179" s="13" t="s">
        <v>88</v>
      </c>
    </row>
    <row r="180" spans="2:65" s="1" customFormat="1" ht="21.75" customHeight="1">
      <c r="B180" s="129"/>
      <c r="C180" s="148" t="s">
        <v>7</v>
      </c>
      <c r="D180" s="148" t="s">
        <v>199</v>
      </c>
      <c r="E180" s="149" t="s">
        <v>306</v>
      </c>
      <c r="F180" s="150" t="s">
        <v>307</v>
      </c>
      <c r="G180" s="151" t="s">
        <v>202</v>
      </c>
      <c r="H180" s="152">
        <v>24.64</v>
      </c>
      <c r="I180" s="153"/>
      <c r="J180" s="154">
        <f>ROUND(I180*H180,2)</f>
        <v>0</v>
      </c>
      <c r="K180" s="155"/>
      <c r="L180" s="156"/>
      <c r="M180" s="157" t="s">
        <v>1</v>
      </c>
      <c r="N180" s="158" t="s">
        <v>43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187</v>
      </c>
      <c r="AT180" s="142" t="s">
        <v>199</v>
      </c>
      <c r="AU180" s="142" t="s">
        <v>88</v>
      </c>
      <c r="AY180" s="13" t="s">
        <v>169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3" t="s">
        <v>86</v>
      </c>
      <c r="BK180" s="143">
        <f>ROUND(I180*H180,2)</f>
        <v>0</v>
      </c>
      <c r="BL180" s="13" t="s">
        <v>175</v>
      </c>
      <c r="BM180" s="142" t="s">
        <v>263</v>
      </c>
    </row>
    <row r="181" spans="2:65" s="1" customFormat="1" ht="10.199999999999999">
      <c r="B181" s="28"/>
      <c r="D181" s="144" t="s">
        <v>176</v>
      </c>
      <c r="F181" s="145" t="s">
        <v>307</v>
      </c>
      <c r="I181" s="146"/>
      <c r="L181" s="28"/>
      <c r="M181" s="147"/>
      <c r="T181" s="52"/>
      <c r="AT181" s="13" t="s">
        <v>176</v>
      </c>
      <c r="AU181" s="13" t="s">
        <v>88</v>
      </c>
    </row>
    <row r="182" spans="2:65" s="1" customFormat="1" ht="16.5" customHeight="1">
      <c r="B182" s="129"/>
      <c r="C182" s="130" t="s">
        <v>227</v>
      </c>
      <c r="D182" s="130" t="s">
        <v>171</v>
      </c>
      <c r="E182" s="131" t="s">
        <v>308</v>
      </c>
      <c r="F182" s="132" t="s">
        <v>563</v>
      </c>
      <c r="G182" s="133" t="s">
        <v>174</v>
      </c>
      <c r="H182" s="134">
        <v>344.5</v>
      </c>
      <c r="I182" s="135"/>
      <c r="J182" s="136">
        <f>ROUND(I182*H182,2)</f>
        <v>0</v>
      </c>
      <c r="K182" s="137"/>
      <c r="L182" s="28"/>
      <c r="M182" s="138" t="s">
        <v>1</v>
      </c>
      <c r="N182" s="139" t="s">
        <v>43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175</v>
      </c>
      <c r="AT182" s="142" t="s">
        <v>171</v>
      </c>
      <c r="AU182" s="142" t="s">
        <v>88</v>
      </c>
      <c r="AY182" s="13" t="s">
        <v>169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3" t="s">
        <v>86</v>
      </c>
      <c r="BK182" s="143">
        <f>ROUND(I182*H182,2)</f>
        <v>0</v>
      </c>
      <c r="BL182" s="13" t="s">
        <v>175</v>
      </c>
      <c r="BM182" s="142" t="s">
        <v>266</v>
      </c>
    </row>
    <row r="183" spans="2:65" s="1" customFormat="1" ht="10.199999999999999">
      <c r="B183" s="28"/>
      <c r="D183" s="144" t="s">
        <v>176</v>
      </c>
      <c r="F183" s="145" t="s">
        <v>563</v>
      </c>
      <c r="I183" s="146"/>
      <c r="L183" s="28"/>
      <c r="M183" s="147"/>
      <c r="T183" s="52"/>
      <c r="AT183" s="13" t="s">
        <v>176</v>
      </c>
      <c r="AU183" s="13" t="s">
        <v>88</v>
      </c>
    </row>
    <row r="184" spans="2:65" s="1" customFormat="1" ht="16.5" customHeight="1">
      <c r="B184" s="129"/>
      <c r="C184" s="130" t="s">
        <v>267</v>
      </c>
      <c r="D184" s="130" t="s">
        <v>171</v>
      </c>
      <c r="E184" s="131" t="s">
        <v>646</v>
      </c>
      <c r="F184" s="132" t="s">
        <v>647</v>
      </c>
      <c r="G184" s="133" t="s">
        <v>174</v>
      </c>
      <c r="H184" s="134">
        <v>560</v>
      </c>
      <c r="I184" s="135"/>
      <c r="J184" s="136">
        <f>ROUND(I184*H184,2)</f>
        <v>0</v>
      </c>
      <c r="K184" s="137"/>
      <c r="L184" s="28"/>
      <c r="M184" s="138" t="s">
        <v>1</v>
      </c>
      <c r="N184" s="139" t="s">
        <v>43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175</v>
      </c>
      <c r="AT184" s="142" t="s">
        <v>171</v>
      </c>
      <c r="AU184" s="142" t="s">
        <v>88</v>
      </c>
      <c r="AY184" s="13" t="s">
        <v>169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3" t="s">
        <v>86</v>
      </c>
      <c r="BK184" s="143">
        <f>ROUND(I184*H184,2)</f>
        <v>0</v>
      </c>
      <c r="BL184" s="13" t="s">
        <v>175</v>
      </c>
      <c r="BM184" s="142" t="s">
        <v>270</v>
      </c>
    </row>
    <row r="185" spans="2:65" s="1" customFormat="1" ht="10.199999999999999">
      <c r="B185" s="28"/>
      <c r="D185" s="144" t="s">
        <v>176</v>
      </c>
      <c r="F185" s="145" t="s">
        <v>647</v>
      </c>
      <c r="I185" s="146"/>
      <c r="L185" s="28"/>
      <c r="M185" s="147"/>
      <c r="T185" s="52"/>
      <c r="AT185" s="13" t="s">
        <v>176</v>
      </c>
      <c r="AU185" s="13" t="s">
        <v>88</v>
      </c>
    </row>
    <row r="186" spans="2:65" s="1" customFormat="1" ht="24.15" customHeight="1">
      <c r="B186" s="129"/>
      <c r="C186" s="130" t="s">
        <v>231</v>
      </c>
      <c r="D186" s="130" t="s">
        <v>171</v>
      </c>
      <c r="E186" s="131" t="s">
        <v>314</v>
      </c>
      <c r="F186" s="132" t="s">
        <v>315</v>
      </c>
      <c r="G186" s="133" t="s">
        <v>174</v>
      </c>
      <c r="H186" s="134">
        <v>560</v>
      </c>
      <c r="I186" s="135"/>
      <c r="J186" s="136">
        <f>ROUND(I186*H186,2)</f>
        <v>0</v>
      </c>
      <c r="K186" s="137"/>
      <c r="L186" s="28"/>
      <c r="M186" s="138" t="s">
        <v>1</v>
      </c>
      <c r="N186" s="139" t="s">
        <v>43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175</v>
      </c>
      <c r="AT186" s="142" t="s">
        <v>171</v>
      </c>
      <c r="AU186" s="142" t="s">
        <v>88</v>
      </c>
      <c r="AY186" s="13" t="s">
        <v>169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3" t="s">
        <v>86</v>
      </c>
      <c r="BK186" s="143">
        <f>ROUND(I186*H186,2)</f>
        <v>0</v>
      </c>
      <c r="BL186" s="13" t="s">
        <v>175</v>
      </c>
      <c r="BM186" s="142" t="s">
        <v>273</v>
      </c>
    </row>
    <row r="187" spans="2:65" s="1" customFormat="1" ht="19.2">
      <c r="B187" s="28"/>
      <c r="D187" s="144" t="s">
        <v>176</v>
      </c>
      <c r="F187" s="145" t="s">
        <v>315</v>
      </c>
      <c r="I187" s="146"/>
      <c r="L187" s="28"/>
      <c r="M187" s="147"/>
      <c r="T187" s="52"/>
      <c r="AT187" s="13" t="s">
        <v>176</v>
      </c>
      <c r="AU187" s="13" t="s">
        <v>88</v>
      </c>
    </row>
    <row r="188" spans="2:65" s="1" customFormat="1" ht="33" customHeight="1">
      <c r="B188" s="129"/>
      <c r="C188" s="130" t="s">
        <v>275</v>
      </c>
      <c r="D188" s="130" t="s">
        <v>171</v>
      </c>
      <c r="E188" s="131" t="s">
        <v>664</v>
      </c>
      <c r="F188" s="132" t="s">
        <v>665</v>
      </c>
      <c r="G188" s="133" t="s">
        <v>174</v>
      </c>
      <c r="H188" s="134">
        <v>560</v>
      </c>
      <c r="I188" s="135"/>
      <c r="J188" s="136">
        <f>ROUND(I188*H188,2)</f>
        <v>0</v>
      </c>
      <c r="K188" s="137"/>
      <c r="L188" s="28"/>
      <c r="M188" s="138" t="s">
        <v>1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175</v>
      </c>
      <c r="AT188" s="142" t="s">
        <v>171</v>
      </c>
      <c r="AU188" s="142" t="s">
        <v>88</v>
      </c>
      <c r="AY188" s="13" t="s">
        <v>169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3" t="s">
        <v>86</v>
      </c>
      <c r="BK188" s="143">
        <f>ROUND(I188*H188,2)</f>
        <v>0</v>
      </c>
      <c r="BL188" s="13" t="s">
        <v>175</v>
      </c>
      <c r="BM188" s="142" t="s">
        <v>278</v>
      </c>
    </row>
    <row r="189" spans="2:65" s="1" customFormat="1" ht="19.2">
      <c r="B189" s="28"/>
      <c r="D189" s="144" t="s">
        <v>176</v>
      </c>
      <c r="F189" s="145" t="s">
        <v>665</v>
      </c>
      <c r="I189" s="146"/>
      <c r="L189" s="28"/>
      <c r="M189" s="147"/>
      <c r="T189" s="52"/>
      <c r="AT189" s="13" t="s">
        <v>176</v>
      </c>
      <c r="AU189" s="13" t="s">
        <v>88</v>
      </c>
    </row>
    <row r="190" spans="2:65" s="11" customFormat="1" ht="22.8" customHeight="1">
      <c r="B190" s="117"/>
      <c r="D190" s="118" t="s">
        <v>77</v>
      </c>
      <c r="E190" s="127" t="s">
        <v>187</v>
      </c>
      <c r="F190" s="127" t="s">
        <v>321</v>
      </c>
      <c r="I190" s="120"/>
      <c r="J190" s="128">
        <f>BK190</f>
        <v>0</v>
      </c>
      <c r="L190" s="117"/>
      <c r="M190" s="122"/>
      <c r="P190" s="123">
        <f>SUM(P191:P192)</f>
        <v>0</v>
      </c>
      <c r="R190" s="123">
        <f>SUM(R191:R192)</f>
        <v>0</v>
      </c>
      <c r="T190" s="124">
        <f>SUM(T191:T192)</f>
        <v>0</v>
      </c>
      <c r="AR190" s="118" t="s">
        <v>86</v>
      </c>
      <c r="AT190" s="125" t="s">
        <v>77</v>
      </c>
      <c r="AU190" s="125" t="s">
        <v>86</v>
      </c>
      <c r="AY190" s="118" t="s">
        <v>169</v>
      </c>
      <c r="BK190" s="126">
        <f>SUM(BK191:BK192)</f>
        <v>0</v>
      </c>
    </row>
    <row r="191" spans="2:65" s="1" customFormat="1" ht="24.15" customHeight="1">
      <c r="B191" s="129"/>
      <c r="C191" s="130" t="s">
        <v>235</v>
      </c>
      <c r="D191" s="130" t="s">
        <v>171</v>
      </c>
      <c r="E191" s="131" t="s">
        <v>499</v>
      </c>
      <c r="F191" s="132" t="s">
        <v>500</v>
      </c>
      <c r="G191" s="133" t="s">
        <v>179</v>
      </c>
      <c r="H191" s="134">
        <v>6</v>
      </c>
      <c r="I191" s="135"/>
      <c r="J191" s="136">
        <f>ROUND(I191*H191,2)</f>
        <v>0</v>
      </c>
      <c r="K191" s="137"/>
      <c r="L191" s="28"/>
      <c r="M191" s="138" t="s">
        <v>1</v>
      </c>
      <c r="N191" s="139" t="s">
        <v>43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175</v>
      </c>
      <c r="AT191" s="142" t="s">
        <v>171</v>
      </c>
      <c r="AU191" s="142" t="s">
        <v>88</v>
      </c>
      <c r="AY191" s="13" t="s">
        <v>169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3" t="s">
        <v>86</v>
      </c>
      <c r="BK191" s="143">
        <f>ROUND(I191*H191,2)</f>
        <v>0</v>
      </c>
      <c r="BL191" s="13" t="s">
        <v>175</v>
      </c>
      <c r="BM191" s="142" t="s">
        <v>281</v>
      </c>
    </row>
    <row r="192" spans="2:65" s="1" customFormat="1" ht="19.2">
      <c r="B192" s="28"/>
      <c r="D192" s="144" t="s">
        <v>176</v>
      </c>
      <c r="F192" s="145" t="s">
        <v>500</v>
      </c>
      <c r="I192" s="146"/>
      <c r="L192" s="28"/>
      <c r="M192" s="147"/>
      <c r="T192" s="52"/>
      <c r="AT192" s="13" t="s">
        <v>176</v>
      </c>
      <c r="AU192" s="13" t="s">
        <v>88</v>
      </c>
    </row>
    <row r="193" spans="2:65" s="11" customFormat="1" ht="22.8" customHeight="1">
      <c r="B193" s="117"/>
      <c r="D193" s="118" t="s">
        <v>77</v>
      </c>
      <c r="E193" s="127" t="s">
        <v>217</v>
      </c>
      <c r="F193" s="127" t="s">
        <v>325</v>
      </c>
      <c r="I193" s="120"/>
      <c r="J193" s="128">
        <f>BK193</f>
        <v>0</v>
      </c>
      <c r="L193" s="117"/>
      <c r="M193" s="122"/>
      <c r="P193" s="123">
        <f>SUM(P194:P213)</f>
        <v>0</v>
      </c>
      <c r="R193" s="123">
        <f>SUM(R194:R213)</f>
        <v>0</v>
      </c>
      <c r="T193" s="124">
        <f>SUM(T194:T213)</f>
        <v>0</v>
      </c>
      <c r="AR193" s="118" t="s">
        <v>86</v>
      </c>
      <c r="AT193" s="125" t="s">
        <v>77</v>
      </c>
      <c r="AU193" s="125" t="s">
        <v>86</v>
      </c>
      <c r="AY193" s="118" t="s">
        <v>169</v>
      </c>
      <c r="BK193" s="126">
        <f>SUM(BK194:BK213)</f>
        <v>0</v>
      </c>
    </row>
    <row r="194" spans="2:65" s="1" customFormat="1" ht="24.15" customHeight="1">
      <c r="B194" s="129"/>
      <c r="C194" s="130" t="s">
        <v>282</v>
      </c>
      <c r="D194" s="130" t="s">
        <v>171</v>
      </c>
      <c r="E194" s="131" t="s">
        <v>335</v>
      </c>
      <c r="F194" s="132" t="s">
        <v>336</v>
      </c>
      <c r="G194" s="133" t="s">
        <v>179</v>
      </c>
      <c r="H194" s="134">
        <v>4</v>
      </c>
      <c r="I194" s="135"/>
      <c r="J194" s="136">
        <f>ROUND(I194*H194,2)</f>
        <v>0</v>
      </c>
      <c r="K194" s="137"/>
      <c r="L194" s="28"/>
      <c r="M194" s="138" t="s">
        <v>1</v>
      </c>
      <c r="N194" s="139" t="s">
        <v>43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175</v>
      </c>
      <c r="AT194" s="142" t="s">
        <v>171</v>
      </c>
      <c r="AU194" s="142" t="s">
        <v>88</v>
      </c>
      <c r="AY194" s="13" t="s">
        <v>169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3" t="s">
        <v>86</v>
      </c>
      <c r="BK194" s="143">
        <f>ROUND(I194*H194,2)</f>
        <v>0</v>
      </c>
      <c r="BL194" s="13" t="s">
        <v>175</v>
      </c>
      <c r="BM194" s="142" t="s">
        <v>285</v>
      </c>
    </row>
    <row r="195" spans="2:65" s="1" customFormat="1" ht="19.2">
      <c r="B195" s="28"/>
      <c r="D195" s="144" t="s">
        <v>176</v>
      </c>
      <c r="F195" s="145" t="s">
        <v>336</v>
      </c>
      <c r="I195" s="146"/>
      <c r="L195" s="28"/>
      <c r="M195" s="147"/>
      <c r="T195" s="52"/>
      <c r="AT195" s="13" t="s">
        <v>176</v>
      </c>
      <c r="AU195" s="13" t="s">
        <v>88</v>
      </c>
    </row>
    <row r="196" spans="2:65" s="1" customFormat="1" ht="24.15" customHeight="1">
      <c r="B196" s="129"/>
      <c r="C196" s="148" t="s">
        <v>239</v>
      </c>
      <c r="D196" s="148" t="s">
        <v>199</v>
      </c>
      <c r="E196" s="149" t="s">
        <v>342</v>
      </c>
      <c r="F196" s="150" t="s">
        <v>666</v>
      </c>
      <c r="G196" s="151" t="s">
        <v>179</v>
      </c>
      <c r="H196" s="152">
        <v>2</v>
      </c>
      <c r="I196" s="153"/>
      <c r="J196" s="154">
        <f>ROUND(I196*H196,2)</f>
        <v>0</v>
      </c>
      <c r="K196" s="155"/>
      <c r="L196" s="156"/>
      <c r="M196" s="157" t="s">
        <v>1</v>
      </c>
      <c r="N196" s="158" t="s">
        <v>43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187</v>
      </c>
      <c r="AT196" s="142" t="s">
        <v>199</v>
      </c>
      <c r="AU196" s="142" t="s">
        <v>88</v>
      </c>
      <c r="AY196" s="13" t="s">
        <v>169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3" t="s">
        <v>86</v>
      </c>
      <c r="BK196" s="143">
        <f>ROUND(I196*H196,2)</f>
        <v>0</v>
      </c>
      <c r="BL196" s="13" t="s">
        <v>175</v>
      </c>
      <c r="BM196" s="142" t="s">
        <v>288</v>
      </c>
    </row>
    <row r="197" spans="2:65" s="1" customFormat="1" ht="10.199999999999999">
      <c r="B197" s="28"/>
      <c r="D197" s="144" t="s">
        <v>176</v>
      </c>
      <c r="F197" s="145" t="s">
        <v>666</v>
      </c>
      <c r="I197" s="146"/>
      <c r="L197" s="28"/>
      <c r="M197" s="147"/>
      <c r="T197" s="52"/>
      <c r="AT197" s="13" t="s">
        <v>176</v>
      </c>
      <c r="AU197" s="13" t="s">
        <v>88</v>
      </c>
    </row>
    <row r="198" spans="2:65" s="1" customFormat="1" ht="24.15" customHeight="1">
      <c r="B198" s="129"/>
      <c r="C198" s="148" t="s">
        <v>289</v>
      </c>
      <c r="D198" s="148" t="s">
        <v>199</v>
      </c>
      <c r="E198" s="149" t="s">
        <v>667</v>
      </c>
      <c r="F198" s="150" t="s">
        <v>668</v>
      </c>
      <c r="G198" s="151" t="s">
        <v>179</v>
      </c>
      <c r="H198" s="152">
        <v>2</v>
      </c>
      <c r="I198" s="153"/>
      <c r="J198" s="154">
        <f>ROUND(I198*H198,2)</f>
        <v>0</v>
      </c>
      <c r="K198" s="155"/>
      <c r="L198" s="156"/>
      <c r="M198" s="157" t="s">
        <v>1</v>
      </c>
      <c r="N198" s="158" t="s">
        <v>43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187</v>
      </c>
      <c r="AT198" s="142" t="s">
        <v>199</v>
      </c>
      <c r="AU198" s="142" t="s">
        <v>88</v>
      </c>
      <c r="AY198" s="13" t="s">
        <v>169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3" t="s">
        <v>86</v>
      </c>
      <c r="BK198" s="143">
        <f>ROUND(I198*H198,2)</f>
        <v>0</v>
      </c>
      <c r="BL198" s="13" t="s">
        <v>175</v>
      </c>
      <c r="BM198" s="142" t="s">
        <v>292</v>
      </c>
    </row>
    <row r="199" spans="2:65" s="1" customFormat="1" ht="10.199999999999999">
      <c r="B199" s="28"/>
      <c r="D199" s="144" t="s">
        <v>176</v>
      </c>
      <c r="F199" s="145" t="s">
        <v>668</v>
      </c>
      <c r="I199" s="146"/>
      <c r="L199" s="28"/>
      <c r="M199" s="147"/>
      <c r="T199" s="52"/>
      <c r="AT199" s="13" t="s">
        <v>176</v>
      </c>
      <c r="AU199" s="13" t="s">
        <v>88</v>
      </c>
    </row>
    <row r="200" spans="2:65" s="1" customFormat="1" ht="24.15" customHeight="1">
      <c r="B200" s="129"/>
      <c r="C200" s="130" t="s">
        <v>242</v>
      </c>
      <c r="D200" s="130" t="s">
        <v>171</v>
      </c>
      <c r="E200" s="131" t="s">
        <v>349</v>
      </c>
      <c r="F200" s="132" t="s">
        <v>350</v>
      </c>
      <c r="G200" s="133" t="s">
        <v>179</v>
      </c>
      <c r="H200" s="134">
        <v>1</v>
      </c>
      <c r="I200" s="135"/>
      <c r="J200" s="136">
        <f>ROUND(I200*H200,2)</f>
        <v>0</v>
      </c>
      <c r="K200" s="137"/>
      <c r="L200" s="28"/>
      <c r="M200" s="138" t="s">
        <v>1</v>
      </c>
      <c r="N200" s="139" t="s">
        <v>43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175</v>
      </c>
      <c r="AT200" s="142" t="s">
        <v>171</v>
      </c>
      <c r="AU200" s="142" t="s">
        <v>88</v>
      </c>
      <c r="AY200" s="13" t="s">
        <v>169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3" t="s">
        <v>86</v>
      </c>
      <c r="BK200" s="143">
        <f>ROUND(I200*H200,2)</f>
        <v>0</v>
      </c>
      <c r="BL200" s="13" t="s">
        <v>175</v>
      </c>
      <c r="BM200" s="142" t="s">
        <v>296</v>
      </c>
    </row>
    <row r="201" spans="2:65" s="1" customFormat="1" ht="19.2">
      <c r="B201" s="28"/>
      <c r="D201" s="144" t="s">
        <v>176</v>
      </c>
      <c r="F201" s="145" t="s">
        <v>350</v>
      </c>
      <c r="I201" s="146"/>
      <c r="L201" s="28"/>
      <c r="M201" s="147"/>
      <c r="T201" s="52"/>
      <c r="AT201" s="13" t="s">
        <v>176</v>
      </c>
      <c r="AU201" s="13" t="s">
        <v>88</v>
      </c>
    </row>
    <row r="202" spans="2:65" s="1" customFormat="1" ht="21.75" customHeight="1">
      <c r="B202" s="129"/>
      <c r="C202" s="148" t="s">
        <v>297</v>
      </c>
      <c r="D202" s="148" t="s">
        <v>199</v>
      </c>
      <c r="E202" s="149" t="s">
        <v>352</v>
      </c>
      <c r="F202" s="150" t="s">
        <v>353</v>
      </c>
      <c r="G202" s="151" t="s">
        <v>179</v>
      </c>
      <c r="H202" s="152">
        <v>1</v>
      </c>
      <c r="I202" s="153"/>
      <c r="J202" s="154">
        <f>ROUND(I202*H202,2)</f>
        <v>0</v>
      </c>
      <c r="K202" s="155"/>
      <c r="L202" s="156"/>
      <c r="M202" s="157" t="s">
        <v>1</v>
      </c>
      <c r="N202" s="158" t="s">
        <v>43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187</v>
      </c>
      <c r="AT202" s="142" t="s">
        <v>199</v>
      </c>
      <c r="AU202" s="142" t="s">
        <v>88</v>
      </c>
      <c r="AY202" s="13" t="s">
        <v>169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3" t="s">
        <v>86</v>
      </c>
      <c r="BK202" s="143">
        <f>ROUND(I202*H202,2)</f>
        <v>0</v>
      </c>
      <c r="BL202" s="13" t="s">
        <v>175</v>
      </c>
      <c r="BM202" s="142" t="s">
        <v>300</v>
      </c>
    </row>
    <row r="203" spans="2:65" s="1" customFormat="1" ht="10.199999999999999">
      <c r="B203" s="28"/>
      <c r="D203" s="144" t="s">
        <v>176</v>
      </c>
      <c r="F203" s="145" t="s">
        <v>353</v>
      </c>
      <c r="I203" s="146"/>
      <c r="L203" s="28"/>
      <c r="M203" s="147"/>
      <c r="T203" s="52"/>
      <c r="AT203" s="13" t="s">
        <v>176</v>
      </c>
      <c r="AU203" s="13" t="s">
        <v>88</v>
      </c>
    </row>
    <row r="204" spans="2:65" s="1" customFormat="1" ht="16.5" customHeight="1">
      <c r="B204" s="129"/>
      <c r="C204" s="148" t="s">
        <v>245</v>
      </c>
      <c r="D204" s="148" t="s">
        <v>199</v>
      </c>
      <c r="E204" s="149" t="s">
        <v>356</v>
      </c>
      <c r="F204" s="150" t="s">
        <v>357</v>
      </c>
      <c r="G204" s="151" t="s">
        <v>179</v>
      </c>
      <c r="H204" s="152">
        <v>1</v>
      </c>
      <c r="I204" s="153"/>
      <c r="J204" s="154">
        <f>ROUND(I204*H204,2)</f>
        <v>0</v>
      </c>
      <c r="K204" s="155"/>
      <c r="L204" s="156"/>
      <c r="M204" s="157" t="s">
        <v>1</v>
      </c>
      <c r="N204" s="158" t="s">
        <v>43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187</v>
      </c>
      <c r="AT204" s="142" t="s">
        <v>199</v>
      </c>
      <c r="AU204" s="142" t="s">
        <v>88</v>
      </c>
      <c r="AY204" s="13" t="s">
        <v>169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3" t="s">
        <v>86</v>
      </c>
      <c r="BK204" s="143">
        <f>ROUND(I204*H204,2)</f>
        <v>0</v>
      </c>
      <c r="BL204" s="13" t="s">
        <v>175</v>
      </c>
      <c r="BM204" s="142" t="s">
        <v>304</v>
      </c>
    </row>
    <row r="205" spans="2:65" s="1" customFormat="1" ht="10.199999999999999">
      <c r="B205" s="28"/>
      <c r="D205" s="144" t="s">
        <v>176</v>
      </c>
      <c r="F205" s="145" t="s">
        <v>357</v>
      </c>
      <c r="I205" s="146"/>
      <c r="L205" s="28"/>
      <c r="M205" s="147"/>
      <c r="T205" s="52"/>
      <c r="AT205" s="13" t="s">
        <v>176</v>
      </c>
      <c r="AU205" s="13" t="s">
        <v>88</v>
      </c>
    </row>
    <row r="206" spans="2:65" s="1" customFormat="1" ht="24.15" customHeight="1">
      <c r="B206" s="129"/>
      <c r="C206" s="130" t="s">
        <v>305</v>
      </c>
      <c r="D206" s="130" t="s">
        <v>171</v>
      </c>
      <c r="E206" s="131" t="s">
        <v>359</v>
      </c>
      <c r="F206" s="132" t="s">
        <v>360</v>
      </c>
      <c r="G206" s="133" t="s">
        <v>195</v>
      </c>
      <c r="H206" s="134">
        <v>230</v>
      </c>
      <c r="I206" s="135"/>
      <c r="J206" s="136">
        <f>ROUND(I206*H206,2)</f>
        <v>0</v>
      </c>
      <c r="K206" s="137"/>
      <c r="L206" s="28"/>
      <c r="M206" s="138" t="s">
        <v>1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175</v>
      </c>
      <c r="AT206" s="142" t="s">
        <v>171</v>
      </c>
      <c r="AU206" s="142" t="s">
        <v>88</v>
      </c>
      <c r="AY206" s="13" t="s">
        <v>169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3" t="s">
        <v>86</v>
      </c>
      <c r="BK206" s="143">
        <f>ROUND(I206*H206,2)</f>
        <v>0</v>
      </c>
      <c r="BL206" s="13" t="s">
        <v>175</v>
      </c>
      <c r="BM206" s="142" t="s">
        <v>198</v>
      </c>
    </row>
    <row r="207" spans="2:65" s="1" customFormat="1" ht="19.2">
      <c r="B207" s="28"/>
      <c r="D207" s="144" t="s">
        <v>176</v>
      </c>
      <c r="F207" s="145" t="s">
        <v>360</v>
      </c>
      <c r="I207" s="146"/>
      <c r="L207" s="28"/>
      <c r="M207" s="147"/>
      <c r="T207" s="52"/>
      <c r="AT207" s="13" t="s">
        <v>176</v>
      </c>
      <c r="AU207" s="13" t="s">
        <v>88</v>
      </c>
    </row>
    <row r="208" spans="2:65" s="1" customFormat="1" ht="16.5" customHeight="1">
      <c r="B208" s="129"/>
      <c r="C208" s="148" t="s">
        <v>250</v>
      </c>
      <c r="D208" s="148" t="s">
        <v>199</v>
      </c>
      <c r="E208" s="149" t="s">
        <v>363</v>
      </c>
      <c r="F208" s="150" t="s">
        <v>509</v>
      </c>
      <c r="G208" s="151" t="s">
        <v>195</v>
      </c>
      <c r="H208" s="152">
        <v>234.6</v>
      </c>
      <c r="I208" s="153"/>
      <c r="J208" s="154">
        <f>ROUND(I208*H208,2)</f>
        <v>0</v>
      </c>
      <c r="K208" s="155"/>
      <c r="L208" s="156"/>
      <c r="M208" s="157" t="s">
        <v>1</v>
      </c>
      <c r="N208" s="158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187</v>
      </c>
      <c r="AT208" s="142" t="s">
        <v>199</v>
      </c>
      <c r="AU208" s="142" t="s">
        <v>88</v>
      </c>
      <c r="AY208" s="13" t="s">
        <v>169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3" t="s">
        <v>86</v>
      </c>
      <c r="BK208" s="143">
        <f>ROUND(I208*H208,2)</f>
        <v>0</v>
      </c>
      <c r="BL208" s="13" t="s">
        <v>175</v>
      </c>
      <c r="BM208" s="142" t="s">
        <v>209</v>
      </c>
    </row>
    <row r="209" spans="2:65" s="1" customFormat="1" ht="10.199999999999999">
      <c r="B209" s="28"/>
      <c r="D209" s="144" t="s">
        <v>176</v>
      </c>
      <c r="F209" s="145" t="s">
        <v>509</v>
      </c>
      <c r="I209" s="146"/>
      <c r="L209" s="28"/>
      <c r="M209" s="147"/>
      <c r="T209" s="52"/>
      <c r="AT209" s="13" t="s">
        <v>176</v>
      </c>
      <c r="AU209" s="13" t="s">
        <v>88</v>
      </c>
    </row>
    <row r="210" spans="2:65" s="1" customFormat="1" ht="24.15" customHeight="1">
      <c r="B210" s="129"/>
      <c r="C210" s="130" t="s">
        <v>310</v>
      </c>
      <c r="D210" s="130" t="s">
        <v>171</v>
      </c>
      <c r="E210" s="131" t="s">
        <v>621</v>
      </c>
      <c r="F210" s="132" t="s">
        <v>622</v>
      </c>
      <c r="G210" s="133" t="s">
        <v>179</v>
      </c>
      <c r="H210" s="134">
        <v>2</v>
      </c>
      <c r="I210" s="135"/>
      <c r="J210" s="136">
        <f>ROUND(I210*H210,2)</f>
        <v>0</v>
      </c>
      <c r="K210" s="137"/>
      <c r="L210" s="28"/>
      <c r="M210" s="138" t="s">
        <v>1</v>
      </c>
      <c r="N210" s="139" t="s">
        <v>43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175</v>
      </c>
      <c r="AT210" s="142" t="s">
        <v>171</v>
      </c>
      <c r="AU210" s="142" t="s">
        <v>88</v>
      </c>
      <c r="AY210" s="13" t="s">
        <v>169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3" t="s">
        <v>86</v>
      </c>
      <c r="BK210" s="143">
        <f>ROUND(I210*H210,2)</f>
        <v>0</v>
      </c>
      <c r="BL210" s="13" t="s">
        <v>175</v>
      </c>
      <c r="BM210" s="142" t="s">
        <v>313</v>
      </c>
    </row>
    <row r="211" spans="2:65" s="1" customFormat="1" ht="19.2">
      <c r="B211" s="28"/>
      <c r="D211" s="144" t="s">
        <v>176</v>
      </c>
      <c r="F211" s="145" t="s">
        <v>622</v>
      </c>
      <c r="I211" s="146"/>
      <c r="L211" s="28"/>
      <c r="M211" s="147"/>
      <c r="T211" s="52"/>
      <c r="AT211" s="13" t="s">
        <v>176</v>
      </c>
      <c r="AU211" s="13" t="s">
        <v>88</v>
      </c>
    </row>
    <row r="212" spans="2:65" s="1" customFormat="1" ht="24.15" customHeight="1">
      <c r="B212" s="129"/>
      <c r="C212" s="130" t="s">
        <v>253</v>
      </c>
      <c r="D212" s="130" t="s">
        <v>171</v>
      </c>
      <c r="E212" s="131" t="s">
        <v>366</v>
      </c>
      <c r="F212" s="132" t="s">
        <v>367</v>
      </c>
      <c r="G212" s="133" t="s">
        <v>195</v>
      </c>
      <c r="H212" s="134">
        <v>255</v>
      </c>
      <c r="I212" s="135"/>
      <c r="J212" s="136">
        <f>ROUND(I212*H212,2)</f>
        <v>0</v>
      </c>
      <c r="K212" s="137"/>
      <c r="L212" s="28"/>
      <c r="M212" s="138" t="s">
        <v>1</v>
      </c>
      <c r="N212" s="139" t="s">
        <v>43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175</v>
      </c>
      <c r="AT212" s="142" t="s">
        <v>171</v>
      </c>
      <c r="AU212" s="142" t="s">
        <v>88</v>
      </c>
      <c r="AY212" s="13" t="s">
        <v>169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3" t="s">
        <v>86</v>
      </c>
      <c r="BK212" s="143">
        <f>ROUND(I212*H212,2)</f>
        <v>0</v>
      </c>
      <c r="BL212" s="13" t="s">
        <v>175</v>
      </c>
      <c r="BM212" s="142" t="s">
        <v>316</v>
      </c>
    </row>
    <row r="213" spans="2:65" s="1" customFormat="1" ht="19.2">
      <c r="B213" s="28"/>
      <c r="D213" s="144" t="s">
        <v>176</v>
      </c>
      <c r="F213" s="145" t="s">
        <v>367</v>
      </c>
      <c r="I213" s="146"/>
      <c r="L213" s="28"/>
      <c r="M213" s="147"/>
      <c r="T213" s="52"/>
      <c r="AT213" s="13" t="s">
        <v>176</v>
      </c>
      <c r="AU213" s="13" t="s">
        <v>88</v>
      </c>
    </row>
    <row r="214" spans="2:65" s="11" customFormat="1" ht="22.8" customHeight="1">
      <c r="B214" s="117"/>
      <c r="D214" s="118" t="s">
        <v>77</v>
      </c>
      <c r="E214" s="127" t="s">
        <v>369</v>
      </c>
      <c r="F214" s="127" t="s">
        <v>370</v>
      </c>
      <c r="I214" s="120"/>
      <c r="J214" s="128">
        <f>BK214</f>
        <v>0</v>
      </c>
      <c r="L214" s="117"/>
      <c r="M214" s="122"/>
      <c r="P214" s="123">
        <f>SUM(P215:P222)</f>
        <v>0</v>
      </c>
      <c r="R214" s="123">
        <f>SUM(R215:R222)</f>
        <v>0</v>
      </c>
      <c r="T214" s="124">
        <f>SUM(T215:T222)</f>
        <v>0</v>
      </c>
      <c r="AR214" s="118" t="s">
        <v>86</v>
      </c>
      <c r="AT214" s="125" t="s">
        <v>77</v>
      </c>
      <c r="AU214" s="125" t="s">
        <v>86</v>
      </c>
      <c r="AY214" s="118" t="s">
        <v>169</v>
      </c>
      <c r="BK214" s="126">
        <f>SUM(BK215:BK222)</f>
        <v>0</v>
      </c>
    </row>
    <row r="215" spans="2:65" s="1" customFormat="1" ht="24.15" customHeight="1">
      <c r="B215" s="129"/>
      <c r="C215" s="130" t="s">
        <v>317</v>
      </c>
      <c r="D215" s="130" t="s">
        <v>171</v>
      </c>
      <c r="E215" s="131" t="s">
        <v>372</v>
      </c>
      <c r="F215" s="132" t="s">
        <v>373</v>
      </c>
      <c r="G215" s="133" t="s">
        <v>202</v>
      </c>
      <c r="H215" s="134">
        <v>7.6959999999999997</v>
      </c>
      <c r="I215" s="135"/>
      <c r="J215" s="136">
        <f>ROUND(I215*H215,2)</f>
        <v>0</v>
      </c>
      <c r="K215" s="137"/>
      <c r="L215" s="28"/>
      <c r="M215" s="138" t="s">
        <v>1</v>
      </c>
      <c r="N215" s="139" t="s">
        <v>43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175</v>
      </c>
      <c r="AT215" s="142" t="s">
        <v>171</v>
      </c>
      <c r="AU215" s="142" t="s">
        <v>88</v>
      </c>
      <c r="AY215" s="13" t="s">
        <v>169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3" t="s">
        <v>86</v>
      </c>
      <c r="BK215" s="143">
        <f>ROUND(I215*H215,2)</f>
        <v>0</v>
      </c>
      <c r="BL215" s="13" t="s">
        <v>175</v>
      </c>
      <c r="BM215" s="142" t="s">
        <v>320</v>
      </c>
    </row>
    <row r="216" spans="2:65" s="1" customFormat="1" ht="19.2">
      <c r="B216" s="28"/>
      <c r="D216" s="144" t="s">
        <v>176</v>
      </c>
      <c r="F216" s="145" t="s">
        <v>373</v>
      </c>
      <c r="I216" s="146"/>
      <c r="L216" s="28"/>
      <c r="M216" s="147"/>
      <c r="T216" s="52"/>
      <c r="AT216" s="13" t="s">
        <v>176</v>
      </c>
      <c r="AU216" s="13" t="s">
        <v>88</v>
      </c>
    </row>
    <row r="217" spans="2:65" s="1" customFormat="1" ht="24.15" customHeight="1">
      <c r="B217" s="129"/>
      <c r="C217" s="130" t="s">
        <v>257</v>
      </c>
      <c r="D217" s="130" t="s">
        <v>171</v>
      </c>
      <c r="E217" s="131" t="s">
        <v>375</v>
      </c>
      <c r="F217" s="132" t="s">
        <v>376</v>
      </c>
      <c r="G217" s="133" t="s">
        <v>202</v>
      </c>
      <c r="H217" s="134">
        <v>7.6959999999999997</v>
      </c>
      <c r="I217" s="135"/>
      <c r="J217" s="136">
        <f>ROUND(I217*H217,2)</f>
        <v>0</v>
      </c>
      <c r="K217" s="137"/>
      <c r="L217" s="28"/>
      <c r="M217" s="138" t="s">
        <v>1</v>
      </c>
      <c r="N217" s="139" t="s">
        <v>43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175</v>
      </c>
      <c r="AT217" s="142" t="s">
        <v>171</v>
      </c>
      <c r="AU217" s="142" t="s">
        <v>88</v>
      </c>
      <c r="AY217" s="13" t="s">
        <v>169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3" t="s">
        <v>86</v>
      </c>
      <c r="BK217" s="143">
        <f>ROUND(I217*H217,2)</f>
        <v>0</v>
      </c>
      <c r="BL217" s="13" t="s">
        <v>175</v>
      </c>
      <c r="BM217" s="142" t="s">
        <v>324</v>
      </c>
    </row>
    <row r="218" spans="2:65" s="1" customFormat="1" ht="19.2">
      <c r="B218" s="28"/>
      <c r="D218" s="144" t="s">
        <v>176</v>
      </c>
      <c r="F218" s="145" t="s">
        <v>376</v>
      </c>
      <c r="I218" s="146"/>
      <c r="L218" s="28"/>
      <c r="M218" s="147"/>
      <c r="T218" s="52"/>
      <c r="AT218" s="13" t="s">
        <v>176</v>
      </c>
      <c r="AU218" s="13" t="s">
        <v>88</v>
      </c>
    </row>
    <row r="219" spans="2:65" s="1" customFormat="1" ht="24.15" customHeight="1">
      <c r="B219" s="129"/>
      <c r="C219" s="130" t="s">
        <v>326</v>
      </c>
      <c r="D219" s="130" t="s">
        <v>171</v>
      </c>
      <c r="E219" s="131" t="s">
        <v>379</v>
      </c>
      <c r="F219" s="132" t="s">
        <v>380</v>
      </c>
      <c r="G219" s="133" t="s">
        <v>202</v>
      </c>
      <c r="H219" s="134">
        <v>76.959999999999994</v>
      </c>
      <c r="I219" s="135"/>
      <c r="J219" s="136">
        <f>ROUND(I219*H219,2)</f>
        <v>0</v>
      </c>
      <c r="K219" s="137"/>
      <c r="L219" s="28"/>
      <c r="M219" s="138" t="s">
        <v>1</v>
      </c>
      <c r="N219" s="139" t="s">
        <v>43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175</v>
      </c>
      <c r="AT219" s="142" t="s">
        <v>171</v>
      </c>
      <c r="AU219" s="142" t="s">
        <v>88</v>
      </c>
      <c r="AY219" s="13" t="s">
        <v>169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3" t="s">
        <v>86</v>
      </c>
      <c r="BK219" s="143">
        <f>ROUND(I219*H219,2)</f>
        <v>0</v>
      </c>
      <c r="BL219" s="13" t="s">
        <v>175</v>
      </c>
      <c r="BM219" s="142" t="s">
        <v>330</v>
      </c>
    </row>
    <row r="220" spans="2:65" s="1" customFormat="1" ht="19.2">
      <c r="B220" s="28"/>
      <c r="D220" s="144" t="s">
        <v>176</v>
      </c>
      <c r="F220" s="145" t="s">
        <v>380</v>
      </c>
      <c r="I220" s="146"/>
      <c r="L220" s="28"/>
      <c r="M220" s="147"/>
      <c r="T220" s="52"/>
      <c r="AT220" s="13" t="s">
        <v>176</v>
      </c>
      <c r="AU220" s="13" t="s">
        <v>88</v>
      </c>
    </row>
    <row r="221" spans="2:65" s="1" customFormat="1" ht="33" customHeight="1">
      <c r="B221" s="129"/>
      <c r="C221" s="130" t="s">
        <v>260</v>
      </c>
      <c r="D221" s="130" t="s">
        <v>171</v>
      </c>
      <c r="E221" s="131" t="s">
        <v>382</v>
      </c>
      <c r="F221" s="132" t="s">
        <v>383</v>
      </c>
      <c r="G221" s="133" t="s">
        <v>202</v>
      </c>
      <c r="H221" s="134">
        <v>7.6959999999999997</v>
      </c>
      <c r="I221" s="135"/>
      <c r="J221" s="136">
        <f>ROUND(I221*H221,2)</f>
        <v>0</v>
      </c>
      <c r="K221" s="137"/>
      <c r="L221" s="28"/>
      <c r="M221" s="138" t="s">
        <v>1</v>
      </c>
      <c r="N221" s="139" t="s">
        <v>43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175</v>
      </c>
      <c r="AT221" s="142" t="s">
        <v>171</v>
      </c>
      <c r="AU221" s="142" t="s">
        <v>88</v>
      </c>
      <c r="AY221" s="13" t="s">
        <v>169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3" t="s">
        <v>86</v>
      </c>
      <c r="BK221" s="143">
        <f>ROUND(I221*H221,2)</f>
        <v>0</v>
      </c>
      <c r="BL221" s="13" t="s">
        <v>175</v>
      </c>
      <c r="BM221" s="142" t="s">
        <v>333</v>
      </c>
    </row>
    <row r="222" spans="2:65" s="1" customFormat="1" ht="19.2">
      <c r="B222" s="28"/>
      <c r="D222" s="144" t="s">
        <v>176</v>
      </c>
      <c r="F222" s="145" t="s">
        <v>383</v>
      </c>
      <c r="I222" s="146"/>
      <c r="L222" s="28"/>
      <c r="M222" s="147"/>
      <c r="T222" s="52"/>
      <c r="AT222" s="13" t="s">
        <v>176</v>
      </c>
      <c r="AU222" s="13" t="s">
        <v>88</v>
      </c>
    </row>
    <row r="223" spans="2:65" s="11" customFormat="1" ht="22.8" customHeight="1">
      <c r="B223" s="117"/>
      <c r="D223" s="118" t="s">
        <v>77</v>
      </c>
      <c r="E223" s="127" t="s">
        <v>385</v>
      </c>
      <c r="F223" s="127" t="s">
        <v>386</v>
      </c>
      <c r="I223" s="120"/>
      <c r="J223" s="128">
        <f>BK223</f>
        <v>0</v>
      </c>
      <c r="L223" s="117"/>
      <c r="M223" s="122"/>
      <c r="P223" s="123">
        <f>SUM(P224:P227)</f>
        <v>0</v>
      </c>
      <c r="R223" s="123">
        <f>SUM(R224:R227)</f>
        <v>0</v>
      </c>
      <c r="T223" s="124">
        <f>SUM(T224:T227)</f>
        <v>0</v>
      </c>
      <c r="AR223" s="118" t="s">
        <v>86</v>
      </c>
      <c r="AT223" s="125" t="s">
        <v>77</v>
      </c>
      <c r="AU223" s="125" t="s">
        <v>86</v>
      </c>
      <c r="AY223" s="118" t="s">
        <v>169</v>
      </c>
      <c r="BK223" s="126">
        <f>SUM(BK224:BK227)</f>
        <v>0</v>
      </c>
    </row>
    <row r="224" spans="2:65" s="1" customFormat="1" ht="33" customHeight="1">
      <c r="B224" s="129"/>
      <c r="C224" s="130" t="s">
        <v>334</v>
      </c>
      <c r="D224" s="130" t="s">
        <v>171</v>
      </c>
      <c r="E224" s="131" t="s">
        <v>388</v>
      </c>
      <c r="F224" s="132" t="s">
        <v>389</v>
      </c>
      <c r="G224" s="133" t="s">
        <v>202</v>
      </c>
      <c r="H224" s="134">
        <v>907.73099999999999</v>
      </c>
      <c r="I224" s="135"/>
      <c r="J224" s="136">
        <f>ROUND(I224*H224,2)</f>
        <v>0</v>
      </c>
      <c r="K224" s="137"/>
      <c r="L224" s="28"/>
      <c r="M224" s="138" t="s">
        <v>1</v>
      </c>
      <c r="N224" s="139" t="s">
        <v>43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175</v>
      </c>
      <c r="AT224" s="142" t="s">
        <v>171</v>
      </c>
      <c r="AU224" s="142" t="s">
        <v>88</v>
      </c>
      <c r="AY224" s="13" t="s">
        <v>169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3" t="s">
        <v>86</v>
      </c>
      <c r="BK224" s="143">
        <f>ROUND(I224*H224,2)</f>
        <v>0</v>
      </c>
      <c r="BL224" s="13" t="s">
        <v>175</v>
      </c>
      <c r="BM224" s="142" t="s">
        <v>337</v>
      </c>
    </row>
    <row r="225" spans="2:65" s="1" customFormat="1" ht="19.2">
      <c r="B225" s="28"/>
      <c r="D225" s="144" t="s">
        <v>176</v>
      </c>
      <c r="F225" s="145" t="s">
        <v>389</v>
      </c>
      <c r="I225" s="146"/>
      <c r="L225" s="28"/>
      <c r="M225" s="147"/>
      <c r="T225" s="52"/>
      <c r="AT225" s="13" t="s">
        <v>176</v>
      </c>
      <c r="AU225" s="13" t="s">
        <v>88</v>
      </c>
    </row>
    <row r="226" spans="2:65" s="1" customFormat="1" ht="33" customHeight="1">
      <c r="B226" s="129"/>
      <c r="C226" s="130" t="s">
        <v>263</v>
      </c>
      <c r="D226" s="130" t="s">
        <v>171</v>
      </c>
      <c r="E226" s="131" t="s">
        <v>391</v>
      </c>
      <c r="F226" s="132" t="s">
        <v>392</v>
      </c>
      <c r="G226" s="133" t="s">
        <v>202</v>
      </c>
      <c r="H226" s="134">
        <v>907.73099999999999</v>
      </c>
      <c r="I226" s="135"/>
      <c r="J226" s="136">
        <f>ROUND(I226*H226,2)</f>
        <v>0</v>
      </c>
      <c r="K226" s="137"/>
      <c r="L226" s="28"/>
      <c r="M226" s="138" t="s">
        <v>1</v>
      </c>
      <c r="N226" s="139" t="s">
        <v>43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175</v>
      </c>
      <c r="AT226" s="142" t="s">
        <v>171</v>
      </c>
      <c r="AU226" s="142" t="s">
        <v>88</v>
      </c>
      <c r="AY226" s="13" t="s">
        <v>169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3" t="s">
        <v>86</v>
      </c>
      <c r="BK226" s="143">
        <f>ROUND(I226*H226,2)</f>
        <v>0</v>
      </c>
      <c r="BL226" s="13" t="s">
        <v>175</v>
      </c>
      <c r="BM226" s="142" t="s">
        <v>340</v>
      </c>
    </row>
    <row r="227" spans="2:65" s="1" customFormat="1" ht="19.2">
      <c r="B227" s="28"/>
      <c r="D227" s="144" t="s">
        <v>176</v>
      </c>
      <c r="F227" s="145" t="s">
        <v>392</v>
      </c>
      <c r="I227" s="146"/>
      <c r="L227" s="28"/>
      <c r="M227" s="147"/>
      <c r="T227" s="52"/>
      <c r="AT227" s="13" t="s">
        <v>176</v>
      </c>
      <c r="AU227" s="13" t="s">
        <v>88</v>
      </c>
    </row>
    <row r="228" spans="2:65" s="11" customFormat="1" ht="25.95" customHeight="1">
      <c r="B228" s="117"/>
      <c r="D228" s="118" t="s">
        <v>77</v>
      </c>
      <c r="E228" s="119" t="s">
        <v>394</v>
      </c>
      <c r="F228" s="119" t="s">
        <v>395</v>
      </c>
      <c r="I228" s="120"/>
      <c r="J228" s="121">
        <f>BK228</f>
        <v>0</v>
      </c>
      <c r="L228" s="117"/>
      <c r="M228" s="122"/>
      <c r="P228" s="123">
        <f>P229</f>
        <v>0</v>
      </c>
      <c r="R228" s="123">
        <f>R229</f>
        <v>0</v>
      </c>
      <c r="T228" s="124">
        <f>T229</f>
        <v>0</v>
      </c>
      <c r="AR228" s="118" t="s">
        <v>88</v>
      </c>
      <c r="AT228" s="125" t="s">
        <v>77</v>
      </c>
      <c r="AU228" s="125" t="s">
        <v>78</v>
      </c>
      <c r="AY228" s="118" t="s">
        <v>169</v>
      </c>
      <c r="BK228" s="126">
        <f>BK229</f>
        <v>0</v>
      </c>
    </row>
    <row r="229" spans="2:65" s="11" customFormat="1" ht="22.8" customHeight="1">
      <c r="B229" s="117"/>
      <c r="D229" s="118" t="s">
        <v>77</v>
      </c>
      <c r="E229" s="127" t="s">
        <v>396</v>
      </c>
      <c r="F229" s="127" t="s">
        <v>397</v>
      </c>
      <c r="I229" s="120"/>
      <c r="J229" s="128">
        <f>BK229</f>
        <v>0</v>
      </c>
      <c r="L229" s="117"/>
      <c r="M229" s="122"/>
      <c r="P229" s="123">
        <f>SUM(P230:P233)</f>
        <v>0</v>
      </c>
      <c r="R229" s="123">
        <f>SUM(R230:R233)</f>
        <v>0</v>
      </c>
      <c r="T229" s="124">
        <f>SUM(T230:T233)</f>
        <v>0</v>
      </c>
      <c r="AR229" s="118" t="s">
        <v>88</v>
      </c>
      <c r="AT229" s="125" t="s">
        <v>77</v>
      </c>
      <c r="AU229" s="125" t="s">
        <v>86</v>
      </c>
      <c r="AY229" s="118" t="s">
        <v>169</v>
      </c>
      <c r="BK229" s="126">
        <f>SUM(BK230:BK233)</f>
        <v>0</v>
      </c>
    </row>
    <row r="230" spans="2:65" s="1" customFormat="1" ht="33" customHeight="1">
      <c r="B230" s="129"/>
      <c r="C230" s="130" t="s">
        <v>341</v>
      </c>
      <c r="D230" s="130" t="s">
        <v>171</v>
      </c>
      <c r="E230" s="131" t="s">
        <v>399</v>
      </c>
      <c r="F230" s="132" t="s">
        <v>400</v>
      </c>
      <c r="G230" s="133" t="s">
        <v>174</v>
      </c>
      <c r="H230" s="134">
        <v>98.2</v>
      </c>
      <c r="I230" s="135"/>
      <c r="J230" s="136">
        <f>ROUND(I230*H230,2)</f>
        <v>0</v>
      </c>
      <c r="K230" s="137"/>
      <c r="L230" s="28"/>
      <c r="M230" s="138" t="s">
        <v>1</v>
      </c>
      <c r="N230" s="139" t="s">
        <v>43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216</v>
      </c>
      <c r="AT230" s="142" t="s">
        <v>171</v>
      </c>
      <c r="AU230" s="142" t="s">
        <v>88</v>
      </c>
      <c r="AY230" s="13" t="s">
        <v>169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3" t="s">
        <v>86</v>
      </c>
      <c r="BK230" s="143">
        <f>ROUND(I230*H230,2)</f>
        <v>0</v>
      </c>
      <c r="BL230" s="13" t="s">
        <v>216</v>
      </c>
      <c r="BM230" s="142" t="s">
        <v>344</v>
      </c>
    </row>
    <row r="231" spans="2:65" s="1" customFormat="1" ht="19.2">
      <c r="B231" s="28"/>
      <c r="D231" s="144" t="s">
        <v>176</v>
      </c>
      <c r="F231" s="145" t="s">
        <v>400</v>
      </c>
      <c r="I231" s="146"/>
      <c r="L231" s="28"/>
      <c r="M231" s="147"/>
      <c r="T231" s="52"/>
      <c r="AT231" s="13" t="s">
        <v>176</v>
      </c>
      <c r="AU231" s="13" t="s">
        <v>88</v>
      </c>
    </row>
    <row r="232" spans="2:65" s="1" customFormat="1" ht="24.15" customHeight="1">
      <c r="B232" s="129"/>
      <c r="C232" s="130" t="s">
        <v>266</v>
      </c>
      <c r="D232" s="130" t="s">
        <v>171</v>
      </c>
      <c r="E232" s="131" t="s">
        <v>402</v>
      </c>
      <c r="F232" s="132" t="s">
        <v>403</v>
      </c>
      <c r="G232" s="133" t="s">
        <v>202</v>
      </c>
      <c r="H232" s="134">
        <v>5.7000000000000002E-2</v>
      </c>
      <c r="I232" s="135"/>
      <c r="J232" s="136">
        <f>ROUND(I232*H232,2)</f>
        <v>0</v>
      </c>
      <c r="K232" s="137"/>
      <c r="L232" s="28"/>
      <c r="M232" s="138" t="s">
        <v>1</v>
      </c>
      <c r="N232" s="139" t="s">
        <v>43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216</v>
      </c>
      <c r="AT232" s="142" t="s">
        <v>171</v>
      </c>
      <c r="AU232" s="142" t="s">
        <v>88</v>
      </c>
      <c r="AY232" s="13" t="s">
        <v>169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3" t="s">
        <v>86</v>
      </c>
      <c r="BK232" s="143">
        <f>ROUND(I232*H232,2)</f>
        <v>0</v>
      </c>
      <c r="BL232" s="13" t="s">
        <v>216</v>
      </c>
      <c r="BM232" s="142" t="s">
        <v>347</v>
      </c>
    </row>
    <row r="233" spans="2:65" s="1" customFormat="1" ht="19.2">
      <c r="B233" s="28"/>
      <c r="D233" s="144" t="s">
        <v>176</v>
      </c>
      <c r="F233" s="145" t="s">
        <v>403</v>
      </c>
      <c r="I233" s="146"/>
      <c r="L233" s="28"/>
      <c r="M233" s="147"/>
      <c r="T233" s="52"/>
      <c r="AT233" s="13" t="s">
        <v>176</v>
      </c>
      <c r="AU233" s="13" t="s">
        <v>88</v>
      </c>
    </row>
    <row r="234" spans="2:65" s="11" customFormat="1" ht="25.95" customHeight="1">
      <c r="B234" s="117"/>
      <c r="D234" s="118" t="s">
        <v>77</v>
      </c>
      <c r="E234" s="119" t="s">
        <v>405</v>
      </c>
      <c r="F234" s="119" t="s">
        <v>406</v>
      </c>
      <c r="I234" s="120"/>
      <c r="J234" s="121">
        <f>BK234</f>
        <v>0</v>
      </c>
      <c r="L234" s="117"/>
      <c r="M234" s="122"/>
      <c r="P234" s="123">
        <f>P235+P244+P247+P250</f>
        <v>0</v>
      </c>
      <c r="R234" s="123">
        <f>R235+R244+R247+R250</f>
        <v>0</v>
      </c>
      <c r="T234" s="124">
        <f>T235+T244+T247+T250</f>
        <v>0</v>
      </c>
      <c r="AR234" s="118" t="s">
        <v>188</v>
      </c>
      <c r="AT234" s="125" t="s">
        <v>77</v>
      </c>
      <c r="AU234" s="125" t="s">
        <v>78</v>
      </c>
      <c r="AY234" s="118" t="s">
        <v>169</v>
      </c>
      <c r="BK234" s="126">
        <f>BK235+BK244+BK247+BK250</f>
        <v>0</v>
      </c>
    </row>
    <row r="235" spans="2:65" s="11" customFormat="1" ht="22.8" customHeight="1">
      <c r="B235" s="117"/>
      <c r="D235" s="118" t="s">
        <v>77</v>
      </c>
      <c r="E235" s="127" t="s">
        <v>407</v>
      </c>
      <c r="F235" s="127" t="s">
        <v>408</v>
      </c>
      <c r="I235" s="120"/>
      <c r="J235" s="128">
        <f>BK235</f>
        <v>0</v>
      </c>
      <c r="L235" s="117"/>
      <c r="M235" s="122"/>
      <c r="P235" s="123">
        <f>SUM(P236:P243)</f>
        <v>0</v>
      </c>
      <c r="R235" s="123">
        <f>SUM(R236:R243)</f>
        <v>0</v>
      </c>
      <c r="T235" s="124">
        <f>SUM(T236:T243)</f>
        <v>0</v>
      </c>
      <c r="AR235" s="118" t="s">
        <v>188</v>
      </c>
      <c r="AT235" s="125" t="s">
        <v>77</v>
      </c>
      <c r="AU235" s="125" t="s">
        <v>86</v>
      </c>
      <c r="AY235" s="118" t="s">
        <v>169</v>
      </c>
      <c r="BK235" s="126">
        <f>SUM(BK236:BK243)</f>
        <v>0</v>
      </c>
    </row>
    <row r="236" spans="2:65" s="1" customFormat="1" ht="16.5" customHeight="1">
      <c r="B236" s="129"/>
      <c r="C236" s="130" t="s">
        <v>348</v>
      </c>
      <c r="D236" s="130" t="s">
        <v>171</v>
      </c>
      <c r="E236" s="131" t="s">
        <v>410</v>
      </c>
      <c r="F236" s="132" t="s">
        <v>411</v>
      </c>
      <c r="G236" s="133" t="s">
        <v>412</v>
      </c>
      <c r="H236" s="134">
        <v>1</v>
      </c>
      <c r="I236" s="135"/>
      <c r="J236" s="136">
        <f>ROUND(I236*H236,2)</f>
        <v>0</v>
      </c>
      <c r="K236" s="137"/>
      <c r="L236" s="28"/>
      <c r="M236" s="138" t="s">
        <v>1</v>
      </c>
      <c r="N236" s="139" t="s">
        <v>43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175</v>
      </c>
      <c r="AT236" s="142" t="s">
        <v>171</v>
      </c>
      <c r="AU236" s="142" t="s">
        <v>88</v>
      </c>
      <c r="AY236" s="13" t="s">
        <v>169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3" t="s">
        <v>86</v>
      </c>
      <c r="BK236" s="143">
        <f>ROUND(I236*H236,2)</f>
        <v>0</v>
      </c>
      <c r="BL236" s="13" t="s">
        <v>175</v>
      </c>
      <c r="BM236" s="142" t="s">
        <v>351</v>
      </c>
    </row>
    <row r="237" spans="2:65" s="1" customFormat="1" ht="10.199999999999999">
      <c r="B237" s="28"/>
      <c r="D237" s="144" t="s">
        <v>176</v>
      </c>
      <c r="F237" s="145" t="s">
        <v>411</v>
      </c>
      <c r="I237" s="146"/>
      <c r="L237" s="28"/>
      <c r="M237" s="147"/>
      <c r="T237" s="52"/>
      <c r="AT237" s="13" t="s">
        <v>176</v>
      </c>
      <c r="AU237" s="13" t="s">
        <v>88</v>
      </c>
    </row>
    <row r="238" spans="2:65" s="1" customFormat="1" ht="16.5" customHeight="1">
      <c r="B238" s="129"/>
      <c r="C238" s="130" t="s">
        <v>270</v>
      </c>
      <c r="D238" s="130" t="s">
        <v>171</v>
      </c>
      <c r="E238" s="131" t="s">
        <v>414</v>
      </c>
      <c r="F238" s="132" t="s">
        <v>415</v>
      </c>
      <c r="G238" s="133" t="s">
        <v>412</v>
      </c>
      <c r="H238" s="134">
        <v>1</v>
      </c>
      <c r="I238" s="135"/>
      <c r="J238" s="136">
        <f>ROUND(I238*H238,2)</f>
        <v>0</v>
      </c>
      <c r="K238" s="137"/>
      <c r="L238" s="28"/>
      <c r="M238" s="138" t="s">
        <v>1</v>
      </c>
      <c r="N238" s="139" t="s">
        <v>43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175</v>
      </c>
      <c r="AT238" s="142" t="s">
        <v>171</v>
      </c>
      <c r="AU238" s="142" t="s">
        <v>88</v>
      </c>
      <c r="AY238" s="13" t="s">
        <v>169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3" t="s">
        <v>86</v>
      </c>
      <c r="BK238" s="143">
        <f>ROUND(I238*H238,2)</f>
        <v>0</v>
      </c>
      <c r="BL238" s="13" t="s">
        <v>175</v>
      </c>
      <c r="BM238" s="142" t="s">
        <v>354</v>
      </c>
    </row>
    <row r="239" spans="2:65" s="1" customFormat="1" ht="10.199999999999999">
      <c r="B239" s="28"/>
      <c r="D239" s="144" t="s">
        <v>176</v>
      </c>
      <c r="F239" s="145" t="s">
        <v>415</v>
      </c>
      <c r="I239" s="146"/>
      <c r="L239" s="28"/>
      <c r="M239" s="147"/>
      <c r="T239" s="52"/>
      <c r="AT239" s="13" t="s">
        <v>176</v>
      </c>
      <c r="AU239" s="13" t="s">
        <v>88</v>
      </c>
    </row>
    <row r="240" spans="2:65" s="1" customFormat="1" ht="16.5" customHeight="1">
      <c r="B240" s="129"/>
      <c r="C240" s="130" t="s">
        <v>371</v>
      </c>
      <c r="D240" s="130" t="s">
        <v>171</v>
      </c>
      <c r="E240" s="131" t="s">
        <v>418</v>
      </c>
      <c r="F240" s="132" t="s">
        <v>419</v>
      </c>
      <c r="G240" s="133" t="s">
        <v>412</v>
      </c>
      <c r="H240" s="134">
        <v>1</v>
      </c>
      <c r="I240" s="135"/>
      <c r="J240" s="136">
        <f>ROUND(I240*H240,2)</f>
        <v>0</v>
      </c>
      <c r="K240" s="137"/>
      <c r="L240" s="28"/>
      <c r="M240" s="138" t="s">
        <v>1</v>
      </c>
      <c r="N240" s="139" t="s">
        <v>43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420</v>
      </c>
      <c r="AT240" s="142" t="s">
        <v>171</v>
      </c>
      <c r="AU240" s="142" t="s">
        <v>88</v>
      </c>
      <c r="AY240" s="13" t="s">
        <v>169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3" t="s">
        <v>86</v>
      </c>
      <c r="BK240" s="143">
        <f>ROUND(I240*H240,2)</f>
        <v>0</v>
      </c>
      <c r="BL240" s="13" t="s">
        <v>420</v>
      </c>
      <c r="BM240" s="142" t="s">
        <v>669</v>
      </c>
    </row>
    <row r="241" spans="2:65" s="1" customFormat="1" ht="10.199999999999999">
      <c r="B241" s="28"/>
      <c r="D241" s="144" t="s">
        <v>176</v>
      </c>
      <c r="F241" s="145" t="s">
        <v>419</v>
      </c>
      <c r="I241" s="146"/>
      <c r="L241" s="28"/>
      <c r="M241" s="147"/>
      <c r="T241" s="52"/>
      <c r="AT241" s="13" t="s">
        <v>176</v>
      </c>
      <c r="AU241" s="13" t="s">
        <v>88</v>
      </c>
    </row>
    <row r="242" spans="2:65" s="1" customFormat="1" ht="16.5" customHeight="1">
      <c r="B242" s="129"/>
      <c r="C242" s="130" t="s">
        <v>281</v>
      </c>
      <c r="D242" s="130" t="s">
        <v>171</v>
      </c>
      <c r="E242" s="131" t="s">
        <v>422</v>
      </c>
      <c r="F242" s="132" t="s">
        <v>423</v>
      </c>
      <c r="G242" s="133" t="s">
        <v>412</v>
      </c>
      <c r="H242" s="134">
        <v>1</v>
      </c>
      <c r="I242" s="135"/>
      <c r="J242" s="136">
        <f>ROUND(I242*H242,2)</f>
        <v>0</v>
      </c>
      <c r="K242" s="137"/>
      <c r="L242" s="28"/>
      <c r="M242" s="138" t="s">
        <v>1</v>
      </c>
      <c r="N242" s="139" t="s">
        <v>43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420</v>
      </c>
      <c r="AT242" s="142" t="s">
        <v>171</v>
      </c>
      <c r="AU242" s="142" t="s">
        <v>88</v>
      </c>
      <c r="AY242" s="13" t="s">
        <v>169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3" t="s">
        <v>86</v>
      </c>
      <c r="BK242" s="143">
        <f>ROUND(I242*H242,2)</f>
        <v>0</v>
      </c>
      <c r="BL242" s="13" t="s">
        <v>420</v>
      </c>
      <c r="BM242" s="142" t="s">
        <v>670</v>
      </c>
    </row>
    <row r="243" spans="2:65" s="1" customFormat="1" ht="10.199999999999999">
      <c r="B243" s="28"/>
      <c r="D243" s="144" t="s">
        <v>176</v>
      </c>
      <c r="F243" s="145" t="s">
        <v>423</v>
      </c>
      <c r="I243" s="146"/>
      <c r="L243" s="28"/>
      <c r="M243" s="147"/>
      <c r="T243" s="52"/>
      <c r="AT243" s="13" t="s">
        <v>176</v>
      </c>
      <c r="AU243" s="13" t="s">
        <v>88</v>
      </c>
    </row>
    <row r="244" spans="2:65" s="11" customFormat="1" ht="22.8" customHeight="1">
      <c r="B244" s="117"/>
      <c r="D244" s="118" t="s">
        <v>77</v>
      </c>
      <c r="E244" s="127" t="s">
        <v>425</v>
      </c>
      <c r="F244" s="127" t="s">
        <v>426</v>
      </c>
      <c r="I244" s="120"/>
      <c r="J244" s="128">
        <f>BK244</f>
        <v>0</v>
      </c>
      <c r="L244" s="117"/>
      <c r="M244" s="122"/>
      <c r="P244" s="123">
        <f>SUM(P245:P246)</f>
        <v>0</v>
      </c>
      <c r="R244" s="123">
        <f>SUM(R245:R246)</f>
        <v>0</v>
      </c>
      <c r="T244" s="124">
        <f>SUM(T245:T246)</f>
        <v>0</v>
      </c>
      <c r="AR244" s="118" t="s">
        <v>188</v>
      </c>
      <c r="AT244" s="125" t="s">
        <v>77</v>
      </c>
      <c r="AU244" s="125" t="s">
        <v>86</v>
      </c>
      <c r="AY244" s="118" t="s">
        <v>169</v>
      </c>
      <c r="BK244" s="126">
        <f>SUM(BK245:BK246)</f>
        <v>0</v>
      </c>
    </row>
    <row r="245" spans="2:65" s="1" customFormat="1" ht="16.5" customHeight="1">
      <c r="B245" s="129"/>
      <c r="C245" s="130" t="s">
        <v>355</v>
      </c>
      <c r="D245" s="130" t="s">
        <v>171</v>
      </c>
      <c r="E245" s="131" t="s">
        <v>428</v>
      </c>
      <c r="F245" s="132" t="s">
        <v>426</v>
      </c>
      <c r="G245" s="133" t="s">
        <v>412</v>
      </c>
      <c r="H245" s="134">
        <v>1</v>
      </c>
      <c r="I245" s="135"/>
      <c r="J245" s="136">
        <f>ROUND(I245*H245,2)</f>
        <v>0</v>
      </c>
      <c r="K245" s="137"/>
      <c r="L245" s="28"/>
      <c r="M245" s="138" t="s">
        <v>1</v>
      </c>
      <c r="N245" s="139" t="s">
        <v>43</v>
      </c>
      <c r="P245" s="140">
        <f>O245*H245</f>
        <v>0</v>
      </c>
      <c r="Q245" s="140">
        <v>0</v>
      </c>
      <c r="R245" s="140">
        <f>Q245*H245</f>
        <v>0</v>
      </c>
      <c r="S245" s="140">
        <v>0</v>
      </c>
      <c r="T245" s="141">
        <f>S245*H245</f>
        <v>0</v>
      </c>
      <c r="AR245" s="142" t="s">
        <v>175</v>
      </c>
      <c r="AT245" s="142" t="s">
        <v>171</v>
      </c>
      <c r="AU245" s="142" t="s">
        <v>88</v>
      </c>
      <c r="AY245" s="13" t="s">
        <v>169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3" t="s">
        <v>86</v>
      </c>
      <c r="BK245" s="143">
        <f>ROUND(I245*H245,2)</f>
        <v>0</v>
      </c>
      <c r="BL245" s="13" t="s">
        <v>175</v>
      </c>
      <c r="BM245" s="142" t="s">
        <v>358</v>
      </c>
    </row>
    <row r="246" spans="2:65" s="1" customFormat="1" ht="10.199999999999999">
      <c r="B246" s="28"/>
      <c r="D246" s="144" t="s">
        <v>176</v>
      </c>
      <c r="F246" s="145" t="s">
        <v>426</v>
      </c>
      <c r="I246" s="146"/>
      <c r="L246" s="28"/>
      <c r="M246" s="147"/>
      <c r="T246" s="52"/>
      <c r="AT246" s="13" t="s">
        <v>176</v>
      </c>
      <c r="AU246" s="13" t="s">
        <v>88</v>
      </c>
    </row>
    <row r="247" spans="2:65" s="11" customFormat="1" ht="22.8" customHeight="1">
      <c r="B247" s="117"/>
      <c r="D247" s="118" t="s">
        <v>77</v>
      </c>
      <c r="E247" s="127" t="s">
        <v>430</v>
      </c>
      <c r="F247" s="127" t="s">
        <v>431</v>
      </c>
      <c r="I247" s="120"/>
      <c r="J247" s="128">
        <f>BK247</f>
        <v>0</v>
      </c>
      <c r="L247" s="117"/>
      <c r="M247" s="122"/>
      <c r="P247" s="123">
        <f>SUM(P248:P249)</f>
        <v>0</v>
      </c>
      <c r="R247" s="123">
        <f>SUM(R248:R249)</f>
        <v>0</v>
      </c>
      <c r="T247" s="124">
        <f>SUM(T248:T249)</f>
        <v>0</v>
      </c>
      <c r="AR247" s="118" t="s">
        <v>188</v>
      </c>
      <c r="AT247" s="125" t="s">
        <v>77</v>
      </c>
      <c r="AU247" s="125" t="s">
        <v>86</v>
      </c>
      <c r="AY247" s="118" t="s">
        <v>169</v>
      </c>
      <c r="BK247" s="126">
        <f>SUM(BK248:BK249)</f>
        <v>0</v>
      </c>
    </row>
    <row r="248" spans="2:65" s="1" customFormat="1" ht="21.75" customHeight="1">
      <c r="B248" s="129"/>
      <c r="C248" s="130" t="s">
        <v>273</v>
      </c>
      <c r="D248" s="130" t="s">
        <v>171</v>
      </c>
      <c r="E248" s="131" t="s">
        <v>432</v>
      </c>
      <c r="F248" s="132" t="s">
        <v>433</v>
      </c>
      <c r="G248" s="133" t="s">
        <v>412</v>
      </c>
      <c r="H248" s="134">
        <v>5</v>
      </c>
      <c r="I248" s="135"/>
      <c r="J248" s="136">
        <f>ROUND(I248*H248,2)</f>
        <v>0</v>
      </c>
      <c r="K248" s="137"/>
      <c r="L248" s="28"/>
      <c r="M248" s="138" t="s">
        <v>1</v>
      </c>
      <c r="N248" s="139" t="s">
        <v>43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175</v>
      </c>
      <c r="AT248" s="142" t="s">
        <v>171</v>
      </c>
      <c r="AU248" s="142" t="s">
        <v>88</v>
      </c>
      <c r="AY248" s="13" t="s">
        <v>169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3" t="s">
        <v>86</v>
      </c>
      <c r="BK248" s="143">
        <f>ROUND(I248*H248,2)</f>
        <v>0</v>
      </c>
      <c r="BL248" s="13" t="s">
        <v>175</v>
      </c>
      <c r="BM248" s="142" t="s">
        <v>361</v>
      </c>
    </row>
    <row r="249" spans="2:65" s="1" customFormat="1" ht="10.199999999999999">
      <c r="B249" s="28"/>
      <c r="D249" s="144" t="s">
        <v>176</v>
      </c>
      <c r="F249" s="145" t="s">
        <v>433</v>
      </c>
      <c r="I249" s="146"/>
      <c r="L249" s="28"/>
      <c r="M249" s="147"/>
      <c r="T249" s="52"/>
      <c r="AT249" s="13" t="s">
        <v>176</v>
      </c>
      <c r="AU249" s="13" t="s">
        <v>88</v>
      </c>
    </row>
    <row r="250" spans="2:65" s="11" customFormat="1" ht="22.8" customHeight="1">
      <c r="B250" s="117"/>
      <c r="D250" s="118" t="s">
        <v>77</v>
      </c>
      <c r="E250" s="127" t="s">
        <v>435</v>
      </c>
      <c r="F250" s="127" t="s">
        <v>436</v>
      </c>
      <c r="I250" s="120"/>
      <c r="J250" s="128">
        <f>BK250</f>
        <v>0</v>
      </c>
      <c r="L250" s="117"/>
      <c r="M250" s="122"/>
      <c r="P250" s="123">
        <f>SUM(P251:P254)</f>
        <v>0</v>
      </c>
      <c r="R250" s="123">
        <f>SUM(R251:R254)</f>
        <v>0</v>
      </c>
      <c r="T250" s="124">
        <f>SUM(T251:T254)</f>
        <v>0</v>
      </c>
      <c r="AR250" s="118" t="s">
        <v>188</v>
      </c>
      <c r="AT250" s="125" t="s">
        <v>77</v>
      </c>
      <c r="AU250" s="125" t="s">
        <v>86</v>
      </c>
      <c r="AY250" s="118" t="s">
        <v>169</v>
      </c>
      <c r="BK250" s="126">
        <f>SUM(BK251:BK254)</f>
        <v>0</v>
      </c>
    </row>
    <row r="251" spans="2:65" s="1" customFormat="1" ht="21.75" customHeight="1">
      <c r="B251" s="129"/>
      <c r="C251" s="130" t="s">
        <v>362</v>
      </c>
      <c r="D251" s="130" t="s">
        <v>171</v>
      </c>
      <c r="E251" s="131" t="s">
        <v>438</v>
      </c>
      <c r="F251" s="132" t="s">
        <v>439</v>
      </c>
      <c r="G251" s="133" t="s">
        <v>412</v>
      </c>
      <c r="H251" s="134">
        <v>1</v>
      </c>
      <c r="I251" s="135"/>
      <c r="J251" s="136">
        <f>ROUND(I251*H251,2)</f>
        <v>0</v>
      </c>
      <c r="K251" s="137"/>
      <c r="L251" s="28"/>
      <c r="M251" s="138" t="s">
        <v>1</v>
      </c>
      <c r="N251" s="139" t="s">
        <v>43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175</v>
      </c>
      <c r="AT251" s="142" t="s">
        <v>171</v>
      </c>
      <c r="AU251" s="142" t="s">
        <v>88</v>
      </c>
      <c r="AY251" s="13" t="s">
        <v>169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3" t="s">
        <v>86</v>
      </c>
      <c r="BK251" s="143">
        <f>ROUND(I251*H251,2)</f>
        <v>0</v>
      </c>
      <c r="BL251" s="13" t="s">
        <v>175</v>
      </c>
      <c r="BM251" s="142" t="s">
        <v>365</v>
      </c>
    </row>
    <row r="252" spans="2:65" s="1" customFormat="1" ht="10.199999999999999">
      <c r="B252" s="28"/>
      <c r="D252" s="144" t="s">
        <v>176</v>
      </c>
      <c r="F252" s="145" t="s">
        <v>439</v>
      </c>
      <c r="I252" s="146"/>
      <c r="L252" s="28"/>
      <c r="M252" s="147"/>
      <c r="T252" s="52"/>
      <c r="AT252" s="13" t="s">
        <v>176</v>
      </c>
      <c r="AU252" s="13" t="s">
        <v>88</v>
      </c>
    </row>
    <row r="253" spans="2:65" s="1" customFormat="1" ht="24.15" customHeight="1">
      <c r="B253" s="129"/>
      <c r="C253" s="130" t="s">
        <v>278</v>
      </c>
      <c r="D253" s="130" t="s">
        <v>171</v>
      </c>
      <c r="E253" s="131" t="s">
        <v>441</v>
      </c>
      <c r="F253" s="132" t="s">
        <v>442</v>
      </c>
      <c r="G253" s="133" t="s">
        <v>412</v>
      </c>
      <c r="H253" s="134">
        <v>1</v>
      </c>
      <c r="I253" s="135"/>
      <c r="J253" s="136">
        <f>ROUND(I253*H253,2)</f>
        <v>0</v>
      </c>
      <c r="K253" s="137"/>
      <c r="L253" s="28"/>
      <c r="M253" s="138" t="s">
        <v>1</v>
      </c>
      <c r="N253" s="139" t="s">
        <v>43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175</v>
      </c>
      <c r="AT253" s="142" t="s">
        <v>171</v>
      </c>
      <c r="AU253" s="142" t="s">
        <v>88</v>
      </c>
      <c r="AY253" s="13" t="s">
        <v>169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3" t="s">
        <v>86</v>
      </c>
      <c r="BK253" s="143">
        <f>ROUND(I253*H253,2)</f>
        <v>0</v>
      </c>
      <c r="BL253" s="13" t="s">
        <v>175</v>
      </c>
      <c r="BM253" s="142" t="s">
        <v>368</v>
      </c>
    </row>
    <row r="254" spans="2:65" s="1" customFormat="1" ht="10.199999999999999">
      <c r="B254" s="28"/>
      <c r="D254" s="144" t="s">
        <v>176</v>
      </c>
      <c r="F254" s="145" t="s">
        <v>442</v>
      </c>
      <c r="I254" s="146"/>
      <c r="L254" s="28"/>
      <c r="M254" s="159"/>
      <c r="N254" s="160"/>
      <c r="O254" s="160"/>
      <c r="P254" s="160"/>
      <c r="Q254" s="160"/>
      <c r="R254" s="160"/>
      <c r="S254" s="160"/>
      <c r="T254" s="161"/>
      <c r="AT254" s="13" t="s">
        <v>176</v>
      </c>
      <c r="AU254" s="13" t="s">
        <v>88</v>
      </c>
    </row>
    <row r="255" spans="2:65" s="1" customFormat="1" ht="6.9" customHeight="1">
      <c r="B255" s="40"/>
      <c r="C255" s="41"/>
      <c r="D255" s="41"/>
      <c r="E255" s="41"/>
      <c r="F255" s="41"/>
      <c r="G255" s="41"/>
      <c r="H255" s="41"/>
      <c r="I255" s="41"/>
      <c r="J255" s="41"/>
      <c r="K255" s="41"/>
      <c r="L255" s="28"/>
    </row>
  </sheetData>
  <autoFilter ref="C132:K254" xr:uid="{00000000-0009-0000-0000-000005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8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101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671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ROUND(J128,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ROUND((SUM(BE128:BE286)),  2)</f>
        <v>0</v>
      </c>
      <c r="I33" s="88">
        <v>0.21</v>
      </c>
      <c r="J33" s="87">
        <f>ROUND(((SUM(BE128:BE286))*I33),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ROUND((SUM(BF128:BF286)),  2)</f>
        <v>0</v>
      </c>
      <c r="I34" s="88">
        <v>0.15</v>
      </c>
      <c r="J34" s="87">
        <f>ROUND(((SUM(BF128:BF286))*I34),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ROUND((SUM(BG128:BG286)),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ROUND((SUM(BH128:BH286)),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ROUND((SUM(BI128:BI286)),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105 - Úpravy v ulici D...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J128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J129</f>
        <v>0</v>
      </c>
      <c r="L97" s="100"/>
    </row>
    <row r="98" spans="2:12" s="9" customFormat="1" ht="19.95" customHeight="1">
      <c r="B98" s="104"/>
      <c r="D98" s="105" t="s">
        <v>138</v>
      </c>
      <c r="E98" s="106"/>
      <c r="F98" s="106"/>
      <c r="G98" s="106"/>
      <c r="H98" s="106"/>
      <c r="I98" s="106"/>
      <c r="J98" s="107">
        <f>J130</f>
        <v>0</v>
      </c>
      <c r="L98" s="104"/>
    </row>
    <row r="99" spans="2:12" s="9" customFormat="1" ht="19.95" customHeight="1">
      <c r="B99" s="104"/>
      <c r="D99" s="105" t="s">
        <v>141</v>
      </c>
      <c r="E99" s="106"/>
      <c r="F99" s="106"/>
      <c r="G99" s="106"/>
      <c r="H99" s="106"/>
      <c r="I99" s="106"/>
      <c r="J99" s="107">
        <f>J173</f>
        <v>0</v>
      </c>
      <c r="L99" s="104"/>
    </row>
    <row r="100" spans="2:12" s="9" customFormat="1" ht="19.95" customHeight="1">
      <c r="B100" s="104"/>
      <c r="D100" s="105" t="s">
        <v>142</v>
      </c>
      <c r="E100" s="106"/>
      <c r="F100" s="106"/>
      <c r="G100" s="106"/>
      <c r="H100" s="106"/>
      <c r="I100" s="106"/>
      <c r="J100" s="107">
        <f>J178</f>
        <v>0</v>
      </c>
      <c r="L100" s="104"/>
    </row>
    <row r="101" spans="2:12" s="9" customFormat="1" ht="19.95" customHeight="1">
      <c r="B101" s="104"/>
      <c r="D101" s="105" t="s">
        <v>143</v>
      </c>
      <c r="E101" s="106"/>
      <c r="F101" s="106"/>
      <c r="G101" s="106"/>
      <c r="H101" s="106"/>
      <c r="I101" s="106"/>
      <c r="J101" s="107">
        <f>J199</f>
        <v>0</v>
      </c>
      <c r="L101" s="104"/>
    </row>
    <row r="102" spans="2:12" s="9" customFormat="1" ht="19.95" customHeight="1">
      <c r="B102" s="104"/>
      <c r="D102" s="105" t="s">
        <v>144</v>
      </c>
      <c r="E102" s="106"/>
      <c r="F102" s="106"/>
      <c r="G102" s="106"/>
      <c r="H102" s="106"/>
      <c r="I102" s="106"/>
      <c r="J102" s="107">
        <f>J210</f>
        <v>0</v>
      </c>
      <c r="L102" s="104"/>
    </row>
    <row r="103" spans="2:12" s="9" customFormat="1" ht="19.95" customHeight="1">
      <c r="B103" s="104"/>
      <c r="D103" s="105" t="s">
        <v>145</v>
      </c>
      <c r="E103" s="106"/>
      <c r="F103" s="106"/>
      <c r="G103" s="106"/>
      <c r="H103" s="106"/>
      <c r="I103" s="106"/>
      <c r="J103" s="107">
        <f>J249</f>
        <v>0</v>
      </c>
      <c r="L103" s="104"/>
    </row>
    <row r="104" spans="2:12" s="9" customFormat="1" ht="19.95" customHeight="1">
      <c r="B104" s="104"/>
      <c r="D104" s="105" t="s">
        <v>146</v>
      </c>
      <c r="E104" s="106"/>
      <c r="F104" s="106"/>
      <c r="G104" s="106"/>
      <c r="H104" s="106"/>
      <c r="I104" s="106"/>
      <c r="J104" s="107">
        <f>J264</f>
        <v>0</v>
      </c>
      <c r="L104" s="104"/>
    </row>
    <row r="105" spans="2:12" s="8" customFormat="1" ht="24.9" customHeight="1">
      <c r="B105" s="100"/>
      <c r="D105" s="101" t="s">
        <v>149</v>
      </c>
      <c r="E105" s="102"/>
      <c r="F105" s="102"/>
      <c r="G105" s="102"/>
      <c r="H105" s="102"/>
      <c r="I105" s="102"/>
      <c r="J105" s="103">
        <f>J269</f>
        <v>0</v>
      </c>
      <c r="L105" s="100"/>
    </row>
    <row r="106" spans="2:12" s="9" customFormat="1" ht="19.95" customHeight="1">
      <c r="B106" s="104"/>
      <c r="D106" s="105" t="s">
        <v>150</v>
      </c>
      <c r="E106" s="106"/>
      <c r="F106" s="106"/>
      <c r="G106" s="106"/>
      <c r="H106" s="106"/>
      <c r="I106" s="106"/>
      <c r="J106" s="107">
        <f>J270</f>
        <v>0</v>
      </c>
      <c r="L106" s="104"/>
    </row>
    <row r="107" spans="2:12" s="9" customFormat="1" ht="19.95" customHeight="1">
      <c r="B107" s="104"/>
      <c r="D107" s="105" t="s">
        <v>151</v>
      </c>
      <c r="E107" s="106"/>
      <c r="F107" s="106"/>
      <c r="G107" s="106"/>
      <c r="H107" s="106"/>
      <c r="I107" s="106"/>
      <c r="J107" s="107">
        <f>J279</f>
        <v>0</v>
      </c>
      <c r="L107" s="104"/>
    </row>
    <row r="108" spans="2:12" s="9" customFormat="1" ht="19.95" customHeight="1">
      <c r="B108" s="104"/>
      <c r="D108" s="105" t="s">
        <v>153</v>
      </c>
      <c r="E108" s="106"/>
      <c r="F108" s="106"/>
      <c r="G108" s="106"/>
      <c r="H108" s="106"/>
      <c r="I108" s="106"/>
      <c r="J108" s="107">
        <f>J282</f>
        <v>0</v>
      </c>
      <c r="L108" s="104"/>
    </row>
    <row r="109" spans="2:12" s="1" customFormat="1" ht="21.75" customHeight="1">
      <c r="B109" s="28"/>
      <c r="L109" s="28"/>
    </row>
    <row r="110" spans="2:12" s="1" customFormat="1" ht="6.9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8"/>
    </row>
    <row r="114" spans="2:63" s="1" customFormat="1" ht="6.9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8"/>
    </row>
    <row r="115" spans="2:63" s="1" customFormat="1" ht="24.9" customHeight="1">
      <c r="B115" s="28"/>
      <c r="C115" s="17" t="s">
        <v>154</v>
      </c>
      <c r="L115" s="28"/>
    </row>
    <row r="116" spans="2:63" s="1" customFormat="1" ht="6.9" customHeight="1">
      <c r="B116" s="28"/>
      <c r="L116" s="28"/>
    </row>
    <row r="117" spans="2:63" s="1" customFormat="1" ht="12" customHeight="1">
      <c r="B117" s="28"/>
      <c r="C117" s="23" t="s">
        <v>16</v>
      </c>
      <c r="L117" s="28"/>
    </row>
    <row r="118" spans="2:63" s="1" customFormat="1" ht="16.5" customHeight="1">
      <c r="B118" s="28"/>
      <c r="E118" s="205" t="str">
        <f>E7</f>
        <v>Cyklotrasa A3 v intravilánu Kolovrat</v>
      </c>
      <c r="F118" s="206"/>
      <c r="G118" s="206"/>
      <c r="H118" s="206"/>
      <c r="L118" s="28"/>
    </row>
    <row r="119" spans="2:63" s="1" customFormat="1" ht="12" customHeight="1">
      <c r="B119" s="28"/>
      <c r="C119" s="23" t="s">
        <v>130</v>
      </c>
      <c r="L119" s="28"/>
    </row>
    <row r="120" spans="2:63" s="1" customFormat="1" ht="16.5" customHeight="1">
      <c r="B120" s="28"/>
      <c r="E120" s="170" t="str">
        <f>E9</f>
        <v>SO 105 - Úpravy v ulici D...</v>
      </c>
      <c r="F120" s="207"/>
      <c r="G120" s="207"/>
      <c r="H120" s="207"/>
      <c r="L120" s="28"/>
    </row>
    <row r="121" spans="2:63" s="1" customFormat="1" ht="6.9" customHeight="1">
      <c r="B121" s="28"/>
      <c r="L121" s="28"/>
    </row>
    <row r="122" spans="2:63" s="1" customFormat="1" ht="12" customHeight="1">
      <c r="B122" s="28"/>
      <c r="C122" s="23" t="s">
        <v>20</v>
      </c>
      <c r="F122" s="21" t="str">
        <f>F12</f>
        <v xml:space="preserve"> </v>
      </c>
      <c r="I122" s="23" t="s">
        <v>22</v>
      </c>
      <c r="J122" s="48" t="str">
        <f>IF(J12="","",J12)</f>
        <v>5. 9. 2023</v>
      </c>
      <c r="L122" s="28"/>
    </row>
    <row r="123" spans="2:63" s="1" customFormat="1" ht="6.9" customHeight="1">
      <c r="B123" s="28"/>
      <c r="L123" s="28"/>
    </row>
    <row r="124" spans="2:63" s="1" customFormat="1" ht="15.15" customHeight="1">
      <c r="B124" s="28"/>
      <c r="C124" s="23" t="s">
        <v>24</v>
      </c>
      <c r="F124" s="21" t="str">
        <f>E15</f>
        <v>MĚSTSKÁ ČÁST PRAHA-KOLOVRATY</v>
      </c>
      <c r="I124" s="23" t="s">
        <v>31</v>
      </c>
      <c r="J124" s="26" t="str">
        <f>E21</f>
        <v>PFProjekt s.r.o.</v>
      </c>
      <c r="L124" s="28"/>
    </row>
    <row r="125" spans="2:63" s="1" customFormat="1" ht="15.15" customHeight="1">
      <c r="B125" s="28"/>
      <c r="C125" s="23" t="s">
        <v>29</v>
      </c>
      <c r="F125" s="21" t="str">
        <f>IF(E18="","",E18)</f>
        <v>Vyplň údaj</v>
      </c>
      <c r="I125" s="23" t="s">
        <v>34</v>
      </c>
      <c r="J125" s="26" t="str">
        <f>E24</f>
        <v xml:space="preserve"> </v>
      </c>
      <c r="L125" s="28"/>
    </row>
    <row r="126" spans="2:63" s="1" customFormat="1" ht="10.35" customHeight="1">
      <c r="B126" s="28"/>
      <c r="L126" s="28"/>
    </row>
    <row r="127" spans="2:63" s="10" customFormat="1" ht="29.25" customHeight="1">
      <c r="B127" s="108"/>
      <c r="C127" s="109" t="s">
        <v>155</v>
      </c>
      <c r="D127" s="110" t="s">
        <v>63</v>
      </c>
      <c r="E127" s="110" t="s">
        <v>59</v>
      </c>
      <c r="F127" s="110" t="s">
        <v>60</v>
      </c>
      <c r="G127" s="110" t="s">
        <v>156</v>
      </c>
      <c r="H127" s="110" t="s">
        <v>157</v>
      </c>
      <c r="I127" s="110" t="s">
        <v>158</v>
      </c>
      <c r="J127" s="111" t="s">
        <v>134</v>
      </c>
      <c r="K127" s="112" t="s">
        <v>159</v>
      </c>
      <c r="L127" s="108"/>
      <c r="M127" s="55" t="s">
        <v>1</v>
      </c>
      <c r="N127" s="56" t="s">
        <v>42</v>
      </c>
      <c r="O127" s="56" t="s">
        <v>160</v>
      </c>
      <c r="P127" s="56" t="s">
        <v>161</v>
      </c>
      <c r="Q127" s="56" t="s">
        <v>162</v>
      </c>
      <c r="R127" s="56" t="s">
        <v>163</v>
      </c>
      <c r="S127" s="56" t="s">
        <v>164</v>
      </c>
      <c r="T127" s="57" t="s">
        <v>165</v>
      </c>
    </row>
    <row r="128" spans="2:63" s="1" customFormat="1" ht="22.8" customHeight="1">
      <c r="B128" s="28"/>
      <c r="C128" s="60" t="s">
        <v>166</v>
      </c>
      <c r="J128" s="113">
        <f>BK128</f>
        <v>0</v>
      </c>
      <c r="L128" s="28"/>
      <c r="M128" s="58"/>
      <c r="N128" s="49"/>
      <c r="O128" s="49"/>
      <c r="P128" s="114">
        <f>P129+P269</f>
        <v>0</v>
      </c>
      <c r="Q128" s="49"/>
      <c r="R128" s="114">
        <f>R129+R269</f>
        <v>0</v>
      </c>
      <c r="S128" s="49"/>
      <c r="T128" s="115">
        <f>T129+T269</f>
        <v>0</v>
      </c>
      <c r="AT128" s="13" t="s">
        <v>77</v>
      </c>
      <c r="AU128" s="13" t="s">
        <v>136</v>
      </c>
      <c r="BK128" s="116">
        <f>BK129+BK269</f>
        <v>0</v>
      </c>
    </row>
    <row r="129" spans="2:65" s="11" customFormat="1" ht="25.95" customHeight="1">
      <c r="B129" s="117"/>
      <c r="D129" s="118" t="s">
        <v>77</v>
      </c>
      <c r="E129" s="119" t="s">
        <v>167</v>
      </c>
      <c r="F129" s="119" t="s">
        <v>168</v>
      </c>
      <c r="I129" s="120"/>
      <c r="J129" s="121">
        <f>BK129</f>
        <v>0</v>
      </c>
      <c r="L129" s="117"/>
      <c r="M129" s="122"/>
      <c r="P129" s="123">
        <f>P130+P173+P178+P199+P210+P249+P264</f>
        <v>0</v>
      </c>
      <c r="R129" s="123">
        <f>R130+R173+R178+R199+R210+R249+R264</f>
        <v>0</v>
      </c>
      <c r="T129" s="124">
        <f>T130+T173+T178+T199+T210+T249+T264</f>
        <v>0</v>
      </c>
      <c r="AR129" s="118" t="s">
        <v>86</v>
      </c>
      <c r="AT129" s="125" t="s">
        <v>77</v>
      </c>
      <c r="AU129" s="125" t="s">
        <v>78</v>
      </c>
      <c r="AY129" s="118" t="s">
        <v>169</v>
      </c>
      <c r="BK129" s="126">
        <f>BK130+BK173+BK178+BK199+BK210+BK249+BK264</f>
        <v>0</v>
      </c>
    </row>
    <row r="130" spans="2:65" s="11" customFormat="1" ht="22.8" customHeight="1">
      <c r="B130" s="117"/>
      <c r="D130" s="118" t="s">
        <v>77</v>
      </c>
      <c r="E130" s="127" t="s">
        <v>86</v>
      </c>
      <c r="F130" s="127" t="s">
        <v>170</v>
      </c>
      <c r="I130" s="120"/>
      <c r="J130" s="128">
        <f>BK130</f>
        <v>0</v>
      </c>
      <c r="L130" s="117"/>
      <c r="M130" s="122"/>
      <c r="P130" s="123">
        <f>SUM(P131:P172)</f>
        <v>0</v>
      </c>
      <c r="R130" s="123">
        <f>SUM(R131:R172)</f>
        <v>0</v>
      </c>
      <c r="T130" s="124">
        <f>SUM(T131:T172)</f>
        <v>0</v>
      </c>
      <c r="AR130" s="118" t="s">
        <v>86</v>
      </c>
      <c r="AT130" s="125" t="s">
        <v>77</v>
      </c>
      <c r="AU130" s="125" t="s">
        <v>86</v>
      </c>
      <c r="AY130" s="118" t="s">
        <v>169</v>
      </c>
      <c r="BK130" s="126">
        <f>SUM(BK131:BK172)</f>
        <v>0</v>
      </c>
    </row>
    <row r="131" spans="2:65" s="1" customFormat="1" ht="24.15" customHeight="1">
      <c r="B131" s="129"/>
      <c r="C131" s="130" t="s">
        <v>86</v>
      </c>
      <c r="D131" s="130" t="s">
        <v>171</v>
      </c>
      <c r="E131" s="131" t="s">
        <v>672</v>
      </c>
      <c r="F131" s="132" t="s">
        <v>673</v>
      </c>
      <c r="G131" s="133" t="s">
        <v>174</v>
      </c>
      <c r="H131" s="134">
        <v>68</v>
      </c>
      <c r="I131" s="135"/>
      <c r="J131" s="136">
        <f>ROUND(I131*H131,2)</f>
        <v>0</v>
      </c>
      <c r="K131" s="137"/>
      <c r="L131" s="28"/>
      <c r="M131" s="138" t="s">
        <v>1</v>
      </c>
      <c r="N131" s="139" t="s">
        <v>43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175</v>
      </c>
      <c r="AT131" s="142" t="s">
        <v>171</v>
      </c>
      <c r="AU131" s="142" t="s">
        <v>88</v>
      </c>
      <c r="AY131" s="13" t="s">
        <v>169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3" t="s">
        <v>86</v>
      </c>
      <c r="BK131" s="143">
        <f>ROUND(I131*H131,2)</f>
        <v>0</v>
      </c>
      <c r="BL131" s="13" t="s">
        <v>175</v>
      </c>
      <c r="BM131" s="142" t="s">
        <v>88</v>
      </c>
    </row>
    <row r="132" spans="2:65" s="1" customFormat="1" ht="19.2">
      <c r="B132" s="28"/>
      <c r="D132" s="144" t="s">
        <v>176</v>
      </c>
      <c r="F132" s="145" t="s">
        <v>673</v>
      </c>
      <c r="I132" s="146"/>
      <c r="L132" s="28"/>
      <c r="M132" s="147"/>
      <c r="T132" s="52"/>
      <c r="AT132" s="13" t="s">
        <v>176</v>
      </c>
      <c r="AU132" s="13" t="s">
        <v>88</v>
      </c>
    </row>
    <row r="133" spans="2:65" s="1" customFormat="1" ht="24.15" customHeight="1">
      <c r="B133" s="129"/>
      <c r="C133" s="130" t="s">
        <v>88</v>
      </c>
      <c r="D133" s="130" t="s">
        <v>171</v>
      </c>
      <c r="E133" s="131" t="s">
        <v>674</v>
      </c>
      <c r="F133" s="132" t="s">
        <v>675</v>
      </c>
      <c r="G133" s="133" t="s">
        <v>174</v>
      </c>
      <c r="H133" s="134">
        <v>408</v>
      </c>
      <c r="I133" s="135"/>
      <c r="J133" s="136">
        <f>ROUND(I133*H133,2)</f>
        <v>0</v>
      </c>
      <c r="K133" s="137"/>
      <c r="L133" s="28"/>
      <c r="M133" s="138" t="s">
        <v>1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175</v>
      </c>
      <c r="AT133" s="142" t="s">
        <v>171</v>
      </c>
      <c r="AU133" s="142" t="s">
        <v>88</v>
      </c>
      <c r="AY133" s="13" t="s">
        <v>169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3" t="s">
        <v>86</v>
      </c>
      <c r="BK133" s="143">
        <f>ROUND(I133*H133,2)</f>
        <v>0</v>
      </c>
      <c r="BL133" s="13" t="s">
        <v>175</v>
      </c>
      <c r="BM133" s="142" t="s">
        <v>175</v>
      </c>
    </row>
    <row r="134" spans="2:65" s="1" customFormat="1" ht="19.2">
      <c r="B134" s="28"/>
      <c r="D134" s="144" t="s">
        <v>176</v>
      </c>
      <c r="F134" s="145" t="s">
        <v>675</v>
      </c>
      <c r="I134" s="146"/>
      <c r="L134" s="28"/>
      <c r="M134" s="147"/>
      <c r="T134" s="52"/>
      <c r="AT134" s="13" t="s">
        <v>176</v>
      </c>
      <c r="AU134" s="13" t="s">
        <v>88</v>
      </c>
    </row>
    <row r="135" spans="2:65" s="1" customFormat="1" ht="24.15" customHeight="1">
      <c r="B135" s="129"/>
      <c r="C135" s="130" t="s">
        <v>180</v>
      </c>
      <c r="D135" s="130" t="s">
        <v>171</v>
      </c>
      <c r="E135" s="131" t="s">
        <v>676</v>
      </c>
      <c r="F135" s="132" t="s">
        <v>677</v>
      </c>
      <c r="G135" s="133" t="s">
        <v>174</v>
      </c>
      <c r="H135" s="134">
        <v>340</v>
      </c>
      <c r="I135" s="135"/>
      <c r="J135" s="136">
        <f>ROUND(I135*H135,2)</f>
        <v>0</v>
      </c>
      <c r="K135" s="137"/>
      <c r="L135" s="28"/>
      <c r="M135" s="138" t="s">
        <v>1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175</v>
      </c>
      <c r="AT135" s="142" t="s">
        <v>171</v>
      </c>
      <c r="AU135" s="142" t="s">
        <v>88</v>
      </c>
      <c r="AY135" s="13" t="s">
        <v>169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3" t="s">
        <v>86</v>
      </c>
      <c r="BK135" s="143">
        <f>ROUND(I135*H135,2)</f>
        <v>0</v>
      </c>
      <c r="BL135" s="13" t="s">
        <v>175</v>
      </c>
      <c r="BM135" s="142" t="s">
        <v>184</v>
      </c>
    </row>
    <row r="136" spans="2:65" s="1" customFormat="1" ht="19.2">
      <c r="B136" s="28"/>
      <c r="D136" s="144" t="s">
        <v>176</v>
      </c>
      <c r="F136" s="145" t="s">
        <v>677</v>
      </c>
      <c r="I136" s="146"/>
      <c r="L136" s="28"/>
      <c r="M136" s="147"/>
      <c r="T136" s="52"/>
      <c r="AT136" s="13" t="s">
        <v>176</v>
      </c>
      <c r="AU136" s="13" t="s">
        <v>88</v>
      </c>
    </row>
    <row r="137" spans="2:65" s="1" customFormat="1" ht="24.15" customHeight="1">
      <c r="B137" s="129"/>
      <c r="C137" s="130" t="s">
        <v>175</v>
      </c>
      <c r="D137" s="130" t="s">
        <v>171</v>
      </c>
      <c r="E137" s="131" t="s">
        <v>678</v>
      </c>
      <c r="F137" s="132" t="s">
        <v>679</v>
      </c>
      <c r="G137" s="133" t="s">
        <v>174</v>
      </c>
      <c r="H137" s="134">
        <v>140</v>
      </c>
      <c r="I137" s="135"/>
      <c r="J137" s="136">
        <f>ROUND(I137*H137,2)</f>
        <v>0</v>
      </c>
      <c r="K137" s="137"/>
      <c r="L137" s="28"/>
      <c r="M137" s="138" t="s">
        <v>1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175</v>
      </c>
      <c r="AT137" s="142" t="s">
        <v>171</v>
      </c>
      <c r="AU137" s="142" t="s">
        <v>88</v>
      </c>
      <c r="AY137" s="13" t="s">
        <v>169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3" t="s">
        <v>86</v>
      </c>
      <c r="BK137" s="143">
        <f>ROUND(I137*H137,2)</f>
        <v>0</v>
      </c>
      <c r="BL137" s="13" t="s">
        <v>175</v>
      </c>
      <c r="BM137" s="142" t="s">
        <v>187</v>
      </c>
    </row>
    <row r="138" spans="2:65" s="1" customFormat="1" ht="19.2">
      <c r="B138" s="28"/>
      <c r="D138" s="144" t="s">
        <v>176</v>
      </c>
      <c r="F138" s="145" t="s">
        <v>679</v>
      </c>
      <c r="I138" s="146"/>
      <c r="L138" s="28"/>
      <c r="M138" s="147"/>
      <c r="T138" s="52"/>
      <c r="AT138" s="13" t="s">
        <v>176</v>
      </c>
      <c r="AU138" s="13" t="s">
        <v>88</v>
      </c>
    </row>
    <row r="139" spans="2:65" s="1" customFormat="1" ht="16.5" customHeight="1">
      <c r="B139" s="129"/>
      <c r="C139" s="130" t="s">
        <v>188</v>
      </c>
      <c r="D139" s="130" t="s">
        <v>171</v>
      </c>
      <c r="E139" s="131" t="s">
        <v>545</v>
      </c>
      <c r="F139" s="132" t="s">
        <v>546</v>
      </c>
      <c r="G139" s="133" t="s">
        <v>195</v>
      </c>
      <c r="H139" s="134">
        <v>150</v>
      </c>
      <c r="I139" s="135"/>
      <c r="J139" s="136">
        <f>ROUND(I139*H139,2)</f>
        <v>0</v>
      </c>
      <c r="K139" s="137"/>
      <c r="L139" s="28"/>
      <c r="M139" s="138" t="s">
        <v>1</v>
      </c>
      <c r="N139" s="139" t="s">
        <v>43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175</v>
      </c>
      <c r="AT139" s="142" t="s">
        <v>171</v>
      </c>
      <c r="AU139" s="142" t="s">
        <v>88</v>
      </c>
      <c r="AY139" s="13" t="s">
        <v>169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3" t="s">
        <v>86</v>
      </c>
      <c r="BK139" s="143">
        <f>ROUND(I139*H139,2)</f>
        <v>0</v>
      </c>
      <c r="BL139" s="13" t="s">
        <v>175</v>
      </c>
      <c r="BM139" s="142" t="s">
        <v>191</v>
      </c>
    </row>
    <row r="140" spans="2:65" s="1" customFormat="1" ht="10.199999999999999">
      <c r="B140" s="28"/>
      <c r="D140" s="144" t="s">
        <v>176</v>
      </c>
      <c r="F140" s="145" t="s">
        <v>546</v>
      </c>
      <c r="I140" s="146"/>
      <c r="L140" s="28"/>
      <c r="M140" s="147"/>
      <c r="T140" s="52"/>
      <c r="AT140" s="13" t="s">
        <v>176</v>
      </c>
      <c r="AU140" s="13" t="s">
        <v>88</v>
      </c>
    </row>
    <row r="141" spans="2:65" s="1" customFormat="1" ht="24.15" customHeight="1">
      <c r="B141" s="129"/>
      <c r="C141" s="130" t="s">
        <v>184</v>
      </c>
      <c r="D141" s="130" t="s">
        <v>171</v>
      </c>
      <c r="E141" s="131" t="s">
        <v>549</v>
      </c>
      <c r="F141" s="132" t="s">
        <v>550</v>
      </c>
      <c r="G141" s="133" t="s">
        <v>183</v>
      </c>
      <c r="H141" s="134">
        <v>122.4</v>
      </c>
      <c r="I141" s="135"/>
      <c r="J141" s="136">
        <f>ROUND(I141*H141,2)</f>
        <v>0</v>
      </c>
      <c r="K141" s="137"/>
      <c r="L141" s="28"/>
      <c r="M141" s="138" t="s">
        <v>1</v>
      </c>
      <c r="N141" s="13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175</v>
      </c>
      <c r="AT141" s="142" t="s">
        <v>171</v>
      </c>
      <c r="AU141" s="142" t="s">
        <v>88</v>
      </c>
      <c r="AY141" s="13" t="s">
        <v>169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3" t="s">
        <v>86</v>
      </c>
      <c r="BK141" s="143">
        <f>ROUND(I141*H141,2)</f>
        <v>0</v>
      </c>
      <c r="BL141" s="13" t="s">
        <v>175</v>
      </c>
      <c r="BM141" s="142" t="s">
        <v>228</v>
      </c>
    </row>
    <row r="142" spans="2:65" s="1" customFormat="1" ht="19.2">
      <c r="B142" s="28"/>
      <c r="D142" s="144" t="s">
        <v>176</v>
      </c>
      <c r="F142" s="145" t="s">
        <v>550</v>
      </c>
      <c r="I142" s="146"/>
      <c r="L142" s="28"/>
      <c r="M142" s="147"/>
      <c r="T142" s="52"/>
      <c r="AT142" s="13" t="s">
        <v>176</v>
      </c>
      <c r="AU142" s="13" t="s">
        <v>88</v>
      </c>
    </row>
    <row r="143" spans="2:65" s="1" customFormat="1" ht="33" customHeight="1">
      <c r="B143" s="129"/>
      <c r="C143" s="130" t="s">
        <v>453</v>
      </c>
      <c r="D143" s="130" t="s">
        <v>171</v>
      </c>
      <c r="E143" s="131" t="s">
        <v>680</v>
      </c>
      <c r="F143" s="132" t="s">
        <v>681</v>
      </c>
      <c r="G143" s="133" t="s">
        <v>183</v>
      </c>
      <c r="H143" s="134">
        <v>40</v>
      </c>
      <c r="I143" s="135"/>
      <c r="J143" s="136">
        <f>ROUND(I143*H143,2)</f>
        <v>0</v>
      </c>
      <c r="K143" s="137"/>
      <c r="L143" s="28"/>
      <c r="M143" s="138" t="s">
        <v>1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175</v>
      </c>
      <c r="AT143" s="142" t="s">
        <v>171</v>
      </c>
      <c r="AU143" s="142" t="s">
        <v>88</v>
      </c>
      <c r="AY143" s="13" t="s">
        <v>169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3" t="s">
        <v>86</v>
      </c>
      <c r="BK143" s="143">
        <f>ROUND(I143*H143,2)</f>
        <v>0</v>
      </c>
      <c r="BL143" s="13" t="s">
        <v>175</v>
      </c>
      <c r="BM143" s="142" t="s">
        <v>236</v>
      </c>
    </row>
    <row r="144" spans="2:65" s="1" customFormat="1" ht="19.2">
      <c r="B144" s="28"/>
      <c r="D144" s="144" t="s">
        <v>176</v>
      </c>
      <c r="F144" s="145" t="s">
        <v>681</v>
      </c>
      <c r="I144" s="146"/>
      <c r="L144" s="28"/>
      <c r="M144" s="147"/>
      <c r="T144" s="52"/>
      <c r="AT144" s="13" t="s">
        <v>176</v>
      </c>
      <c r="AU144" s="13" t="s">
        <v>88</v>
      </c>
    </row>
    <row r="145" spans="2:65" s="1" customFormat="1" ht="21.75" customHeight="1">
      <c r="B145" s="129"/>
      <c r="C145" s="130" t="s">
        <v>187</v>
      </c>
      <c r="D145" s="130" t="s">
        <v>171</v>
      </c>
      <c r="E145" s="131" t="s">
        <v>551</v>
      </c>
      <c r="F145" s="132" t="s">
        <v>552</v>
      </c>
      <c r="G145" s="133" t="s">
        <v>174</v>
      </c>
      <c r="H145" s="134">
        <v>80</v>
      </c>
      <c r="I145" s="135"/>
      <c r="J145" s="136">
        <f>ROUND(I145*H145,2)</f>
        <v>0</v>
      </c>
      <c r="K145" s="137"/>
      <c r="L145" s="28"/>
      <c r="M145" s="138" t="s">
        <v>1</v>
      </c>
      <c r="N145" s="13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175</v>
      </c>
      <c r="AT145" s="142" t="s">
        <v>171</v>
      </c>
      <c r="AU145" s="142" t="s">
        <v>88</v>
      </c>
      <c r="AY145" s="13" t="s">
        <v>169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3" t="s">
        <v>86</v>
      </c>
      <c r="BK145" s="143">
        <f>ROUND(I145*H145,2)</f>
        <v>0</v>
      </c>
      <c r="BL145" s="13" t="s">
        <v>175</v>
      </c>
      <c r="BM145" s="142" t="s">
        <v>216</v>
      </c>
    </row>
    <row r="146" spans="2:65" s="1" customFormat="1" ht="10.199999999999999">
      <c r="B146" s="28"/>
      <c r="D146" s="144" t="s">
        <v>176</v>
      </c>
      <c r="F146" s="145" t="s">
        <v>552</v>
      </c>
      <c r="I146" s="146"/>
      <c r="L146" s="28"/>
      <c r="M146" s="147"/>
      <c r="T146" s="52"/>
      <c r="AT146" s="13" t="s">
        <v>176</v>
      </c>
      <c r="AU146" s="13" t="s">
        <v>88</v>
      </c>
    </row>
    <row r="147" spans="2:65" s="1" customFormat="1" ht="24.15" customHeight="1">
      <c r="B147" s="129"/>
      <c r="C147" s="130" t="s">
        <v>217</v>
      </c>
      <c r="D147" s="130" t="s">
        <v>171</v>
      </c>
      <c r="E147" s="131" t="s">
        <v>553</v>
      </c>
      <c r="F147" s="132" t="s">
        <v>554</v>
      </c>
      <c r="G147" s="133" t="s">
        <v>174</v>
      </c>
      <c r="H147" s="134">
        <v>80</v>
      </c>
      <c r="I147" s="135"/>
      <c r="J147" s="136">
        <f>ROUND(I147*H147,2)</f>
        <v>0</v>
      </c>
      <c r="K147" s="137"/>
      <c r="L147" s="28"/>
      <c r="M147" s="138" t="s">
        <v>1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175</v>
      </c>
      <c r="AT147" s="142" t="s">
        <v>171</v>
      </c>
      <c r="AU147" s="142" t="s">
        <v>88</v>
      </c>
      <c r="AY147" s="13" t="s">
        <v>169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3" t="s">
        <v>86</v>
      </c>
      <c r="BK147" s="143">
        <f>ROUND(I147*H147,2)</f>
        <v>0</v>
      </c>
      <c r="BL147" s="13" t="s">
        <v>175</v>
      </c>
      <c r="BM147" s="142" t="s">
        <v>220</v>
      </c>
    </row>
    <row r="148" spans="2:65" s="1" customFormat="1" ht="10.199999999999999">
      <c r="B148" s="28"/>
      <c r="D148" s="144" t="s">
        <v>176</v>
      </c>
      <c r="F148" s="145" t="s">
        <v>554</v>
      </c>
      <c r="I148" s="146"/>
      <c r="L148" s="28"/>
      <c r="M148" s="147"/>
      <c r="T148" s="52"/>
      <c r="AT148" s="13" t="s">
        <v>176</v>
      </c>
      <c r="AU148" s="13" t="s">
        <v>88</v>
      </c>
    </row>
    <row r="149" spans="2:65" s="1" customFormat="1" ht="37.799999999999997" customHeight="1">
      <c r="B149" s="129"/>
      <c r="C149" s="130" t="s">
        <v>191</v>
      </c>
      <c r="D149" s="130" t="s">
        <v>171</v>
      </c>
      <c r="E149" s="131" t="s">
        <v>214</v>
      </c>
      <c r="F149" s="132" t="s">
        <v>215</v>
      </c>
      <c r="G149" s="133" t="s">
        <v>183</v>
      </c>
      <c r="H149" s="134">
        <v>60.8</v>
      </c>
      <c r="I149" s="135"/>
      <c r="J149" s="136">
        <f>ROUND(I149*H149,2)</f>
        <v>0</v>
      </c>
      <c r="K149" s="137"/>
      <c r="L149" s="28"/>
      <c r="M149" s="138" t="s">
        <v>1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175</v>
      </c>
      <c r="AT149" s="142" t="s">
        <v>171</v>
      </c>
      <c r="AU149" s="142" t="s">
        <v>88</v>
      </c>
      <c r="AY149" s="13" t="s">
        <v>169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3" t="s">
        <v>86</v>
      </c>
      <c r="BK149" s="143">
        <f>ROUND(I149*H149,2)</f>
        <v>0</v>
      </c>
      <c r="BL149" s="13" t="s">
        <v>175</v>
      </c>
      <c r="BM149" s="142" t="s">
        <v>223</v>
      </c>
    </row>
    <row r="150" spans="2:65" s="1" customFormat="1" ht="19.2">
      <c r="B150" s="28"/>
      <c r="D150" s="144" t="s">
        <v>176</v>
      </c>
      <c r="F150" s="145" t="s">
        <v>215</v>
      </c>
      <c r="I150" s="146"/>
      <c r="L150" s="28"/>
      <c r="M150" s="147"/>
      <c r="T150" s="52"/>
      <c r="AT150" s="13" t="s">
        <v>176</v>
      </c>
      <c r="AU150" s="13" t="s">
        <v>88</v>
      </c>
    </row>
    <row r="151" spans="2:65" s="1" customFormat="1" ht="24.15" customHeight="1">
      <c r="B151" s="129"/>
      <c r="C151" s="130" t="s">
        <v>224</v>
      </c>
      <c r="D151" s="130" t="s">
        <v>171</v>
      </c>
      <c r="E151" s="131" t="s">
        <v>454</v>
      </c>
      <c r="F151" s="132" t="s">
        <v>455</v>
      </c>
      <c r="G151" s="133" t="s">
        <v>183</v>
      </c>
      <c r="H151" s="134">
        <v>60.8</v>
      </c>
      <c r="I151" s="135"/>
      <c r="J151" s="136">
        <f>ROUND(I151*H151,2)</f>
        <v>0</v>
      </c>
      <c r="K151" s="137"/>
      <c r="L151" s="28"/>
      <c r="M151" s="138" t="s">
        <v>1</v>
      </c>
      <c r="N151" s="139" t="s">
        <v>43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175</v>
      </c>
      <c r="AT151" s="142" t="s">
        <v>171</v>
      </c>
      <c r="AU151" s="142" t="s">
        <v>88</v>
      </c>
      <c r="AY151" s="13" t="s">
        <v>169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3" t="s">
        <v>86</v>
      </c>
      <c r="BK151" s="143">
        <f>ROUND(I151*H151,2)</f>
        <v>0</v>
      </c>
      <c r="BL151" s="13" t="s">
        <v>175</v>
      </c>
      <c r="BM151" s="142" t="s">
        <v>227</v>
      </c>
    </row>
    <row r="152" spans="2:65" s="1" customFormat="1" ht="19.2">
      <c r="B152" s="28"/>
      <c r="D152" s="144" t="s">
        <v>176</v>
      </c>
      <c r="F152" s="145" t="s">
        <v>455</v>
      </c>
      <c r="I152" s="146"/>
      <c r="L152" s="28"/>
      <c r="M152" s="147"/>
      <c r="T152" s="52"/>
      <c r="AT152" s="13" t="s">
        <v>176</v>
      </c>
      <c r="AU152" s="13" t="s">
        <v>88</v>
      </c>
    </row>
    <row r="153" spans="2:65" s="1" customFormat="1" ht="24.15" customHeight="1">
      <c r="B153" s="129"/>
      <c r="C153" s="130" t="s">
        <v>228</v>
      </c>
      <c r="D153" s="130" t="s">
        <v>171</v>
      </c>
      <c r="E153" s="131" t="s">
        <v>225</v>
      </c>
      <c r="F153" s="132" t="s">
        <v>226</v>
      </c>
      <c r="G153" s="133" t="s">
        <v>183</v>
      </c>
      <c r="H153" s="134">
        <v>10</v>
      </c>
      <c r="I153" s="135"/>
      <c r="J153" s="136">
        <f>ROUND(I153*H153,2)</f>
        <v>0</v>
      </c>
      <c r="K153" s="137"/>
      <c r="L153" s="28"/>
      <c r="M153" s="138" t="s">
        <v>1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175</v>
      </c>
      <c r="AT153" s="142" t="s">
        <v>171</v>
      </c>
      <c r="AU153" s="142" t="s">
        <v>88</v>
      </c>
      <c r="AY153" s="13" t="s">
        <v>169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3" t="s">
        <v>86</v>
      </c>
      <c r="BK153" s="143">
        <f>ROUND(I153*H153,2)</f>
        <v>0</v>
      </c>
      <c r="BL153" s="13" t="s">
        <v>175</v>
      </c>
      <c r="BM153" s="142" t="s">
        <v>231</v>
      </c>
    </row>
    <row r="154" spans="2:65" s="1" customFormat="1" ht="19.2">
      <c r="B154" s="28"/>
      <c r="D154" s="144" t="s">
        <v>176</v>
      </c>
      <c r="F154" s="145" t="s">
        <v>226</v>
      </c>
      <c r="I154" s="146"/>
      <c r="L154" s="28"/>
      <c r="M154" s="147"/>
      <c r="T154" s="52"/>
      <c r="AT154" s="13" t="s">
        <v>176</v>
      </c>
      <c r="AU154" s="13" t="s">
        <v>88</v>
      </c>
    </row>
    <row r="155" spans="2:65" s="1" customFormat="1" ht="16.5" customHeight="1">
      <c r="B155" s="129"/>
      <c r="C155" s="130" t="s">
        <v>232</v>
      </c>
      <c r="D155" s="130" t="s">
        <v>171</v>
      </c>
      <c r="E155" s="131" t="s">
        <v>456</v>
      </c>
      <c r="F155" s="132" t="s">
        <v>457</v>
      </c>
      <c r="G155" s="133" t="s">
        <v>174</v>
      </c>
      <c r="H155" s="134">
        <v>70</v>
      </c>
      <c r="I155" s="135"/>
      <c r="J155" s="136">
        <f>ROUND(I155*H155,2)</f>
        <v>0</v>
      </c>
      <c r="K155" s="137"/>
      <c r="L155" s="28"/>
      <c r="M155" s="138" t="s">
        <v>1</v>
      </c>
      <c r="N155" s="139" t="s">
        <v>43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175</v>
      </c>
      <c r="AT155" s="142" t="s">
        <v>171</v>
      </c>
      <c r="AU155" s="142" t="s">
        <v>88</v>
      </c>
      <c r="AY155" s="13" t="s">
        <v>169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3" t="s">
        <v>86</v>
      </c>
      <c r="BK155" s="143">
        <f>ROUND(I155*H155,2)</f>
        <v>0</v>
      </c>
      <c r="BL155" s="13" t="s">
        <v>175</v>
      </c>
      <c r="BM155" s="142" t="s">
        <v>235</v>
      </c>
    </row>
    <row r="156" spans="2:65" s="1" customFormat="1" ht="10.199999999999999">
      <c r="B156" s="28"/>
      <c r="D156" s="144" t="s">
        <v>176</v>
      </c>
      <c r="F156" s="145" t="s">
        <v>457</v>
      </c>
      <c r="I156" s="146"/>
      <c r="L156" s="28"/>
      <c r="M156" s="147"/>
      <c r="T156" s="52"/>
      <c r="AT156" s="13" t="s">
        <v>176</v>
      </c>
      <c r="AU156" s="13" t="s">
        <v>88</v>
      </c>
    </row>
    <row r="157" spans="2:65" s="1" customFormat="1" ht="33" customHeight="1">
      <c r="B157" s="129"/>
      <c r="C157" s="130" t="s">
        <v>236</v>
      </c>
      <c r="D157" s="130" t="s">
        <v>171</v>
      </c>
      <c r="E157" s="131" t="s">
        <v>229</v>
      </c>
      <c r="F157" s="132" t="s">
        <v>230</v>
      </c>
      <c r="G157" s="133" t="s">
        <v>202</v>
      </c>
      <c r="H157" s="134">
        <v>94.24</v>
      </c>
      <c r="I157" s="135"/>
      <c r="J157" s="136">
        <f>ROUND(I157*H157,2)</f>
        <v>0</v>
      </c>
      <c r="K157" s="137"/>
      <c r="L157" s="28"/>
      <c r="M157" s="138" t="s">
        <v>1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175</v>
      </c>
      <c r="AT157" s="142" t="s">
        <v>171</v>
      </c>
      <c r="AU157" s="142" t="s">
        <v>88</v>
      </c>
      <c r="AY157" s="13" t="s">
        <v>169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3" t="s">
        <v>86</v>
      </c>
      <c r="BK157" s="143">
        <f>ROUND(I157*H157,2)</f>
        <v>0</v>
      </c>
      <c r="BL157" s="13" t="s">
        <v>175</v>
      </c>
      <c r="BM157" s="142" t="s">
        <v>239</v>
      </c>
    </row>
    <row r="158" spans="2:65" s="1" customFormat="1" ht="19.2">
      <c r="B158" s="28"/>
      <c r="D158" s="144" t="s">
        <v>176</v>
      </c>
      <c r="F158" s="145" t="s">
        <v>230</v>
      </c>
      <c r="I158" s="146"/>
      <c r="L158" s="28"/>
      <c r="M158" s="147"/>
      <c r="T158" s="52"/>
      <c r="AT158" s="13" t="s">
        <v>176</v>
      </c>
      <c r="AU158" s="13" t="s">
        <v>88</v>
      </c>
    </row>
    <row r="159" spans="2:65" s="1" customFormat="1" ht="16.5" customHeight="1">
      <c r="B159" s="129"/>
      <c r="C159" s="130" t="s">
        <v>8</v>
      </c>
      <c r="D159" s="130" t="s">
        <v>171</v>
      </c>
      <c r="E159" s="131" t="s">
        <v>233</v>
      </c>
      <c r="F159" s="132" t="s">
        <v>234</v>
      </c>
      <c r="G159" s="133" t="s">
        <v>183</v>
      </c>
      <c r="H159" s="134">
        <v>60.8</v>
      </c>
      <c r="I159" s="135"/>
      <c r="J159" s="136">
        <f>ROUND(I159*H159,2)</f>
        <v>0</v>
      </c>
      <c r="K159" s="137"/>
      <c r="L159" s="28"/>
      <c r="M159" s="138" t="s">
        <v>1</v>
      </c>
      <c r="N159" s="139" t="s">
        <v>43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175</v>
      </c>
      <c r="AT159" s="142" t="s">
        <v>171</v>
      </c>
      <c r="AU159" s="142" t="s">
        <v>88</v>
      </c>
      <c r="AY159" s="13" t="s">
        <v>169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3" t="s">
        <v>86</v>
      </c>
      <c r="BK159" s="143">
        <f>ROUND(I159*H159,2)</f>
        <v>0</v>
      </c>
      <c r="BL159" s="13" t="s">
        <v>175</v>
      </c>
      <c r="BM159" s="142" t="s">
        <v>242</v>
      </c>
    </row>
    <row r="160" spans="2:65" s="1" customFormat="1" ht="10.199999999999999">
      <c r="B160" s="28"/>
      <c r="D160" s="144" t="s">
        <v>176</v>
      </c>
      <c r="F160" s="145" t="s">
        <v>234</v>
      </c>
      <c r="I160" s="146"/>
      <c r="L160" s="28"/>
      <c r="M160" s="147"/>
      <c r="T160" s="52"/>
      <c r="AT160" s="13" t="s">
        <v>176</v>
      </c>
      <c r="AU160" s="13" t="s">
        <v>88</v>
      </c>
    </row>
    <row r="161" spans="2:65" s="1" customFormat="1" ht="24.15" customHeight="1">
      <c r="B161" s="129"/>
      <c r="C161" s="130" t="s">
        <v>216</v>
      </c>
      <c r="D161" s="130" t="s">
        <v>171</v>
      </c>
      <c r="E161" s="131" t="s">
        <v>458</v>
      </c>
      <c r="F161" s="132" t="s">
        <v>459</v>
      </c>
      <c r="G161" s="133" t="s">
        <v>183</v>
      </c>
      <c r="H161" s="134">
        <v>30</v>
      </c>
      <c r="I161" s="135"/>
      <c r="J161" s="136">
        <f>ROUND(I161*H161,2)</f>
        <v>0</v>
      </c>
      <c r="K161" s="137"/>
      <c r="L161" s="28"/>
      <c r="M161" s="138" t="s">
        <v>1</v>
      </c>
      <c r="N161" s="139" t="s">
        <v>43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175</v>
      </c>
      <c r="AT161" s="142" t="s">
        <v>171</v>
      </c>
      <c r="AU161" s="142" t="s">
        <v>88</v>
      </c>
      <c r="AY161" s="13" t="s">
        <v>169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3" t="s">
        <v>86</v>
      </c>
      <c r="BK161" s="143">
        <f>ROUND(I161*H161,2)</f>
        <v>0</v>
      </c>
      <c r="BL161" s="13" t="s">
        <v>175</v>
      </c>
      <c r="BM161" s="142" t="s">
        <v>245</v>
      </c>
    </row>
    <row r="162" spans="2:65" s="1" customFormat="1" ht="19.2">
      <c r="B162" s="28"/>
      <c r="D162" s="144" t="s">
        <v>176</v>
      </c>
      <c r="F162" s="145" t="s">
        <v>459</v>
      </c>
      <c r="I162" s="146"/>
      <c r="L162" s="28"/>
      <c r="M162" s="147"/>
      <c r="T162" s="52"/>
      <c r="AT162" s="13" t="s">
        <v>176</v>
      </c>
      <c r="AU162" s="13" t="s">
        <v>88</v>
      </c>
    </row>
    <row r="163" spans="2:65" s="1" customFormat="1" ht="24.15" customHeight="1">
      <c r="B163" s="129"/>
      <c r="C163" s="130" t="s">
        <v>247</v>
      </c>
      <c r="D163" s="130" t="s">
        <v>171</v>
      </c>
      <c r="E163" s="131" t="s">
        <v>237</v>
      </c>
      <c r="F163" s="132" t="s">
        <v>238</v>
      </c>
      <c r="G163" s="133" t="s">
        <v>183</v>
      </c>
      <c r="H163" s="134">
        <v>10</v>
      </c>
      <c r="I163" s="135"/>
      <c r="J163" s="136">
        <f>ROUND(I163*H163,2)</f>
        <v>0</v>
      </c>
      <c r="K163" s="137"/>
      <c r="L163" s="28"/>
      <c r="M163" s="138" t="s">
        <v>1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175</v>
      </c>
      <c r="AT163" s="142" t="s">
        <v>171</v>
      </c>
      <c r="AU163" s="142" t="s">
        <v>88</v>
      </c>
      <c r="AY163" s="13" t="s">
        <v>169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3" t="s">
        <v>86</v>
      </c>
      <c r="BK163" s="143">
        <f>ROUND(I163*H163,2)</f>
        <v>0</v>
      </c>
      <c r="BL163" s="13" t="s">
        <v>175</v>
      </c>
      <c r="BM163" s="142" t="s">
        <v>250</v>
      </c>
    </row>
    <row r="164" spans="2:65" s="1" customFormat="1" ht="19.2">
      <c r="B164" s="28"/>
      <c r="D164" s="144" t="s">
        <v>176</v>
      </c>
      <c r="F164" s="145" t="s">
        <v>238</v>
      </c>
      <c r="I164" s="146"/>
      <c r="L164" s="28"/>
      <c r="M164" s="147"/>
      <c r="T164" s="52"/>
      <c r="AT164" s="13" t="s">
        <v>176</v>
      </c>
      <c r="AU164" s="13" t="s">
        <v>88</v>
      </c>
    </row>
    <row r="165" spans="2:65" s="1" customFormat="1" ht="16.5" customHeight="1">
      <c r="B165" s="129"/>
      <c r="C165" s="148" t="s">
        <v>220</v>
      </c>
      <c r="D165" s="148" t="s">
        <v>199</v>
      </c>
      <c r="E165" s="149" t="s">
        <v>240</v>
      </c>
      <c r="F165" s="150" t="s">
        <v>241</v>
      </c>
      <c r="G165" s="151" t="s">
        <v>202</v>
      </c>
      <c r="H165" s="152">
        <v>20</v>
      </c>
      <c r="I165" s="153"/>
      <c r="J165" s="154">
        <f>ROUND(I165*H165,2)</f>
        <v>0</v>
      </c>
      <c r="K165" s="155"/>
      <c r="L165" s="156"/>
      <c r="M165" s="157" t="s">
        <v>1</v>
      </c>
      <c r="N165" s="158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187</v>
      </c>
      <c r="AT165" s="142" t="s">
        <v>199</v>
      </c>
      <c r="AU165" s="142" t="s">
        <v>88</v>
      </c>
      <c r="AY165" s="13" t="s">
        <v>169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3" t="s">
        <v>86</v>
      </c>
      <c r="BK165" s="143">
        <f>ROUND(I165*H165,2)</f>
        <v>0</v>
      </c>
      <c r="BL165" s="13" t="s">
        <v>175</v>
      </c>
      <c r="BM165" s="142" t="s">
        <v>253</v>
      </c>
    </row>
    <row r="166" spans="2:65" s="1" customFormat="1" ht="10.199999999999999">
      <c r="B166" s="28"/>
      <c r="D166" s="144" t="s">
        <v>176</v>
      </c>
      <c r="F166" s="145" t="s">
        <v>241</v>
      </c>
      <c r="I166" s="146"/>
      <c r="L166" s="28"/>
      <c r="M166" s="147"/>
      <c r="T166" s="52"/>
      <c r="AT166" s="13" t="s">
        <v>176</v>
      </c>
      <c r="AU166" s="13" t="s">
        <v>88</v>
      </c>
    </row>
    <row r="167" spans="2:65" s="1" customFormat="1" ht="24.15" customHeight="1">
      <c r="B167" s="129"/>
      <c r="C167" s="130" t="s">
        <v>254</v>
      </c>
      <c r="D167" s="130" t="s">
        <v>171</v>
      </c>
      <c r="E167" s="131" t="s">
        <v>464</v>
      </c>
      <c r="F167" s="132" t="s">
        <v>465</v>
      </c>
      <c r="G167" s="133" t="s">
        <v>174</v>
      </c>
      <c r="H167" s="134">
        <v>70</v>
      </c>
      <c r="I167" s="135"/>
      <c r="J167" s="136">
        <f>ROUND(I167*H167,2)</f>
        <v>0</v>
      </c>
      <c r="K167" s="137"/>
      <c r="L167" s="28"/>
      <c r="M167" s="138" t="s">
        <v>1</v>
      </c>
      <c r="N167" s="139" t="s">
        <v>43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175</v>
      </c>
      <c r="AT167" s="142" t="s">
        <v>171</v>
      </c>
      <c r="AU167" s="142" t="s">
        <v>88</v>
      </c>
      <c r="AY167" s="13" t="s">
        <v>169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3" t="s">
        <v>86</v>
      </c>
      <c r="BK167" s="143">
        <f>ROUND(I167*H167,2)</f>
        <v>0</v>
      </c>
      <c r="BL167" s="13" t="s">
        <v>175</v>
      </c>
      <c r="BM167" s="142" t="s">
        <v>257</v>
      </c>
    </row>
    <row r="168" spans="2:65" s="1" customFormat="1" ht="19.2">
      <c r="B168" s="28"/>
      <c r="D168" s="144" t="s">
        <v>176</v>
      </c>
      <c r="F168" s="145" t="s">
        <v>465</v>
      </c>
      <c r="I168" s="146"/>
      <c r="L168" s="28"/>
      <c r="M168" s="147"/>
      <c r="T168" s="52"/>
      <c r="AT168" s="13" t="s">
        <v>176</v>
      </c>
      <c r="AU168" s="13" t="s">
        <v>88</v>
      </c>
    </row>
    <row r="169" spans="2:65" s="1" customFormat="1" ht="16.5" customHeight="1">
      <c r="B169" s="129"/>
      <c r="C169" s="148" t="s">
        <v>223</v>
      </c>
      <c r="D169" s="148" t="s">
        <v>199</v>
      </c>
      <c r="E169" s="149" t="s">
        <v>466</v>
      </c>
      <c r="F169" s="150" t="s">
        <v>467</v>
      </c>
      <c r="G169" s="151" t="s">
        <v>468</v>
      </c>
      <c r="H169" s="152">
        <v>1.4</v>
      </c>
      <c r="I169" s="153"/>
      <c r="J169" s="154">
        <f>ROUND(I169*H169,2)</f>
        <v>0</v>
      </c>
      <c r="K169" s="155"/>
      <c r="L169" s="156"/>
      <c r="M169" s="157" t="s">
        <v>1</v>
      </c>
      <c r="N169" s="158" t="s">
        <v>43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187</v>
      </c>
      <c r="AT169" s="142" t="s">
        <v>199</v>
      </c>
      <c r="AU169" s="142" t="s">
        <v>88</v>
      </c>
      <c r="AY169" s="13" t="s">
        <v>169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3" t="s">
        <v>86</v>
      </c>
      <c r="BK169" s="143">
        <f>ROUND(I169*H169,2)</f>
        <v>0</v>
      </c>
      <c r="BL169" s="13" t="s">
        <v>175</v>
      </c>
      <c r="BM169" s="142" t="s">
        <v>260</v>
      </c>
    </row>
    <row r="170" spans="2:65" s="1" customFormat="1" ht="10.199999999999999">
      <c r="B170" s="28"/>
      <c r="D170" s="144" t="s">
        <v>176</v>
      </c>
      <c r="F170" s="145" t="s">
        <v>467</v>
      </c>
      <c r="I170" s="146"/>
      <c r="L170" s="28"/>
      <c r="M170" s="147"/>
      <c r="T170" s="52"/>
      <c r="AT170" s="13" t="s">
        <v>176</v>
      </c>
      <c r="AU170" s="13" t="s">
        <v>88</v>
      </c>
    </row>
    <row r="171" spans="2:65" s="1" customFormat="1" ht="24.15" customHeight="1">
      <c r="B171" s="129"/>
      <c r="C171" s="130" t="s">
        <v>7</v>
      </c>
      <c r="D171" s="130" t="s">
        <v>171</v>
      </c>
      <c r="E171" s="131" t="s">
        <v>243</v>
      </c>
      <c r="F171" s="132" t="s">
        <v>244</v>
      </c>
      <c r="G171" s="133" t="s">
        <v>174</v>
      </c>
      <c r="H171" s="134">
        <v>408</v>
      </c>
      <c r="I171" s="135"/>
      <c r="J171" s="136">
        <f>ROUND(I171*H171,2)</f>
        <v>0</v>
      </c>
      <c r="K171" s="137"/>
      <c r="L171" s="28"/>
      <c r="M171" s="138" t="s">
        <v>1</v>
      </c>
      <c r="N171" s="139" t="s">
        <v>43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175</v>
      </c>
      <c r="AT171" s="142" t="s">
        <v>171</v>
      </c>
      <c r="AU171" s="142" t="s">
        <v>88</v>
      </c>
      <c r="AY171" s="13" t="s">
        <v>169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3" t="s">
        <v>86</v>
      </c>
      <c r="BK171" s="143">
        <f>ROUND(I171*H171,2)</f>
        <v>0</v>
      </c>
      <c r="BL171" s="13" t="s">
        <v>175</v>
      </c>
      <c r="BM171" s="142" t="s">
        <v>263</v>
      </c>
    </row>
    <row r="172" spans="2:65" s="1" customFormat="1" ht="19.2">
      <c r="B172" s="28"/>
      <c r="D172" s="144" t="s">
        <v>176</v>
      </c>
      <c r="F172" s="145" t="s">
        <v>244</v>
      </c>
      <c r="I172" s="146"/>
      <c r="L172" s="28"/>
      <c r="M172" s="147"/>
      <c r="T172" s="52"/>
      <c r="AT172" s="13" t="s">
        <v>176</v>
      </c>
      <c r="AU172" s="13" t="s">
        <v>88</v>
      </c>
    </row>
    <row r="173" spans="2:65" s="11" customFormat="1" ht="22.8" customHeight="1">
      <c r="B173" s="117"/>
      <c r="D173" s="118" t="s">
        <v>77</v>
      </c>
      <c r="E173" s="127" t="s">
        <v>175</v>
      </c>
      <c r="F173" s="127" t="s">
        <v>293</v>
      </c>
      <c r="I173" s="120"/>
      <c r="J173" s="128">
        <f>BK173</f>
        <v>0</v>
      </c>
      <c r="L173" s="117"/>
      <c r="M173" s="122"/>
      <c r="P173" s="123">
        <f>SUM(P174:P177)</f>
        <v>0</v>
      </c>
      <c r="R173" s="123">
        <f>SUM(R174:R177)</f>
        <v>0</v>
      </c>
      <c r="T173" s="124">
        <f>SUM(T174:T177)</f>
        <v>0</v>
      </c>
      <c r="AR173" s="118" t="s">
        <v>86</v>
      </c>
      <c r="AT173" s="125" t="s">
        <v>77</v>
      </c>
      <c r="AU173" s="125" t="s">
        <v>86</v>
      </c>
      <c r="AY173" s="118" t="s">
        <v>169</v>
      </c>
      <c r="BK173" s="126">
        <f>SUM(BK174:BK177)</f>
        <v>0</v>
      </c>
    </row>
    <row r="174" spans="2:65" s="1" customFormat="1" ht="16.5" customHeight="1">
      <c r="B174" s="129"/>
      <c r="C174" s="130" t="s">
        <v>227</v>
      </c>
      <c r="D174" s="130" t="s">
        <v>171</v>
      </c>
      <c r="E174" s="131" t="s">
        <v>559</v>
      </c>
      <c r="F174" s="132" t="s">
        <v>560</v>
      </c>
      <c r="G174" s="133" t="s">
        <v>183</v>
      </c>
      <c r="H174" s="134">
        <v>2</v>
      </c>
      <c r="I174" s="135"/>
      <c r="J174" s="136">
        <f>ROUND(I174*H174,2)</f>
        <v>0</v>
      </c>
      <c r="K174" s="137"/>
      <c r="L174" s="28"/>
      <c r="M174" s="138" t="s">
        <v>1</v>
      </c>
      <c r="N174" s="139" t="s">
        <v>43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175</v>
      </c>
      <c r="AT174" s="142" t="s">
        <v>171</v>
      </c>
      <c r="AU174" s="142" t="s">
        <v>88</v>
      </c>
      <c r="AY174" s="13" t="s">
        <v>169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3" t="s">
        <v>86</v>
      </c>
      <c r="BK174" s="143">
        <f>ROUND(I174*H174,2)</f>
        <v>0</v>
      </c>
      <c r="BL174" s="13" t="s">
        <v>175</v>
      </c>
      <c r="BM174" s="142" t="s">
        <v>266</v>
      </c>
    </row>
    <row r="175" spans="2:65" s="1" customFormat="1" ht="10.199999999999999">
      <c r="B175" s="28"/>
      <c r="D175" s="144" t="s">
        <v>176</v>
      </c>
      <c r="F175" s="145" t="s">
        <v>560</v>
      </c>
      <c r="I175" s="146"/>
      <c r="L175" s="28"/>
      <c r="M175" s="147"/>
      <c r="T175" s="52"/>
      <c r="AT175" s="13" t="s">
        <v>176</v>
      </c>
      <c r="AU175" s="13" t="s">
        <v>88</v>
      </c>
    </row>
    <row r="176" spans="2:65" s="1" customFormat="1" ht="33" customHeight="1">
      <c r="B176" s="129"/>
      <c r="C176" s="130" t="s">
        <v>267</v>
      </c>
      <c r="D176" s="130" t="s">
        <v>171</v>
      </c>
      <c r="E176" s="131" t="s">
        <v>561</v>
      </c>
      <c r="F176" s="132" t="s">
        <v>562</v>
      </c>
      <c r="G176" s="133" t="s">
        <v>174</v>
      </c>
      <c r="H176" s="134">
        <v>67</v>
      </c>
      <c r="I176" s="135"/>
      <c r="J176" s="136">
        <f>ROUND(I176*H176,2)</f>
        <v>0</v>
      </c>
      <c r="K176" s="137"/>
      <c r="L176" s="28"/>
      <c r="M176" s="138" t="s">
        <v>1</v>
      </c>
      <c r="N176" s="139" t="s">
        <v>43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175</v>
      </c>
      <c r="AT176" s="142" t="s">
        <v>171</v>
      </c>
      <c r="AU176" s="142" t="s">
        <v>88</v>
      </c>
      <c r="AY176" s="13" t="s">
        <v>169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3" t="s">
        <v>86</v>
      </c>
      <c r="BK176" s="143">
        <f>ROUND(I176*H176,2)</f>
        <v>0</v>
      </c>
      <c r="BL176" s="13" t="s">
        <v>175</v>
      </c>
      <c r="BM176" s="142" t="s">
        <v>270</v>
      </c>
    </row>
    <row r="177" spans="2:65" s="1" customFormat="1" ht="19.2">
      <c r="B177" s="28"/>
      <c r="D177" s="144" t="s">
        <v>176</v>
      </c>
      <c r="F177" s="145" t="s">
        <v>562</v>
      </c>
      <c r="I177" s="146"/>
      <c r="L177" s="28"/>
      <c r="M177" s="147"/>
      <c r="T177" s="52"/>
      <c r="AT177" s="13" t="s">
        <v>176</v>
      </c>
      <c r="AU177" s="13" t="s">
        <v>88</v>
      </c>
    </row>
    <row r="178" spans="2:65" s="11" customFormat="1" ht="22.8" customHeight="1">
      <c r="B178" s="117"/>
      <c r="D178" s="118" t="s">
        <v>77</v>
      </c>
      <c r="E178" s="127" t="s">
        <v>188</v>
      </c>
      <c r="F178" s="127" t="s">
        <v>301</v>
      </c>
      <c r="I178" s="120"/>
      <c r="J178" s="128">
        <f>BK178</f>
        <v>0</v>
      </c>
      <c r="L178" s="117"/>
      <c r="M178" s="122"/>
      <c r="P178" s="123">
        <f>SUM(P179:P198)</f>
        <v>0</v>
      </c>
      <c r="R178" s="123">
        <f>SUM(R179:R198)</f>
        <v>0</v>
      </c>
      <c r="T178" s="124">
        <f>SUM(T179:T198)</f>
        <v>0</v>
      </c>
      <c r="AR178" s="118" t="s">
        <v>86</v>
      </c>
      <c r="AT178" s="125" t="s">
        <v>77</v>
      </c>
      <c r="AU178" s="125" t="s">
        <v>86</v>
      </c>
      <c r="AY178" s="118" t="s">
        <v>169</v>
      </c>
      <c r="BK178" s="126">
        <f>SUM(BK179:BK198)</f>
        <v>0</v>
      </c>
    </row>
    <row r="179" spans="2:65" s="1" customFormat="1" ht="16.5" customHeight="1">
      <c r="B179" s="129"/>
      <c r="C179" s="130" t="s">
        <v>231</v>
      </c>
      <c r="D179" s="130" t="s">
        <v>171</v>
      </c>
      <c r="E179" s="131" t="s">
        <v>682</v>
      </c>
      <c r="F179" s="132" t="s">
        <v>683</v>
      </c>
      <c r="G179" s="133" t="s">
        <v>174</v>
      </c>
      <c r="H179" s="134">
        <v>373</v>
      </c>
      <c r="I179" s="135"/>
      <c r="J179" s="136">
        <f>ROUND(I179*H179,2)</f>
        <v>0</v>
      </c>
      <c r="K179" s="137"/>
      <c r="L179" s="28"/>
      <c r="M179" s="138" t="s">
        <v>1</v>
      </c>
      <c r="N179" s="139" t="s">
        <v>43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175</v>
      </c>
      <c r="AT179" s="142" t="s">
        <v>171</v>
      </c>
      <c r="AU179" s="142" t="s">
        <v>88</v>
      </c>
      <c r="AY179" s="13" t="s">
        <v>169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3" t="s">
        <v>86</v>
      </c>
      <c r="BK179" s="143">
        <f>ROUND(I179*H179,2)</f>
        <v>0</v>
      </c>
      <c r="BL179" s="13" t="s">
        <v>175</v>
      </c>
      <c r="BM179" s="142" t="s">
        <v>273</v>
      </c>
    </row>
    <row r="180" spans="2:65" s="1" customFormat="1" ht="10.199999999999999">
      <c r="B180" s="28"/>
      <c r="D180" s="144" t="s">
        <v>176</v>
      </c>
      <c r="F180" s="145" t="s">
        <v>683</v>
      </c>
      <c r="I180" s="146"/>
      <c r="L180" s="28"/>
      <c r="M180" s="147"/>
      <c r="T180" s="52"/>
      <c r="AT180" s="13" t="s">
        <v>176</v>
      </c>
      <c r="AU180" s="13" t="s">
        <v>88</v>
      </c>
    </row>
    <row r="181" spans="2:65" s="1" customFormat="1" ht="21.75" customHeight="1">
      <c r="B181" s="129"/>
      <c r="C181" s="130" t="s">
        <v>275</v>
      </c>
      <c r="D181" s="130" t="s">
        <v>171</v>
      </c>
      <c r="E181" s="131" t="s">
        <v>481</v>
      </c>
      <c r="F181" s="132" t="s">
        <v>482</v>
      </c>
      <c r="G181" s="133" t="s">
        <v>174</v>
      </c>
      <c r="H181" s="134">
        <v>140</v>
      </c>
      <c r="I181" s="135"/>
      <c r="J181" s="136">
        <f>ROUND(I181*H181,2)</f>
        <v>0</v>
      </c>
      <c r="K181" s="137"/>
      <c r="L181" s="28"/>
      <c r="M181" s="138" t="s">
        <v>1</v>
      </c>
      <c r="N181" s="139" t="s">
        <v>43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175</v>
      </c>
      <c r="AT181" s="142" t="s">
        <v>171</v>
      </c>
      <c r="AU181" s="142" t="s">
        <v>88</v>
      </c>
      <c r="AY181" s="13" t="s">
        <v>169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3" t="s">
        <v>86</v>
      </c>
      <c r="BK181" s="143">
        <f>ROUND(I181*H181,2)</f>
        <v>0</v>
      </c>
      <c r="BL181" s="13" t="s">
        <v>175</v>
      </c>
      <c r="BM181" s="142" t="s">
        <v>278</v>
      </c>
    </row>
    <row r="182" spans="2:65" s="1" customFormat="1" ht="10.199999999999999">
      <c r="B182" s="28"/>
      <c r="D182" s="144" t="s">
        <v>176</v>
      </c>
      <c r="F182" s="145" t="s">
        <v>482</v>
      </c>
      <c r="I182" s="146"/>
      <c r="L182" s="28"/>
      <c r="M182" s="147"/>
      <c r="T182" s="52"/>
      <c r="AT182" s="13" t="s">
        <v>176</v>
      </c>
      <c r="AU182" s="13" t="s">
        <v>88</v>
      </c>
    </row>
    <row r="183" spans="2:65" s="1" customFormat="1" ht="33" customHeight="1">
      <c r="B183" s="129"/>
      <c r="C183" s="130" t="s">
        <v>235</v>
      </c>
      <c r="D183" s="130" t="s">
        <v>171</v>
      </c>
      <c r="E183" s="131" t="s">
        <v>684</v>
      </c>
      <c r="F183" s="132" t="s">
        <v>685</v>
      </c>
      <c r="G183" s="133" t="s">
        <v>174</v>
      </c>
      <c r="H183" s="134">
        <v>140</v>
      </c>
      <c r="I183" s="135"/>
      <c r="J183" s="136">
        <f>ROUND(I183*H183,2)</f>
        <v>0</v>
      </c>
      <c r="K183" s="137"/>
      <c r="L183" s="28"/>
      <c r="M183" s="138" t="s">
        <v>1</v>
      </c>
      <c r="N183" s="139" t="s">
        <v>43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175</v>
      </c>
      <c r="AT183" s="142" t="s">
        <v>171</v>
      </c>
      <c r="AU183" s="142" t="s">
        <v>88</v>
      </c>
      <c r="AY183" s="13" t="s">
        <v>169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3" t="s">
        <v>86</v>
      </c>
      <c r="BK183" s="143">
        <f>ROUND(I183*H183,2)</f>
        <v>0</v>
      </c>
      <c r="BL183" s="13" t="s">
        <v>175</v>
      </c>
      <c r="BM183" s="142" t="s">
        <v>281</v>
      </c>
    </row>
    <row r="184" spans="2:65" s="1" customFormat="1" ht="19.2">
      <c r="B184" s="28"/>
      <c r="D184" s="144" t="s">
        <v>176</v>
      </c>
      <c r="F184" s="145" t="s">
        <v>685</v>
      </c>
      <c r="I184" s="146"/>
      <c r="L184" s="28"/>
      <c r="M184" s="147"/>
      <c r="T184" s="52"/>
      <c r="AT184" s="13" t="s">
        <v>176</v>
      </c>
      <c r="AU184" s="13" t="s">
        <v>88</v>
      </c>
    </row>
    <row r="185" spans="2:65" s="1" customFormat="1" ht="24.15" customHeight="1">
      <c r="B185" s="129"/>
      <c r="C185" s="130" t="s">
        <v>282</v>
      </c>
      <c r="D185" s="130" t="s">
        <v>171</v>
      </c>
      <c r="E185" s="131" t="s">
        <v>686</v>
      </c>
      <c r="F185" s="132" t="s">
        <v>687</v>
      </c>
      <c r="G185" s="133" t="s">
        <v>174</v>
      </c>
      <c r="H185" s="134">
        <v>306</v>
      </c>
      <c r="I185" s="135"/>
      <c r="J185" s="136">
        <f>ROUND(I185*H185,2)</f>
        <v>0</v>
      </c>
      <c r="K185" s="137"/>
      <c r="L185" s="28"/>
      <c r="M185" s="138" t="s">
        <v>1</v>
      </c>
      <c r="N185" s="139" t="s">
        <v>43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175</v>
      </c>
      <c r="AT185" s="142" t="s">
        <v>171</v>
      </c>
      <c r="AU185" s="142" t="s">
        <v>88</v>
      </c>
      <c r="AY185" s="13" t="s">
        <v>169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3" t="s">
        <v>86</v>
      </c>
      <c r="BK185" s="143">
        <f>ROUND(I185*H185,2)</f>
        <v>0</v>
      </c>
      <c r="BL185" s="13" t="s">
        <v>175</v>
      </c>
      <c r="BM185" s="142" t="s">
        <v>285</v>
      </c>
    </row>
    <row r="186" spans="2:65" s="1" customFormat="1" ht="19.2">
      <c r="B186" s="28"/>
      <c r="D186" s="144" t="s">
        <v>176</v>
      </c>
      <c r="F186" s="145" t="s">
        <v>687</v>
      </c>
      <c r="I186" s="146"/>
      <c r="L186" s="28"/>
      <c r="M186" s="147"/>
      <c r="T186" s="52"/>
      <c r="AT186" s="13" t="s">
        <v>176</v>
      </c>
      <c r="AU186" s="13" t="s">
        <v>88</v>
      </c>
    </row>
    <row r="187" spans="2:65" s="1" customFormat="1" ht="16.5" customHeight="1">
      <c r="B187" s="129"/>
      <c r="C187" s="148" t="s">
        <v>239</v>
      </c>
      <c r="D187" s="148" t="s">
        <v>199</v>
      </c>
      <c r="E187" s="149" t="s">
        <v>688</v>
      </c>
      <c r="F187" s="150" t="s">
        <v>689</v>
      </c>
      <c r="G187" s="151" t="s">
        <v>174</v>
      </c>
      <c r="H187" s="152">
        <v>309.06</v>
      </c>
      <c r="I187" s="153"/>
      <c r="J187" s="154">
        <f>ROUND(I187*H187,2)</f>
        <v>0</v>
      </c>
      <c r="K187" s="155"/>
      <c r="L187" s="156"/>
      <c r="M187" s="157" t="s">
        <v>1</v>
      </c>
      <c r="N187" s="158" t="s">
        <v>43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187</v>
      </c>
      <c r="AT187" s="142" t="s">
        <v>199</v>
      </c>
      <c r="AU187" s="142" t="s">
        <v>88</v>
      </c>
      <c r="AY187" s="13" t="s">
        <v>169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3" t="s">
        <v>86</v>
      </c>
      <c r="BK187" s="143">
        <f>ROUND(I187*H187,2)</f>
        <v>0</v>
      </c>
      <c r="BL187" s="13" t="s">
        <v>175</v>
      </c>
      <c r="BM187" s="142" t="s">
        <v>288</v>
      </c>
    </row>
    <row r="188" spans="2:65" s="1" customFormat="1" ht="10.199999999999999">
      <c r="B188" s="28"/>
      <c r="D188" s="144" t="s">
        <v>176</v>
      </c>
      <c r="F188" s="145" t="s">
        <v>689</v>
      </c>
      <c r="I188" s="146"/>
      <c r="L188" s="28"/>
      <c r="M188" s="147"/>
      <c r="T188" s="52"/>
      <c r="AT188" s="13" t="s">
        <v>176</v>
      </c>
      <c r="AU188" s="13" t="s">
        <v>88</v>
      </c>
    </row>
    <row r="189" spans="2:65" s="1" customFormat="1" ht="16.5" customHeight="1">
      <c r="B189" s="129"/>
      <c r="C189" s="130" t="s">
        <v>289</v>
      </c>
      <c r="D189" s="130" t="s">
        <v>171</v>
      </c>
      <c r="E189" s="131" t="s">
        <v>570</v>
      </c>
      <c r="F189" s="132" t="s">
        <v>571</v>
      </c>
      <c r="G189" s="133" t="s">
        <v>174</v>
      </c>
      <c r="H189" s="134">
        <v>59.4</v>
      </c>
      <c r="I189" s="135"/>
      <c r="J189" s="136">
        <f>ROUND(I189*H189,2)</f>
        <v>0</v>
      </c>
      <c r="K189" s="137"/>
      <c r="L189" s="28"/>
      <c r="M189" s="138" t="s">
        <v>1</v>
      </c>
      <c r="N189" s="139" t="s">
        <v>43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175</v>
      </c>
      <c r="AT189" s="142" t="s">
        <v>171</v>
      </c>
      <c r="AU189" s="142" t="s">
        <v>88</v>
      </c>
      <c r="AY189" s="13" t="s">
        <v>169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3" t="s">
        <v>86</v>
      </c>
      <c r="BK189" s="143">
        <f>ROUND(I189*H189,2)</f>
        <v>0</v>
      </c>
      <c r="BL189" s="13" t="s">
        <v>175</v>
      </c>
      <c r="BM189" s="142" t="s">
        <v>292</v>
      </c>
    </row>
    <row r="190" spans="2:65" s="1" customFormat="1" ht="10.199999999999999">
      <c r="B190" s="28"/>
      <c r="D190" s="144" t="s">
        <v>176</v>
      </c>
      <c r="F190" s="145" t="s">
        <v>571</v>
      </c>
      <c r="I190" s="146"/>
      <c r="L190" s="28"/>
      <c r="M190" s="147"/>
      <c r="T190" s="52"/>
      <c r="AT190" s="13" t="s">
        <v>176</v>
      </c>
      <c r="AU190" s="13" t="s">
        <v>88</v>
      </c>
    </row>
    <row r="191" spans="2:65" s="1" customFormat="1" ht="16.5" customHeight="1">
      <c r="B191" s="129"/>
      <c r="C191" s="148" t="s">
        <v>242</v>
      </c>
      <c r="D191" s="148" t="s">
        <v>199</v>
      </c>
      <c r="E191" s="149" t="s">
        <v>572</v>
      </c>
      <c r="F191" s="150" t="s">
        <v>573</v>
      </c>
      <c r="G191" s="151" t="s">
        <v>174</v>
      </c>
      <c r="H191" s="152">
        <v>54.06</v>
      </c>
      <c r="I191" s="153"/>
      <c r="J191" s="154">
        <f>ROUND(I191*H191,2)</f>
        <v>0</v>
      </c>
      <c r="K191" s="155"/>
      <c r="L191" s="156"/>
      <c r="M191" s="157" t="s">
        <v>1</v>
      </c>
      <c r="N191" s="158" t="s">
        <v>43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187</v>
      </c>
      <c r="AT191" s="142" t="s">
        <v>199</v>
      </c>
      <c r="AU191" s="142" t="s">
        <v>88</v>
      </c>
      <c r="AY191" s="13" t="s">
        <v>169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3" t="s">
        <v>86</v>
      </c>
      <c r="BK191" s="143">
        <f>ROUND(I191*H191,2)</f>
        <v>0</v>
      </c>
      <c r="BL191" s="13" t="s">
        <v>175</v>
      </c>
      <c r="BM191" s="142" t="s">
        <v>296</v>
      </c>
    </row>
    <row r="192" spans="2:65" s="1" customFormat="1" ht="10.199999999999999">
      <c r="B192" s="28"/>
      <c r="D192" s="144" t="s">
        <v>176</v>
      </c>
      <c r="F192" s="145" t="s">
        <v>573</v>
      </c>
      <c r="I192" s="146"/>
      <c r="L192" s="28"/>
      <c r="M192" s="147"/>
      <c r="T192" s="52"/>
      <c r="AT192" s="13" t="s">
        <v>176</v>
      </c>
      <c r="AU192" s="13" t="s">
        <v>88</v>
      </c>
    </row>
    <row r="193" spans="2:65" s="1" customFormat="1" ht="16.5" customHeight="1">
      <c r="B193" s="129"/>
      <c r="C193" s="148" t="s">
        <v>297</v>
      </c>
      <c r="D193" s="148" t="s">
        <v>199</v>
      </c>
      <c r="E193" s="149" t="s">
        <v>574</v>
      </c>
      <c r="F193" s="150" t="s">
        <v>575</v>
      </c>
      <c r="G193" s="151" t="s">
        <v>174</v>
      </c>
      <c r="H193" s="152">
        <v>6.5279999999999996</v>
      </c>
      <c r="I193" s="153"/>
      <c r="J193" s="154">
        <f>ROUND(I193*H193,2)</f>
        <v>0</v>
      </c>
      <c r="K193" s="155"/>
      <c r="L193" s="156"/>
      <c r="M193" s="157" t="s">
        <v>1</v>
      </c>
      <c r="N193" s="158" t="s">
        <v>43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187</v>
      </c>
      <c r="AT193" s="142" t="s">
        <v>199</v>
      </c>
      <c r="AU193" s="142" t="s">
        <v>88</v>
      </c>
      <c r="AY193" s="13" t="s">
        <v>169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3" t="s">
        <v>86</v>
      </c>
      <c r="BK193" s="143">
        <f>ROUND(I193*H193,2)</f>
        <v>0</v>
      </c>
      <c r="BL193" s="13" t="s">
        <v>175</v>
      </c>
      <c r="BM193" s="142" t="s">
        <v>300</v>
      </c>
    </row>
    <row r="194" spans="2:65" s="1" customFormat="1" ht="10.199999999999999">
      <c r="B194" s="28"/>
      <c r="D194" s="144" t="s">
        <v>176</v>
      </c>
      <c r="F194" s="145" t="s">
        <v>575</v>
      </c>
      <c r="I194" s="146"/>
      <c r="L194" s="28"/>
      <c r="M194" s="147"/>
      <c r="T194" s="52"/>
      <c r="AT194" s="13" t="s">
        <v>176</v>
      </c>
      <c r="AU194" s="13" t="s">
        <v>88</v>
      </c>
    </row>
    <row r="195" spans="2:65" s="1" customFormat="1" ht="24.15" customHeight="1">
      <c r="B195" s="129"/>
      <c r="C195" s="130" t="s">
        <v>245</v>
      </c>
      <c r="D195" s="130" t="s">
        <v>171</v>
      </c>
      <c r="E195" s="131" t="s">
        <v>582</v>
      </c>
      <c r="F195" s="132" t="s">
        <v>583</v>
      </c>
      <c r="G195" s="133" t="s">
        <v>174</v>
      </c>
      <c r="H195" s="134">
        <v>14</v>
      </c>
      <c r="I195" s="135"/>
      <c r="J195" s="136">
        <f>ROUND(I195*H195,2)</f>
        <v>0</v>
      </c>
      <c r="K195" s="137"/>
      <c r="L195" s="28"/>
      <c r="M195" s="138" t="s">
        <v>1</v>
      </c>
      <c r="N195" s="139" t="s">
        <v>43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175</v>
      </c>
      <c r="AT195" s="142" t="s">
        <v>171</v>
      </c>
      <c r="AU195" s="142" t="s">
        <v>88</v>
      </c>
      <c r="AY195" s="13" t="s">
        <v>169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3" t="s">
        <v>86</v>
      </c>
      <c r="BK195" s="143">
        <f>ROUND(I195*H195,2)</f>
        <v>0</v>
      </c>
      <c r="BL195" s="13" t="s">
        <v>175</v>
      </c>
      <c r="BM195" s="142" t="s">
        <v>304</v>
      </c>
    </row>
    <row r="196" spans="2:65" s="1" customFormat="1" ht="19.2">
      <c r="B196" s="28"/>
      <c r="D196" s="144" t="s">
        <v>176</v>
      </c>
      <c r="F196" s="145" t="s">
        <v>583</v>
      </c>
      <c r="I196" s="146"/>
      <c r="L196" s="28"/>
      <c r="M196" s="147"/>
      <c r="T196" s="52"/>
      <c r="AT196" s="13" t="s">
        <v>176</v>
      </c>
      <c r="AU196" s="13" t="s">
        <v>88</v>
      </c>
    </row>
    <row r="197" spans="2:65" s="1" customFormat="1" ht="24.15" customHeight="1">
      <c r="B197" s="129"/>
      <c r="C197" s="148" t="s">
        <v>305</v>
      </c>
      <c r="D197" s="148" t="s">
        <v>199</v>
      </c>
      <c r="E197" s="149" t="s">
        <v>584</v>
      </c>
      <c r="F197" s="150" t="s">
        <v>585</v>
      </c>
      <c r="G197" s="151" t="s">
        <v>174</v>
      </c>
      <c r="H197" s="152">
        <v>14.42</v>
      </c>
      <c r="I197" s="153"/>
      <c r="J197" s="154">
        <f>ROUND(I197*H197,2)</f>
        <v>0</v>
      </c>
      <c r="K197" s="155"/>
      <c r="L197" s="156"/>
      <c r="M197" s="157" t="s">
        <v>1</v>
      </c>
      <c r="N197" s="158" t="s">
        <v>43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187</v>
      </c>
      <c r="AT197" s="142" t="s">
        <v>199</v>
      </c>
      <c r="AU197" s="142" t="s">
        <v>88</v>
      </c>
      <c r="AY197" s="13" t="s">
        <v>169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3" t="s">
        <v>86</v>
      </c>
      <c r="BK197" s="143">
        <f>ROUND(I197*H197,2)</f>
        <v>0</v>
      </c>
      <c r="BL197" s="13" t="s">
        <v>175</v>
      </c>
      <c r="BM197" s="142" t="s">
        <v>198</v>
      </c>
    </row>
    <row r="198" spans="2:65" s="1" customFormat="1" ht="19.2">
      <c r="B198" s="28"/>
      <c r="D198" s="144" t="s">
        <v>176</v>
      </c>
      <c r="F198" s="145" t="s">
        <v>585</v>
      </c>
      <c r="I198" s="146"/>
      <c r="L198" s="28"/>
      <c r="M198" s="147"/>
      <c r="T198" s="52"/>
      <c r="AT198" s="13" t="s">
        <v>176</v>
      </c>
      <c r="AU198" s="13" t="s">
        <v>88</v>
      </c>
    </row>
    <row r="199" spans="2:65" s="11" customFormat="1" ht="22.8" customHeight="1">
      <c r="B199" s="117"/>
      <c r="D199" s="118" t="s">
        <v>77</v>
      </c>
      <c r="E199" s="127" t="s">
        <v>187</v>
      </c>
      <c r="F199" s="127" t="s">
        <v>321</v>
      </c>
      <c r="I199" s="120"/>
      <c r="J199" s="128">
        <f>BK199</f>
        <v>0</v>
      </c>
      <c r="L199" s="117"/>
      <c r="M199" s="122"/>
      <c r="P199" s="123">
        <f>SUM(P200:P209)</f>
        <v>0</v>
      </c>
      <c r="R199" s="123">
        <f>SUM(R200:R209)</f>
        <v>0</v>
      </c>
      <c r="T199" s="124">
        <f>SUM(T200:T209)</f>
        <v>0</v>
      </c>
      <c r="AR199" s="118" t="s">
        <v>86</v>
      </c>
      <c r="AT199" s="125" t="s">
        <v>77</v>
      </c>
      <c r="AU199" s="125" t="s">
        <v>86</v>
      </c>
      <c r="AY199" s="118" t="s">
        <v>169</v>
      </c>
      <c r="BK199" s="126">
        <f>SUM(BK200:BK209)</f>
        <v>0</v>
      </c>
    </row>
    <row r="200" spans="2:65" s="1" customFormat="1" ht="24.15" customHeight="1">
      <c r="B200" s="129"/>
      <c r="C200" s="130" t="s">
        <v>250</v>
      </c>
      <c r="D200" s="130" t="s">
        <v>171</v>
      </c>
      <c r="E200" s="131" t="s">
        <v>588</v>
      </c>
      <c r="F200" s="132" t="s">
        <v>589</v>
      </c>
      <c r="G200" s="133" t="s">
        <v>195</v>
      </c>
      <c r="H200" s="134">
        <v>20</v>
      </c>
      <c r="I200" s="135"/>
      <c r="J200" s="136">
        <f>ROUND(I200*H200,2)</f>
        <v>0</v>
      </c>
      <c r="K200" s="137"/>
      <c r="L200" s="28"/>
      <c r="M200" s="138" t="s">
        <v>1</v>
      </c>
      <c r="N200" s="139" t="s">
        <v>43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175</v>
      </c>
      <c r="AT200" s="142" t="s">
        <v>171</v>
      </c>
      <c r="AU200" s="142" t="s">
        <v>88</v>
      </c>
      <c r="AY200" s="13" t="s">
        <v>169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3" t="s">
        <v>86</v>
      </c>
      <c r="BK200" s="143">
        <f>ROUND(I200*H200,2)</f>
        <v>0</v>
      </c>
      <c r="BL200" s="13" t="s">
        <v>175</v>
      </c>
      <c r="BM200" s="142" t="s">
        <v>209</v>
      </c>
    </row>
    <row r="201" spans="2:65" s="1" customFormat="1" ht="19.2">
      <c r="B201" s="28"/>
      <c r="D201" s="144" t="s">
        <v>176</v>
      </c>
      <c r="F201" s="145" t="s">
        <v>589</v>
      </c>
      <c r="I201" s="146"/>
      <c r="L201" s="28"/>
      <c r="M201" s="147"/>
      <c r="T201" s="52"/>
      <c r="AT201" s="13" t="s">
        <v>176</v>
      </c>
      <c r="AU201" s="13" t="s">
        <v>88</v>
      </c>
    </row>
    <row r="202" spans="2:65" s="1" customFormat="1" ht="24.15" customHeight="1">
      <c r="B202" s="129"/>
      <c r="C202" s="130" t="s">
        <v>310</v>
      </c>
      <c r="D202" s="130" t="s">
        <v>171</v>
      </c>
      <c r="E202" s="131" t="s">
        <v>690</v>
      </c>
      <c r="F202" s="132" t="s">
        <v>691</v>
      </c>
      <c r="G202" s="133" t="s">
        <v>329</v>
      </c>
      <c r="H202" s="134">
        <v>2</v>
      </c>
      <c r="I202" s="135"/>
      <c r="J202" s="136">
        <f>ROUND(I202*H202,2)</f>
        <v>0</v>
      </c>
      <c r="K202" s="137"/>
      <c r="L202" s="28"/>
      <c r="M202" s="138" t="s">
        <v>1</v>
      </c>
      <c r="N202" s="139" t="s">
        <v>43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175</v>
      </c>
      <c r="AT202" s="142" t="s">
        <v>171</v>
      </c>
      <c r="AU202" s="142" t="s">
        <v>88</v>
      </c>
      <c r="AY202" s="13" t="s">
        <v>169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3" t="s">
        <v>86</v>
      </c>
      <c r="BK202" s="143">
        <f>ROUND(I202*H202,2)</f>
        <v>0</v>
      </c>
      <c r="BL202" s="13" t="s">
        <v>175</v>
      </c>
      <c r="BM202" s="142" t="s">
        <v>313</v>
      </c>
    </row>
    <row r="203" spans="2:65" s="1" customFormat="1" ht="19.2">
      <c r="B203" s="28"/>
      <c r="D203" s="144" t="s">
        <v>176</v>
      </c>
      <c r="F203" s="145" t="s">
        <v>691</v>
      </c>
      <c r="I203" s="146"/>
      <c r="L203" s="28"/>
      <c r="M203" s="147"/>
      <c r="T203" s="52"/>
      <c r="AT203" s="13" t="s">
        <v>176</v>
      </c>
      <c r="AU203" s="13" t="s">
        <v>88</v>
      </c>
    </row>
    <row r="204" spans="2:65" s="1" customFormat="1" ht="21.75" customHeight="1">
      <c r="B204" s="129"/>
      <c r="C204" s="130" t="s">
        <v>253</v>
      </c>
      <c r="D204" s="130" t="s">
        <v>171</v>
      </c>
      <c r="E204" s="131" t="s">
        <v>590</v>
      </c>
      <c r="F204" s="132" t="s">
        <v>591</v>
      </c>
      <c r="G204" s="133" t="s">
        <v>195</v>
      </c>
      <c r="H204" s="134">
        <v>20</v>
      </c>
      <c r="I204" s="135"/>
      <c r="J204" s="136">
        <f>ROUND(I204*H204,2)</f>
        <v>0</v>
      </c>
      <c r="K204" s="137"/>
      <c r="L204" s="28"/>
      <c r="M204" s="138" t="s">
        <v>1</v>
      </c>
      <c r="N204" s="139" t="s">
        <v>43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175</v>
      </c>
      <c r="AT204" s="142" t="s">
        <v>171</v>
      </c>
      <c r="AU204" s="142" t="s">
        <v>88</v>
      </c>
      <c r="AY204" s="13" t="s">
        <v>169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3" t="s">
        <v>86</v>
      </c>
      <c r="BK204" s="143">
        <f>ROUND(I204*H204,2)</f>
        <v>0</v>
      </c>
      <c r="BL204" s="13" t="s">
        <v>175</v>
      </c>
      <c r="BM204" s="142" t="s">
        <v>316</v>
      </c>
    </row>
    <row r="205" spans="2:65" s="1" customFormat="1" ht="10.199999999999999">
      <c r="B205" s="28"/>
      <c r="D205" s="144" t="s">
        <v>176</v>
      </c>
      <c r="F205" s="145" t="s">
        <v>591</v>
      </c>
      <c r="I205" s="146"/>
      <c r="L205" s="28"/>
      <c r="M205" s="147"/>
      <c r="T205" s="52"/>
      <c r="AT205" s="13" t="s">
        <v>176</v>
      </c>
      <c r="AU205" s="13" t="s">
        <v>88</v>
      </c>
    </row>
    <row r="206" spans="2:65" s="1" customFormat="1" ht="24.15" customHeight="1">
      <c r="B206" s="129"/>
      <c r="C206" s="130" t="s">
        <v>317</v>
      </c>
      <c r="D206" s="130" t="s">
        <v>171</v>
      </c>
      <c r="E206" s="131" t="s">
        <v>499</v>
      </c>
      <c r="F206" s="132" t="s">
        <v>500</v>
      </c>
      <c r="G206" s="133" t="s">
        <v>179</v>
      </c>
      <c r="H206" s="134">
        <v>1</v>
      </c>
      <c r="I206" s="135"/>
      <c r="J206" s="136">
        <f>ROUND(I206*H206,2)</f>
        <v>0</v>
      </c>
      <c r="K206" s="137"/>
      <c r="L206" s="28"/>
      <c r="M206" s="138" t="s">
        <v>1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175</v>
      </c>
      <c r="AT206" s="142" t="s">
        <v>171</v>
      </c>
      <c r="AU206" s="142" t="s">
        <v>88</v>
      </c>
      <c r="AY206" s="13" t="s">
        <v>169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3" t="s">
        <v>86</v>
      </c>
      <c r="BK206" s="143">
        <f>ROUND(I206*H206,2)</f>
        <v>0</v>
      </c>
      <c r="BL206" s="13" t="s">
        <v>175</v>
      </c>
      <c r="BM206" s="142" t="s">
        <v>320</v>
      </c>
    </row>
    <row r="207" spans="2:65" s="1" customFormat="1" ht="19.2">
      <c r="B207" s="28"/>
      <c r="D207" s="144" t="s">
        <v>176</v>
      </c>
      <c r="F207" s="145" t="s">
        <v>500</v>
      </c>
      <c r="I207" s="146"/>
      <c r="L207" s="28"/>
      <c r="M207" s="147"/>
      <c r="T207" s="52"/>
      <c r="AT207" s="13" t="s">
        <v>176</v>
      </c>
      <c r="AU207" s="13" t="s">
        <v>88</v>
      </c>
    </row>
    <row r="208" spans="2:65" s="1" customFormat="1" ht="24.15" customHeight="1">
      <c r="B208" s="129"/>
      <c r="C208" s="130" t="s">
        <v>257</v>
      </c>
      <c r="D208" s="130" t="s">
        <v>171</v>
      </c>
      <c r="E208" s="131" t="s">
        <v>592</v>
      </c>
      <c r="F208" s="132" t="s">
        <v>593</v>
      </c>
      <c r="G208" s="133" t="s">
        <v>179</v>
      </c>
      <c r="H208" s="134">
        <v>2</v>
      </c>
      <c r="I208" s="135"/>
      <c r="J208" s="136">
        <f>ROUND(I208*H208,2)</f>
        <v>0</v>
      </c>
      <c r="K208" s="137"/>
      <c r="L208" s="28"/>
      <c r="M208" s="138" t="s">
        <v>1</v>
      </c>
      <c r="N208" s="139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175</v>
      </c>
      <c r="AT208" s="142" t="s">
        <v>171</v>
      </c>
      <c r="AU208" s="142" t="s">
        <v>88</v>
      </c>
      <c r="AY208" s="13" t="s">
        <v>169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3" t="s">
        <v>86</v>
      </c>
      <c r="BK208" s="143">
        <f>ROUND(I208*H208,2)</f>
        <v>0</v>
      </c>
      <c r="BL208" s="13" t="s">
        <v>175</v>
      </c>
      <c r="BM208" s="142" t="s">
        <v>324</v>
      </c>
    </row>
    <row r="209" spans="2:65" s="1" customFormat="1" ht="19.2">
      <c r="B209" s="28"/>
      <c r="D209" s="144" t="s">
        <v>176</v>
      </c>
      <c r="F209" s="145" t="s">
        <v>593</v>
      </c>
      <c r="I209" s="146"/>
      <c r="L209" s="28"/>
      <c r="M209" s="147"/>
      <c r="T209" s="52"/>
      <c r="AT209" s="13" t="s">
        <v>176</v>
      </c>
      <c r="AU209" s="13" t="s">
        <v>88</v>
      </c>
    </row>
    <row r="210" spans="2:65" s="11" customFormat="1" ht="22.8" customHeight="1">
      <c r="B210" s="117"/>
      <c r="D210" s="118" t="s">
        <v>77</v>
      </c>
      <c r="E210" s="127" t="s">
        <v>217</v>
      </c>
      <c r="F210" s="127" t="s">
        <v>325</v>
      </c>
      <c r="I210" s="120"/>
      <c r="J210" s="128">
        <f>BK210</f>
        <v>0</v>
      </c>
      <c r="L210" s="117"/>
      <c r="M210" s="122"/>
      <c r="P210" s="123">
        <f>SUM(P211:P248)</f>
        <v>0</v>
      </c>
      <c r="R210" s="123">
        <f>SUM(R211:R248)</f>
        <v>0</v>
      </c>
      <c r="T210" s="124">
        <f>SUM(T211:T248)</f>
        <v>0</v>
      </c>
      <c r="AR210" s="118" t="s">
        <v>86</v>
      </c>
      <c r="AT210" s="125" t="s">
        <v>77</v>
      </c>
      <c r="AU210" s="125" t="s">
        <v>86</v>
      </c>
      <c r="AY210" s="118" t="s">
        <v>169</v>
      </c>
      <c r="BK210" s="126">
        <f>SUM(BK211:BK248)</f>
        <v>0</v>
      </c>
    </row>
    <row r="211" spans="2:65" s="1" customFormat="1" ht="24.15" customHeight="1">
      <c r="B211" s="129"/>
      <c r="C211" s="130" t="s">
        <v>326</v>
      </c>
      <c r="D211" s="130" t="s">
        <v>171</v>
      </c>
      <c r="E211" s="131" t="s">
        <v>335</v>
      </c>
      <c r="F211" s="132" t="s">
        <v>336</v>
      </c>
      <c r="G211" s="133" t="s">
        <v>179</v>
      </c>
      <c r="H211" s="134">
        <v>61</v>
      </c>
      <c r="I211" s="135"/>
      <c r="J211" s="136">
        <f>ROUND(I211*H211,2)</f>
        <v>0</v>
      </c>
      <c r="K211" s="137"/>
      <c r="L211" s="28"/>
      <c r="M211" s="138" t="s">
        <v>1</v>
      </c>
      <c r="N211" s="139" t="s">
        <v>43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175</v>
      </c>
      <c r="AT211" s="142" t="s">
        <v>171</v>
      </c>
      <c r="AU211" s="142" t="s">
        <v>88</v>
      </c>
      <c r="AY211" s="13" t="s">
        <v>169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3" t="s">
        <v>86</v>
      </c>
      <c r="BK211" s="143">
        <f>ROUND(I211*H211,2)</f>
        <v>0</v>
      </c>
      <c r="BL211" s="13" t="s">
        <v>175</v>
      </c>
      <c r="BM211" s="142" t="s">
        <v>330</v>
      </c>
    </row>
    <row r="212" spans="2:65" s="1" customFormat="1" ht="19.2">
      <c r="B212" s="28"/>
      <c r="D212" s="144" t="s">
        <v>176</v>
      </c>
      <c r="F212" s="145" t="s">
        <v>336</v>
      </c>
      <c r="I212" s="146"/>
      <c r="L212" s="28"/>
      <c r="M212" s="147"/>
      <c r="T212" s="52"/>
      <c r="AT212" s="13" t="s">
        <v>176</v>
      </c>
      <c r="AU212" s="13" t="s">
        <v>88</v>
      </c>
    </row>
    <row r="213" spans="2:65" s="1" customFormat="1" ht="21.75" customHeight="1">
      <c r="B213" s="129"/>
      <c r="C213" s="148" t="s">
        <v>260</v>
      </c>
      <c r="D213" s="148" t="s">
        <v>199</v>
      </c>
      <c r="E213" s="149" t="s">
        <v>342</v>
      </c>
      <c r="F213" s="150" t="s">
        <v>343</v>
      </c>
      <c r="G213" s="151" t="s">
        <v>179</v>
      </c>
      <c r="H213" s="152">
        <v>12</v>
      </c>
      <c r="I213" s="153"/>
      <c r="J213" s="154">
        <f>ROUND(I213*H213,2)</f>
        <v>0</v>
      </c>
      <c r="K213" s="155"/>
      <c r="L213" s="156"/>
      <c r="M213" s="157" t="s">
        <v>1</v>
      </c>
      <c r="N213" s="158" t="s">
        <v>43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187</v>
      </c>
      <c r="AT213" s="142" t="s">
        <v>199</v>
      </c>
      <c r="AU213" s="142" t="s">
        <v>88</v>
      </c>
      <c r="AY213" s="13" t="s">
        <v>169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3" t="s">
        <v>86</v>
      </c>
      <c r="BK213" s="143">
        <f>ROUND(I213*H213,2)</f>
        <v>0</v>
      </c>
      <c r="BL213" s="13" t="s">
        <v>175</v>
      </c>
      <c r="BM213" s="142" t="s">
        <v>333</v>
      </c>
    </row>
    <row r="214" spans="2:65" s="1" customFormat="1" ht="10.199999999999999">
      <c r="B214" s="28"/>
      <c r="D214" s="144" t="s">
        <v>176</v>
      </c>
      <c r="F214" s="145" t="s">
        <v>343</v>
      </c>
      <c r="I214" s="146"/>
      <c r="L214" s="28"/>
      <c r="M214" s="147"/>
      <c r="T214" s="52"/>
      <c r="AT214" s="13" t="s">
        <v>176</v>
      </c>
      <c r="AU214" s="13" t="s">
        <v>88</v>
      </c>
    </row>
    <row r="215" spans="2:65" s="1" customFormat="1" ht="16.5" customHeight="1">
      <c r="B215" s="129"/>
      <c r="C215" s="148" t="s">
        <v>334</v>
      </c>
      <c r="D215" s="148" t="s">
        <v>199</v>
      </c>
      <c r="E215" s="149" t="s">
        <v>692</v>
      </c>
      <c r="F215" s="150" t="s">
        <v>693</v>
      </c>
      <c r="G215" s="151" t="s">
        <v>179</v>
      </c>
      <c r="H215" s="152">
        <v>2</v>
      </c>
      <c r="I215" s="153"/>
      <c r="J215" s="154">
        <f>ROUND(I215*H215,2)</f>
        <v>0</v>
      </c>
      <c r="K215" s="155"/>
      <c r="L215" s="156"/>
      <c r="M215" s="157" t="s">
        <v>1</v>
      </c>
      <c r="N215" s="158" t="s">
        <v>43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187</v>
      </c>
      <c r="AT215" s="142" t="s">
        <v>199</v>
      </c>
      <c r="AU215" s="142" t="s">
        <v>88</v>
      </c>
      <c r="AY215" s="13" t="s">
        <v>169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3" t="s">
        <v>86</v>
      </c>
      <c r="BK215" s="143">
        <f>ROUND(I215*H215,2)</f>
        <v>0</v>
      </c>
      <c r="BL215" s="13" t="s">
        <v>175</v>
      </c>
      <c r="BM215" s="142" t="s">
        <v>337</v>
      </c>
    </row>
    <row r="216" spans="2:65" s="1" customFormat="1" ht="10.199999999999999">
      <c r="B216" s="28"/>
      <c r="D216" s="144" t="s">
        <v>176</v>
      </c>
      <c r="F216" s="145" t="s">
        <v>693</v>
      </c>
      <c r="I216" s="146"/>
      <c r="L216" s="28"/>
      <c r="M216" s="147"/>
      <c r="T216" s="52"/>
      <c r="AT216" s="13" t="s">
        <v>176</v>
      </c>
      <c r="AU216" s="13" t="s">
        <v>88</v>
      </c>
    </row>
    <row r="217" spans="2:65" s="1" customFormat="1" ht="16.5" customHeight="1">
      <c r="B217" s="129"/>
      <c r="C217" s="148" t="s">
        <v>263</v>
      </c>
      <c r="D217" s="148" t="s">
        <v>199</v>
      </c>
      <c r="E217" s="149" t="s">
        <v>601</v>
      </c>
      <c r="F217" s="150" t="s">
        <v>602</v>
      </c>
      <c r="G217" s="151" t="s">
        <v>179</v>
      </c>
      <c r="H217" s="152">
        <v>3</v>
      </c>
      <c r="I217" s="153"/>
      <c r="J217" s="154">
        <f>ROUND(I217*H217,2)</f>
        <v>0</v>
      </c>
      <c r="K217" s="155"/>
      <c r="L217" s="156"/>
      <c r="M217" s="157" t="s">
        <v>1</v>
      </c>
      <c r="N217" s="158" t="s">
        <v>43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187</v>
      </c>
      <c r="AT217" s="142" t="s">
        <v>199</v>
      </c>
      <c r="AU217" s="142" t="s">
        <v>88</v>
      </c>
      <c r="AY217" s="13" t="s">
        <v>169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3" t="s">
        <v>86</v>
      </c>
      <c r="BK217" s="143">
        <f>ROUND(I217*H217,2)</f>
        <v>0</v>
      </c>
      <c r="BL217" s="13" t="s">
        <v>175</v>
      </c>
      <c r="BM217" s="142" t="s">
        <v>340</v>
      </c>
    </row>
    <row r="218" spans="2:65" s="1" customFormat="1" ht="10.199999999999999">
      <c r="B218" s="28"/>
      <c r="D218" s="144" t="s">
        <v>176</v>
      </c>
      <c r="F218" s="145" t="s">
        <v>602</v>
      </c>
      <c r="I218" s="146"/>
      <c r="L218" s="28"/>
      <c r="M218" s="147"/>
      <c r="T218" s="52"/>
      <c r="AT218" s="13" t="s">
        <v>176</v>
      </c>
      <c r="AU218" s="13" t="s">
        <v>88</v>
      </c>
    </row>
    <row r="219" spans="2:65" s="1" customFormat="1" ht="16.5" customHeight="1">
      <c r="B219" s="129"/>
      <c r="C219" s="148" t="s">
        <v>341</v>
      </c>
      <c r="D219" s="148" t="s">
        <v>199</v>
      </c>
      <c r="E219" s="149" t="s">
        <v>694</v>
      </c>
      <c r="F219" s="150" t="s">
        <v>695</v>
      </c>
      <c r="G219" s="151" t="s">
        <v>179</v>
      </c>
      <c r="H219" s="152">
        <v>4</v>
      </c>
      <c r="I219" s="153"/>
      <c r="J219" s="154">
        <f>ROUND(I219*H219,2)</f>
        <v>0</v>
      </c>
      <c r="K219" s="155"/>
      <c r="L219" s="156"/>
      <c r="M219" s="157" t="s">
        <v>1</v>
      </c>
      <c r="N219" s="158" t="s">
        <v>43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187</v>
      </c>
      <c r="AT219" s="142" t="s">
        <v>199</v>
      </c>
      <c r="AU219" s="142" t="s">
        <v>88</v>
      </c>
      <c r="AY219" s="13" t="s">
        <v>169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3" t="s">
        <v>86</v>
      </c>
      <c r="BK219" s="143">
        <f>ROUND(I219*H219,2)</f>
        <v>0</v>
      </c>
      <c r="BL219" s="13" t="s">
        <v>175</v>
      </c>
      <c r="BM219" s="142" t="s">
        <v>344</v>
      </c>
    </row>
    <row r="220" spans="2:65" s="1" customFormat="1" ht="10.199999999999999">
      <c r="B220" s="28"/>
      <c r="D220" s="144" t="s">
        <v>176</v>
      </c>
      <c r="F220" s="145" t="s">
        <v>695</v>
      </c>
      <c r="I220" s="146"/>
      <c r="L220" s="28"/>
      <c r="M220" s="147"/>
      <c r="T220" s="52"/>
      <c r="AT220" s="13" t="s">
        <v>176</v>
      </c>
      <c r="AU220" s="13" t="s">
        <v>88</v>
      </c>
    </row>
    <row r="221" spans="2:65" s="1" customFormat="1" ht="16.5" customHeight="1">
      <c r="B221" s="129"/>
      <c r="C221" s="148" t="s">
        <v>266</v>
      </c>
      <c r="D221" s="148" t="s">
        <v>199</v>
      </c>
      <c r="E221" s="149" t="s">
        <v>696</v>
      </c>
      <c r="F221" s="150" t="s">
        <v>604</v>
      </c>
      <c r="G221" s="151" t="s">
        <v>179</v>
      </c>
      <c r="H221" s="152">
        <v>30</v>
      </c>
      <c r="I221" s="153"/>
      <c r="J221" s="154">
        <f>ROUND(I221*H221,2)</f>
        <v>0</v>
      </c>
      <c r="K221" s="155"/>
      <c r="L221" s="156"/>
      <c r="M221" s="157" t="s">
        <v>1</v>
      </c>
      <c r="N221" s="158" t="s">
        <v>43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187</v>
      </c>
      <c r="AT221" s="142" t="s">
        <v>199</v>
      </c>
      <c r="AU221" s="142" t="s">
        <v>88</v>
      </c>
      <c r="AY221" s="13" t="s">
        <v>169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3" t="s">
        <v>86</v>
      </c>
      <c r="BK221" s="143">
        <f>ROUND(I221*H221,2)</f>
        <v>0</v>
      </c>
      <c r="BL221" s="13" t="s">
        <v>175</v>
      </c>
      <c r="BM221" s="142" t="s">
        <v>347</v>
      </c>
    </row>
    <row r="222" spans="2:65" s="1" customFormat="1" ht="10.199999999999999">
      <c r="B222" s="28"/>
      <c r="D222" s="144" t="s">
        <v>176</v>
      </c>
      <c r="F222" s="145" t="s">
        <v>604</v>
      </c>
      <c r="I222" s="146"/>
      <c r="L222" s="28"/>
      <c r="M222" s="147"/>
      <c r="T222" s="52"/>
      <c r="AT222" s="13" t="s">
        <v>176</v>
      </c>
      <c r="AU222" s="13" t="s">
        <v>88</v>
      </c>
    </row>
    <row r="223" spans="2:65" s="1" customFormat="1" ht="16.5" customHeight="1">
      <c r="B223" s="129"/>
      <c r="C223" s="148" t="s">
        <v>348</v>
      </c>
      <c r="D223" s="148" t="s">
        <v>199</v>
      </c>
      <c r="E223" s="149" t="s">
        <v>697</v>
      </c>
      <c r="F223" s="150" t="s">
        <v>606</v>
      </c>
      <c r="G223" s="151" t="s">
        <v>179</v>
      </c>
      <c r="H223" s="152">
        <v>9</v>
      </c>
      <c r="I223" s="153"/>
      <c r="J223" s="154">
        <f>ROUND(I223*H223,2)</f>
        <v>0</v>
      </c>
      <c r="K223" s="155"/>
      <c r="L223" s="156"/>
      <c r="M223" s="157" t="s">
        <v>1</v>
      </c>
      <c r="N223" s="158" t="s">
        <v>43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187</v>
      </c>
      <c r="AT223" s="142" t="s">
        <v>199</v>
      </c>
      <c r="AU223" s="142" t="s">
        <v>88</v>
      </c>
      <c r="AY223" s="13" t="s">
        <v>169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3" t="s">
        <v>86</v>
      </c>
      <c r="BK223" s="143">
        <f>ROUND(I223*H223,2)</f>
        <v>0</v>
      </c>
      <c r="BL223" s="13" t="s">
        <v>175</v>
      </c>
      <c r="BM223" s="142" t="s">
        <v>351</v>
      </c>
    </row>
    <row r="224" spans="2:65" s="1" customFormat="1" ht="10.199999999999999">
      <c r="B224" s="28"/>
      <c r="D224" s="144" t="s">
        <v>176</v>
      </c>
      <c r="F224" s="145" t="s">
        <v>606</v>
      </c>
      <c r="I224" s="146"/>
      <c r="L224" s="28"/>
      <c r="M224" s="147"/>
      <c r="T224" s="52"/>
      <c r="AT224" s="13" t="s">
        <v>176</v>
      </c>
      <c r="AU224" s="13" t="s">
        <v>88</v>
      </c>
    </row>
    <row r="225" spans="2:65" s="1" customFormat="1" ht="16.5" customHeight="1">
      <c r="B225" s="129"/>
      <c r="C225" s="148" t="s">
        <v>270</v>
      </c>
      <c r="D225" s="148" t="s">
        <v>199</v>
      </c>
      <c r="E225" s="149" t="s">
        <v>698</v>
      </c>
      <c r="F225" s="150" t="s">
        <v>699</v>
      </c>
      <c r="G225" s="151" t="s">
        <v>179</v>
      </c>
      <c r="H225" s="152">
        <v>1</v>
      </c>
      <c r="I225" s="153"/>
      <c r="J225" s="154">
        <f>ROUND(I225*H225,2)</f>
        <v>0</v>
      </c>
      <c r="K225" s="155"/>
      <c r="L225" s="156"/>
      <c r="M225" s="157" t="s">
        <v>1</v>
      </c>
      <c r="N225" s="158" t="s">
        <v>43</v>
      </c>
      <c r="P225" s="140">
        <f>O225*H225</f>
        <v>0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AR225" s="142" t="s">
        <v>187</v>
      </c>
      <c r="AT225" s="142" t="s">
        <v>199</v>
      </c>
      <c r="AU225" s="142" t="s">
        <v>88</v>
      </c>
      <c r="AY225" s="13" t="s">
        <v>169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3" t="s">
        <v>86</v>
      </c>
      <c r="BK225" s="143">
        <f>ROUND(I225*H225,2)</f>
        <v>0</v>
      </c>
      <c r="BL225" s="13" t="s">
        <v>175</v>
      </c>
      <c r="BM225" s="142" t="s">
        <v>354</v>
      </c>
    </row>
    <row r="226" spans="2:65" s="1" customFormat="1" ht="10.199999999999999">
      <c r="B226" s="28"/>
      <c r="D226" s="144" t="s">
        <v>176</v>
      </c>
      <c r="F226" s="145" t="s">
        <v>699</v>
      </c>
      <c r="I226" s="146"/>
      <c r="L226" s="28"/>
      <c r="M226" s="147"/>
      <c r="T226" s="52"/>
      <c r="AT226" s="13" t="s">
        <v>176</v>
      </c>
      <c r="AU226" s="13" t="s">
        <v>88</v>
      </c>
    </row>
    <row r="227" spans="2:65" s="1" customFormat="1" ht="24.15" customHeight="1">
      <c r="B227" s="129"/>
      <c r="C227" s="130" t="s">
        <v>355</v>
      </c>
      <c r="D227" s="130" t="s">
        <v>171</v>
      </c>
      <c r="E227" s="131" t="s">
        <v>349</v>
      </c>
      <c r="F227" s="132" t="s">
        <v>350</v>
      </c>
      <c r="G227" s="133" t="s">
        <v>179</v>
      </c>
      <c r="H227" s="134">
        <v>5</v>
      </c>
      <c r="I227" s="135"/>
      <c r="J227" s="136">
        <f>ROUND(I227*H227,2)</f>
        <v>0</v>
      </c>
      <c r="K227" s="137"/>
      <c r="L227" s="28"/>
      <c r="M227" s="138" t="s">
        <v>1</v>
      </c>
      <c r="N227" s="139" t="s">
        <v>43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175</v>
      </c>
      <c r="AT227" s="142" t="s">
        <v>171</v>
      </c>
      <c r="AU227" s="142" t="s">
        <v>88</v>
      </c>
      <c r="AY227" s="13" t="s">
        <v>169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3" t="s">
        <v>86</v>
      </c>
      <c r="BK227" s="143">
        <f>ROUND(I227*H227,2)</f>
        <v>0</v>
      </c>
      <c r="BL227" s="13" t="s">
        <v>175</v>
      </c>
      <c r="BM227" s="142" t="s">
        <v>358</v>
      </c>
    </row>
    <row r="228" spans="2:65" s="1" customFormat="1" ht="19.2">
      <c r="B228" s="28"/>
      <c r="D228" s="144" t="s">
        <v>176</v>
      </c>
      <c r="F228" s="145" t="s">
        <v>350</v>
      </c>
      <c r="I228" s="146"/>
      <c r="L228" s="28"/>
      <c r="M228" s="147"/>
      <c r="T228" s="52"/>
      <c r="AT228" s="13" t="s">
        <v>176</v>
      </c>
      <c r="AU228" s="13" t="s">
        <v>88</v>
      </c>
    </row>
    <row r="229" spans="2:65" s="1" customFormat="1" ht="21.75" customHeight="1">
      <c r="B229" s="129"/>
      <c r="C229" s="148" t="s">
        <v>273</v>
      </c>
      <c r="D229" s="148" t="s">
        <v>199</v>
      </c>
      <c r="E229" s="149" t="s">
        <v>352</v>
      </c>
      <c r="F229" s="150" t="s">
        <v>353</v>
      </c>
      <c r="G229" s="151" t="s">
        <v>179</v>
      </c>
      <c r="H229" s="152">
        <v>5</v>
      </c>
      <c r="I229" s="153"/>
      <c r="J229" s="154">
        <f>ROUND(I229*H229,2)</f>
        <v>0</v>
      </c>
      <c r="K229" s="155"/>
      <c r="L229" s="156"/>
      <c r="M229" s="157" t="s">
        <v>1</v>
      </c>
      <c r="N229" s="158" t="s">
        <v>43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187</v>
      </c>
      <c r="AT229" s="142" t="s">
        <v>199</v>
      </c>
      <c r="AU229" s="142" t="s">
        <v>88</v>
      </c>
      <c r="AY229" s="13" t="s">
        <v>169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3" t="s">
        <v>86</v>
      </c>
      <c r="BK229" s="143">
        <f>ROUND(I229*H229,2)</f>
        <v>0</v>
      </c>
      <c r="BL229" s="13" t="s">
        <v>175</v>
      </c>
      <c r="BM229" s="142" t="s">
        <v>361</v>
      </c>
    </row>
    <row r="230" spans="2:65" s="1" customFormat="1" ht="10.199999999999999">
      <c r="B230" s="28"/>
      <c r="D230" s="144" t="s">
        <v>176</v>
      </c>
      <c r="F230" s="145" t="s">
        <v>353</v>
      </c>
      <c r="I230" s="146"/>
      <c r="L230" s="28"/>
      <c r="M230" s="147"/>
      <c r="T230" s="52"/>
      <c r="AT230" s="13" t="s">
        <v>176</v>
      </c>
      <c r="AU230" s="13" t="s">
        <v>88</v>
      </c>
    </row>
    <row r="231" spans="2:65" s="1" customFormat="1" ht="16.5" customHeight="1">
      <c r="B231" s="129"/>
      <c r="C231" s="148" t="s">
        <v>362</v>
      </c>
      <c r="D231" s="148" t="s">
        <v>199</v>
      </c>
      <c r="E231" s="149" t="s">
        <v>356</v>
      </c>
      <c r="F231" s="150" t="s">
        <v>357</v>
      </c>
      <c r="G231" s="151" t="s">
        <v>179</v>
      </c>
      <c r="H231" s="152">
        <v>5</v>
      </c>
      <c r="I231" s="153"/>
      <c r="J231" s="154">
        <f>ROUND(I231*H231,2)</f>
        <v>0</v>
      </c>
      <c r="K231" s="155"/>
      <c r="L231" s="156"/>
      <c r="M231" s="157" t="s">
        <v>1</v>
      </c>
      <c r="N231" s="158" t="s">
        <v>43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187</v>
      </c>
      <c r="AT231" s="142" t="s">
        <v>199</v>
      </c>
      <c r="AU231" s="142" t="s">
        <v>88</v>
      </c>
      <c r="AY231" s="13" t="s">
        <v>169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3" t="s">
        <v>86</v>
      </c>
      <c r="BK231" s="143">
        <f>ROUND(I231*H231,2)</f>
        <v>0</v>
      </c>
      <c r="BL231" s="13" t="s">
        <v>175</v>
      </c>
      <c r="BM231" s="142" t="s">
        <v>365</v>
      </c>
    </row>
    <row r="232" spans="2:65" s="1" customFormat="1" ht="10.199999999999999">
      <c r="B232" s="28"/>
      <c r="D232" s="144" t="s">
        <v>176</v>
      </c>
      <c r="F232" s="145" t="s">
        <v>357</v>
      </c>
      <c r="I232" s="146"/>
      <c r="L232" s="28"/>
      <c r="M232" s="147"/>
      <c r="T232" s="52"/>
      <c r="AT232" s="13" t="s">
        <v>176</v>
      </c>
      <c r="AU232" s="13" t="s">
        <v>88</v>
      </c>
    </row>
    <row r="233" spans="2:65" s="1" customFormat="1" ht="24.15" customHeight="1">
      <c r="B233" s="129"/>
      <c r="C233" s="130" t="s">
        <v>278</v>
      </c>
      <c r="D233" s="130" t="s">
        <v>171</v>
      </c>
      <c r="E233" s="131" t="s">
        <v>359</v>
      </c>
      <c r="F233" s="132" t="s">
        <v>360</v>
      </c>
      <c r="G233" s="133" t="s">
        <v>195</v>
      </c>
      <c r="H233" s="134">
        <v>153</v>
      </c>
      <c r="I233" s="135"/>
      <c r="J233" s="136">
        <f>ROUND(I233*H233,2)</f>
        <v>0</v>
      </c>
      <c r="K233" s="137"/>
      <c r="L233" s="28"/>
      <c r="M233" s="138" t="s">
        <v>1</v>
      </c>
      <c r="N233" s="139" t="s">
        <v>43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175</v>
      </c>
      <c r="AT233" s="142" t="s">
        <v>171</v>
      </c>
      <c r="AU233" s="142" t="s">
        <v>88</v>
      </c>
      <c r="AY233" s="13" t="s">
        <v>169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3" t="s">
        <v>86</v>
      </c>
      <c r="BK233" s="143">
        <f>ROUND(I233*H233,2)</f>
        <v>0</v>
      </c>
      <c r="BL233" s="13" t="s">
        <v>175</v>
      </c>
      <c r="BM233" s="142" t="s">
        <v>368</v>
      </c>
    </row>
    <row r="234" spans="2:65" s="1" customFormat="1" ht="19.2">
      <c r="B234" s="28"/>
      <c r="D234" s="144" t="s">
        <v>176</v>
      </c>
      <c r="F234" s="145" t="s">
        <v>360</v>
      </c>
      <c r="I234" s="146"/>
      <c r="L234" s="28"/>
      <c r="M234" s="147"/>
      <c r="T234" s="52"/>
      <c r="AT234" s="13" t="s">
        <v>176</v>
      </c>
      <c r="AU234" s="13" t="s">
        <v>88</v>
      </c>
    </row>
    <row r="235" spans="2:65" s="1" customFormat="1" ht="16.5" customHeight="1">
      <c r="B235" s="129"/>
      <c r="C235" s="148" t="s">
        <v>371</v>
      </c>
      <c r="D235" s="148" t="s">
        <v>199</v>
      </c>
      <c r="E235" s="149" t="s">
        <v>613</v>
      </c>
      <c r="F235" s="150" t="s">
        <v>614</v>
      </c>
      <c r="G235" s="151" t="s">
        <v>195</v>
      </c>
      <c r="H235" s="152">
        <v>17.34</v>
      </c>
      <c r="I235" s="153"/>
      <c r="J235" s="154">
        <f>ROUND(I235*H235,2)</f>
        <v>0</v>
      </c>
      <c r="K235" s="155"/>
      <c r="L235" s="156"/>
      <c r="M235" s="157" t="s">
        <v>1</v>
      </c>
      <c r="N235" s="158" t="s">
        <v>43</v>
      </c>
      <c r="P235" s="140">
        <f>O235*H235</f>
        <v>0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AR235" s="142" t="s">
        <v>187</v>
      </c>
      <c r="AT235" s="142" t="s">
        <v>199</v>
      </c>
      <c r="AU235" s="142" t="s">
        <v>88</v>
      </c>
      <c r="AY235" s="13" t="s">
        <v>169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3" t="s">
        <v>86</v>
      </c>
      <c r="BK235" s="143">
        <f>ROUND(I235*H235,2)</f>
        <v>0</v>
      </c>
      <c r="BL235" s="13" t="s">
        <v>175</v>
      </c>
      <c r="BM235" s="142" t="s">
        <v>374</v>
      </c>
    </row>
    <row r="236" spans="2:65" s="1" customFormat="1" ht="10.199999999999999">
      <c r="B236" s="28"/>
      <c r="D236" s="144" t="s">
        <v>176</v>
      </c>
      <c r="F236" s="145" t="s">
        <v>614</v>
      </c>
      <c r="I236" s="146"/>
      <c r="L236" s="28"/>
      <c r="M236" s="147"/>
      <c r="T236" s="52"/>
      <c r="AT236" s="13" t="s">
        <v>176</v>
      </c>
      <c r="AU236" s="13" t="s">
        <v>88</v>
      </c>
    </row>
    <row r="237" spans="2:65" s="1" customFormat="1" ht="16.5" customHeight="1">
      <c r="B237" s="129"/>
      <c r="C237" s="148" t="s">
        <v>281</v>
      </c>
      <c r="D237" s="148" t="s">
        <v>199</v>
      </c>
      <c r="E237" s="149" t="s">
        <v>363</v>
      </c>
      <c r="F237" s="150" t="s">
        <v>700</v>
      </c>
      <c r="G237" s="151" t="s">
        <v>195</v>
      </c>
      <c r="H237" s="152">
        <v>51</v>
      </c>
      <c r="I237" s="153"/>
      <c r="J237" s="154">
        <f>ROUND(I237*H237,2)</f>
        <v>0</v>
      </c>
      <c r="K237" s="155"/>
      <c r="L237" s="156"/>
      <c r="M237" s="157" t="s">
        <v>1</v>
      </c>
      <c r="N237" s="158" t="s">
        <v>43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187</v>
      </c>
      <c r="AT237" s="142" t="s">
        <v>199</v>
      </c>
      <c r="AU237" s="142" t="s">
        <v>88</v>
      </c>
      <c r="AY237" s="13" t="s">
        <v>169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3" t="s">
        <v>86</v>
      </c>
      <c r="BK237" s="143">
        <f>ROUND(I237*H237,2)</f>
        <v>0</v>
      </c>
      <c r="BL237" s="13" t="s">
        <v>175</v>
      </c>
      <c r="BM237" s="142" t="s">
        <v>377</v>
      </c>
    </row>
    <row r="238" spans="2:65" s="1" customFormat="1" ht="10.199999999999999">
      <c r="B238" s="28"/>
      <c r="D238" s="144" t="s">
        <v>176</v>
      </c>
      <c r="F238" s="145" t="s">
        <v>700</v>
      </c>
      <c r="I238" s="146"/>
      <c r="L238" s="28"/>
      <c r="M238" s="147"/>
      <c r="T238" s="52"/>
      <c r="AT238" s="13" t="s">
        <v>176</v>
      </c>
      <c r="AU238" s="13" t="s">
        <v>88</v>
      </c>
    </row>
    <row r="239" spans="2:65" s="1" customFormat="1" ht="16.5" customHeight="1">
      <c r="B239" s="129"/>
      <c r="C239" s="148" t="s">
        <v>378</v>
      </c>
      <c r="D239" s="148" t="s">
        <v>199</v>
      </c>
      <c r="E239" s="149" t="s">
        <v>615</v>
      </c>
      <c r="F239" s="150" t="s">
        <v>616</v>
      </c>
      <c r="G239" s="151" t="s">
        <v>195</v>
      </c>
      <c r="H239" s="152">
        <v>64.260000000000005</v>
      </c>
      <c r="I239" s="153"/>
      <c r="J239" s="154">
        <f>ROUND(I239*H239,2)</f>
        <v>0</v>
      </c>
      <c r="K239" s="155"/>
      <c r="L239" s="156"/>
      <c r="M239" s="157" t="s">
        <v>1</v>
      </c>
      <c r="N239" s="158" t="s">
        <v>43</v>
      </c>
      <c r="P239" s="140">
        <f>O239*H239</f>
        <v>0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AR239" s="142" t="s">
        <v>187</v>
      </c>
      <c r="AT239" s="142" t="s">
        <v>199</v>
      </c>
      <c r="AU239" s="142" t="s">
        <v>88</v>
      </c>
      <c r="AY239" s="13" t="s">
        <v>169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3" t="s">
        <v>86</v>
      </c>
      <c r="BK239" s="143">
        <f>ROUND(I239*H239,2)</f>
        <v>0</v>
      </c>
      <c r="BL239" s="13" t="s">
        <v>175</v>
      </c>
      <c r="BM239" s="142" t="s">
        <v>381</v>
      </c>
    </row>
    <row r="240" spans="2:65" s="1" customFormat="1" ht="10.199999999999999">
      <c r="B240" s="28"/>
      <c r="D240" s="144" t="s">
        <v>176</v>
      </c>
      <c r="F240" s="145" t="s">
        <v>616</v>
      </c>
      <c r="I240" s="146"/>
      <c r="L240" s="28"/>
      <c r="M240" s="147"/>
      <c r="T240" s="52"/>
      <c r="AT240" s="13" t="s">
        <v>176</v>
      </c>
      <c r="AU240" s="13" t="s">
        <v>88</v>
      </c>
    </row>
    <row r="241" spans="2:65" s="1" customFormat="1" ht="16.5" customHeight="1">
      <c r="B241" s="129"/>
      <c r="C241" s="148" t="s">
        <v>285</v>
      </c>
      <c r="D241" s="148" t="s">
        <v>199</v>
      </c>
      <c r="E241" s="149" t="s">
        <v>508</v>
      </c>
      <c r="F241" s="150" t="s">
        <v>509</v>
      </c>
      <c r="G241" s="151" t="s">
        <v>195</v>
      </c>
      <c r="H241" s="152">
        <v>18.36</v>
      </c>
      <c r="I241" s="153"/>
      <c r="J241" s="154">
        <f>ROUND(I241*H241,2)</f>
        <v>0</v>
      </c>
      <c r="K241" s="155"/>
      <c r="L241" s="156"/>
      <c r="M241" s="157" t="s">
        <v>1</v>
      </c>
      <c r="N241" s="158" t="s">
        <v>43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187</v>
      </c>
      <c r="AT241" s="142" t="s">
        <v>199</v>
      </c>
      <c r="AU241" s="142" t="s">
        <v>88</v>
      </c>
      <c r="AY241" s="13" t="s">
        <v>169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3" t="s">
        <v>86</v>
      </c>
      <c r="BK241" s="143">
        <f>ROUND(I241*H241,2)</f>
        <v>0</v>
      </c>
      <c r="BL241" s="13" t="s">
        <v>175</v>
      </c>
      <c r="BM241" s="142" t="s">
        <v>384</v>
      </c>
    </row>
    <row r="242" spans="2:65" s="1" customFormat="1" ht="10.199999999999999">
      <c r="B242" s="28"/>
      <c r="D242" s="144" t="s">
        <v>176</v>
      </c>
      <c r="F242" s="145" t="s">
        <v>509</v>
      </c>
      <c r="I242" s="146"/>
      <c r="L242" s="28"/>
      <c r="M242" s="147"/>
      <c r="T242" s="52"/>
      <c r="AT242" s="13" t="s">
        <v>176</v>
      </c>
      <c r="AU242" s="13" t="s">
        <v>88</v>
      </c>
    </row>
    <row r="243" spans="2:65" s="1" customFormat="1" ht="24.15" customHeight="1">
      <c r="B243" s="129"/>
      <c r="C243" s="148" t="s">
        <v>387</v>
      </c>
      <c r="D243" s="148" t="s">
        <v>199</v>
      </c>
      <c r="E243" s="149" t="s">
        <v>617</v>
      </c>
      <c r="F243" s="150" t="s">
        <v>618</v>
      </c>
      <c r="G243" s="151" t="s">
        <v>195</v>
      </c>
      <c r="H243" s="152">
        <v>5.0999999999999996</v>
      </c>
      <c r="I243" s="153"/>
      <c r="J243" s="154">
        <f>ROUND(I243*H243,2)</f>
        <v>0</v>
      </c>
      <c r="K243" s="155"/>
      <c r="L243" s="156"/>
      <c r="M243" s="157" t="s">
        <v>1</v>
      </c>
      <c r="N243" s="158" t="s">
        <v>43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187</v>
      </c>
      <c r="AT243" s="142" t="s">
        <v>199</v>
      </c>
      <c r="AU243" s="142" t="s">
        <v>88</v>
      </c>
      <c r="AY243" s="13" t="s">
        <v>169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3" t="s">
        <v>86</v>
      </c>
      <c r="BK243" s="143">
        <f>ROUND(I243*H243,2)</f>
        <v>0</v>
      </c>
      <c r="BL243" s="13" t="s">
        <v>175</v>
      </c>
      <c r="BM243" s="142" t="s">
        <v>390</v>
      </c>
    </row>
    <row r="244" spans="2:65" s="1" customFormat="1" ht="10.199999999999999">
      <c r="B244" s="28"/>
      <c r="D244" s="144" t="s">
        <v>176</v>
      </c>
      <c r="F244" s="145" t="s">
        <v>618</v>
      </c>
      <c r="I244" s="146"/>
      <c r="L244" s="28"/>
      <c r="M244" s="147"/>
      <c r="T244" s="52"/>
      <c r="AT244" s="13" t="s">
        <v>176</v>
      </c>
      <c r="AU244" s="13" t="s">
        <v>88</v>
      </c>
    </row>
    <row r="245" spans="2:65" s="1" customFormat="1" ht="24.15" customHeight="1">
      <c r="B245" s="129"/>
      <c r="C245" s="130" t="s">
        <v>288</v>
      </c>
      <c r="D245" s="130" t="s">
        <v>171</v>
      </c>
      <c r="E245" s="131" t="s">
        <v>510</v>
      </c>
      <c r="F245" s="132" t="s">
        <v>511</v>
      </c>
      <c r="G245" s="133" t="s">
        <v>195</v>
      </c>
      <c r="H245" s="134">
        <v>28</v>
      </c>
      <c r="I245" s="135"/>
      <c r="J245" s="136">
        <f>ROUND(I245*H245,2)</f>
        <v>0</v>
      </c>
      <c r="K245" s="137"/>
      <c r="L245" s="28"/>
      <c r="M245" s="138" t="s">
        <v>1</v>
      </c>
      <c r="N245" s="139" t="s">
        <v>43</v>
      </c>
      <c r="P245" s="140">
        <f>O245*H245</f>
        <v>0</v>
      </c>
      <c r="Q245" s="140">
        <v>0</v>
      </c>
      <c r="R245" s="140">
        <f>Q245*H245</f>
        <v>0</v>
      </c>
      <c r="S245" s="140">
        <v>0</v>
      </c>
      <c r="T245" s="141">
        <f>S245*H245</f>
        <v>0</v>
      </c>
      <c r="AR245" s="142" t="s">
        <v>175</v>
      </c>
      <c r="AT245" s="142" t="s">
        <v>171</v>
      </c>
      <c r="AU245" s="142" t="s">
        <v>88</v>
      </c>
      <c r="AY245" s="13" t="s">
        <v>169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3" t="s">
        <v>86</v>
      </c>
      <c r="BK245" s="143">
        <f>ROUND(I245*H245,2)</f>
        <v>0</v>
      </c>
      <c r="BL245" s="13" t="s">
        <v>175</v>
      </c>
      <c r="BM245" s="142" t="s">
        <v>393</v>
      </c>
    </row>
    <row r="246" spans="2:65" s="1" customFormat="1" ht="19.2">
      <c r="B246" s="28"/>
      <c r="D246" s="144" t="s">
        <v>176</v>
      </c>
      <c r="F246" s="145" t="s">
        <v>511</v>
      </c>
      <c r="I246" s="146"/>
      <c r="L246" s="28"/>
      <c r="M246" s="147"/>
      <c r="T246" s="52"/>
      <c r="AT246" s="13" t="s">
        <v>176</v>
      </c>
      <c r="AU246" s="13" t="s">
        <v>88</v>
      </c>
    </row>
    <row r="247" spans="2:65" s="1" customFormat="1" ht="24.15" customHeight="1">
      <c r="B247" s="129"/>
      <c r="C247" s="130" t="s">
        <v>398</v>
      </c>
      <c r="D247" s="130" t="s">
        <v>171</v>
      </c>
      <c r="E247" s="131" t="s">
        <v>621</v>
      </c>
      <c r="F247" s="132" t="s">
        <v>622</v>
      </c>
      <c r="G247" s="133" t="s">
        <v>179</v>
      </c>
      <c r="H247" s="134">
        <v>1</v>
      </c>
      <c r="I247" s="135"/>
      <c r="J247" s="136">
        <f>ROUND(I247*H247,2)</f>
        <v>0</v>
      </c>
      <c r="K247" s="137"/>
      <c r="L247" s="28"/>
      <c r="M247" s="138" t="s">
        <v>1</v>
      </c>
      <c r="N247" s="139" t="s">
        <v>43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175</v>
      </c>
      <c r="AT247" s="142" t="s">
        <v>171</v>
      </c>
      <c r="AU247" s="142" t="s">
        <v>88</v>
      </c>
      <c r="AY247" s="13" t="s">
        <v>169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3" t="s">
        <v>86</v>
      </c>
      <c r="BK247" s="143">
        <f>ROUND(I247*H247,2)</f>
        <v>0</v>
      </c>
      <c r="BL247" s="13" t="s">
        <v>175</v>
      </c>
      <c r="BM247" s="142" t="s">
        <v>401</v>
      </c>
    </row>
    <row r="248" spans="2:65" s="1" customFormat="1" ht="19.2">
      <c r="B248" s="28"/>
      <c r="D248" s="144" t="s">
        <v>176</v>
      </c>
      <c r="F248" s="145" t="s">
        <v>622</v>
      </c>
      <c r="I248" s="146"/>
      <c r="L248" s="28"/>
      <c r="M248" s="147"/>
      <c r="T248" s="52"/>
      <c r="AT248" s="13" t="s">
        <v>176</v>
      </c>
      <c r="AU248" s="13" t="s">
        <v>88</v>
      </c>
    </row>
    <row r="249" spans="2:65" s="11" customFormat="1" ht="22.8" customHeight="1">
      <c r="B249" s="117"/>
      <c r="D249" s="118" t="s">
        <v>77</v>
      </c>
      <c r="E249" s="127" t="s">
        <v>369</v>
      </c>
      <c r="F249" s="127" t="s">
        <v>370</v>
      </c>
      <c r="I249" s="120"/>
      <c r="J249" s="128">
        <f>BK249</f>
        <v>0</v>
      </c>
      <c r="L249" s="117"/>
      <c r="M249" s="122"/>
      <c r="P249" s="123">
        <f>SUM(P250:P263)</f>
        <v>0</v>
      </c>
      <c r="R249" s="123">
        <f>SUM(R250:R263)</f>
        <v>0</v>
      </c>
      <c r="T249" s="124">
        <f>SUM(T250:T263)</f>
        <v>0</v>
      </c>
      <c r="AR249" s="118" t="s">
        <v>86</v>
      </c>
      <c r="AT249" s="125" t="s">
        <v>77</v>
      </c>
      <c r="AU249" s="125" t="s">
        <v>86</v>
      </c>
      <c r="AY249" s="118" t="s">
        <v>169</v>
      </c>
      <c r="BK249" s="126">
        <f>SUM(BK250:BK263)</f>
        <v>0</v>
      </c>
    </row>
    <row r="250" spans="2:65" s="1" customFormat="1" ht="24.15" customHeight="1">
      <c r="B250" s="129"/>
      <c r="C250" s="130" t="s">
        <v>292</v>
      </c>
      <c r="D250" s="130" t="s">
        <v>171</v>
      </c>
      <c r="E250" s="131" t="s">
        <v>372</v>
      </c>
      <c r="F250" s="132" t="s">
        <v>373</v>
      </c>
      <c r="G250" s="133" t="s">
        <v>202</v>
      </c>
      <c r="H250" s="134">
        <v>207.286</v>
      </c>
      <c r="I250" s="135"/>
      <c r="J250" s="136">
        <f>ROUND(I250*H250,2)</f>
        <v>0</v>
      </c>
      <c r="K250" s="137"/>
      <c r="L250" s="28"/>
      <c r="M250" s="138" t="s">
        <v>1</v>
      </c>
      <c r="N250" s="139" t="s">
        <v>43</v>
      </c>
      <c r="P250" s="140">
        <f>O250*H250</f>
        <v>0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175</v>
      </c>
      <c r="AT250" s="142" t="s">
        <v>171</v>
      </c>
      <c r="AU250" s="142" t="s">
        <v>88</v>
      </c>
      <c r="AY250" s="13" t="s">
        <v>169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3" t="s">
        <v>86</v>
      </c>
      <c r="BK250" s="143">
        <f>ROUND(I250*H250,2)</f>
        <v>0</v>
      </c>
      <c r="BL250" s="13" t="s">
        <v>175</v>
      </c>
      <c r="BM250" s="142" t="s">
        <v>404</v>
      </c>
    </row>
    <row r="251" spans="2:65" s="1" customFormat="1" ht="19.2">
      <c r="B251" s="28"/>
      <c r="D251" s="144" t="s">
        <v>176</v>
      </c>
      <c r="F251" s="145" t="s">
        <v>373</v>
      </c>
      <c r="I251" s="146"/>
      <c r="L251" s="28"/>
      <c r="M251" s="147"/>
      <c r="T251" s="52"/>
      <c r="AT251" s="13" t="s">
        <v>176</v>
      </c>
      <c r="AU251" s="13" t="s">
        <v>88</v>
      </c>
    </row>
    <row r="252" spans="2:65" s="1" customFormat="1" ht="24.15" customHeight="1">
      <c r="B252" s="129"/>
      <c r="C252" s="130" t="s">
        <v>409</v>
      </c>
      <c r="D252" s="130" t="s">
        <v>171</v>
      </c>
      <c r="E252" s="131" t="s">
        <v>375</v>
      </c>
      <c r="F252" s="132" t="s">
        <v>376</v>
      </c>
      <c r="G252" s="133" t="s">
        <v>202</v>
      </c>
      <c r="H252" s="134">
        <v>207.286</v>
      </c>
      <c r="I252" s="135"/>
      <c r="J252" s="136">
        <f>ROUND(I252*H252,2)</f>
        <v>0</v>
      </c>
      <c r="K252" s="137"/>
      <c r="L252" s="28"/>
      <c r="M252" s="138" t="s">
        <v>1</v>
      </c>
      <c r="N252" s="139" t="s">
        <v>43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175</v>
      </c>
      <c r="AT252" s="142" t="s">
        <v>171</v>
      </c>
      <c r="AU252" s="142" t="s">
        <v>88</v>
      </c>
      <c r="AY252" s="13" t="s">
        <v>169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3" t="s">
        <v>86</v>
      </c>
      <c r="BK252" s="143">
        <f>ROUND(I252*H252,2)</f>
        <v>0</v>
      </c>
      <c r="BL252" s="13" t="s">
        <v>175</v>
      </c>
      <c r="BM252" s="142" t="s">
        <v>413</v>
      </c>
    </row>
    <row r="253" spans="2:65" s="1" customFormat="1" ht="19.2">
      <c r="B253" s="28"/>
      <c r="D253" s="144" t="s">
        <v>176</v>
      </c>
      <c r="F253" s="145" t="s">
        <v>376</v>
      </c>
      <c r="I253" s="146"/>
      <c r="L253" s="28"/>
      <c r="M253" s="147"/>
      <c r="T253" s="52"/>
      <c r="AT253" s="13" t="s">
        <v>176</v>
      </c>
      <c r="AU253" s="13" t="s">
        <v>88</v>
      </c>
    </row>
    <row r="254" spans="2:65" s="1" customFormat="1" ht="24.15" customHeight="1">
      <c r="B254" s="129"/>
      <c r="C254" s="130" t="s">
        <v>296</v>
      </c>
      <c r="D254" s="130" t="s">
        <v>171</v>
      </c>
      <c r="E254" s="131" t="s">
        <v>379</v>
      </c>
      <c r="F254" s="132" t="s">
        <v>380</v>
      </c>
      <c r="G254" s="133" t="s">
        <v>202</v>
      </c>
      <c r="H254" s="134">
        <v>2072.86</v>
      </c>
      <c r="I254" s="135"/>
      <c r="J254" s="136">
        <f>ROUND(I254*H254,2)</f>
        <v>0</v>
      </c>
      <c r="K254" s="137"/>
      <c r="L254" s="28"/>
      <c r="M254" s="138" t="s">
        <v>1</v>
      </c>
      <c r="N254" s="139" t="s">
        <v>43</v>
      </c>
      <c r="P254" s="140">
        <f>O254*H254</f>
        <v>0</v>
      </c>
      <c r="Q254" s="140">
        <v>0</v>
      </c>
      <c r="R254" s="140">
        <f>Q254*H254</f>
        <v>0</v>
      </c>
      <c r="S254" s="140">
        <v>0</v>
      </c>
      <c r="T254" s="141">
        <f>S254*H254</f>
        <v>0</v>
      </c>
      <c r="AR254" s="142" t="s">
        <v>175</v>
      </c>
      <c r="AT254" s="142" t="s">
        <v>171</v>
      </c>
      <c r="AU254" s="142" t="s">
        <v>88</v>
      </c>
      <c r="AY254" s="13" t="s">
        <v>169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3" t="s">
        <v>86</v>
      </c>
      <c r="BK254" s="143">
        <f>ROUND(I254*H254,2)</f>
        <v>0</v>
      </c>
      <c r="BL254" s="13" t="s">
        <v>175</v>
      </c>
      <c r="BM254" s="142" t="s">
        <v>416</v>
      </c>
    </row>
    <row r="255" spans="2:65" s="1" customFormat="1" ht="19.2">
      <c r="B255" s="28"/>
      <c r="D255" s="144" t="s">
        <v>176</v>
      </c>
      <c r="F255" s="145" t="s">
        <v>380</v>
      </c>
      <c r="I255" s="146"/>
      <c r="L255" s="28"/>
      <c r="M255" s="147"/>
      <c r="T255" s="52"/>
      <c r="AT255" s="13" t="s">
        <v>176</v>
      </c>
      <c r="AU255" s="13" t="s">
        <v>88</v>
      </c>
    </row>
    <row r="256" spans="2:65" s="1" customFormat="1" ht="33" customHeight="1">
      <c r="B256" s="129"/>
      <c r="C256" s="130" t="s">
        <v>427</v>
      </c>
      <c r="D256" s="130" t="s">
        <v>171</v>
      </c>
      <c r="E256" s="131" t="s">
        <v>514</v>
      </c>
      <c r="F256" s="132" t="s">
        <v>515</v>
      </c>
      <c r="G256" s="133" t="s">
        <v>202</v>
      </c>
      <c r="H256" s="134">
        <v>43.5</v>
      </c>
      <c r="I256" s="135"/>
      <c r="J256" s="136">
        <f>ROUND(I256*H256,2)</f>
        <v>0</v>
      </c>
      <c r="K256" s="137"/>
      <c r="L256" s="28"/>
      <c r="M256" s="138" t="s">
        <v>1</v>
      </c>
      <c r="N256" s="139" t="s">
        <v>43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175</v>
      </c>
      <c r="AT256" s="142" t="s">
        <v>171</v>
      </c>
      <c r="AU256" s="142" t="s">
        <v>88</v>
      </c>
      <c r="AY256" s="13" t="s">
        <v>169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3" t="s">
        <v>86</v>
      </c>
      <c r="BK256" s="143">
        <f>ROUND(I256*H256,2)</f>
        <v>0</v>
      </c>
      <c r="BL256" s="13" t="s">
        <v>175</v>
      </c>
      <c r="BM256" s="142" t="s">
        <v>429</v>
      </c>
    </row>
    <row r="257" spans="2:65" s="1" customFormat="1" ht="19.2">
      <c r="B257" s="28"/>
      <c r="D257" s="144" t="s">
        <v>176</v>
      </c>
      <c r="F257" s="145" t="s">
        <v>515</v>
      </c>
      <c r="I257" s="146"/>
      <c r="L257" s="28"/>
      <c r="M257" s="147"/>
      <c r="T257" s="52"/>
      <c r="AT257" s="13" t="s">
        <v>176</v>
      </c>
      <c r="AU257" s="13" t="s">
        <v>88</v>
      </c>
    </row>
    <row r="258" spans="2:65" s="1" customFormat="1" ht="33" customHeight="1">
      <c r="B258" s="129"/>
      <c r="C258" s="130" t="s">
        <v>300</v>
      </c>
      <c r="D258" s="130" t="s">
        <v>171</v>
      </c>
      <c r="E258" s="131" t="s">
        <v>382</v>
      </c>
      <c r="F258" s="132" t="s">
        <v>383</v>
      </c>
      <c r="G258" s="133" t="s">
        <v>202</v>
      </c>
      <c r="H258" s="134">
        <v>8.2000000000000003E-2</v>
      </c>
      <c r="I258" s="135"/>
      <c r="J258" s="136">
        <f>ROUND(I258*H258,2)</f>
        <v>0</v>
      </c>
      <c r="K258" s="137"/>
      <c r="L258" s="28"/>
      <c r="M258" s="138" t="s">
        <v>1</v>
      </c>
      <c r="N258" s="139" t="s">
        <v>43</v>
      </c>
      <c r="P258" s="140">
        <f>O258*H258</f>
        <v>0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175</v>
      </c>
      <c r="AT258" s="142" t="s">
        <v>171</v>
      </c>
      <c r="AU258" s="142" t="s">
        <v>88</v>
      </c>
      <c r="AY258" s="13" t="s">
        <v>169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3" t="s">
        <v>86</v>
      </c>
      <c r="BK258" s="143">
        <f>ROUND(I258*H258,2)</f>
        <v>0</v>
      </c>
      <c r="BL258" s="13" t="s">
        <v>175</v>
      </c>
      <c r="BM258" s="142" t="s">
        <v>434</v>
      </c>
    </row>
    <row r="259" spans="2:65" s="1" customFormat="1" ht="19.2">
      <c r="B259" s="28"/>
      <c r="D259" s="144" t="s">
        <v>176</v>
      </c>
      <c r="F259" s="145" t="s">
        <v>383</v>
      </c>
      <c r="I259" s="146"/>
      <c r="L259" s="28"/>
      <c r="M259" s="147"/>
      <c r="T259" s="52"/>
      <c r="AT259" s="13" t="s">
        <v>176</v>
      </c>
      <c r="AU259" s="13" t="s">
        <v>88</v>
      </c>
    </row>
    <row r="260" spans="2:65" s="1" customFormat="1" ht="33" customHeight="1">
      <c r="B260" s="129"/>
      <c r="C260" s="130" t="s">
        <v>437</v>
      </c>
      <c r="D260" s="130" t="s">
        <v>171</v>
      </c>
      <c r="E260" s="131" t="s">
        <v>518</v>
      </c>
      <c r="F260" s="132" t="s">
        <v>519</v>
      </c>
      <c r="G260" s="133" t="s">
        <v>202</v>
      </c>
      <c r="H260" s="134">
        <v>94.343999999999994</v>
      </c>
      <c r="I260" s="135"/>
      <c r="J260" s="136">
        <f>ROUND(I260*H260,2)</f>
        <v>0</v>
      </c>
      <c r="K260" s="137"/>
      <c r="L260" s="28"/>
      <c r="M260" s="138" t="s">
        <v>1</v>
      </c>
      <c r="N260" s="139" t="s">
        <v>43</v>
      </c>
      <c r="P260" s="140">
        <f>O260*H260</f>
        <v>0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175</v>
      </c>
      <c r="AT260" s="142" t="s">
        <v>171</v>
      </c>
      <c r="AU260" s="142" t="s">
        <v>88</v>
      </c>
      <c r="AY260" s="13" t="s">
        <v>169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3" t="s">
        <v>86</v>
      </c>
      <c r="BK260" s="143">
        <f>ROUND(I260*H260,2)</f>
        <v>0</v>
      </c>
      <c r="BL260" s="13" t="s">
        <v>175</v>
      </c>
      <c r="BM260" s="142" t="s">
        <v>440</v>
      </c>
    </row>
    <row r="261" spans="2:65" s="1" customFormat="1" ht="19.2">
      <c r="B261" s="28"/>
      <c r="D261" s="144" t="s">
        <v>176</v>
      </c>
      <c r="F261" s="145" t="s">
        <v>519</v>
      </c>
      <c r="I261" s="146"/>
      <c r="L261" s="28"/>
      <c r="M261" s="147"/>
      <c r="T261" s="52"/>
      <c r="AT261" s="13" t="s">
        <v>176</v>
      </c>
      <c r="AU261" s="13" t="s">
        <v>88</v>
      </c>
    </row>
    <row r="262" spans="2:65" s="1" customFormat="1" ht="24.15" customHeight="1">
      <c r="B262" s="129"/>
      <c r="C262" s="130" t="s">
        <v>304</v>
      </c>
      <c r="D262" s="130" t="s">
        <v>171</v>
      </c>
      <c r="E262" s="131" t="s">
        <v>521</v>
      </c>
      <c r="F262" s="132" t="s">
        <v>522</v>
      </c>
      <c r="G262" s="133" t="s">
        <v>202</v>
      </c>
      <c r="H262" s="134">
        <v>69.36</v>
      </c>
      <c r="I262" s="135"/>
      <c r="J262" s="136">
        <f>ROUND(I262*H262,2)</f>
        <v>0</v>
      </c>
      <c r="K262" s="137"/>
      <c r="L262" s="28"/>
      <c r="M262" s="138" t="s">
        <v>1</v>
      </c>
      <c r="N262" s="139" t="s">
        <v>43</v>
      </c>
      <c r="P262" s="140">
        <f>O262*H262</f>
        <v>0</v>
      </c>
      <c r="Q262" s="140">
        <v>0</v>
      </c>
      <c r="R262" s="140">
        <f>Q262*H262</f>
        <v>0</v>
      </c>
      <c r="S262" s="140">
        <v>0</v>
      </c>
      <c r="T262" s="141">
        <f>S262*H262</f>
        <v>0</v>
      </c>
      <c r="AR262" s="142" t="s">
        <v>175</v>
      </c>
      <c r="AT262" s="142" t="s">
        <v>171</v>
      </c>
      <c r="AU262" s="142" t="s">
        <v>88</v>
      </c>
      <c r="AY262" s="13" t="s">
        <v>169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3" t="s">
        <v>86</v>
      </c>
      <c r="BK262" s="143">
        <f>ROUND(I262*H262,2)</f>
        <v>0</v>
      </c>
      <c r="BL262" s="13" t="s">
        <v>175</v>
      </c>
      <c r="BM262" s="142" t="s">
        <v>443</v>
      </c>
    </row>
    <row r="263" spans="2:65" s="1" customFormat="1" ht="19.2">
      <c r="B263" s="28"/>
      <c r="D263" s="144" t="s">
        <v>176</v>
      </c>
      <c r="F263" s="145" t="s">
        <v>522</v>
      </c>
      <c r="I263" s="146"/>
      <c r="L263" s="28"/>
      <c r="M263" s="147"/>
      <c r="T263" s="52"/>
      <c r="AT263" s="13" t="s">
        <v>176</v>
      </c>
      <c r="AU263" s="13" t="s">
        <v>88</v>
      </c>
    </row>
    <row r="264" spans="2:65" s="11" customFormat="1" ht="22.8" customHeight="1">
      <c r="B264" s="117"/>
      <c r="D264" s="118" t="s">
        <v>77</v>
      </c>
      <c r="E264" s="127" t="s">
        <v>385</v>
      </c>
      <c r="F264" s="127" t="s">
        <v>386</v>
      </c>
      <c r="I264" s="120"/>
      <c r="J264" s="128">
        <f>BK264</f>
        <v>0</v>
      </c>
      <c r="L264" s="117"/>
      <c r="M264" s="122"/>
      <c r="P264" s="123">
        <f>SUM(P265:P268)</f>
        <v>0</v>
      </c>
      <c r="R264" s="123">
        <f>SUM(R265:R268)</f>
        <v>0</v>
      </c>
      <c r="T264" s="124">
        <f>SUM(T265:T268)</f>
        <v>0</v>
      </c>
      <c r="AR264" s="118" t="s">
        <v>86</v>
      </c>
      <c r="AT264" s="125" t="s">
        <v>77</v>
      </c>
      <c r="AU264" s="125" t="s">
        <v>86</v>
      </c>
      <c r="AY264" s="118" t="s">
        <v>169</v>
      </c>
      <c r="BK264" s="126">
        <f>SUM(BK265:BK268)</f>
        <v>0</v>
      </c>
    </row>
    <row r="265" spans="2:65" s="1" customFormat="1" ht="33" customHeight="1">
      <c r="B265" s="129"/>
      <c r="C265" s="130" t="s">
        <v>192</v>
      </c>
      <c r="D265" s="130" t="s">
        <v>171</v>
      </c>
      <c r="E265" s="131" t="s">
        <v>388</v>
      </c>
      <c r="F265" s="132" t="s">
        <v>389</v>
      </c>
      <c r="G265" s="133" t="s">
        <v>202</v>
      </c>
      <c r="H265" s="134">
        <v>374.03399999999999</v>
      </c>
      <c r="I265" s="135"/>
      <c r="J265" s="136">
        <f>ROUND(I265*H265,2)</f>
        <v>0</v>
      </c>
      <c r="K265" s="137"/>
      <c r="L265" s="28"/>
      <c r="M265" s="138" t="s">
        <v>1</v>
      </c>
      <c r="N265" s="139" t="s">
        <v>43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175</v>
      </c>
      <c r="AT265" s="142" t="s">
        <v>171</v>
      </c>
      <c r="AU265" s="142" t="s">
        <v>88</v>
      </c>
      <c r="AY265" s="13" t="s">
        <v>169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3" t="s">
        <v>86</v>
      </c>
      <c r="BK265" s="143">
        <f>ROUND(I265*H265,2)</f>
        <v>0</v>
      </c>
      <c r="BL265" s="13" t="s">
        <v>175</v>
      </c>
      <c r="BM265" s="142" t="s">
        <v>516</v>
      </c>
    </row>
    <row r="266" spans="2:65" s="1" customFormat="1" ht="19.2">
      <c r="B266" s="28"/>
      <c r="D266" s="144" t="s">
        <v>176</v>
      </c>
      <c r="F266" s="145" t="s">
        <v>389</v>
      </c>
      <c r="I266" s="146"/>
      <c r="L266" s="28"/>
      <c r="M266" s="147"/>
      <c r="T266" s="52"/>
      <c r="AT266" s="13" t="s">
        <v>176</v>
      </c>
      <c r="AU266" s="13" t="s">
        <v>88</v>
      </c>
    </row>
    <row r="267" spans="2:65" s="1" customFormat="1" ht="33" customHeight="1">
      <c r="B267" s="129"/>
      <c r="C267" s="130" t="s">
        <v>198</v>
      </c>
      <c r="D267" s="130" t="s">
        <v>171</v>
      </c>
      <c r="E267" s="131" t="s">
        <v>391</v>
      </c>
      <c r="F267" s="132" t="s">
        <v>392</v>
      </c>
      <c r="G267" s="133" t="s">
        <v>202</v>
      </c>
      <c r="H267" s="134">
        <v>374.03399999999999</v>
      </c>
      <c r="I267" s="135"/>
      <c r="J267" s="136">
        <f>ROUND(I267*H267,2)</f>
        <v>0</v>
      </c>
      <c r="K267" s="137"/>
      <c r="L267" s="28"/>
      <c r="M267" s="138" t="s">
        <v>1</v>
      </c>
      <c r="N267" s="139" t="s">
        <v>43</v>
      </c>
      <c r="P267" s="140">
        <f>O267*H267</f>
        <v>0</v>
      </c>
      <c r="Q267" s="140">
        <v>0</v>
      </c>
      <c r="R267" s="140">
        <f>Q267*H267</f>
        <v>0</v>
      </c>
      <c r="S267" s="140">
        <v>0</v>
      </c>
      <c r="T267" s="141">
        <f>S267*H267</f>
        <v>0</v>
      </c>
      <c r="AR267" s="142" t="s">
        <v>175</v>
      </c>
      <c r="AT267" s="142" t="s">
        <v>171</v>
      </c>
      <c r="AU267" s="142" t="s">
        <v>88</v>
      </c>
      <c r="AY267" s="13" t="s">
        <v>169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3" t="s">
        <v>86</v>
      </c>
      <c r="BK267" s="143">
        <f>ROUND(I267*H267,2)</f>
        <v>0</v>
      </c>
      <c r="BL267" s="13" t="s">
        <v>175</v>
      </c>
      <c r="BM267" s="142" t="s">
        <v>517</v>
      </c>
    </row>
    <row r="268" spans="2:65" s="1" customFormat="1" ht="19.2">
      <c r="B268" s="28"/>
      <c r="D268" s="144" t="s">
        <v>176</v>
      </c>
      <c r="F268" s="145" t="s">
        <v>392</v>
      </c>
      <c r="I268" s="146"/>
      <c r="L268" s="28"/>
      <c r="M268" s="147"/>
      <c r="T268" s="52"/>
      <c r="AT268" s="13" t="s">
        <v>176</v>
      </c>
      <c r="AU268" s="13" t="s">
        <v>88</v>
      </c>
    </row>
    <row r="269" spans="2:65" s="11" customFormat="1" ht="25.95" customHeight="1">
      <c r="B269" s="117"/>
      <c r="D269" s="118" t="s">
        <v>77</v>
      </c>
      <c r="E269" s="119" t="s">
        <v>405</v>
      </c>
      <c r="F269" s="119" t="s">
        <v>406</v>
      </c>
      <c r="I269" s="120"/>
      <c r="J269" s="121">
        <f>BK269</f>
        <v>0</v>
      </c>
      <c r="L269" s="117"/>
      <c r="M269" s="122"/>
      <c r="P269" s="123">
        <f>P270+P279+P282</f>
        <v>0</v>
      </c>
      <c r="R269" s="123">
        <f>R270+R279+R282</f>
        <v>0</v>
      </c>
      <c r="T269" s="124">
        <f>T270+T279+T282</f>
        <v>0</v>
      </c>
      <c r="AR269" s="118" t="s">
        <v>188</v>
      </c>
      <c r="AT269" s="125" t="s">
        <v>77</v>
      </c>
      <c r="AU269" s="125" t="s">
        <v>78</v>
      </c>
      <c r="AY269" s="118" t="s">
        <v>169</v>
      </c>
      <c r="BK269" s="126">
        <f>BK270+BK279+BK282</f>
        <v>0</v>
      </c>
    </row>
    <row r="270" spans="2:65" s="11" customFormat="1" ht="22.8" customHeight="1">
      <c r="B270" s="117"/>
      <c r="D270" s="118" t="s">
        <v>77</v>
      </c>
      <c r="E270" s="127" t="s">
        <v>407</v>
      </c>
      <c r="F270" s="127" t="s">
        <v>408</v>
      </c>
      <c r="I270" s="120"/>
      <c r="J270" s="128">
        <f>BK270</f>
        <v>0</v>
      </c>
      <c r="L270" s="117"/>
      <c r="M270" s="122"/>
      <c r="P270" s="123">
        <f>SUM(P271:P278)</f>
        <v>0</v>
      </c>
      <c r="R270" s="123">
        <f>SUM(R271:R278)</f>
        <v>0</v>
      </c>
      <c r="T270" s="124">
        <f>SUM(T271:T278)</f>
        <v>0</v>
      </c>
      <c r="AR270" s="118" t="s">
        <v>188</v>
      </c>
      <c r="AT270" s="125" t="s">
        <v>77</v>
      </c>
      <c r="AU270" s="125" t="s">
        <v>86</v>
      </c>
      <c r="AY270" s="118" t="s">
        <v>169</v>
      </c>
      <c r="BK270" s="126">
        <f>SUM(BK271:BK278)</f>
        <v>0</v>
      </c>
    </row>
    <row r="271" spans="2:65" s="1" customFormat="1" ht="16.5" customHeight="1">
      <c r="B271" s="129"/>
      <c r="C271" s="130" t="s">
        <v>204</v>
      </c>
      <c r="D271" s="130" t="s">
        <v>171</v>
      </c>
      <c r="E271" s="131" t="s">
        <v>410</v>
      </c>
      <c r="F271" s="132" t="s">
        <v>411</v>
      </c>
      <c r="G271" s="133" t="s">
        <v>412</v>
      </c>
      <c r="H271" s="134">
        <v>1</v>
      </c>
      <c r="I271" s="135"/>
      <c r="J271" s="136">
        <f>ROUND(I271*H271,2)</f>
        <v>0</v>
      </c>
      <c r="K271" s="137"/>
      <c r="L271" s="28"/>
      <c r="M271" s="138" t="s">
        <v>1</v>
      </c>
      <c r="N271" s="139" t="s">
        <v>43</v>
      </c>
      <c r="P271" s="140">
        <f>O271*H271</f>
        <v>0</v>
      </c>
      <c r="Q271" s="140">
        <v>0</v>
      </c>
      <c r="R271" s="140">
        <f>Q271*H271</f>
        <v>0</v>
      </c>
      <c r="S271" s="140">
        <v>0</v>
      </c>
      <c r="T271" s="141">
        <f>S271*H271</f>
        <v>0</v>
      </c>
      <c r="AR271" s="142" t="s">
        <v>175</v>
      </c>
      <c r="AT271" s="142" t="s">
        <v>171</v>
      </c>
      <c r="AU271" s="142" t="s">
        <v>88</v>
      </c>
      <c r="AY271" s="13" t="s">
        <v>169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3" t="s">
        <v>86</v>
      </c>
      <c r="BK271" s="143">
        <f>ROUND(I271*H271,2)</f>
        <v>0</v>
      </c>
      <c r="BL271" s="13" t="s">
        <v>175</v>
      </c>
      <c r="BM271" s="142" t="s">
        <v>520</v>
      </c>
    </row>
    <row r="272" spans="2:65" s="1" customFormat="1" ht="10.199999999999999">
      <c r="B272" s="28"/>
      <c r="D272" s="144" t="s">
        <v>176</v>
      </c>
      <c r="F272" s="145" t="s">
        <v>411</v>
      </c>
      <c r="I272" s="146"/>
      <c r="L272" s="28"/>
      <c r="M272" s="147"/>
      <c r="T272" s="52"/>
      <c r="AT272" s="13" t="s">
        <v>176</v>
      </c>
      <c r="AU272" s="13" t="s">
        <v>88</v>
      </c>
    </row>
    <row r="273" spans="2:65" s="1" customFormat="1" ht="16.5" customHeight="1">
      <c r="B273" s="129"/>
      <c r="C273" s="130" t="s">
        <v>209</v>
      </c>
      <c r="D273" s="130" t="s">
        <v>171</v>
      </c>
      <c r="E273" s="131" t="s">
        <v>414</v>
      </c>
      <c r="F273" s="132" t="s">
        <v>415</v>
      </c>
      <c r="G273" s="133" t="s">
        <v>412</v>
      </c>
      <c r="H273" s="134">
        <v>1</v>
      </c>
      <c r="I273" s="135"/>
      <c r="J273" s="136">
        <f>ROUND(I273*H273,2)</f>
        <v>0</v>
      </c>
      <c r="K273" s="137"/>
      <c r="L273" s="28"/>
      <c r="M273" s="138" t="s">
        <v>1</v>
      </c>
      <c r="N273" s="139" t="s">
        <v>43</v>
      </c>
      <c r="P273" s="140">
        <f>O273*H273</f>
        <v>0</v>
      </c>
      <c r="Q273" s="140">
        <v>0</v>
      </c>
      <c r="R273" s="140">
        <f>Q273*H273</f>
        <v>0</v>
      </c>
      <c r="S273" s="140">
        <v>0</v>
      </c>
      <c r="T273" s="141">
        <f>S273*H273</f>
        <v>0</v>
      </c>
      <c r="AR273" s="142" t="s">
        <v>175</v>
      </c>
      <c r="AT273" s="142" t="s">
        <v>171</v>
      </c>
      <c r="AU273" s="142" t="s">
        <v>88</v>
      </c>
      <c r="AY273" s="13" t="s">
        <v>169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3" t="s">
        <v>86</v>
      </c>
      <c r="BK273" s="143">
        <f>ROUND(I273*H273,2)</f>
        <v>0</v>
      </c>
      <c r="BL273" s="13" t="s">
        <v>175</v>
      </c>
      <c r="BM273" s="142" t="s">
        <v>523</v>
      </c>
    </row>
    <row r="274" spans="2:65" s="1" customFormat="1" ht="10.199999999999999">
      <c r="B274" s="28"/>
      <c r="D274" s="144" t="s">
        <v>176</v>
      </c>
      <c r="F274" s="145" t="s">
        <v>415</v>
      </c>
      <c r="I274" s="146"/>
      <c r="L274" s="28"/>
      <c r="M274" s="147"/>
      <c r="T274" s="52"/>
      <c r="AT274" s="13" t="s">
        <v>176</v>
      </c>
      <c r="AU274" s="13" t="s">
        <v>88</v>
      </c>
    </row>
    <row r="275" spans="2:65" s="1" customFormat="1" ht="16.5" customHeight="1">
      <c r="B275" s="129"/>
      <c r="C275" s="130" t="s">
        <v>316</v>
      </c>
      <c r="D275" s="130" t="s">
        <v>171</v>
      </c>
      <c r="E275" s="131" t="s">
        <v>418</v>
      </c>
      <c r="F275" s="132" t="s">
        <v>419</v>
      </c>
      <c r="G275" s="133" t="s">
        <v>412</v>
      </c>
      <c r="H275" s="134">
        <v>1</v>
      </c>
      <c r="I275" s="135"/>
      <c r="J275" s="136">
        <f>ROUND(I275*H275,2)</f>
        <v>0</v>
      </c>
      <c r="K275" s="137"/>
      <c r="L275" s="28"/>
      <c r="M275" s="138" t="s">
        <v>1</v>
      </c>
      <c r="N275" s="139" t="s">
        <v>43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420</v>
      </c>
      <c r="AT275" s="142" t="s">
        <v>171</v>
      </c>
      <c r="AU275" s="142" t="s">
        <v>88</v>
      </c>
      <c r="AY275" s="13" t="s">
        <v>169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3" t="s">
        <v>86</v>
      </c>
      <c r="BK275" s="143">
        <f>ROUND(I275*H275,2)</f>
        <v>0</v>
      </c>
      <c r="BL275" s="13" t="s">
        <v>420</v>
      </c>
      <c r="BM275" s="142" t="s">
        <v>701</v>
      </c>
    </row>
    <row r="276" spans="2:65" s="1" customFormat="1" ht="10.199999999999999">
      <c r="B276" s="28"/>
      <c r="D276" s="144" t="s">
        <v>176</v>
      </c>
      <c r="F276" s="145" t="s">
        <v>419</v>
      </c>
      <c r="I276" s="146"/>
      <c r="L276" s="28"/>
      <c r="M276" s="147"/>
      <c r="T276" s="52"/>
      <c r="AT276" s="13" t="s">
        <v>176</v>
      </c>
      <c r="AU276" s="13" t="s">
        <v>88</v>
      </c>
    </row>
    <row r="277" spans="2:65" s="1" customFormat="1" ht="16.5" customHeight="1">
      <c r="B277" s="129"/>
      <c r="C277" s="130" t="s">
        <v>532</v>
      </c>
      <c r="D277" s="130" t="s">
        <v>171</v>
      </c>
      <c r="E277" s="131" t="s">
        <v>422</v>
      </c>
      <c r="F277" s="132" t="s">
        <v>423</v>
      </c>
      <c r="G277" s="133" t="s">
        <v>412</v>
      </c>
      <c r="H277" s="134">
        <v>1</v>
      </c>
      <c r="I277" s="135"/>
      <c r="J277" s="136">
        <f>ROUND(I277*H277,2)</f>
        <v>0</v>
      </c>
      <c r="K277" s="137"/>
      <c r="L277" s="28"/>
      <c r="M277" s="138" t="s">
        <v>1</v>
      </c>
      <c r="N277" s="139" t="s">
        <v>43</v>
      </c>
      <c r="P277" s="140">
        <f>O277*H277</f>
        <v>0</v>
      </c>
      <c r="Q277" s="140">
        <v>0</v>
      </c>
      <c r="R277" s="140">
        <f>Q277*H277</f>
        <v>0</v>
      </c>
      <c r="S277" s="140">
        <v>0</v>
      </c>
      <c r="T277" s="141">
        <f>S277*H277</f>
        <v>0</v>
      </c>
      <c r="AR277" s="142" t="s">
        <v>420</v>
      </c>
      <c r="AT277" s="142" t="s">
        <v>171</v>
      </c>
      <c r="AU277" s="142" t="s">
        <v>88</v>
      </c>
      <c r="AY277" s="13" t="s">
        <v>169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3" t="s">
        <v>86</v>
      </c>
      <c r="BK277" s="143">
        <f>ROUND(I277*H277,2)</f>
        <v>0</v>
      </c>
      <c r="BL277" s="13" t="s">
        <v>420</v>
      </c>
      <c r="BM277" s="142" t="s">
        <v>702</v>
      </c>
    </row>
    <row r="278" spans="2:65" s="1" customFormat="1" ht="10.199999999999999">
      <c r="B278" s="28"/>
      <c r="D278" s="144" t="s">
        <v>176</v>
      </c>
      <c r="F278" s="145" t="s">
        <v>423</v>
      </c>
      <c r="I278" s="146"/>
      <c r="L278" s="28"/>
      <c r="M278" s="147"/>
      <c r="T278" s="52"/>
      <c r="AT278" s="13" t="s">
        <v>176</v>
      </c>
      <c r="AU278" s="13" t="s">
        <v>88</v>
      </c>
    </row>
    <row r="279" spans="2:65" s="11" customFormat="1" ht="22.8" customHeight="1">
      <c r="B279" s="117"/>
      <c r="D279" s="118" t="s">
        <v>77</v>
      </c>
      <c r="E279" s="127" t="s">
        <v>425</v>
      </c>
      <c r="F279" s="127" t="s">
        <v>426</v>
      </c>
      <c r="I279" s="120"/>
      <c r="J279" s="128">
        <f>BK279</f>
        <v>0</v>
      </c>
      <c r="L279" s="117"/>
      <c r="M279" s="122"/>
      <c r="P279" s="123">
        <f>SUM(P280:P281)</f>
        <v>0</v>
      </c>
      <c r="R279" s="123">
        <f>SUM(R280:R281)</f>
        <v>0</v>
      </c>
      <c r="T279" s="124">
        <f>SUM(T280:T281)</f>
        <v>0</v>
      </c>
      <c r="AR279" s="118" t="s">
        <v>188</v>
      </c>
      <c r="AT279" s="125" t="s">
        <v>77</v>
      </c>
      <c r="AU279" s="125" t="s">
        <v>86</v>
      </c>
      <c r="AY279" s="118" t="s">
        <v>169</v>
      </c>
      <c r="BK279" s="126">
        <f>SUM(BK280:BK281)</f>
        <v>0</v>
      </c>
    </row>
    <row r="280" spans="2:65" s="1" customFormat="1" ht="16.5" customHeight="1">
      <c r="B280" s="129"/>
      <c r="C280" s="130" t="s">
        <v>417</v>
      </c>
      <c r="D280" s="130" t="s">
        <v>171</v>
      </c>
      <c r="E280" s="131" t="s">
        <v>428</v>
      </c>
      <c r="F280" s="132" t="s">
        <v>426</v>
      </c>
      <c r="G280" s="133" t="s">
        <v>412</v>
      </c>
      <c r="H280" s="134">
        <v>1</v>
      </c>
      <c r="I280" s="135"/>
      <c r="J280" s="136">
        <f>ROUND(I280*H280,2)</f>
        <v>0</v>
      </c>
      <c r="K280" s="137"/>
      <c r="L280" s="28"/>
      <c r="M280" s="138" t="s">
        <v>1</v>
      </c>
      <c r="N280" s="139" t="s">
        <v>43</v>
      </c>
      <c r="P280" s="140">
        <f>O280*H280</f>
        <v>0</v>
      </c>
      <c r="Q280" s="140">
        <v>0</v>
      </c>
      <c r="R280" s="140">
        <f>Q280*H280</f>
        <v>0</v>
      </c>
      <c r="S280" s="140">
        <v>0</v>
      </c>
      <c r="T280" s="141">
        <f>S280*H280</f>
        <v>0</v>
      </c>
      <c r="AR280" s="142" t="s">
        <v>175</v>
      </c>
      <c r="AT280" s="142" t="s">
        <v>171</v>
      </c>
      <c r="AU280" s="142" t="s">
        <v>88</v>
      </c>
      <c r="AY280" s="13" t="s">
        <v>169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3" t="s">
        <v>86</v>
      </c>
      <c r="BK280" s="143">
        <f>ROUND(I280*H280,2)</f>
        <v>0</v>
      </c>
      <c r="BL280" s="13" t="s">
        <v>175</v>
      </c>
      <c r="BM280" s="142" t="s">
        <v>524</v>
      </c>
    </row>
    <row r="281" spans="2:65" s="1" customFormat="1" ht="10.199999999999999">
      <c r="B281" s="28"/>
      <c r="D281" s="144" t="s">
        <v>176</v>
      </c>
      <c r="F281" s="145" t="s">
        <v>426</v>
      </c>
      <c r="I281" s="146"/>
      <c r="L281" s="28"/>
      <c r="M281" s="147"/>
      <c r="T281" s="52"/>
      <c r="AT281" s="13" t="s">
        <v>176</v>
      </c>
      <c r="AU281" s="13" t="s">
        <v>88</v>
      </c>
    </row>
    <row r="282" spans="2:65" s="11" customFormat="1" ht="22.8" customHeight="1">
      <c r="B282" s="117"/>
      <c r="D282" s="118" t="s">
        <v>77</v>
      </c>
      <c r="E282" s="127" t="s">
        <v>435</v>
      </c>
      <c r="F282" s="127" t="s">
        <v>436</v>
      </c>
      <c r="I282" s="120"/>
      <c r="J282" s="128">
        <f>BK282</f>
        <v>0</v>
      </c>
      <c r="L282" s="117"/>
      <c r="M282" s="122"/>
      <c r="P282" s="123">
        <f>SUM(P283:P286)</f>
        <v>0</v>
      </c>
      <c r="R282" s="123">
        <f>SUM(R283:R286)</f>
        <v>0</v>
      </c>
      <c r="T282" s="124">
        <f>SUM(T283:T286)</f>
        <v>0</v>
      </c>
      <c r="AR282" s="118" t="s">
        <v>188</v>
      </c>
      <c r="AT282" s="125" t="s">
        <v>77</v>
      </c>
      <c r="AU282" s="125" t="s">
        <v>86</v>
      </c>
      <c r="AY282" s="118" t="s">
        <v>169</v>
      </c>
      <c r="BK282" s="126">
        <f>SUM(BK283:BK286)</f>
        <v>0</v>
      </c>
    </row>
    <row r="283" spans="2:65" s="1" customFormat="1" ht="21.75" customHeight="1">
      <c r="B283" s="129"/>
      <c r="C283" s="130" t="s">
        <v>313</v>
      </c>
      <c r="D283" s="130" t="s">
        <v>171</v>
      </c>
      <c r="E283" s="131" t="s">
        <v>438</v>
      </c>
      <c r="F283" s="132" t="s">
        <v>439</v>
      </c>
      <c r="G283" s="133" t="s">
        <v>412</v>
      </c>
      <c r="H283" s="134">
        <v>1</v>
      </c>
      <c r="I283" s="135"/>
      <c r="J283" s="136">
        <f>ROUND(I283*H283,2)</f>
        <v>0</v>
      </c>
      <c r="K283" s="137"/>
      <c r="L283" s="28"/>
      <c r="M283" s="138" t="s">
        <v>1</v>
      </c>
      <c r="N283" s="139" t="s">
        <v>43</v>
      </c>
      <c r="P283" s="140">
        <f>O283*H283</f>
        <v>0</v>
      </c>
      <c r="Q283" s="140">
        <v>0</v>
      </c>
      <c r="R283" s="140">
        <f>Q283*H283</f>
        <v>0</v>
      </c>
      <c r="S283" s="140">
        <v>0</v>
      </c>
      <c r="T283" s="141">
        <f>S283*H283</f>
        <v>0</v>
      </c>
      <c r="AR283" s="142" t="s">
        <v>175</v>
      </c>
      <c r="AT283" s="142" t="s">
        <v>171</v>
      </c>
      <c r="AU283" s="142" t="s">
        <v>88</v>
      </c>
      <c r="AY283" s="13" t="s">
        <v>169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3" t="s">
        <v>86</v>
      </c>
      <c r="BK283" s="143">
        <f>ROUND(I283*H283,2)</f>
        <v>0</v>
      </c>
      <c r="BL283" s="13" t="s">
        <v>175</v>
      </c>
      <c r="BM283" s="142" t="s">
        <v>525</v>
      </c>
    </row>
    <row r="284" spans="2:65" s="1" customFormat="1" ht="10.199999999999999">
      <c r="B284" s="28"/>
      <c r="D284" s="144" t="s">
        <v>176</v>
      </c>
      <c r="F284" s="145" t="s">
        <v>439</v>
      </c>
      <c r="I284" s="146"/>
      <c r="L284" s="28"/>
      <c r="M284" s="147"/>
      <c r="T284" s="52"/>
      <c r="AT284" s="13" t="s">
        <v>176</v>
      </c>
      <c r="AU284" s="13" t="s">
        <v>88</v>
      </c>
    </row>
    <row r="285" spans="2:65" s="1" customFormat="1" ht="24.15" customHeight="1">
      <c r="B285" s="129"/>
      <c r="C285" s="130" t="s">
        <v>526</v>
      </c>
      <c r="D285" s="130" t="s">
        <v>171</v>
      </c>
      <c r="E285" s="131" t="s">
        <v>441</v>
      </c>
      <c r="F285" s="132" t="s">
        <v>442</v>
      </c>
      <c r="G285" s="133" t="s">
        <v>412</v>
      </c>
      <c r="H285" s="134">
        <v>1</v>
      </c>
      <c r="I285" s="135"/>
      <c r="J285" s="136">
        <f>ROUND(I285*H285,2)</f>
        <v>0</v>
      </c>
      <c r="K285" s="137"/>
      <c r="L285" s="28"/>
      <c r="M285" s="138" t="s">
        <v>1</v>
      </c>
      <c r="N285" s="139" t="s">
        <v>43</v>
      </c>
      <c r="P285" s="140">
        <f>O285*H285</f>
        <v>0</v>
      </c>
      <c r="Q285" s="140">
        <v>0</v>
      </c>
      <c r="R285" s="140">
        <f>Q285*H285</f>
        <v>0</v>
      </c>
      <c r="S285" s="140">
        <v>0</v>
      </c>
      <c r="T285" s="141">
        <f>S285*H285</f>
        <v>0</v>
      </c>
      <c r="AR285" s="142" t="s">
        <v>175</v>
      </c>
      <c r="AT285" s="142" t="s">
        <v>171</v>
      </c>
      <c r="AU285" s="142" t="s">
        <v>88</v>
      </c>
      <c r="AY285" s="13" t="s">
        <v>169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3" t="s">
        <v>86</v>
      </c>
      <c r="BK285" s="143">
        <f>ROUND(I285*H285,2)</f>
        <v>0</v>
      </c>
      <c r="BL285" s="13" t="s">
        <v>175</v>
      </c>
      <c r="BM285" s="142" t="s">
        <v>527</v>
      </c>
    </row>
    <row r="286" spans="2:65" s="1" customFormat="1" ht="10.199999999999999">
      <c r="B286" s="28"/>
      <c r="D286" s="144" t="s">
        <v>176</v>
      </c>
      <c r="F286" s="145" t="s">
        <v>442</v>
      </c>
      <c r="I286" s="146"/>
      <c r="L286" s="28"/>
      <c r="M286" s="159"/>
      <c r="N286" s="160"/>
      <c r="O286" s="160"/>
      <c r="P286" s="160"/>
      <c r="Q286" s="160"/>
      <c r="R286" s="160"/>
      <c r="S286" s="160"/>
      <c r="T286" s="161"/>
      <c r="AT286" s="13" t="s">
        <v>176</v>
      </c>
      <c r="AU286" s="13" t="s">
        <v>88</v>
      </c>
    </row>
    <row r="287" spans="2:65" s="1" customFormat="1" ht="6.9" customHeight="1">
      <c r="B287" s="40"/>
      <c r="C287" s="41"/>
      <c r="D287" s="41"/>
      <c r="E287" s="41"/>
      <c r="F287" s="41"/>
      <c r="G287" s="41"/>
      <c r="H287" s="41"/>
      <c r="I287" s="41"/>
      <c r="J287" s="41"/>
      <c r="K287" s="41"/>
      <c r="L287" s="28"/>
    </row>
  </sheetData>
  <autoFilter ref="C127:K286" xr:uid="{00000000-0009-0000-0000-000006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5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104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703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ROUND(J129,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ROUND((SUM(BE129:BE258)),  2)</f>
        <v>0</v>
      </c>
      <c r="I33" s="88">
        <v>0.21</v>
      </c>
      <c r="J33" s="87">
        <f>ROUND(((SUM(BE129:BE258))*I33),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ROUND((SUM(BF129:BF258)),  2)</f>
        <v>0</v>
      </c>
      <c r="I34" s="88">
        <v>0.15</v>
      </c>
      <c r="J34" s="87">
        <f>ROUND(((SUM(BF129:BF258))*I34),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ROUND((SUM(BG129:BG258)),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ROUND((SUM(BH129:BH258)),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ROUND((SUM(BI129:BI258)),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106 - Stezka skrz park...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J129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J130</f>
        <v>0</v>
      </c>
      <c r="L97" s="100"/>
    </row>
    <row r="98" spans="2:12" s="9" customFormat="1" ht="19.95" customHeight="1">
      <c r="B98" s="104"/>
      <c r="D98" s="105" t="s">
        <v>138</v>
      </c>
      <c r="E98" s="106"/>
      <c r="F98" s="106"/>
      <c r="G98" s="106"/>
      <c r="H98" s="106"/>
      <c r="I98" s="106"/>
      <c r="J98" s="107">
        <f>J131</f>
        <v>0</v>
      </c>
      <c r="L98" s="104"/>
    </row>
    <row r="99" spans="2:12" s="9" customFormat="1" ht="19.95" customHeight="1">
      <c r="B99" s="104"/>
      <c r="D99" s="105" t="s">
        <v>141</v>
      </c>
      <c r="E99" s="106"/>
      <c r="F99" s="106"/>
      <c r="G99" s="106"/>
      <c r="H99" s="106"/>
      <c r="I99" s="106"/>
      <c r="J99" s="107">
        <f>J162</f>
        <v>0</v>
      </c>
      <c r="L99" s="104"/>
    </row>
    <row r="100" spans="2:12" s="9" customFormat="1" ht="19.95" customHeight="1">
      <c r="B100" s="104"/>
      <c r="D100" s="105" t="s">
        <v>142</v>
      </c>
      <c r="E100" s="106"/>
      <c r="F100" s="106"/>
      <c r="G100" s="106"/>
      <c r="H100" s="106"/>
      <c r="I100" s="106"/>
      <c r="J100" s="107">
        <f>J165</f>
        <v>0</v>
      </c>
      <c r="L100" s="104"/>
    </row>
    <row r="101" spans="2:12" s="9" customFormat="1" ht="19.95" customHeight="1">
      <c r="B101" s="104"/>
      <c r="D101" s="105" t="s">
        <v>143</v>
      </c>
      <c r="E101" s="106"/>
      <c r="F101" s="106"/>
      <c r="G101" s="106"/>
      <c r="H101" s="106"/>
      <c r="I101" s="106"/>
      <c r="J101" s="107">
        <f>J182</f>
        <v>0</v>
      </c>
      <c r="L101" s="104"/>
    </row>
    <row r="102" spans="2:12" s="9" customFormat="1" ht="19.95" customHeight="1">
      <c r="B102" s="104"/>
      <c r="D102" s="105" t="s">
        <v>144</v>
      </c>
      <c r="E102" s="106"/>
      <c r="F102" s="106"/>
      <c r="G102" s="106"/>
      <c r="H102" s="106"/>
      <c r="I102" s="106"/>
      <c r="J102" s="107">
        <f>J185</f>
        <v>0</v>
      </c>
      <c r="L102" s="104"/>
    </row>
    <row r="103" spans="2:12" s="9" customFormat="1" ht="19.95" customHeight="1">
      <c r="B103" s="104"/>
      <c r="D103" s="105" t="s">
        <v>145</v>
      </c>
      <c r="E103" s="106"/>
      <c r="F103" s="106"/>
      <c r="G103" s="106"/>
      <c r="H103" s="106"/>
      <c r="I103" s="106"/>
      <c r="J103" s="107">
        <f>J218</f>
        <v>0</v>
      </c>
      <c r="L103" s="104"/>
    </row>
    <row r="104" spans="2:12" s="9" customFormat="1" ht="19.95" customHeight="1">
      <c r="B104" s="104"/>
      <c r="D104" s="105" t="s">
        <v>146</v>
      </c>
      <c r="E104" s="106"/>
      <c r="F104" s="106"/>
      <c r="G104" s="106"/>
      <c r="H104" s="106"/>
      <c r="I104" s="106"/>
      <c r="J104" s="107">
        <f>J233</f>
        <v>0</v>
      </c>
      <c r="L104" s="104"/>
    </row>
    <row r="105" spans="2:12" s="8" customFormat="1" ht="24.9" customHeight="1">
      <c r="B105" s="100"/>
      <c r="D105" s="101" t="s">
        <v>149</v>
      </c>
      <c r="E105" s="102"/>
      <c r="F105" s="102"/>
      <c r="G105" s="102"/>
      <c r="H105" s="102"/>
      <c r="I105" s="102"/>
      <c r="J105" s="103">
        <f>J238</f>
        <v>0</v>
      </c>
      <c r="L105" s="100"/>
    </row>
    <row r="106" spans="2:12" s="9" customFormat="1" ht="19.95" customHeight="1">
      <c r="B106" s="104"/>
      <c r="D106" s="105" t="s">
        <v>150</v>
      </c>
      <c r="E106" s="106"/>
      <c r="F106" s="106"/>
      <c r="G106" s="106"/>
      <c r="H106" s="106"/>
      <c r="I106" s="106"/>
      <c r="J106" s="107">
        <f>J239</f>
        <v>0</v>
      </c>
      <c r="L106" s="104"/>
    </row>
    <row r="107" spans="2:12" s="9" customFormat="1" ht="19.95" customHeight="1">
      <c r="B107" s="104"/>
      <c r="D107" s="105" t="s">
        <v>151</v>
      </c>
      <c r="E107" s="106"/>
      <c r="F107" s="106"/>
      <c r="G107" s="106"/>
      <c r="H107" s="106"/>
      <c r="I107" s="106"/>
      <c r="J107" s="107">
        <f>J248</f>
        <v>0</v>
      </c>
      <c r="L107" s="104"/>
    </row>
    <row r="108" spans="2:12" s="9" customFormat="1" ht="19.95" customHeight="1">
      <c r="B108" s="104"/>
      <c r="D108" s="105" t="s">
        <v>152</v>
      </c>
      <c r="E108" s="106"/>
      <c r="F108" s="106"/>
      <c r="G108" s="106"/>
      <c r="H108" s="106"/>
      <c r="I108" s="106"/>
      <c r="J108" s="107">
        <f>J251</f>
        <v>0</v>
      </c>
      <c r="L108" s="104"/>
    </row>
    <row r="109" spans="2:12" s="9" customFormat="1" ht="19.95" customHeight="1">
      <c r="B109" s="104"/>
      <c r="D109" s="105" t="s">
        <v>153</v>
      </c>
      <c r="E109" s="106"/>
      <c r="F109" s="106"/>
      <c r="G109" s="106"/>
      <c r="H109" s="106"/>
      <c r="I109" s="106"/>
      <c r="J109" s="107">
        <f>J254</f>
        <v>0</v>
      </c>
      <c r="L109" s="104"/>
    </row>
    <row r="110" spans="2:12" s="1" customFormat="1" ht="21.75" customHeight="1">
      <c r="B110" s="28"/>
      <c r="L110" s="28"/>
    </row>
    <row r="111" spans="2:12" s="1" customFormat="1" ht="6.9" customHeight="1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28"/>
    </row>
    <row r="115" spans="2:20" s="1" customFormat="1" ht="6.9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8"/>
    </row>
    <row r="116" spans="2:20" s="1" customFormat="1" ht="24.9" customHeight="1">
      <c r="B116" s="28"/>
      <c r="C116" s="17" t="s">
        <v>154</v>
      </c>
      <c r="L116" s="28"/>
    </row>
    <row r="117" spans="2:20" s="1" customFormat="1" ht="6.9" customHeight="1">
      <c r="B117" s="28"/>
      <c r="L117" s="28"/>
    </row>
    <row r="118" spans="2:20" s="1" customFormat="1" ht="12" customHeight="1">
      <c r="B118" s="28"/>
      <c r="C118" s="23" t="s">
        <v>16</v>
      </c>
      <c r="L118" s="28"/>
    </row>
    <row r="119" spans="2:20" s="1" customFormat="1" ht="16.5" customHeight="1">
      <c r="B119" s="28"/>
      <c r="E119" s="205" t="str">
        <f>E7</f>
        <v>Cyklotrasa A3 v intravilánu Kolovrat</v>
      </c>
      <c r="F119" s="206"/>
      <c r="G119" s="206"/>
      <c r="H119" s="206"/>
      <c r="L119" s="28"/>
    </row>
    <row r="120" spans="2:20" s="1" customFormat="1" ht="12" customHeight="1">
      <c r="B120" s="28"/>
      <c r="C120" s="23" t="s">
        <v>130</v>
      </c>
      <c r="L120" s="28"/>
    </row>
    <row r="121" spans="2:20" s="1" customFormat="1" ht="16.5" customHeight="1">
      <c r="B121" s="28"/>
      <c r="E121" s="170" t="str">
        <f>E9</f>
        <v>SO 106 - Stezka skrz park...</v>
      </c>
      <c r="F121" s="207"/>
      <c r="G121" s="207"/>
      <c r="H121" s="207"/>
      <c r="L121" s="28"/>
    </row>
    <row r="122" spans="2:20" s="1" customFormat="1" ht="6.9" customHeight="1">
      <c r="B122" s="28"/>
      <c r="L122" s="28"/>
    </row>
    <row r="123" spans="2:20" s="1" customFormat="1" ht="12" customHeight="1">
      <c r="B123" s="28"/>
      <c r="C123" s="23" t="s">
        <v>20</v>
      </c>
      <c r="F123" s="21" t="str">
        <f>F12</f>
        <v xml:space="preserve"> </v>
      </c>
      <c r="I123" s="23" t="s">
        <v>22</v>
      </c>
      <c r="J123" s="48" t="str">
        <f>IF(J12="","",J12)</f>
        <v>5. 9. 2023</v>
      </c>
      <c r="L123" s="28"/>
    </row>
    <row r="124" spans="2:20" s="1" customFormat="1" ht="6.9" customHeight="1">
      <c r="B124" s="28"/>
      <c r="L124" s="28"/>
    </row>
    <row r="125" spans="2:20" s="1" customFormat="1" ht="15.15" customHeight="1">
      <c r="B125" s="28"/>
      <c r="C125" s="23" t="s">
        <v>24</v>
      </c>
      <c r="F125" s="21" t="str">
        <f>E15</f>
        <v>MĚSTSKÁ ČÁST PRAHA-KOLOVRATY</v>
      </c>
      <c r="I125" s="23" t="s">
        <v>31</v>
      </c>
      <c r="J125" s="26" t="str">
        <f>E21</f>
        <v>PFProjekt s.r.o.</v>
      </c>
      <c r="L125" s="28"/>
    </row>
    <row r="126" spans="2:20" s="1" customFormat="1" ht="15.15" customHeight="1">
      <c r="B126" s="28"/>
      <c r="C126" s="23" t="s">
        <v>29</v>
      </c>
      <c r="F126" s="21" t="str">
        <f>IF(E18="","",E18)</f>
        <v>Vyplň údaj</v>
      </c>
      <c r="I126" s="23" t="s">
        <v>34</v>
      </c>
      <c r="J126" s="26" t="str">
        <f>E24</f>
        <v xml:space="preserve"> 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08"/>
      <c r="C128" s="109" t="s">
        <v>155</v>
      </c>
      <c r="D128" s="110" t="s">
        <v>63</v>
      </c>
      <c r="E128" s="110" t="s">
        <v>59</v>
      </c>
      <c r="F128" s="110" t="s">
        <v>60</v>
      </c>
      <c r="G128" s="110" t="s">
        <v>156</v>
      </c>
      <c r="H128" s="110" t="s">
        <v>157</v>
      </c>
      <c r="I128" s="110" t="s">
        <v>158</v>
      </c>
      <c r="J128" s="111" t="s">
        <v>134</v>
      </c>
      <c r="K128" s="112" t="s">
        <v>159</v>
      </c>
      <c r="L128" s="108"/>
      <c r="M128" s="55" t="s">
        <v>1</v>
      </c>
      <c r="N128" s="56" t="s">
        <v>42</v>
      </c>
      <c r="O128" s="56" t="s">
        <v>160</v>
      </c>
      <c r="P128" s="56" t="s">
        <v>161</v>
      </c>
      <c r="Q128" s="56" t="s">
        <v>162</v>
      </c>
      <c r="R128" s="56" t="s">
        <v>163</v>
      </c>
      <c r="S128" s="56" t="s">
        <v>164</v>
      </c>
      <c r="T128" s="57" t="s">
        <v>165</v>
      </c>
    </row>
    <row r="129" spans="2:65" s="1" customFormat="1" ht="22.8" customHeight="1">
      <c r="B129" s="28"/>
      <c r="C129" s="60" t="s">
        <v>166</v>
      </c>
      <c r="J129" s="113">
        <f>BK129</f>
        <v>0</v>
      </c>
      <c r="L129" s="28"/>
      <c r="M129" s="58"/>
      <c r="N129" s="49"/>
      <c r="O129" s="49"/>
      <c r="P129" s="114">
        <f>P130+P238</f>
        <v>0</v>
      </c>
      <c r="Q129" s="49"/>
      <c r="R129" s="114">
        <f>R130+R238</f>
        <v>0</v>
      </c>
      <c r="S129" s="49"/>
      <c r="T129" s="115">
        <f>T130+T238</f>
        <v>0</v>
      </c>
      <c r="AT129" s="13" t="s">
        <v>77</v>
      </c>
      <c r="AU129" s="13" t="s">
        <v>136</v>
      </c>
      <c r="BK129" s="116">
        <f>BK130+BK238</f>
        <v>0</v>
      </c>
    </row>
    <row r="130" spans="2:65" s="11" customFormat="1" ht="25.95" customHeight="1">
      <c r="B130" s="117"/>
      <c r="D130" s="118" t="s">
        <v>77</v>
      </c>
      <c r="E130" s="119" t="s">
        <v>167</v>
      </c>
      <c r="F130" s="119" t="s">
        <v>168</v>
      </c>
      <c r="I130" s="120"/>
      <c r="J130" s="121">
        <f>BK130</f>
        <v>0</v>
      </c>
      <c r="L130" s="117"/>
      <c r="M130" s="122"/>
      <c r="P130" s="123">
        <f>P131+P162+P165+P182+P185+P218+P233</f>
        <v>0</v>
      </c>
      <c r="R130" s="123">
        <f>R131+R162+R165+R182+R185+R218+R233</f>
        <v>0</v>
      </c>
      <c r="T130" s="124">
        <f>T131+T162+T165+T182+T185+T218+T233</f>
        <v>0</v>
      </c>
      <c r="AR130" s="118" t="s">
        <v>86</v>
      </c>
      <c r="AT130" s="125" t="s">
        <v>77</v>
      </c>
      <c r="AU130" s="125" t="s">
        <v>78</v>
      </c>
      <c r="AY130" s="118" t="s">
        <v>169</v>
      </c>
      <c r="BK130" s="126">
        <f>BK131+BK162+BK165+BK182+BK185+BK218+BK233</f>
        <v>0</v>
      </c>
    </row>
    <row r="131" spans="2:65" s="11" customFormat="1" ht="22.8" customHeight="1">
      <c r="B131" s="117"/>
      <c r="D131" s="118" t="s">
        <v>77</v>
      </c>
      <c r="E131" s="127" t="s">
        <v>86</v>
      </c>
      <c r="F131" s="127" t="s">
        <v>170</v>
      </c>
      <c r="I131" s="120"/>
      <c r="J131" s="128">
        <f>BK131</f>
        <v>0</v>
      </c>
      <c r="L131" s="117"/>
      <c r="M131" s="122"/>
      <c r="P131" s="123">
        <f>SUM(P132:P161)</f>
        <v>0</v>
      </c>
      <c r="R131" s="123">
        <f>SUM(R132:R161)</f>
        <v>0</v>
      </c>
      <c r="T131" s="124">
        <f>SUM(T132:T161)</f>
        <v>0</v>
      </c>
      <c r="AR131" s="118" t="s">
        <v>86</v>
      </c>
      <c r="AT131" s="125" t="s">
        <v>77</v>
      </c>
      <c r="AU131" s="125" t="s">
        <v>86</v>
      </c>
      <c r="AY131" s="118" t="s">
        <v>169</v>
      </c>
      <c r="BK131" s="126">
        <f>SUM(BK132:BK161)</f>
        <v>0</v>
      </c>
    </row>
    <row r="132" spans="2:65" s="1" customFormat="1" ht="24.15" customHeight="1">
      <c r="B132" s="129"/>
      <c r="C132" s="130" t="s">
        <v>86</v>
      </c>
      <c r="D132" s="130" t="s">
        <v>171</v>
      </c>
      <c r="E132" s="131" t="s">
        <v>704</v>
      </c>
      <c r="F132" s="132" t="s">
        <v>705</v>
      </c>
      <c r="G132" s="133" t="s">
        <v>174</v>
      </c>
      <c r="H132" s="134">
        <v>8</v>
      </c>
      <c r="I132" s="135"/>
      <c r="J132" s="136">
        <f>ROUND(I132*H132,2)</f>
        <v>0</v>
      </c>
      <c r="K132" s="137"/>
      <c r="L132" s="28"/>
      <c r="M132" s="138" t="s">
        <v>1</v>
      </c>
      <c r="N132" s="139" t="s">
        <v>43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175</v>
      </c>
      <c r="AT132" s="142" t="s">
        <v>171</v>
      </c>
      <c r="AU132" s="142" t="s">
        <v>88</v>
      </c>
      <c r="AY132" s="13" t="s">
        <v>169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3" t="s">
        <v>86</v>
      </c>
      <c r="BK132" s="143">
        <f>ROUND(I132*H132,2)</f>
        <v>0</v>
      </c>
      <c r="BL132" s="13" t="s">
        <v>175</v>
      </c>
      <c r="BM132" s="142" t="s">
        <v>88</v>
      </c>
    </row>
    <row r="133" spans="2:65" s="1" customFormat="1" ht="19.2">
      <c r="B133" s="28"/>
      <c r="D133" s="144" t="s">
        <v>176</v>
      </c>
      <c r="F133" s="145" t="s">
        <v>705</v>
      </c>
      <c r="I133" s="146"/>
      <c r="L133" s="28"/>
      <c r="M133" s="147"/>
      <c r="T133" s="52"/>
      <c r="AT133" s="13" t="s">
        <v>176</v>
      </c>
      <c r="AU133" s="13" t="s">
        <v>88</v>
      </c>
    </row>
    <row r="134" spans="2:65" s="1" customFormat="1" ht="24.15" customHeight="1">
      <c r="B134" s="129"/>
      <c r="C134" s="130" t="s">
        <v>88</v>
      </c>
      <c r="D134" s="130" t="s">
        <v>171</v>
      </c>
      <c r="E134" s="131" t="s">
        <v>706</v>
      </c>
      <c r="F134" s="132" t="s">
        <v>707</v>
      </c>
      <c r="G134" s="133" t="s">
        <v>174</v>
      </c>
      <c r="H134" s="134">
        <v>272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175</v>
      </c>
      <c r="AT134" s="142" t="s">
        <v>171</v>
      </c>
      <c r="AU134" s="142" t="s">
        <v>88</v>
      </c>
      <c r="AY134" s="13" t="s">
        <v>169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3" t="s">
        <v>86</v>
      </c>
      <c r="BK134" s="143">
        <f>ROUND(I134*H134,2)</f>
        <v>0</v>
      </c>
      <c r="BL134" s="13" t="s">
        <v>175</v>
      </c>
      <c r="BM134" s="142" t="s">
        <v>175</v>
      </c>
    </row>
    <row r="135" spans="2:65" s="1" customFormat="1" ht="19.2">
      <c r="B135" s="28"/>
      <c r="D135" s="144" t="s">
        <v>176</v>
      </c>
      <c r="F135" s="145" t="s">
        <v>707</v>
      </c>
      <c r="I135" s="146"/>
      <c r="L135" s="28"/>
      <c r="M135" s="147"/>
      <c r="T135" s="52"/>
      <c r="AT135" s="13" t="s">
        <v>176</v>
      </c>
      <c r="AU135" s="13" t="s">
        <v>88</v>
      </c>
    </row>
    <row r="136" spans="2:65" s="1" customFormat="1" ht="24.15" customHeight="1">
      <c r="B136" s="129"/>
      <c r="C136" s="130" t="s">
        <v>180</v>
      </c>
      <c r="D136" s="130" t="s">
        <v>171</v>
      </c>
      <c r="E136" s="131" t="s">
        <v>676</v>
      </c>
      <c r="F136" s="132" t="s">
        <v>677</v>
      </c>
      <c r="G136" s="133" t="s">
        <v>174</v>
      </c>
      <c r="H136" s="134">
        <v>254</v>
      </c>
      <c r="I136" s="135"/>
      <c r="J136" s="136">
        <f>ROUND(I136*H136,2)</f>
        <v>0</v>
      </c>
      <c r="K136" s="137"/>
      <c r="L136" s="28"/>
      <c r="M136" s="138" t="s">
        <v>1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175</v>
      </c>
      <c r="AT136" s="142" t="s">
        <v>171</v>
      </c>
      <c r="AU136" s="142" t="s">
        <v>88</v>
      </c>
      <c r="AY136" s="13" t="s">
        <v>169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3" t="s">
        <v>86</v>
      </c>
      <c r="BK136" s="143">
        <f>ROUND(I136*H136,2)</f>
        <v>0</v>
      </c>
      <c r="BL136" s="13" t="s">
        <v>175</v>
      </c>
      <c r="BM136" s="142" t="s">
        <v>184</v>
      </c>
    </row>
    <row r="137" spans="2:65" s="1" customFormat="1" ht="19.2">
      <c r="B137" s="28"/>
      <c r="D137" s="144" t="s">
        <v>176</v>
      </c>
      <c r="F137" s="145" t="s">
        <v>677</v>
      </c>
      <c r="I137" s="146"/>
      <c r="L137" s="28"/>
      <c r="M137" s="147"/>
      <c r="T137" s="52"/>
      <c r="AT137" s="13" t="s">
        <v>176</v>
      </c>
      <c r="AU137" s="13" t="s">
        <v>88</v>
      </c>
    </row>
    <row r="138" spans="2:65" s="1" customFormat="1" ht="16.5" customHeight="1">
      <c r="B138" s="129"/>
      <c r="C138" s="130" t="s">
        <v>175</v>
      </c>
      <c r="D138" s="130" t="s">
        <v>171</v>
      </c>
      <c r="E138" s="131" t="s">
        <v>545</v>
      </c>
      <c r="F138" s="132" t="s">
        <v>546</v>
      </c>
      <c r="G138" s="133" t="s">
        <v>195</v>
      </c>
      <c r="H138" s="134">
        <v>330</v>
      </c>
      <c r="I138" s="135"/>
      <c r="J138" s="136">
        <f>ROUND(I138*H138,2)</f>
        <v>0</v>
      </c>
      <c r="K138" s="137"/>
      <c r="L138" s="28"/>
      <c r="M138" s="138" t="s">
        <v>1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175</v>
      </c>
      <c r="AT138" s="142" t="s">
        <v>171</v>
      </c>
      <c r="AU138" s="142" t="s">
        <v>88</v>
      </c>
      <c r="AY138" s="13" t="s">
        <v>169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3" t="s">
        <v>86</v>
      </c>
      <c r="BK138" s="143">
        <f>ROUND(I138*H138,2)</f>
        <v>0</v>
      </c>
      <c r="BL138" s="13" t="s">
        <v>175</v>
      </c>
      <c r="BM138" s="142" t="s">
        <v>187</v>
      </c>
    </row>
    <row r="139" spans="2:65" s="1" customFormat="1" ht="10.199999999999999">
      <c r="B139" s="28"/>
      <c r="D139" s="144" t="s">
        <v>176</v>
      </c>
      <c r="F139" s="145" t="s">
        <v>546</v>
      </c>
      <c r="I139" s="146"/>
      <c r="L139" s="28"/>
      <c r="M139" s="147"/>
      <c r="T139" s="52"/>
      <c r="AT139" s="13" t="s">
        <v>176</v>
      </c>
      <c r="AU139" s="13" t="s">
        <v>88</v>
      </c>
    </row>
    <row r="140" spans="2:65" s="1" customFormat="1" ht="16.5" customHeight="1">
      <c r="B140" s="129"/>
      <c r="C140" s="130" t="s">
        <v>188</v>
      </c>
      <c r="D140" s="130" t="s">
        <v>171</v>
      </c>
      <c r="E140" s="131" t="s">
        <v>708</v>
      </c>
      <c r="F140" s="132" t="s">
        <v>709</v>
      </c>
      <c r="G140" s="133" t="s">
        <v>183</v>
      </c>
      <c r="H140" s="134">
        <v>13.2</v>
      </c>
      <c r="I140" s="135"/>
      <c r="J140" s="136">
        <f>ROUND(I140*H140,2)</f>
        <v>0</v>
      </c>
      <c r="K140" s="137"/>
      <c r="L140" s="28"/>
      <c r="M140" s="138" t="s">
        <v>1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175</v>
      </c>
      <c r="AT140" s="142" t="s">
        <v>171</v>
      </c>
      <c r="AU140" s="142" t="s">
        <v>88</v>
      </c>
      <c r="AY140" s="13" t="s">
        <v>169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3" t="s">
        <v>86</v>
      </c>
      <c r="BK140" s="143">
        <f>ROUND(I140*H140,2)</f>
        <v>0</v>
      </c>
      <c r="BL140" s="13" t="s">
        <v>175</v>
      </c>
      <c r="BM140" s="142" t="s">
        <v>191</v>
      </c>
    </row>
    <row r="141" spans="2:65" s="1" customFormat="1" ht="10.199999999999999">
      <c r="B141" s="28"/>
      <c r="D141" s="144" t="s">
        <v>176</v>
      </c>
      <c r="F141" s="145" t="s">
        <v>709</v>
      </c>
      <c r="I141" s="146"/>
      <c r="L141" s="28"/>
      <c r="M141" s="147"/>
      <c r="T141" s="52"/>
      <c r="AT141" s="13" t="s">
        <v>176</v>
      </c>
      <c r="AU141" s="13" t="s">
        <v>88</v>
      </c>
    </row>
    <row r="142" spans="2:65" s="1" customFormat="1" ht="24.15" customHeight="1">
      <c r="B142" s="129"/>
      <c r="C142" s="130" t="s">
        <v>184</v>
      </c>
      <c r="D142" s="130" t="s">
        <v>171</v>
      </c>
      <c r="E142" s="131" t="s">
        <v>449</v>
      </c>
      <c r="F142" s="132" t="s">
        <v>450</v>
      </c>
      <c r="G142" s="133" t="s">
        <v>174</v>
      </c>
      <c r="H142" s="134">
        <v>231</v>
      </c>
      <c r="I142" s="135"/>
      <c r="J142" s="136">
        <f>ROUND(I142*H142,2)</f>
        <v>0</v>
      </c>
      <c r="K142" s="137"/>
      <c r="L142" s="28"/>
      <c r="M142" s="138" t="s">
        <v>1</v>
      </c>
      <c r="N142" s="139" t="s">
        <v>43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175</v>
      </c>
      <c r="AT142" s="142" t="s">
        <v>171</v>
      </c>
      <c r="AU142" s="142" t="s">
        <v>88</v>
      </c>
      <c r="AY142" s="13" t="s">
        <v>169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3" t="s">
        <v>86</v>
      </c>
      <c r="BK142" s="143">
        <f>ROUND(I142*H142,2)</f>
        <v>0</v>
      </c>
      <c r="BL142" s="13" t="s">
        <v>175</v>
      </c>
      <c r="BM142" s="142" t="s">
        <v>228</v>
      </c>
    </row>
    <row r="143" spans="2:65" s="1" customFormat="1" ht="10.199999999999999">
      <c r="B143" s="28"/>
      <c r="D143" s="144" t="s">
        <v>176</v>
      </c>
      <c r="F143" s="145" t="s">
        <v>450</v>
      </c>
      <c r="I143" s="146"/>
      <c r="L143" s="28"/>
      <c r="M143" s="147"/>
      <c r="T143" s="52"/>
      <c r="AT143" s="13" t="s">
        <v>176</v>
      </c>
      <c r="AU143" s="13" t="s">
        <v>88</v>
      </c>
    </row>
    <row r="144" spans="2:65" s="1" customFormat="1" ht="37.799999999999997" customHeight="1">
      <c r="B144" s="129"/>
      <c r="C144" s="130" t="s">
        <v>453</v>
      </c>
      <c r="D144" s="130" t="s">
        <v>171</v>
      </c>
      <c r="E144" s="131" t="s">
        <v>214</v>
      </c>
      <c r="F144" s="132" t="s">
        <v>215</v>
      </c>
      <c r="G144" s="133" t="s">
        <v>183</v>
      </c>
      <c r="H144" s="134">
        <v>66.56</v>
      </c>
      <c r="I144" s="135"/>
      <c r="J144" s="136">
        <f>ROUND(I144*H144,2)</f>
        <v>0</v>
      </c>
      <c r="K144" s="137"/>
      <c r="L144" s="28"/>
      <c r="M144" s="138" t="s">
        <v>1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175</v>
      </c>
      <c r="AT144" s="142" t="s">
        <v>171</v>
      </c>
      <c r="AU144" s="142" t="s">
        <v>88</v>
      </c>
      <c r="AY144" s="13" t="s">
        <v>169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3" t="s">
        <v>86</v>
      </c>
      <c r="BK144" s="143">
        <f>ROUND(I144*H144,2)</f>
        <v>0</v>
      </c>
      <c r="BL144" s="13" t="s">
        <v>175</v>
      </c>
      <c r="BM144" s="142" t="s">
        <v>236</v>
      </c>
    </row>
    <row r="145" spans="2:65" s="1" customFormat="1" ht="19.2">
      <c r="B145" s="28"/>
      <c r="D145" s="144" t="s">
        <v>176</v>
      </c>
      <c r="F145" s="145" t="s">
        <v>215</v>
      </c>
      <c r="I145" s="146"/>
      <c r="L145" s="28"/>
      <c r="M145" s="147"/>
      <c r="T145" s="52"/>
      <c r="AT145" s="13" t="s">
        <v>176</v>
      </c>
      <c r="AU145" s="13" t="s">
        <v>88</v>
      </c>
    </row>
    <row r="146" spans="2:65" s="1" customFormat="1" ht="24.15" customHeight="1">
      <c r="B146" s="129"/>
      <c r="C146" s="130" t="s">
        <v>187</v>
      </c>
      <c r="D146" s="130" t="s">
        <v>171</v>
      </c>
      <c r="E146" s="131" t="s">
        <v>454</v>
      </c>
      <c r="F146" s="132" t="s">
        <v>455</v>
      </c>
      <c r="G146" s="133" t="s">
        <v>183</v>
      </c>
      <c r="H146" s="134">
        <v>66.56</v>
      </c>
      <c r="I146" s="135"/>
      <c r="J146" s="136">
        <f>ROUND(I146*H146,2)</f>
        <v>0</v>
      </c>
      <c r="K146" s="137"/>
      <c r="L146" s="28"/>
      <c r="M146" s="138" t="s">
        <v>1</v>
      </c>
      <c r="N146" s="139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175</v>
      </c>
      <c r="AT146" s="142" t="s">
        <v>171</v>
      </c>
      <c r="AU146" s="142" t="s">
        <v>88</v>
      </c>
      <c r="AY146" s="13" t="s">
        <v>169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3" t="s">
        <v>86</v>
      </c>
      <c r="BK146" s="143">
        <f>ROUND(I146*H146,2)</f>
        <v>0</v>
      </c>
      <c r="BL146" s="13" t="s">
        <v>175</v>
      </c>
      <c r="BM146" s="142" t="s">
        <v>216</v>
      </c>
    </row>
    <row r="147" spans="2:65" s="1" customFormat="1" ht="19.2">
      <c r="B147" s="28"/>
      <c r="D147" s="144" t="s">
        <v>176</v>
      </c>
      <c r="F147" s="145" t="s">
        <v>455</v>
      </c>
      <c r="I147" s="146"/>
      <c r="L147" s="28"/>
      <c r="M147" s="147"/>
      <c r="T147" s="52"/>
      <c r="AT147" s="13" t="s">
        <v>176</v>
      </c>
      <c r="AU147" s="13" t="s">
        <v>88</v>
      </c>
    </row>
    <row r="148" spans="2:65" s="1" customFormat="1" ht="24.15" customHeight="1">
      <c r="B148" s="129"/>
      <c r="C148" s="130" t="s">
        <v>217</v>
      </c>
      <c r="D148" s="130" t="s">
        <v>171</v>
      </c>
      <c r="E148" s="131" t="s">
        <v>225</v>
      </c>
      <c r="F148" s="132" t="s">
        <v>226</v>
      </c>
      <c r="G148" s="133" t="s">
        <v>183</v>
      </c>
      <c r="H148" s="134">
        <v>3</v>
      </c>
      <c r="I148" s="135"/>
      <c r="J148" s="136">
        <f>ROUND(I148*H148,2)</f>
        <v>0</v>
      </c>
      <c r="K148" s="137"/>
      <c r="L148" s="28"/>
      <c r="M148" s="138" t="s">
        <v>1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175</v>
      </c>
      <c r="AT148" s="142" t="s">
        <v>171</v>
      </c>
      <c r="AU148" s="142" t="s">
        <v>88</v>
      </c>
      <c r="AY148" s="13" t="s">
        <v>169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3" t="s">
        <v>86</v>
      </c>
      <c r="BK148" s="143">
        <f>ROUND(I148*H148,2)</f>
        <v>0</v>
      </c>
      <c r="BL148" s="13" t="s">
        <v>175</v>
      </c>
      <c r="BM148" s="142" t="s">
        <v>220</v>
      </c>
    </row>
    <row r="149" spans="2:65" s="1" customFormat="1" ht="19.2">
      <c r="B149" s="28"/>
      <c r="D149" s="144" t="s">
        <v>176</v>
      </c>
      <c r="F149" s="145" t="s">
        <v>226</v>
      </c>
      <c r="I149" s="146"/>
      <c r="L149" s="28"/>
      <c r="M149" s="147"/>
      <c r="T149" s="52"/>
      <c r="AT149" s="13" t="s">
        <v>176</v>
      </c>
      <c r="AU149" s="13" t="s">
        <v>88</v>
      </c>
    </row>
    <row r="150" spans="2:65" s="1" customFormat="1" ht="16.5" customHeight="1">
      <c r="B150" s="129"/>
      <c r="C150" s="130" t="s">
        <v>191</v>
      </c>
      <c r="D150" s="130" t="s">
        <v>171</v>
      </c>
      <c r="E150" s="131" t="s">
        <v>456</v>
      </c>
      <c r="F150" s="132" t="s">
        <v>457</v>
      </c>
      <c r="G150" s="133" t="s">
        <v>174</v>
      </c>
      <c r="H150" s="134">
        <v>231</v>
      </c>
      <c r="I150" s="135"/>
      <c r="J150" s="136">
        <f>ROUND(I150*H150,2)</f>
        <v>0</v>
      </c>
      <c r="K150" s="137"/>
      <c r="L150" s="28"/>
      <c r="M150" s="138" t="s">
        <v>1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175</v>
      </c>
      <c r="AT150" s="142" t="s">
        <v>171</v>
      </c>
      <c r="AU150" s="142" t="s">
        <v>88</v>
      </c>
      <c r="AY150" s="13" t="s">
        <v>169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3" t="s">
        <v>86</v>
      </c>
      <c r="BK150" s="143">
        <f>ROUND(I150*H150,2)</f>
        <v>0</v>
      </c>
      <c r="BL150" s="13" t="s">
        <v>175</v>
      </c>
      <c r="BM150" s="142" t="s">
        <v>223</v>
      </c>
    </row>
    <row r="151" spans="2:65" s="1" customFormat="1" ht="10.199999999999999">
      <c r="B151" s="28"/>
      <c r="D151" s="144" t="s">
        <v>176</v>
      </c>
      <c r="F151" s="145" t="s">
        <v>457</v>
      </c>
      <c r="I151" s="146"/>
      <c r="L151" s="28"/>
      <c r="M151" s="147"/>
      <c r="T151" s="52"/>
      <c r="AT151" s="13" t="s">
        <v>176</v>
      </c>
      <c r="AU151" s="13" t="s">
        <v>88</v>
      </c>
    </row>
    <row r="152" spans="2:65" s="1" customFormat="1" ht="33" customHeight="1">
      <c r="B152" s="129"/>
      <c r="C152" s="130" t="s">
        <v>224</v>
      </c>
      <c r="D152" s="130" t="s">
        <v>171</v>
      </c>
      <c r="E152" s="131" t="s">
        <v>229</v>
      </c>
      <c r="F152" s="132" t="s">
        <v>230</v>
      </c>
      <c r="G152" s="133" t="s">
        <v>202</v>
      </c>
      <c r="H152" s="134">
        <v>103.16800000000001</v>
      </c>
      <c r="I152" s="135"/>
      <c r="J152" s="136">
        <f>ROUND(I152*H152,2)</f>
        <v>0</v>
      </c>
      <c r="K152" s="137"/>
      <c r="L152" s="28"/>
      <c r="M152" s="138" t="s">
        <v>1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175</v>
      </c>
      <c r="AT152" s="142" t="s">
        <v>171</v>
      </c>
      <c r="AU152" s="142" t="s">
        <v>88</v>
      </c>
      <c r="AY152" s="13" t="s">
        <v>169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3" t="s">
        <v>86</v>
      </c>
      <c r="BK152" s="143">
        <f>ROUND(I152*H152,2)</f>
        <v>0</v>
      </c>
      <c r="BL152" s="13" t="s">
        <v>175</v>
      </c>
      <c r="BM152" s="142" t="s">
        <v>227</v>
      </c>
    </row>
    <row r="153" spans="2:65" s="1" customFormat="1" ht="19.2">
      <c r="B153" s="28"/>
      <c r="D153" s="144" t="s">
        <v>176</v>
      </c>
      <c r="F153" s="145" t="s">
        <v>230</v>
      </c>
      <c r="I153" s="146"/>
      <c r="L153" s="28"/>
      <c r="M153" s="147"/>
      <c r="T153" s="52"/>
      <c r="AT153" s="13" t="s">
        <v>176</v>
      </c>
      <c r="AU153" s="13" t="s">
        <v>88</v>
      </c>
    </row>
    <row r="154" spans="2:65" s="1" customFormat="1" ht="16.5" customHeight="1">
      <c r="B154" s="129"/>
      <c r="C154" s="130" t="s">
        <v>228</v>
      </c>
      <c r="D154" s="130" t="s">
        <v>171</v>
      </c>
      <c r="E154" s="131" t="s">
        <v>233</v>
      </c>
      <c r="F154" s="132" t="s">
        <v>234</v>
      </c>
      <c r="G154" s="133" t="s">
        <v>183</v>
      </c>
      <c r="H154" s="134">
        <v>66.56</v>
      </c>
      <c r="I154" s="135"/>
      <c r="J154" s="136">
        <f>ROUND(I154*H154,2)</f>
        <v>0</v>
      </c>
      <c r="K154" s="137"/>
      <c r="L154" s="28"/>
      <c r="M154" s="138" t="s">
        <v>1</v>
      </c>
      <c r="N154" s="139" t="s">
        <v>43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175</v>
      </c>
      <c r="AT154" s="142" t="s">
        <v>171</v>
      </c>
      <c r="AU154" s="142" t="s">
        <v>88</v>
      </c>
      <c r="AY154" s="13" t="s">
        <v>169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3" t="s">
        <v>86</v>
      </c>
      <c r="BK154" s="143">
        <f>ROUND(I154*H154,2)</f>
        <v>0</v>
      </c>
      <c r="BL154" s="13" t="s">
        <v>175</v>
      </c>
      <c r="BM154" s="142" t="s">
        <v>231</v>
      </c>
    </row>
    <row r="155" spans="2:65" s="1" customFormat="1" ht="10.199999999999999">
      <c r="B155" s="28"/>
      <c r="D155" s="144" t="s">
        <v>176</v>
      </c>
      <c r="F155" s="145" t="s">
        <v>234</v>
      </c>
      <c r="I155" s="146"/>
      <c r="L155" s="28"/>
      <c r="M155" s="147"/>
      <c r="T155" s="52"/>
      <c r="AT155" s="13" t="s">
        <v>176</v>
      </c>
      <c r="AU155" s="13" t="s">
        <v>88</v>
      </c>
    </row>
    <row r="156" spans="2:65" s="1" customFormat="1" ht="24.15" customHeight="1">
      <c r="B156" s="129"/>
      <c r="C156" s="130" t="s">
        <v>232</v>
      </c>
      <c r="D156" s="130" t="s">
        <v>171</v>
      </c>
      <c r="E156" s="131" t="s">
        <v>464</v>
      </c>
      <c r="F156" s="132" t="s">
        <v>465</v>
      </c>
      <c r="G156" s="133" t="s">
        <v>174</v>
      </c>
      <c r="H156" s="134">
        <v>231</v>
      </c>
      <c r="I156" s="135"/>
      <c r="J156" s="136">
        <f>ROUND(I156*H156,2)</f>
        <v>0</v>
      </c>
      <c r="K156" s="137"/>
      <c r="L156" s="28"/>
      <c r="M156" s="138" t="s">
        <v>1</v>
      </c>
      <c r="N156" s="139" t="s">
        <v>43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175</v>
      </c>
      <c r="AT156" s="142" t="s">
        <v>171</v>
      </c>
      <c r="AU156" s="142" t="s">
        <v>88</v>
      </c>
      <c r="AY156" s="13" t="s">
        <v>169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3" t="s">
        <v>86</v>
      </c>
      <c r="BK156" s="143">
        <f>ROUND(I156*H156,2)</f>
        <v>0</v>
      </c>
      <c r="BL156" s="13" t="s">
        <v>175</v>
      </c>
      <c r="BM156" s="142" t="s">
        <v>235</v>
      </c>
    </row>
    <row r="157" spans="2:65" s="1" customFormat="1" ht="19.2">
      <c r="B157" s="28"/>
      <c r="D157" s="144" t="s">
        <v>176</v>
      </c>
      <c r="F157" s="145" t="s">
        <v>465</v>
      </c>
      <c r="I157" s="146"/>
      <c r="L157" s="28"/>
      <c r="M157" s="147"/>
      <c r="T157" s="52"/>
      <c r="AT157" s="13" t="s">
        <v>176</v>
      </c>
      <c r="AU157" s="13" t="s">
        <v>88</v>
      </c>
    </row>
    <row r="158" spans="2:65" s="1" customFormat="1" ht="16.5" customHeight="1">
      <c r="B158" s="129"/>
      <c r="C158" s="148" t="s">
        <v>236</v>
      </c>
      <c r="D158" s="148" t="s">
        <v>199</v>
      </c>
      <c r="E158" s="149" t="s">
        <v>466</v>
      </c>
      <c r="F158" s="150" t="s">
        <v>467</v>
      </c>
      <c r="G158" s="151" t="s">
        <v>468</v>
      </c>
      <c r="H158" s="152">
        <v>4.62</v>
      </c>
      <c r="I158" s="153"/>
      <c r="J158" s="154">
        <f>ROUND(I158*H158,2)</f>
        <v>0</v>
      </c>
      <c r="K158" s="155"/>
      <c r="L158" s="156"/>
      <c r="M158" s="157" t="s">
        <v>1</v>
      </c>
      <c r="N158" s="158" t="s">
        <v>43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187</v>
      </c>
      <c r="AT158" s="142" t="s">
        <v>199</v>
      </c>
      <c r="AU158" s="142" t="s">
        <v>88</v>
      </c>
      <c r="AY158" s="13" t="s">
        <v>169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3" t="s">
        <v>86</v>
      </c>
      <c r="BK158" s="143">
        <f>ROUND(I158*H158,2)</f>
        <v>0</v>
      </c>
      <c r="BL158" s="13" t="s">
        <v>175</v>
      </c>
      <c r="BM158" s="142" t="s">
        <v>239</v>
      </c>
    </row>
    <row r="159" spans="2:65" s="1" customFormat="1" ht="10.199999999999999">
      <c r="B159" s="28"/>
      <c r="D159" s="144" t="s">
        <v>176</v>
      </c>
      <c r="F159" s="145" t="s">
        <v>467</v>
      </c>
      <c r="I159" s="146"/>
      <c r="L159" s="28"/>
      <c r="M159" s="147"/>
      <c r="T159" s="52"/>
      <c r="AT159" s="13" t="s">
        <v>176</v>
      </c>
      <c r="AU159" s="13" t="s">
        <v>88</v>
      </c>
    </row>
    <row r="160" spans="2:65" s="1" customFormat="1" ht="24.15" customHeight="1">
      <c r="B160" s="129"/>
      <c r="C160" s="130" t="s">
        <v>8</v>
      </c>
      <c r="D160" s="130" t="s">
        <v>171</v>
      </c>
      <c r="E160" s="131" t="s">
        <v>243</v>
      </c>
      <c r="F160" s="132" t="s">
        <v>244</v>
      </c>
      <c r="G160" s="133" t="s">
        <v>174</v>
      </c>
      <c r="H160" s="134">
        <v>495</v>
      </c>
      <c r="I160" s="135"/>
      <c r="J160" s="136">
        <f>ROUND(I160*H160,2)</f>
        <v>0</v>
      </c>
      <c r="K160" s="137"/>
      <c r="L160" s="28"/>
      <c r="M160" s="138" t="s">
        <v>1</v>
      </c>
      <c r="N160" s="139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175</v>
      </c>
      <c r="AT160" s="142" t="s">
        <v>171</v>
      </c>
      <c r="AU160" s="142" t="s">
        <v>88</v>
      </c>
      <c r="AY160" s="13" t="s">
        <v>169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3" t="s">
        <v>86</v>
      </c>
      <c r="BK160" s="143">
        <f>ROUND(I160*H160,2)</f>
        <v>0</v>
      </c>
      <c r="BL160" s="13" t="s">
        <v>175</v>
      </c>
      <c r="BM160" s="142" t="s">
        <v>242</v>
      </c>
    </row>
    <row r="161" spans="2:65" s="1" customFormat="1" ht="19.2">
      <c r="B161" s="28"/>
      <c r="D161" s="144" t="s">
        <v>176</v>
      </c>
      <c r="F161" s="145" t="s">
        <v>244</v>
      </c>
      <c r="I161" s="146"/>
      <c r="L161" s="28"/>
      <c r="M161" s="147"/>
      <c r="T161" s="52"/>
      <c r="AT161" s="13" t="s">
        <v>176</v>
      </c>
      <c r="AU161" s="13" t="s">
        <v>88</v>
      </c>
    </row>
    <row r="162" spans="2:65" s="11" customFormat="1" ht="22.8" customHeight="1">
      <c r="B162" s="117"/>
      <c r="D162" s="118" t="s">
        <v>77</v>
      </c>
      <c r="E162" s="127" t="s">
        <v>175</v>
      </c>
      <c r="F162" s="127" t="s">
        <v>293</v>
      </c>
      <c r="I162" s="120"/>
      <c r="J162" s="128">
        <f>BK162</f>
        <v>0</v>
      </c>
      <c r="L162" s="117"/>
      <c r="M162" s="122"/>
      <c r="P162" s="123">
        <f>SUM(P163:P164)</f>
        <v>0</v>
      </c>
      <c r="R162" s="123">
        <f>SUM(R163:R164)</f>
        <v>0</v>
      </c>
      <c r="T162" s="124">
        <f>SUM(T163:T164)</f>
        <v>0</v>
      </c>
      <c r="AR162" s="118" t="s">
        <v>86</v>
      </c>
      <c r="AT162" s="125" t="s">
        <v>77</v>
      </c>
      <c r="AU162" s="125" t="s">
        <v>86</v>
      </c>
      <c r="AY162" s="118" t="s">
        <v>169</v>
      </c>
      <c r="BK162" s="126">
        <f>SUM(BK163:BK164)</f>
        <v>0</v>
      </c>
    </row>
    <row r="163" spans="2:65" s="1" customFormat="1" ht="33" customHeight="1">
      <c r="B163" s="129"/>
      <c r="C163" s="130" t="s">
        <v>216</v>
      </c>
      <c r="D163" s="130" t="s">
        <v>171</v>
      </c>
      <c r="E163" s="131" t="s">
        <v>561</v>
      </c>
      <c r="F163" s="132" t="s">
        <v>562</v>
      </c>
      <c r="G163" s="133" t="s">
        <v>174</v>
      </c>
      <c r="H163" s="134">
        <v>4.8</v>
      </c>
      <c r="I163" s="135"/>
      <c r="J163" s="136">
        <f>ROUND(I163*H163,2)</f>
        <v>0</v>
      </c>
      <c r="K163" s="137"/>
      <c r="L163" s="28"/>
      <c r="M163" s="138" t="s">
        <v>1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175</v>
      </c>
      <c r="AT163" s="142" t="s">
        <v>171</v>
      </c>
      <c r="AU163" s="142" t="s">
        <v>88</v>
      </c>
      <c r="AY163" s="13" t="s">
        <v>169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3" t="s">
        <v>86</v>
      </c>
      <c r="BK163" s="143">
        <f>ROUND(I163*H163,2)</f>
        <v>0</v>
      </c>
      <c r="BL163" s="13" t="s">
        <v>175</v>
      </c>
      <c r="BM163" s="142" t="s">
        <v>245</v>
      </c>
    </row>
    <row r="164" spans="2:65" s="1" customFormat="1" ht="19.2">
      <c r="B164" s="28"/>
      <c r="D164" s="144" t="s">
        <v>176</v>
      </c>
      <c r="F164" s="145" t="s">
        <v>562</v>
      </c>
      <c r="I164" s="146"/>
      <c r="L164" s="28"/>
      <c r="M164" s="147"/>
      <c r="T164" s="52"/>
      <c r="AT164" s="13" t="s">
        <v>176</v>
      </c>
      <c r="AU164" s="13" t="s">
        <v>88</v>
      </c>
    </row>
    <row r="165" spans="2:65" s="11" customFormat="1" ht="22.8" customHeight="1">
      <c r="B165" s="117"/>
      <c r="D165" s="118" t="s">
        <v>77</v>
      </c>
      <c r="E165" s="127" t="s">
        <v>188</v>
      </c>
      <c r="F165" s="127" t="s">
        <v>301</v>
      </c>
      <c r="I165" s="120"/>
      <c r="J165" s="128">
        <f>BK165</f>
        <v>0</v>
      </c>
      <c r="L165" s="117"/>
      <c r="M165" s="122"/>
      <c r="P165" s="123">
        <f>SUM(P166:P181)</f>
        <v>0</v>
      </c>
      <c r="R165" s="123">
        <f>SUM(R166:R181)</f>
        <v>0</v>
      </c>
      <c r="T165" s="124">
        <f>SUM(T166:T181)</f>
        <v>0</v>
      </c>
      <c r="AR165" s="118" t="s">
        <v>86</v>
      </c>
      <c r="AT165" s="125" t="s">
        <v>77</v>
      </c>
      <c r="AU165" s="125" t="s">
        <v>86</v>
      </c>
      <c r="AY165" s="118" t="s">
        <v>169</v>
      </c>
      <c r="BK165" s="126">
        <f>SUM(BK166:BK181)</f>
        <v>0</v>
      </c>
    </row>
    <row r="166" spans="2:65" s="1" customFormat="1" ht="37.799999999999997" customHeight="1">
      <c r="B166" s="129"/>
      <c r="C166" s="130" t="s">
        <v>247</v>
      </c>
      <c r="D166" s="130" t="s">
        <v>171</v>
      </c>
      <c r="E166" s="131" t="s">
        <v>302</v>
      </c>
      <c r="F166" s="132" t="s">
        <v>303</v>
      </c>
      <c r="G166" s="133" t="s">
        <v>174</v>
      </c>
      <c r="H166" s="134">
        <v>495</v>
      </c>
      <c r="I166" s="135"/>
      <c r="J166" s="136">
        <f>ROUND(I166*H166,2)</f>
        <v>0</v>
      </c>
      <c r="K166" s="137"/>
      <c r="L166" s="28"/>
      <c r="M166" s="138" t="s">
        <v>1</v>
      </c>
      <c r="N166" s="139" t="s">
        <v>43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175</v>
      </c>
      <c r="AT166" s="142" t="s">
        <v>171</v>
      </c>
      <c r="AU166" s="142" t="s">
        <v>88</v>
      </c>
      <c r="AY166" s="13" t="s">
        <v>169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3" t="s">
        <v>86</v>
      </c>
      <c r="BK166" s="143">
        <f>ROUND(I166*H166,2)</f>
        <v>0</v>
      </c>
      <c r="BL166" s="13" t="s">
        <v>175</v>
      </c>
      <c r="BM166" s="142" t="s">
        <v>250</v>
      </c>
    </row>
    <row r="167" spans="2:65" s="1" customFormat="1" ht="19.2">
      <c r="B167" s="28"/>
      <c r="D167" s="144" t="s">
        <v>176</v>
      </c>
      <c r="F167" s="145" t="s">
        <v>303</v>
      </c>
      <c r="I167" s="146"/>
      <c r="L167" s="28"/>
      <c r="M167" s="147"/>
      <c r="T167" s="52"/>
      <c r="AT167" s="13" t="s">
        <v>176</v>
      </c>
      <c r="AU167" s="13" t="s">
        <v>88</v>
      </c>
    </row>
    <row r="168" spans="2:65" s="1" customFormat="1" ht="21.75" customHeight="1">
      <c r="B168" s="129"/>
      <c r="C168" s="148" t="s">
        <v>220</v>
      </c>
      <c r="D168" s="148" t="s">
        <v>199</v>
      </c>
      <c r="E168" s="149" t="s">
        <v>306</v>
      </c>
      <c r="F168" s="150" t="s">
        <v>307</v>
      </c>
      <c r="G168" s="151" t="s">
        <v>202</v>
      </c>
      <c r="H168" s="152">
        <v>19.8</v>
      </c>
      <c r="I168" s="153"/>
      <c r="J168" s="154">
        <f>ROUND(I168*H168,2)</f>
        <v>0</v>
      </c>
      <c r="K168" s="155"/>
      <c r="L168" s="156"/>
      <c r="M168" s="157" t="s">
        <v>1</v>
      </c>
      <c r="N168" s="158" t="s">
        <v>43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187</v>
      </c>
      <c r="AT168" s="142" t="s">
        <v>199</v>
      </c>
      <c r="AU168" s="142" t="s">
        <v>88</v>
      </c>
      <c r="AY168" s="13" t="s">
        <v>169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3" t="s">
        <v>86</v>
      </c>
      <c r="BK168" s="143">
        <f>ROUND(I168*H168,2)</f>
        <v>0</v>
      </c>
      <c r="BL168" s="13" t="s">
        <v>175</v>
      </c>
      <c r="BM168" s="142" t="s">
        <v>253</v>
      </c>
    </row>
    <row r="169" spans="2:65" s="1" customFormat="1" ht="10.199999999999999">
      <c r="B169" s="28"/>
      <c r="D169" s="144" t="s">
        <v>176</v>
      </c>
      <c r="F169" s="145" t="s">
        <v>307</v>
      </c>
      <c r="I169" s="146"/>
      <c r="L169" s="28"/>
      <c r="M169" s="147"/>
      <c r="T169" s="52"/>
      <c r="AT169" s="13" t="s">
        <v>176</v>
      </c>
      <c r="AU169" s="13" t="s">
        <v>88</v>
      </c>
    </row>
    <row r="170" spans="2:65" s="1" customFormat="1" ht="16.5" customHeight="1">
      <c r="B170" s="129"/>
      <c r="C170" s="130" t="s">
        <v>254</v>
      </c>
      <c r="D170" s="130" t="s">
        <v>171</v>
      </c>
      <c r="E170" s="131" t="s">
        <v>646</v>
      </c>
      <c r="F170" s="132" t="s">
        <v>647</v>
      </c>
      <c r="G170" s="133" t="s">
        <v>174</v>
      </c>
      <c r="H170" s="134">
        <v>495</v>
      </c>
      <c r="I170" s="135"/>
      <c r="J170" s="136">
        <f>ROUND(I170*H170,2)</f>
        <v>0</v>
      </c>
      <c r="K170" s="137"/>
      <c r="L170" s="28"/>
      <c r="M170" s="138" t="s">
        <v>1</v>
      </c>
      <c r="N170" s="139" t="s">
        <v>43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175</v>
      </c>
      <c r="AT170" s="142" t="s">
        <v>171</v>
      </c>
      <c r="AU170" s="142" t="s">
        <v>88</v>
      </c>
      <c r="AY170" s="13" t="s">
        <v>169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3" t="s">
        <v>86</v>
      </c>
      <c r="BK170" s="143">
        <f>ROUND(I170*H170,2)</f>
        <v>0</v>
      </c>
      <c r="BL170" s="13" t="s">
        <v>175</v>
      </c>
      <c r="BM170" s="142" t="s">
        <v>257</v>
      </c>
    </row>
    <row r="171" spans="2:65" s="1" customFormat="1" ht="10.199999999999999">
      <c r="B171" s="28"/>
      <c r="D171" s="144" t="s">
        <v>176</v>
      </c>
      <c r="F171" s="145" t="s">
        <v>647</v>
      </c>
      <c r="I171" s="146"/>
      <c r="L171" s="28"/>
      <c r="M171" s="147"/>
      <c r="T171" s="52"/>
      <c r="AT171" s="13" t="s">
        <v>176</v>
      </c>
      <c r="AU171" s="13" t="s">
        <v>88</v>
      </c>
    </row>
    <row r="172" spans="2:65" s="1" customFormat="1" ht="24.15" customHeight="1">
      <c r="B172" s="129"/>
      <c r="C172" s="130" t="s">
        <v>223</v>
      </c>
      <c r="D172" s="130" t="s">
        <v>171</v>
      </c>
      <c r="E172" s="131" t="s">
        <v>314</v>
      </c>
      <c r="F172" s="132" t="s">
        <v>315</v>
      </c>
      <c r="G172" s="133" t="s">
        <v>174</v>
      </c>
      <c r="H172" s="134">
        <v>495</v>
      </c>
      <c r="I172" s="135"/>
      <c r="J172" s="136">
        <f>ROUND(I172*H172,2)</f>
        <v>0</v>
      </c>
      <c r="K172" s="137"/>
      <c r="L172" s="28"/>
      <c r="M172" s="138" t="s">
        <v>1</v>
      </c>
      <c r="N172" s="139" t="s">
        <v>43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175</v>
      </c>
      <c r="AT172" s="142" t="s">
        <v>171</v>
      </c>
      <c r="AU172" s="142" t="s">
        <v>88</v>
      </c>
      <c r="AY172" s="13" t="s">
        <v>169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3" t="s">
        <v>86</v>
      </c>
      <c r="BK172" s="143">
        <f>ROUND(I172*H172,2)</f>
        <v>0</v>
      </c>
      <c r="BL172" s="13" t="s">
        <v>175</v>
      </c>
      <c r="BM172" s="142" t="s">
        <v>260</v>
      </c>
    </row>
    <row r="173" spans="2:65" s="1" customFormat="1" ht="19.2">
      <c r="B173" s="28"/>
      <c r="D173" s="144" t="s">
        <v>176</v>
      </c>
      <c r="F173" s="145" t="s">
        <v>315</v>
      </c>
      <c r="I173" s="146"/>
      <c r="L173" s="28"/>
      <c r="M173" s="147"/>
      <c r="T173" s="52"/>
      <c r="AT173" s="13" t="s">
        <v>176</v>
      </c>
      <c r="AU173" s="13" t="s">
        <v>88</v>
      </c>
    </row>
    <row r="174" spans="2:65" s="1" customFormat="1" ht="24.15" customHeight="1">
      <c r="B174" s="129"/>
      <c r="C174" s="130" t="s">
        <v>7</v>
      </c>
      <c r="D174" s="130" t="s">
        <v>171</v>
      </c>
      <c r="E174" s="131" t="s">
        <v>318</v>
      </c>
      <c r="F174" s="132" t="s">
        <v>319</v>
      </c>
      <c r="G174" s="133" t="s">
        <v>174</v>
      </c>
      <c r="H174" s="134">
        <v>503</v>
      </c>
      <c r="I174" s="135"/>
      <c r="J174" s="136">
        <f>ROUND(I174*H174,2)</f>
        <v>0</v>
      </c>
      <c r="K174" s="137"/>
      <c r="L174" s="28"/>
      <c r="M174" s="138" t="s">
        <v>1</v>
      </c>
      <c r="N174" s="139" t="s">
        <v>43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175</v>
      </c>
      <c r="AT174" s="142" t="s">
        <v>171</v>
      </c>
      <c r="AU174" s="142" t="s">
        <v>88</v>
      </c>
      <c r="AY174" s="13" t="s">
        <v>169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3" t="s">
        <v>86</v>
      </c>
      <c r="BK174" s="143">
        <f>ROUND(I174*H174,2)</f>
        <v>0</v>
      </c>
      <c r="BL174" s="13" t="s">
        <v>175</v>
      </c>
      <c r="BM174" s="142" t="s">
        <v>263</v>
      </c>
    </row>
    <row r="175" spans="2:65" s="1" customFormat="1" ht="19.2">
      <c r="B175" s="28"/>
      <c r="D175" s="144" t="s">
        <v>176</v>
      </c>
      <c r="F175" s="145" t="s">
        <v>319</v>
      </c>
      <c r="I175" s="146"/>
      <c r="L175" s="28"/>
      <c r="M175" s="147"/>
      <c r="T175" s="52"/>
      <c r="AT175" s="13" t="s">
        <v>176</v>
      </c>
      <c r="AU175" s="13" t="s">
        <v>88</v>
      </c>
    </row>
    <row r="176" spans="2:65" s="1" customFormat="1" ht="16.5" customHeight="1">
      <c r="B176" s="129"/>
      <c r="C176" s="130" t="s">
        <v>227</v>
      </c>
      <c r="D176" s="130" t="s">
        <v>171</v>
      </c>
      <c r="E176" s="131" t="s">
        <v>570</v>
      </c>
      <c r="F176" s="132" t="s">
        <v>571</v>
      </c>
      <c r="G176" s="133" t="s">
        <v>174</v>
      </c>
      <c r="H176" s="134">
        <v>4.8</v>
      </c>
      <c r="I176" s="135"/>
      <c r="J176" s="136">
        <f>ROUND(I176*H176,2)</f>
        <v>0</v>
      </c>
      <c r="K176" s="137"/>
      <c r="L176" s="28"/>
      <c r="M176" s="138" t="s">
        <v>1</v>
      </c>
      <c r="N176" s="139" t="s">
        <v>43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175</v>
      </c>
      <c r="AT176" s="142" t="s">
        <v>171</v>
      </c>
      <c r="AU176" s="142" t="s">
        <v>88</v>
      </c>
      <c r="AY176" s="13" t="s">
        <v>169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3" t="s">
        <v>86</v>
      </c>
      <c r="BK176" s="143">
        <f>ROUND(I176*H176,2)</f>
        <v>0</v>
      </c>
      <c r="BL176" s="13" t="s">
        <v>175</v>
      </c>
      <c r="BM176" s="142" t="s">
        <v>266</v>
      </c>
    </row>
    <row r="177" spans="2:65" s="1" customFormat="1" ht="10.199999999999999">
      <c r="B177" s="28"/>
      <c r="D177" s="144" t="s">
        <v>176</v>
      </c>
      <c r="F177" s="145" t="s">
        <v>571</v>
      </c>
      <c r="I177" s="146"/>
      <c r="L177" s="28"/>
      <c r="M177" s="147"/>
      <c r="T177" s="52"/>
      <c r="AT177" s="13" t="s">
        <v>176</v>
      </c>
      <c r="AU177" s="13" t="s">
        <v>88</v>
      </c>
    </row>
    <row r="178" spans="2:65" s="1" customFormat="1" ht="16.5" customHeight="1">
      <c r="B178" s="129"/>
      <c r="C178" s="148" t="s">
        <v>267</v>
      </c>
      <c r="D178" s="148" t="s">
        <v>199</v>
      </c>
      <c r="E178" s="149" t="s">
        <v>572</v>
      </c>
      <c r="F178" s="150" t="s">
        <v>573</v>
      </c>
      <c r="G178" s="151" t="s">
        <v>174</v>
      </c>
      <c r="H178" s="152">
        <v>2.448</v>
      </c>
      <c r="I178" s="153"/>
      <c r="J178" s="154">
        <f>ROUND(I178*H178,2)</f>
        <v>0</v>
      </c>
      <c r="K178" s="155"/>
      <c r="L178" s="156"/>
      <c r="M178" s="157" t="s">
        <v>1</v>
      </c>
      <c r="N178" s="158" t="s">
        <v>43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187</v>
      </c>
      <c r="AT178" s="142" t="s">
        <v>199</v>
      </c>
      <c r="AU178" s="142" t="s">
        <v>88</v>
      </c>
      <c r="AY178" s="13" t="s">
        <v>169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3" t="s">
        <v>86</v>
      </c>
      <c r="BK178" s="143">
        <f>ROUND(I178*H178,2)</f>
        <v>0</v>
      </c>
      <c r="BL178" s="13" t="s">
        <v>175</v>
      </c>
      <c r="BM178" s="142" t="s">
        <v>270</v>
      </c>
    </row>
    <row r="179" spans="2:65" s="1" customFormat="1" ht="10.199999999999999">
      <c r="B179" s="28"/>
      <c r="D179" s="144" t="s">
        <v>176</v>
      </c>
      <c r="F179" s="145" t="s">
        <v>573</v>
      </c>
      <c r="I179" s="146"/>
      <c r="L179" s="28"/>
      <c r="M179" s="147"/>
      <c r="T179" s="52"/>
      <c r="AT179" s="13" t="s">
        <v>176</v>
      </c>
      <c r="AU179" s="13" t="s">
        <v>88</v>
      </c>
    </row>
    <row r="180" spans="2:65" s="1" customFormat="1" ht="16.5" customHeight="1">
      <c r="B180" s="129"/>
      <c r="C180" s="148" t="s">
        <v>231</v>
      </c>
      <c r="D180" s="148" t="s">
        <v>199</v>
      </c>
      <c r="E180" s="149" t="s">
        <v>576</v>
      </c>
      <c r="F180" s="150" t="s">
        <v>577</v>
      </c>
      <c r="G180" s="151" t="s">
        <v>174</v>
      </c>
      <c r="H180" s="152">
        <v>2.448</v>
      </c>
      <c r="I180" s="153"/>
      <c r="J180" s="154">
        <f>ROUND(I180*H180,2)</f>
        <v>0</v>
      </c>
      <c r="K180" s="155"/>
      <c r="L180" s="156"/>
      <c r="M180" s="157" t="s">
        <v>1</v>
      </c>
      <c r="N180" s="158" t="s">
        <v>43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187</v>
      </c>
      <c r="AT180" s="142" t="s">
        <v>199</v>
      </c>
      <c r="AU180" s="142" t="s">
        <v>88</v>
      </c>
      <c r="AY180" s="13" t="s">
        <v>169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3" t="s">
        <v>86</v>
      </c>
      <c r="BK180" s="143">
        <f>ROUND(I180*H180,2)</f>
        <v>0</v>
      </c>
      <c r="BL180" s="13" t="s">
        <v>175</v>
      </c>
      <c r="BM180" s="142" t="s">
        <v>273</v>
      </c>
    </row>
    <row r="181" spans="2:65" s="1" customFormat="1" ht="10.199999999999999">
      <c r="B181" s="28"/>
      <c r="D181" s="144" t="s">
        <v>176</v>
      </c>
      <c r="F181" s="145" t="s">
        <v>577</v>
      </c>
      <c r="I181" s="146"/>
      <c r="L181" s="28"/>
      <c r="M181" s="147"/>
      <c r="T181" s="52"/>
      <c r="AT181" s="13" t="s">
        <v>176</v>
      </c>
      <c r="AU181" s="13" t="s">
        <v>88</v>
      </c>
    </row>
    <row r="182" spans="2:65" s="11" customFormat="1" ht="22.8" customHeight="1">
      <c r="B182" s="117"/>
      <c r="D182" s="118" t="s">
        <v>77</v>
      </c>
      <c r="E182" s="127" t="s">
        <v>187</v>
      </c>
      <c r="F182" s="127" t="s">
        <v>321</v>
      </c>
      <c r="I182" s="120"/>
      <c r="J182" s="128">
        <f>BK182</f>
        <v>0</v>
      </c>
      <c r="L182" s="117"/>
      <c r="M182" s="122"/>
      <c r="P182" s="123">
        <f>SUM(P183:P184)</f>
        <v>0</v>
      </c>
      <c r="R182" s="123">
        <f>SUM(R183:R184)</f>
        <v>0</v>
      </c>
      <c r="T182" s="124">
        <f>SUM(T183:T184)</f>
        <v>0</v>
      </c>
      <c r="AR182" s="118" t="s">
        <v>86</v>
      </c>
      <c r="AT182" s="125" t="s">
        <v>77</v>
      </c>
      <c r="AU182" s="125" t="s">
        <v>86</v>
      </c>
      <c r="AY182" s="118" t="s">
        <v>169</v>
      </c>
      <c r="BK182" s="126">
        <f>SUM(BK183:BK184)</f>
        <v>0</v>
      </c>
    </row>
    <row r="183" spans="2:65" s="1" customFormat="1" ht="24.15" customHeight="1">
      <c r="B183" s="129"/>
      <c r="C183" s="130" t="s">
        <v>275</v>
      </c>
      <c r="D183" s="130" t="s">
        <v>171</v>
      </c>
      <c r="E183" s="131" t="s">
        <v>499</v>
      </c>
      <c r="F183" s="132" t="s">
        <v>500</v>
      </c>
      <c r="G183" s="133" t="s">
        <v>179</v>
      </c>
      <c r="H183" s="134">
        <v>2</v>
      </c>
      <c r="I183" s="135"/>
      <c r="J183" s="136">
        <f>ROUND(I183*H183,2)</f>
        <v>0</v>
      </c>
      <c r="K183" s="137"/>
      <c r="L183" s="28"/>
      <c r="M183" s="138" t="s">
        <v>1</v>
      </c>
      <c r="N183" s="139" t="s">
        <v>43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175</v>
      </c>
      <c r="AT183" s="142" t="s">
        <v>171</v>
      </c>
      <c r="AU183" s="142" t="s">
        <v>88</v>
      </c>
      <c r="AY183" s="13" t="s">
        <v>169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3" t="s">
        <v>86</v>
      </c>
      <c r="BK183" s="143">
        <f>ROUND(I183*H183,2)</f>
        <v>0</v>
      </c>
      <c r="BL183" s="13" t="s">
        <v>175</v>
      </c>
      <c r="BM183" s="142" t="s">
        <v>278</v>
      </c>
    </row>
    <row r="184" spans="2:65" s="1" customFormat="1" ht="19.2">
      <c r="B184" s="28"/>
      <c r="D184" s="144" t="s">
        <v>176</v>
      </c>
      <c r="F184" s="145" t="s">
        <v>500</v>
      </c>
      <c r="I184" s="146"/>
      <c r="L184" s="28"/>
      <c r="M184" s="147"/>
      <c r="T184" s="52"/>
      <c r="AT184" s="13" t="s">
        <v>176</v>
      </c>
      <c r="AU184" s="13" t="s">
        <v>88</v>
      </c>
    </row>
    <row r="185" spans="2:65" s="11" customFormat="1" ht="22.8" customHeight="1">
      <c r="B185" s="117"/>
      <c r="D185" s="118" t="s">
        <v>77</v>
      </c>
      <c r="E185" s="127" t="s">
        <v>217</v>
      </c>
      <c r="F185" s="127" t="s">
        <v>325</v>
      </c>
      <c r="I185" s="120"/>
      <c r="J185" s="128">
        <f>BK185</f>
        <v>0</v>
      </c>
      <c r="L185" s="117"/>
      <c r="M185" s="122"/>
      <c r="P185" s="123">
        <f>SUM(P186:P217)</f>
        <v>0</v>
      </c>
      <c r="R185" s="123">
        <f>SUM(R186:R217)</f>
        <v>0</v>
      </c>
      <c r="T185" s="124">
        <f>SUM(T186:T217)</f>
        <v>0</v>
      </c>
      <c r="AR185" s="118" t="s">
        <v>86</v>
      </c>
      <c r="AT185" s="125" t="s">
        <v>77</v>
      </c>
      <c r="AU185" s="125" t="s">
        <v>86</v>
      </c>
      <c r="AY185" s="118" t="s">
        <v>169</v>
      </c>
      <c r="BK185" s="126">
        <f>SUM(BK186:BK217)</f>
        <v>0</v>
      </c>
    </row>
    <row r="186" spans="2:65" s="1" customFormat="1" ht="16.5" customHeight="1">
      <c r="B186" s="129"/>
      <c r="C186" s="130" t="s">
        <v>235</v>
      </c>
      <c r="D186" s="130" t="s">
        <v>171</v>
      </c>
      <c r="E186" s="131" t="s">
        <v>327</v>
      </c>
      <c r="F186" s="132" t="s">
        <v>710</v>
      </c>
      <c r="G186" s="133" t="s">
        <v>179</v>
      </c>
      <c r="H186" s="134">
        <v>5</v>
      </c>
      <c r="I186" s="135"/>
      <c r="J186" s="136">
        <f>ROUND(I186*H186,2)</f>
        <v>0</v>
      </c>
      <c r="K186" s="137"/>
      <c r="L186" s="28"/>
      <c r="M186" s="138" t="s">
        <v>1</v>
      </c>
      <c r="N186" s="139" t="s">
        <v>43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175</v>
      </c>
      <c r="AT186" s="142" t="s">
        <v>171</v>
      </c>
      <c r="AU186" s="142" t="s">
        <v>88</v>
      </c>
      <c r="AY186" s="13" t="s">
        <v>169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3" t="s">
        <v>86</v>
      </c>
      <c r="BK186" s="143">
        <f>ROUND(I186*H186,2)</f>
        <v>0</v>
      </c>
      <c r="BL186" s="13" t="s">
        <v>175</v>
      </c>
      <c r="BM186" s="142" t="s">
        <v>281</v>
      </c>
    </row>
    <row r="187" spans="2:65" s="1" customFormat="1" ht="10.199999999999999">
      <c r="B187" s="28"/>
      <c r="D187" s="144" t="s">
        <v>176</v>
      </c>
      <c r="F187" s="145" t="s">
        <v>710</v>
      </c>
      <c r="I187" s="146"/>
      <c r="L187" s="28"/>
      <c r="M187" s="147"/>
      <c r="T187" s="52"/>
      <c r="AT187" s="13" t="s">
        <v>176</v>
      </c>
      <c r="AU187" s="13" t="s">
        <v>88</v>
      </c>
    </row>
    <row r="188" spans="2:65" s="1" customFormat="1" ht="16.5" customHeight="1">
      <c r="B188" s="129"/>
      <c r="C188" s="130" t="s">
        <v>282</v>
      </c>
      <c r="D188" s="130" t="s">
        <v>171</v>
      </c>
      <c r="E188" s="131" t="s">
        <v>331</v>
      </c>
      <c r="F188" s="132" t="s">
        <v>711</v>
      </c>
      <c r="G188" s="133" t="s">
        <v>179</v>
      </c>
      <c r="H188" s="134">
        <v>3</v>
      </c>
      <c r="I188" s="135"/>
      <c r="J188" s="136">
        <f>ROUND(I188*H188,2)</f>
        <v>0</v>
      </c>
      <c r="K188" s="137"/>
      <c r="L188" s="28"/>
      <c r="M188" s="138" t="s">
        <v>1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175</v>
      </c>
      <c r="AT188" s="142" t="s">
        <v>171</v>
      </c>
      <c r="AU188" s="142" t="s">
        <v>88</v>
      </c>
      <c r="AY188" s="13" t="s">
        <v>169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3" t="s">
        <v>86</v>
      </c>
      <c r="BK188" s="143">
        <f>ROUND(I188*H188,2)</f>
        <v>0</v>
      </c>
      <c r="BL188" s="13" t="s">
        <v>175</v>
      </c>
      <c r="BM188" s="142" t="s">
        <v>285</v>
      </c>
    </row>
    <row r="189" spans="2:65" s="1" customFormat="1" ht="10.199999999999999">
      <c r="B189" s="28"/>
      <c r="D189" s="144" t="s">
        <v>176</v>
      </c>
      <c r="F189" s="145" t="s">
        <v>711</v>
      </c>
      <c r="I189" s="146"/>
      <c r="L189" s="28"/>
      <c r="M189" s="147"/>
      <c r="T189" s="52"/>
      <c r="AT189" s="13" t="s">
        <v>176</v>
      </c>
      <c r="AU189" s="13" t="s">
        <v>88</v>
      </c>
    </row>
    <row r="190" spans="2:65" s="1" customFormat="1" ht="21.75" customHeight="1">
      <c r="B190" s="129"/>
      <c r="C190" s="130" t="s">
        <v>239</v>
      </c>
      <c r="D190" s="130" t="s">
        <v>171</v>
      </c>
      <c r="E190" s="131" t="s">
        <v>712</v>
      </c>
      <c r="F190" s="132" t="s">
        <v>713</v>
      </c>
      <c r="G190" s="133" t="s">
        <v>195</v>
      </c>
      <c r="H190" s="134">
        <v>10</v>
      </c>
      <c r="I190" s="135"/>
      <c r="J190" s="136">
        <f>ROUND(I190*H190,2)</f>
        <v>0</v>
      </c>
      <c r="K190" s="137"/>
      <c r="L190" s="28"/>
      <c r="M190" s="138" t="s">
        <v>1</v>
      </c>
      <c r="N190" s="139" t="s">
        <v>43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175</v>
      </c>
      <c r="AT190" s="142" t="s">
        <v>171</v>
      </c>
      <c r="AU190" s="142" t="s">
        <v>88</v>
      </c>
      <c r="AY190" s="13" t="s">
        <v>169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3" t="s">
        <v>86</v>
      </c>
      <c r="BK190" s="143">
        <f>ROUND(I190*H190,2)</f>
        <v>0</v>
      </c>
      <c r="BL190" s="13" t="s">
        <v>175</v>
      </c>
      <c r="BM190" s="142" t="s">
        <v>288</v>
      </c>
    </row>
    <row r="191" spans="2:65" s="1" customFormat="1" ht="10.199999999999999">
      <c r="B191" s="28"/>
      <c r="D191" s="144" t="s">
        <v>176</v>
      </c>
      <c r="F191" s="145" t="s">
        <v>713</v>
      </c>
      <c r="I191" s="146"/>
      <c r="L191" s="28"/>
      <c r="M191" s="147"/>
      <c r="T191" s="52"/>
      <c r="AT191" s="13" t="s">
        <v>176</v>
      </c>
      <c r="AU191" s="13" t="s">
        <v>88</v>
      </c>
    </row>
    <row r="192" spans="2:65" s="1" customFormat="1" ht="24.15" customHeight="1">
      <c r="B192" s="129"/>
      <c r="C192" s="130" t="s">
        <v>289</v>
      </c>
      <c r="D192" s="130" t="s">
        <v>171</v>
      </c>
      <c r="E192" s="131" t="s">
        <v>335</v>
      </c>
      <c r="F192" s="132" t="s">
        <v>336</v>
      </c>
      <c r="G192" s="133" t="s">
        <v>179</v>
      </c>
      <c r="H192" s="134">
        <v>8</v>
      </c>
      <c r="I192" s="135"/>
      <c r="J192" s="136">
        <f>ROUND(I192*H192,2)</f>
        <v>0</v>
      </c>
      <c r="K192" s="137"/>
      <c r="L192" s="28"/>
      <c r="M192" s="138" t="s">
        <v>1</v>
      </c>
      <c r="N192" s="139" t="s">
        <v>43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175</v>
      </c>
      <c r="AT192" s="142" t="s">
        <v>171</v>
      </c>
      <c r="AU192" s="142" t="s">
        <v>88</v>
      </c>
      <c r="AY192" s="13" t="s">
        <v>169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3" t="s">
        <v>86</v>
      </c>
      <c r="BK192" s="143">
        <f>ROUND(I192*H192,2)</f>
        <v>0</v>
      </c>
      <c r="BL192" s="13" t="s">
        <v>175</v>
      </c>
      <c r="BM192" s="142" t="s">
        <v>292</v>
      </c>
    </row>
    <row r="193" spans="2:65" s="1" customFormat="1" ht="19.2">
      <c r="B193" s="28"/>
      <c r="D193" s="144" t="s">
        <v>176</v>
      </c>
      <c r="F193" s="145" t="s">
        <v>336</v>
      </c>
      <c r="I193" s="146"/>
      <c r="L193" s="28"/>
      <c r="M193" s="147"/>
      <c r="T193" s="52"/>
      <c r="AT193" s="13" t="s">
        <v>176</v>
      </c>
      <c r="AU193" s="13" t="s">
        <v>88</v>
      </c>
    </row>
    <row r="194" spans="2:65" s="1" customFormat="1" ht="24.15" customHeight="1">
      <c r="B194" s="129"/>
      <c r="C194" s="148" t="s">
        <v>242</v>
      </c>
      <c r="D194" s="148" t="s">
        <v>199</v>
      </c>
      <c r="E194" s="149" t="s">
        <v>342</v>
      </c>
      <c r="F194" s="150" t="s">
        <v>666</v>
      </c>
      <c r="G194" s="151" t="s">
        <v>179</v>
      </c>
      <c r="H194" s="152">
        <v>4</v>
      </c>
      <c r="I194" s="153"/>
      <c r="J194" s="154">
        <f>ROUND(I194*H194,2)</f>
        <v>0</v>
      </c>
      <c r="K194" s="155"/>
      <c r="L194" s="156"/>
      <c r="M194" s="157" t="s">
        <v>1</v>
      </c>
      <c r="N194" s="158" t="s">
        <v>43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187</v>
      </c>
      <c r="AT194" s="142" t="s">
        <v>199</v>
      </c>
      <c r="AU194" s="142" t="s">
        <v>88</v>
      </c>
      <c r="AY194" s="13" t="s">
        <v>169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3" t="s">
        <v>86</v>
      </c>
      <c r="BK194" s="143">
        <f>ROUND(I194*H194,2)</f>
        <v>0</v>
      </c>
      <c r="BL194" s="13" t="s">
        <v>175</v>
      </c>
      <c r="BM194" s="142" t="s">
        <v>296</v>
      </c>
    </row>
    <row r="195" spans="2:65" s="1" customFormat="1" ht="10.199999999999999">
      <c r="B195" s="28"/>
      <c r="D195" s="144" t="s">
        <v>176</v>
      </c>
      <c r="F195" s="145" t="s">
        <v>666</v>
      </c>
      <c r="I195" s="146"/>
      <c r="L195" s="28"/>
      <c r="M195" s="147"/>
      <c r="T195" s="52"/>
      <c r="AT195" s="13" t="s">
        <v>176</v>
      </c>
      <c r="AU195" s="13" t="s">
        <v>88</v>
      </c>
    </row>
    <row r="196" spans="2:65" s="1" customFormat="1" ht="24.15" customHeight="1">
      <c r="B196" s="129"/>
      <c r="C196" s="148" t="s">
        <v>297</v>
      </c>
      <c r="D196" s="148" t="s">
        <v>199</v>
      </c>
      <c r="E196" s="149" t="s">
        <v>338</v>
      </c>
      <c r="F196" s="150" t="s">
        <v>339</v>
      </c>
      <c r="G196" s="151" t="s">
        <v>179</v>
      </c>
      <c r="H196" s="152">
        <v>4</v>
      </c>
      <c r="I196" s="153"/>
      <c r="J196" s="154">
        <f>ROUND(I196*H196,2)</f>
        <v>0</v>
      </c>
      <c r="K196" s="155"/>
      <c r="L196" s="156"/>
      <c r="M196" s="157" t="s">
        <v>1</v>
      </c>
      <c r="N196" s="158" t="s">
        <v>43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187</v>
      </c>
      <c r="AT196" s="142" t="s">
        <v>199</v>
      </c>
      <c r="AU196" s="142" t="s">
        <v>88</v>
      </c>
      <c r="AY196" s="13" t="s">
        <v>169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3" t="s">
        <v>86</v>
      </c>
      <c r="BK196" s="143">
        <f>ROUND(I196*H196,2)</f>
        <v>0</v>
      </c>
      <c r="BL196" s="13" t="s">
        <v>175</v>
      </c>
      <c r="BM196" s="142" t="s">
        <v>300</v>
      </c>
    </row>
    <row r="197" spans="2:65" s="1" customFormat="1" ht="10.199999999999999">
      <c r="B197" s="28"/>
      <c r="D197" s="144" t="s">
        <v>176</v>
      </c>
      <c r="F197" s="145" t="s">
        <v>339</v>
      </c>
      <c r="I197" s="146"/>
      <c r="L197" s="28"/>
      <c r="M197" s="147"/>
      <c r="T197" s="52"/>
      <c r="AT197" s="13" t="s">
        <v>176</v>
      </c>
      <c r="AU197" s="13" t="s">
        <v>88</v>
      </c>
    </row>
    <row r="198" spans="2:65" s="1" customFormat="1" ht="16.5" customHeight="1">
      <c r="B198" s="129"/>
      <c r="C198" s="148" t="s">
        <v>245</v>
      </c>
      <c r="D198" s="148" t="s">
        <v>199</v>
      </c>
      <c r="E198" s="149" t="s">
        <v>714</v>
      </c>
      <c r="F198" s="150" t="s">
        <v>715</v>
      </c>
      <c r="G198" s="151" t="s">
        <v>179</v>
      </c>
      <c r="H198" s="152">
        <v>2</v>
      </c>
      <c r="I198" s="153"/>
      <c r="J198" s="154">
        <f>ROUND(I198*H198,2)</f>
        <v>0</v>
      </c>
      <c r="K198" s="155"/>
      <c r="L198" s="156"/>
      <c r="M198" s="157" t="s">
        <v>1</v>
      </c>
      <c r="N198" s="158" t="s">
        <v>43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187</v>
      </c>
      <c r="AT198" s="142" t="s">
        <v>199</v>
      </c>
      <c r="AU198" s="142" t="s">
        <v>88</v>
      </c>
      <c r="AY198" s="13" t="s">
        <v>169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3" t="s">
        <v>86</v>
      </c>
      <c r="BK198" s="143">
        <f>ROUND(I198*H198,2)</f>
        <v>0</v>
      </c>
      <c r="BL198" s="13" t="s">
        <v>175</v>
      </c>
      <c r="BM198" s="142" t="s">
        <v>304</v>
      </c>
    </row>
    <row r="199" spans="2:65" s="1" customFormat="1" ht="10.199999999999999">
      <c r="B199" s="28"/>
      <c r="D199" s="144" t="s">
        <v>176</v>
      </c>
      <c r="F199" s="145" t="s">
        <v>715</v>
      </c>
      <c r="I199" s="146"/>
      <c r="L199" s="28"/>
      <c r="M199" s="147"/>
      <c r="T199" s="52"/>
      <c r="AT199" s="13" t="s">
        <v>176</v>
      </c>
      <c r="AU199" s="13" t="s">
        <v>88</v>
      </c>
    </row>
    <row r="200" spans="2:65" s="1" customFormat="1" ht="24.15" customHeight="1">
      <c r="B200" s="129"/>
      <c r="C200" s="130" t="s">
        <v>305</v>
      </c>
      <c r="D200" s="130" t="s">
        <v>171</v>
      </c>
      <c r="E200" s="131" t="s">
        <v>349</v>
      </c>
      <c r="F200" s="132" t="s">
        <v>350</v>
      </c>
      <c r="G200" s="133" t="s">
        <v>179</v>
      </c>
      <c r="H200" s="134">
        <v>2</v>
      </c>
      <c r="I200" s="135"/>
      <c r="J200" s="136">
        <f>ROUND(I200*H200,2)</f>
        <v>0</v>
      </c>
      <c r="K200" s="137"/>
      <c r="L200" s="28"/>
      <c r="M200" s="138" t="s">
        <v>1</v>
      </c>
      <c r="N200" s="139" t="s">
        <v>43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175</v>
      </c>
      <c r="AT200" s="142" t="s">
        <v>171</v>
      </c>
      <c r="AU200" s="142" t="s">
        <v>88</v>
      </c>
      <c r="AY200" s="13" t="s">
        <v>169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3" t="s">
        <v>86</v>
      </c>
      <c r="BK200" s="143">
        <f>ROUND(I200*H200,2)</f>
        <v>0</v>
      </c>
      <c r="BL200" s="13" t="s">
        <v>175</v>
      </c>
      <c r="BM200" s="142" t="s">
        <v>198</v>
      </c>
    </row>
    <row r="201" spans="2:65" s="1" customFormat="1" ht="19.2">
      <c r="B201" s="28"/>
      <c r="D201" s="144" t="s">
        <v>176</v>
      </c>
      <c r="F201" s="145" t="s">
        <v>350</v>
      </c>
      <c r="I201" s="146"/>
      <c r="L201" s="28"/>
      <c r="M201" s="147"/>
      <c r="T201" s="52"/>
      <c r="AT201" s="13" t="s">
        <v>176</v>
      </c>
      <c r="AU201" s="13" t="s">
        <v>88</v>
      </c>
    </row>
    <row r="202" spans="2:65" s="1" customFormat="1" ht="21.75" customHeight="1">
      <c r="B202" s="129"/>
      <c r="C202" s="148" t="s">
        <v>250</v>
      </c>
      <c r="D202" s="148" t="s">
        <v>199</v>
      </c>
      <c r="E202" s="149" t="s">
        <v>352</v>
      </c>
      <c r="F202" s="150" t="s">
        <v>353</v>
      </c>
      <c r="G202" s="151" t="s">
        <v>179</v>
      </c>
      <c r="H202" s="152">
        <v>2</v>
      </c>
      <c r="I202" s="153"/>
      <c r="J202" s="154">
        <f>ROUND(I202*H202,2)</f>
        <v>0</v>
      </c>
      <c r="K202" s="155"/>
      <c r="L202" s="156"/>
      <c r="M202" s="157" t="s">
        <v>1</v>
      </c>
      <c r="N202" s="158" t="s">
        <v>43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187</v>
      </c>
      <c r="AT202" s="142" t="s">
        <v>199</v>
      </c>
      <c r="AU202" s="142" t="s">
        <v>88</v>
      </c>
      <c r="AY202" s="13" t="s">
        <v>169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3" t="s">
        <v>86</v>
      </c>
      <c r="BK202" s="143">
        <f>ROUND(I202*H202,2)</f>
        <v>0</v>
      </c>
      <c r="BL202" s="13" t="s">
        <v>175</v>
      </c>
      <c r="BM202" s="142" t="s">
        <v>209</v>
      </c>
    </row>
    <row r="203" spans="2:65" s="1" customFormat="1" ht="10.199999999999999">
      <c r="B203" s="28"/>
      <c r="D203" s="144" t="s">
        <v>176</v>
      </c>
      <c r="F203" s="145" t="s">
        <v>353</v>
      </c>
      <c r="I203" s="146"/>
      <c r="L203" s="28"/>
      <c r="M203" s="147"/>
      <c r="T203" s="52"/>
      <c r="AT203" s="13" t="s">
        <v>176</v>
      </c>
      <c r="AU203" s="13" t="s">
        <v>88</v>
      </c>
    </row>
    <row r="204" spans="2:65" s="1" customFormat="1" ht="16.5" customHeight="1">
      <c r="B204" s="129"/>
      <c r="C204" s="148" t="s">
        <v>310</v>
      </c>
      <c r="D204" s="148" t="s">
        <v>199</v>
      </c>
      <c r="E204" s="149" t="s">
        <v>356</v>
      </c>
      <c r="F204" s="150" t="s">
        <v>357</v>
      </c>
      <c r="G204" s="151" t="s">
        <v>179</v>
      </c>
      <c r="H204" s="152">
        <v>2</v>
      </c>
      <c r="I204" s="153"/>
      <c r="J204" s="154">
        <f>ROUND(I204*H204,2)</f>
        <v>0</v>
      </c>
      <c r="K204" s="155"/>
      <c r="L204" s="156"/>
      <c r="M204" s="157" t="s">
        <v>1</v>
      </c>
      <c r="N204" s="158" t="s">
        <v>43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187</v>
      </c>
      <c r="AT204" s="142" t="s">
        <v>199</v>
      </c>
      <c r="AU204" s="142" t="s">
        <v>88</v>
      </c>
      <c r="AY204" s="13" t="s">
        <v>169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3" t="s">
        <v>86</v>
      </c>
      <c r="BK204" s="143">
        <f>ROUND(I204*H204,2)</f>
        <v>0</v>
      </c>
      <c r="BL204" s="13" t="s">
        <v>175</v>
      </c>
      <c r="BM204" s="142" t="s">
        <v>313</v>
      </c>
    </row>
    <row r="205" spans="2:65" s="1" customFormat="1" ht="10.199999999999999">
      <c r="B205" s="28"/>
      <c r="D205" s="144" t="s">
        <v>176</v>
      </c>
      <c r="F205" s="145" t="s">
        <v>357</v>
      </c>
      <c r="I205" s="146"/>
      <c r="L205" s="28"/>
      <c r="M205" s="147"/>
      <c r="T205" s="52"/>
      <c r="AT205" s="13" t="s">
        <v>176</v>
      </c>
      <c r="AU205" s="13" t="s">
        <v>88</v>
      </c>
    </row>
    <row r="206" spans="2:65" s="1" customFormat="1" ht="24.15" customHeight="1">
      <c r="B206" s="129"/>
      <c r="C206" s="130" t="s">
        <v>253</v>
      </c>
      <c r="D206" s="130" t="s">
        <v>171</v>
      </c>
      <c r="E206" s="131" t="s">
        <v>359</v>
      </c>
      <c r="F206" s="132" t="s">
        <v>360</v>
      </c>
      <c r="G206" s="133" t="s">
        <v>195</v>
      </c>
      <c r="H206" s="134">
        <v>345</v>
      </c>
      <c r="I206" s="135"/>
      <c r="J206" s="136">
        <f>ROUND(I206*H206,2)</f>
        <v>0</v>
      </c>
      <c r="K206" s="137"/>
      <c r="L206" s="28"/>
      <c r="M206" s="138" t="s">
        <v>1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175</v>
      </c>
      <c r="AT206" s="142" t="s">
        <v>171</v>
      </c>
      <c r="AU206" s="142" t="s">
        <v>88</v>
      </c>
      <c r="AY206" s="13" t="s">
        <v>169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3" t="s">
        <v>86</v>
      </c>
      <c r="BK206" s="143">
        <f>ROUND(I206*H206,2)</f>
        <v>0</v>
      </c>
      <c r="BL206" s="13" t="s">
        <v>175</v>
      </c>
      <c r="BM206" s="142" t="s">
        <v>316</v>
      </c>
    </row>
    <row r="207" spans="2:65" s="1" customFormat="1" ht="19.2">
      <c r="B207" s="28"/>
      <c r="D207" s="144" t="s">
        <v>176</v>
      </c>
      <c r="F207" s="145" t="s">
        <v>360</v>
      </c>
      <c r="I207" s="146"/>
      <c r="L207" s="28"/>
      <c r="M207" s="147"/>
      <c r="T207" s="52"/>
      <c r="AT207" s="13" t="s">
        <v>176</v>
      </c>
      <c r="AU207" s="13" t="s">
        <v>88</v>
      </c>
    </row>
    <row r="208" spans="2:65" s="1" customFormat="1" ht="16.5" customHeight="1">
      <c r="B208" s="129"/>
      <c r="C208" s="148" t="s">
        <v>317</v>
      </c>
      <c r="D208" s="148" t="s">
        <v>199</v>
      </c>
      <c r="E208" s="149" t="s">
        <v>363</v>
      </c>
      <c r="F208" s="150" t="s">
        <v>364</v>
      </c>
      <c r="G208" s="151" t="s">
        <v>195</v>
      </c>
      <c r="H208" s="152">
        <v>348.84</v>
      </c>
      <c r="I208" s="153"/>
      <c r="J208" s="154">
        <f>ROUND(I208*H208,2)</f>
        <v>0</v>
      </c>
      <c r="K208" s="155"/>
      <c r="L208" s="156"/>
      <c r="M208" s="157" t="s">
        <v>1</v>
      </c>
      <c r="N208" s="158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187</v>
      </c>
      <c r="AT208" s="142" t="s">
        <v>199</v>
      </c>
      <c r="AU208" s="142" t="s">
        <v>88</v>
      </c>
      <c r="AY208" s="13" t="s">
        <v>169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3" t="s">
        <v>86</v>
      </c>
      <c r="BK208" s="143">
        <f>ROUND(I208*H208,2)</f>
        <v>0</v>
      </c>
      <c r="BL208" s="13" t="s">
        <v>175</v>
      </c>
      <c r="BM208" s="142" t="s">
        <v>320</v>
      </c>
    </row>
    <row r="209" spans="2:65" s="1" customFormat="1" ht="10.199999999999999">
      <c r="B209" s="28"/>
      <c r="D209" s="144" t="s">
        <v>176</v>
      </c>
      <c r="F209" s="145" t="s">
        <v>364</v>
      </c>
      <c r="I209" s="146"/>
      <c r="L209" s="28"/>
      <c r="M209" s="147"/>
      <c r="T209" s="52"/>
      <c r="AT209" s="13" t="s">
        <v>176</v>
      </c>
      <c r="AU209" s="13" t="s">
        <v>88</v>
      </c>
    </row>
    <row r="210" spans="2:65" s="1" customFormat="1" ht="16.5" customHeight="1">
      <c r="B210" s="129"/>
      <c r="C210" s="148" t="s">
        <v>257</v>
      </c>
      <c r="D210" s="148" t="s">
        <v>199</v>
      </c>
      <c r="E210" s="149" t="s">
        <v>615</v>
      </c>
      <c r="F210" s="150" t="s">
        <v>616</v>
      </c>
      <c r="G210" s="151" t="s">
        <v>195</v>
      </c>
      <c r="H210" s="152">
        <v>3.06</v>
      </c>
      <c r="I210" s="153"/>
      <c r="J210" s="154">
        <f>ROUND(I210*H210,2)</f>
        <v>0</v>
      </c>
      <c r="K210" s="155"/>
      <c r="L210" s="156"/>
      <c r="M210" s="157" t="s">
        <v>1</v>
      </c>
      <c r="N210" s="158" t="s">
        <v>43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187</v>
      </c>
      <c r="AT210" s="142" t="s">
        <v>199</v>
      </c>
      <c r="AU210" s="142" t="s">
        <v>88</v>
      </c>
      <c r="AY210" s="13" t="s">
        <v>169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3" t="s">
        <v>86</v>
      </c>
      <c r="BK210" s="143">
        <f>ROUND(I210*H210,2)</f>
        <v>0</v>
      </c>
      <c r="BL210" s="13" t="s">
        <v>175</v>
      </c>
      <c r="BM210" s="142" t="s">
        <v>324</v>
      </c>
    </row>
    <row r="211" spans="2:65" s="1" customFormat="1" ht="10.199999999999999">
      <c r="B211" s="28"/>
      <c r="D211" s="144" t="s">
        <v>176</v>
      </c>
      <c r="F211" s="145" t="s">
        <v>616</v>
      </c>
      <c r="I211" s="146"/>
      <c r="L211" s="28"/>
      <c r="M211" s="147"/>
      <c r="T211" s="52"/>
      <c r="AT211" s="13" t="s">
        <v>176</v>
      </c>
      <c r="AU211" s="13" t="s">
        <v>88</v>
      </c>
    </row>
    <row r="212" spans="2:65" s="1" customFormat="1" ht="24.15" customHeight="1">
      <c r="B212" s="129"/>
      <c r="C212" s="130" t="s">
        <v>326</v>
      </c>
      <c r="D212" s="130" t="s">
        <v>171</v>
      </c>
      <c r="E212" s="131" t="s">
        <v>716</v>
      </c>
      <c r="F212" s="132" t="s">
        <v>717</v>
      </c>
      <c r="G212" s="133" t="s">
        <v>195</v>
      </c>
      <c r="H212" s="134">
        <v>18</v>
      </c>
      <c r="I212" s="135"/>
      <c r="J212" s="136">
        <f>ROUND(I212*H212,2)</f>
        <v>0</v>
      </c>
      <c r="K212" s="137"/>
      <c r="L212" s="28"/>
      <c r="M212" s="138" t="s">
        <v>1</v>
      </c>
      <c r="N212" s="139" t="s">
        <v>43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175</v>
      </c>
      <c r="AT212" s="142" t="s">
        <v>171</v>
      </c>
      <c r="AU212" s="142" t="s">
        <v>88</v>
      </c>
      <c r="AY212" s="13" t="s">
        <v>169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3" t="s">
        <v>86</v>
      </c>
      <c r="BK212" s="143">
        <f>ROUND(I212*H212,2)</f>
        <v>0</v>
      </c>
      <c r="BL212" s="13" t="s">
        <v>175</v>
      </c>
      <c r="BM212" s="142" t="s">
        <v>330</v>
      </c>
    </row>
    <row r="213" spans="2:65" s="1" customFormat="1" ht="19.2">
      <c r="B213" s="28"/>
      <c r="D213" s="144" t="s">
        <v>176</v>
      </c>
      <c r="F213" s="145" t="s">
        <v>717</v>
      </c>
      <c r="I213" s="146"/>
      <c r="L213" s="28"/>
      <c r="M213" s="147"/>
      <c r="T213" s="52"/>
      <c r="AT213" s="13" t="s">
        <v>176</v>
      </c>
      <c r="AU213" s="13" t="s">
        <v>88</v>
      </c>
    </row>
    <row r="214" spans="2:65" s="1" customFormat="1" ht="24.15" customHeight="1">
      <c r="B214" s="129"/>
      <c r="C214" s="130" t="s">
        <v>260</v>
      </c>
      <c r="D214" s="130" t="s">
        <v>171</v>
      </c>
      <c r="E214" s="131" t="s">
        <v>621</v>
      </c>
      <c r="F214" s="132" t="s">
        <v>622</v>
      </c>
      <c r="G214" s="133" t="s">
        <v>179</v>
      </c>
      <c r="H214" s="134">
        <v>2</v>
      </c>
      <c r="I214" s="135"/>
      <c r="J214" s="136">
        <f>ROUND(I214*H214,2)</f>
        <v>0</v>
      </c>
      <c r="K214" s="137"/>
      <c r="L214" s="28"/>
      <c r="M214" s="138" t="s">
        <v>1</v>
      </c>
      <c r="N214" s="139" t="s">
        <v>43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175</v>
      </c>
      <c r="AT214" s="142" t="s">
        <v>171</v>
      </c>
      <c r="AU214" s="142" t="s">
        <v>88</v>
      </c>
      <c r="AY214" s="13" t="s">
        <v>169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3" t="s">
        <v>86</v>
      </c>
      <c r="BK214" s="143">
        <f>ROUND(I214*H214,2)</f>
        <v>0</v>
      </c>
      <c r="BL214" s="13" t="s">
        <v>175</v>
      </c>
      <c r="BM214" s="142" t="s">
        <v>333</v>
      </c>
    </row>
    <row r="215" spans="2:65" s="1" customFormat="1" ht="19.2">
      <c r="B215" s="28"/>
      <c r="D215" s="144" t="s">
        <v>176</v>
      </c>
      <c r="F215" s="145" t="s">
        <v>622</v>
      </c>
      <c r="I215" s="146"/>
      <c r="L215" s="28"/>
      <c r="M215" s="147"/>
      <c r="T215" s="52"/>
      <c r="AT215" s="13" t="s">
        <v>176</v>
      </c>
      <c r="AU215" s="13" t="s">
        <v>88</v>
      </c>
    </row>
    <row r="216" spans="2:65" s="1" customFormat="1" ht="24.15" customHeight="1">
      <c r="B216" s="129"/>
      <c r="C216" s="130" t="s">
        <v>334</v>
      </c>
      <c r="D216" s="130" t="s">
        <v>171</v>
      </c>
      <c r="E216" s="131" t="s">
        <v>366</v>
      </c>
      <c r="F216" s="132" t="s">
        <v>367</v>
      </c>
      <c r="G216" s="133" t="s">
        <v>195</v>
      </c>
      <c r="H216" s="134">
        <v>40</v>
      </c>
      <c r="I216" s="135"/>
      <c r="J216" s="136">
        <f>ROUND(I216*H216,2)</f>
        <v>0</v>
      </c>
      <c r="K216" s="137"/>
      <c r="L216" s="28"/>
      <c r="M216" s="138" t="s">
        <v>1</v>
      </c>
      <c r="N216" s="139" t="s">
        <v>43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175</v>
      </c>
      <c r="AT216" s="142" t="s">
        <v>171</v>
      </c>
      <c r="AU216" s="142" t="s">
        <v>88</v>
      </c>
      <c r="AY216" s="13" t="s">
        <v>169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3" t="s">
        <v>86</v>
      </c>
      <c r="BK216" s="143">
        <f>ROUND(I216*H216,2)</f>
        <v>0</v>
      </c>
      <c r="BL216" s="13" t="s">
        <v>175</v>
      </c>
      <c r="BM216" s="142" t="s">
        <v>337</v>
      </c>
    </row>
    <row r="217" spans="2:65" s="1" customFormat="1" ht="19.2">
      <c r="B217" s="28"/>
      <c r="D217" s="144" t="s">
        <v>176</v>
      </c>
      <c r="F217" s="145" t="s">
        <v>367</v>
      </c>
      <c r="I217" s="146"/>
      <c r="L217" s="28"/>
      <c r="M217" s="147"/>
      <c r="T217" s="52"/>
      <c r="AT217" s="13" t="s">
        <v>176</v>
      </c>
      <c r="AU217" s="13" t="s">
        <v>88</v>
      </c>
    </row>
    <row r="218" spans="2:65" s="11" customFormat="1" ht="22.8" customHeight="1">
      <c r="B218" s="117"/>
      <c r="D218" s="118" t="s">
        <v>77</v>
      </c>
      <c r="E218" s="127" t="s">
        <v>369</v>
      </c>
      <c r="F218" s="127" t="s">
        <v>370</v>
      </c>
      <c r="I218" s="120"/>
      <c r="J218" s="128">
        <f>BK218</f>
        <v>0</v>
      </c>
      <c r="L218" s="117"/>
      <c r="M218" s="122"/>
      <c r="P218" s="123">
        <f>SUM(P219:P232)</f>
        <v>0</v>
      </c>
      <c r="R218" s="123">
        <f>SUM(R219:R232)</f>
        <v>0</v>
      </c>
      <c r="T218" s="124">
        <f>SUM(T219:T232)</f>
        <v>0</v>
      </c>
      <c r="AR218" s="118" t="s">
        <v>86</v>
      </c>
      <c r="AT218" s="125" t="s">
        <v>77</v>
      </c>
      <c r="AU218" s="125" t="s">
        <v>86</v>
      </c>
      <c r="AY218" s="118" t="s">
        <v>169</v>
      </c>
      <c r="BK218" s="126">
        <f>SUM(BK219:BK232)</f>
        <v>0</v>
      </c>
    </row>
    <row r="219" spans="2:65" s="1" customFormat="1" ht="24.15" customHeight="1">
      <c r="B219" s="129"/>
      <c r="C219" s="130" t="s">
        <v>263</v>
      </c>
      <c r="D219" s="130" t="s">
        <v>171</v>
      </c>
      <c r="E219" s="131" t="s">
        <v>372</v>
      </c>
      <c r="F219" s="132" t="s">
        <v>373</v>
      </c>
      <c r="G219" s="133" t="s">
        <v>202</v>
      </c>
      <c r="H219" s="134">
        <v>232.76300000000001</v>
      </c>
      <c r="I219" s="135"/>
      <c r="J219" s="136">
        <f>ROUND(I219*H219,2)</f>
        <v>0</v>
      </c>
      <c r="K219" s="137"/>
      <c r="L219" s="28"/>
      <c r="M219" s="138" t="s">
        <v>1</v>
      </c>
      <c r="N219" s="139" t="s">
        <v>43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175</v>
      </c>
      <c r="AT219" s="142" t="s">
        <v>171</v>
      </c>
      <c r="AU219" s="142" t="s">
        <v>88</v>
      </c>
      <c r="AY219" s="13" t="s">
        <v>169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3" t="s">
        <v>86</v>
      </c>
      <c r="BK219" s="143">
        <f>ROUND(I219*H219,2)</f>
        <v>0</v>
      </c>
      <c r="BL219" s="13" t="s">
        <v>175</v>
      </c>
      <c r="BM219" s="142" t="s">
        <v>340</v>
      </c>
    </row>
    <row r="220" spans="2:65" s="1" customFormat="1" ht="19.2">
      <c r="B220" s="28"/>
      <c r="D220" s="144" t="s">
        <v>176</v>
      </c>
      <c r="F220" s="145" t="s">
        <v>373</v>
      </c>
      <c r="I220" s="146"/>
      <c r="L220" s="28"/>
      <c r="M220" s="147"/>
      <c r="T220" s="52"/>
      <c r="AT220" s="13" t="s">
        <v>176</v>
      </c>
      <c r="AU220" s="13" t="s">
        <v>88</v>
      </c>
    </row>
    <row r="221" spans="2:65" s="1" customFormat="1" ht="24.15" customHeight="1">
      <c r="B221" s="129"/>
      <c r="C221" s="130" t="s">
        <v>341</v>
      </c>
      <c r="D221" s="130" t="s">
        <v>171</v>
      </c>
      <c r="E221" s="131" t="s">
        <v>375</v>
      </c>
      <c r="F221" s="132" t="s">
        <v>376</v>
      </c>
      <c r="G221" s="133" t="s">
        <v>202</v>
      </c>
      <c r="H221" s="134">
        <v>232.76300000000001</v>
      </c>
      <c r="I221" s="135"/>
      <c r="J221" s="136">
        <f>ROUND(I221*H221,2)</f>
        <v>0</v>
      </c>
      <c r="K221" s="137"/>
      <c r="L221" s="28"/>
      <c r="M221" s="138" t="s">
        <v>1</v>
      </c>
      <c r="N221" s="139" t="s">
        <v>43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175</v>
      </c>
      <c r="AT221" s="142" t="s">
        <v>171</v>
      </c>
      <c r="AU221" s="142" t="s">
        <v>88</v>
      </c>
      <c r="AY221" s="13" t="s">
        <v>169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3" t="s">
        <v>86</v>
      </c>
      <c r="BK221" s="143">
        <f>ROUND(I221*H221,2)</f>
        <v>0</v>
      </c>
      <c r="BL221" s="13" t="s">
        <v>175</v>
      </c>
      <c r="BM221" s="142" t="s">
        <v>344</v>
      </c>
    </row>
    <row r="222" spans="2:65" s="1" customFormat="1" ht="19.2">
      <c r="B222" s="28"/>
      <c r="D222" s="144" t="s">
        <v>176</v>
      </c>
      <c r="F222" s="145" t="s">
        <v>376</v>
      </c>
      <c r="I222" s="146"/>
      <c r="L222" s="28"/>
      <c r="M222" s="147"/>
      <c r="T222" s="52"/>
      <c r="AT222" s="13" t="s">
        <v>176</v>
      </c>
      <c r="AU222" s="13" t="s">
        <v>88</v>
      </c>
    </row>
    <row r="223" spans="2:65" s="1" customFormat="1" ht="24.15" customHeight="1">
      <c r="B223" s="129"/>
      <c r="C223" s="130" t="s">
        <v>266</v>
      </c>
      <c r="D223" s="130" t="s">
        <v>171</v>
      </c>
      <c r="E223" s="131" t="s">
        <v>379</v>
      </c>
      <c r="F223" s="132" t="s">
        <v>380</v>
      </c>
      <c r="G223" s="133" t="s">
        <v>202</v>
      </c>
      <c r="H223" s="134">
        <v>2327.63</v>
      </c>
      <c r="I223" s="135"/>
      <c r="J223" s="136">
        <f>ROUND(I223*H223,2)</f>
        <v>0</v>
      </c>
      <c r="K223" s="137"/>
      <c r="L223" s="28"/>
      <c r="M223" s="138" t="s">
        <v>1</v>
      </c>
      <c r="N223" s="139" t="s">
        <v>43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175</v>
      </c>
      <c r="AT223" s="142" t="s">
        <v>171</v>
      </c>
      <c r="AU223" s="142" t="s">
        <v>88</v>
      </c>
      <c r="AY223" s="13" t="s">
        <v>169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3" t="s">
        <v>86</v>
      </c>
      <c r="BK223" s="143">
        <f>ROUND(I223*H223,2)</f>
        <v>0</v>
      </c>
      <c r="BL223" s="13" t="s">
        <v>175</v>
      </c>
      <c r="BM223" s="142" t="s">
        <v>347</v>
      </c>
    </row>
    <row r="224" spans="2:65" s="1" customFormat="1" ht="19.2">
      <c r="B224" s="28"/>
      <c r="D224" s="144" t="s">
        <v>176</v>
      </c>
      <c r="F224" s="145" t="s">
        <v>380</v>
      </c>
      <c r="I224" s="146"/>
      <c r="L224" s="28"/>
      <c r="M224" s="147"/>
      <c r="T224" s="52"/>
      <c r="AT224" s="13" t="s">
        <v>176</v>
      </c>
      <c r="AU224" s="13" t="s">
        <v>88</v>
      </c>
    </row>
    <row r="225" spans="2:65" s="1" customFormat="1" ht="33" customHeight="1">
      <c r="B225" s="129"/>
      <c r="C225" s="130" t="s">
        <v>348</v>
      </c>
      <c r="D225" s="130" t="s">
        <v>171</v>
      </c>
      <c r="E225" s="131" t="s">
        <v>514</v>
      </c>
      <c r="F225" s="132" t="s">
        <v>515</v>
      </c>
      <c r="G225" s="133" t="s">
        <v>202</v>
      </c>
      <c r="H225" s="134">
        <v>97.74</v>
      </c>
      <c r="I225" s="135"/>
      <c r="J225" s="136">
        <f>ROUND(I225*H225,2)</f>
        <v>0</v>
      </c>
      <c r="K225" s="137"/>
      <c r="L225" s="28"/>
      <c r="M225" s="138" t="s">
        <v>1</v>
      </c>
      <c r="N225" s="139" t="s">
        <v>43</v>
      </c>
      <c r="P225" s="140">
        <f>O225*H225</f>
        <v>0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AR225" s="142" t="s">
        <v>175</v>
      </c>
      <c r="AT225" s="142" t="s">
        <v>171</v>
      </c>
      <c r="AU225" s="142" t="s">
        <v>88</v>
      </c>
      <c r="AY225" s="13" t="s">
        <v>169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3" t="s">
        <v>86</v>
      </c>
      <c r="BK225" s="143">
        <f>ROUND(I225*H225,2)</f>
        <v>0</v>
      </c>
      <c r="BL225" s="13" t="s">
        <v>175</v>
      </c>
      <c r="BM225" s="142" t="s">
        <v>351</v>
      </c>
    </row>
    <row r="226" spans="2:65" s="1" customFormat="1" ht="19.2">
      <c r="B226" s="28"/>
      <c r="D226" s="144" t="s">
        <v>176</v>
      </c>
      <c r="F226" s="145" t="s">
        <v>515</v>
      </c>
      <c r="I226" s="146"/>
      <c r="L226" s="28"/>
      <c r="M226" s="147"/>
      <c r="T226" s="52"/>
      <c r="AT226" s="13" t="s">
        <v>176</v>
      </c>
      <c r="AU226" s="13" t="s">
        <v>88</v>
      </c>
    </row>
    <row r="227" spans="2:65" s="1" customFormat="1" ht="33" customHeight="1">
      <c r="B227" s="129"/>
      <c r="C227" s="130" t="s">
        <v>270</v>
      </c>
      <c r="D227" s="130" t="s">
        <v>171</v>
      </c>
      <c r="E227" s="131" t="s">
        <v>382</v>
      </c>
      <c r="F227" s="132" t="s">
        <v>383</v>
      </c>
      <c r="G227" s="133" t="s">
        <v>202</v>
      </c>
      <c r="H227" s="134">
        <v>0.26300000000000001</v>
      </c>
      <c r="I227" s="135"/>
      <c r="J227" s="136">
        <f>ROUND(I227*H227,2)</f>
        <v>0</v>
      </c>
      <c r="K227" s="137"/>
      <c r="L227" s="28"/>
      <c r="M227" s="138" t="s">
        <v>1</v>
      </c>
      <c r="N227" s="139" t="s">
        <v>43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175</v>
      </c>
      <c r="AT227" s="142" t="s">
        <v>171</v>
      </c>
      <c r="AU227" s="142" t="s">
        <v>88</v>
      </c>
      <c r="AY227" s="13" t="s">
        <v>169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3" t="s">
        <v>86</v>
      </c>
      <c r="BK227" s="143">
        <f>ROUND(I227*H227,2)</f>
        <v>0</v>
      </c>
      <c r="BL227" s="13" t="s">
        <v>175</v>
      </c>
      <c r="BM227" s="142" t="s">
        <v>354</v>
      </c>
    </row>
    <row r="228" spans="2:65" s="1" customFormat="1" ht="19.2">
      <c r="B228" s="28"/>
      <c r="D228" s="144" t="s">
        <v>176</v>
      </c>
      <c r="F228" s="145" t="s">
        <v>383</v>
      </c>
      <c r="I228" s="146"/>
      <c r="L228" s="28"/>
      <c r="M228" s="147"/>
      <c r="T228" s="52"/>
      <c r="AT228" s="13" t="s">
        <v>176</v>
      </c>
      <c r="AU228" s="13" t="s">
        <v>88</v>
      </c>
    </row>
    <row r="229" spans="2:65" s="1" customFormat="1" ht="33" customHeight="1">
      <c r="B229" s="129"/>
      <c r="C229" s="130" t="s">
        <v>355</v>
      </c>
      <c r="D229" s="130" t="s">
        <v>171</v>
      </c>
      <c r="E229" s="131" t="s">
        <v>518</v>
      </c>
      <c r="F229" s="132" t="s">
        <v>519</v>
      </c>
      <c r="G229" s="133" t="s">
        <v>202</v>
      </c>
      <c r="H229" s="134">
        <v>55.88</v>
      </c>
      <c r="I229" s="135"/>
      <c r="J229" s="136">
        <f>ROUND(I229*H229,2)</f>
        <v>0</v>
      </c>
      <c r="K229" s="137"/>
      <c r="L229" s="28"/>
      <c r="M229" s="138" t="s">
        <v>1</v>
      </c>
      <c r="N229" s="139" t="s">
        <v>43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175</v>
      </c>
      <c r="AT229" s="142" t="s">
        <v>171</v>
      </c>
      <c r="AU229" s="142" t="s">
        <v>88</v>
      </c>
      <c r="AY229" s="13" t="s">
        <v>169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3" t="s">
        <v>86</v>
      </c>
      <c r="BK229" s="143">
        <f>ROUND(I229*H229,2)</f>
        <v>0</v>
      </c>
      <c r="BL229" s="13" t="s">
        <v>175</v>
      </c>
      <c r="BM229" s="142" t="s">
        <v>358</v>
      </c>
    </row>
    <row r="230" spans="2:65" s="1" customFormat="1" ht="19.2">
      <c r="B230" s="28"/>
      <c r="D230" s="144" t="s">
        <v>176</v>
      </c>
      <c r="F230" s="145" t="s">
        <v>519</v>
      </c>
      <c r="I230" s="146"/>
      <c r="L230" s="28"/>
      <c r="M230" s="147"/>
      <c r="T230" s="52"/>
      <c r="AT230" s="13" t="s">
        <v>176</v>
      </c>
      <c r="AU230" s="13" t="s">
        <v>88</v>
      </c>
    </row>
    <row r="231" spans="2:65" s="1" customFormat="1" ht="24.15" customHeight="1">
      <c r="B231" s="129"/>
      <c r="C231" s="130" t="s">
        <v>273</v>
      </c>
      <c r="D231" s="130" t="s">
        <v>171</v>
      </c>
      <c r="E231" s="131" t="s">
        <v>521</v>
      </c>
      <c r="F231" s="132" t="s">
        <v>522</v>
      </c>
      <c r="G231" s="133" t="s">
        <v>202</v>
      </c>
      <c r="H231" s="134">
        <v>78.88</v>
      </c>
      <c r="I231" s="135"/>
      <c r="J231" s="136">
        <f>ROUND(I231*H231,2)</f>
        <v>0</v>
      </c>
      <c r="K231" s="137"/>
      <c r="L231" s="28"/>
      <c r="M231" s="138" t="s">
        <v>1</v>
      </c>
      <c r="N231" s="139" t="s">
        <v>43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175</v>
      </c>
      <c r="AT231" s="142" t="s">
        <v>171</v>
      </c>
      <c r="AU231" s="142" t="s">
        <v>88</v>
      </c>
      <c r="AY231" s="13" t="s">
        <v>169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3" t="s">
        <v>86</v>
      </c>
      <c r="BK231" s="143">
        <f>ROUND(I231*H231,2)</f>
        <v>0</v>
      </c>
      <c r="BL231" s="13" t="s">
        <v>175</v>
      </c>
      <c r="BM231" s="142" t="s">
        <v>361</v>
      </c>
    </row>
    <row r="232" spans="2:65" s="1" customFormat="1" ht="19.2">
      <c r="B232" s="28"/>
      <c r="D232" s="144" t="s">
        <v>176</v>
      </c>
      <c r="F232" s="145" t="s">
        <v>522</v>
      </c>
      <c r="I232" s="146"/>
      <c r="L232" s="28"/>
      <c r="M232" s="147"/>
      <c r="T232" s="52"/>
      <c r="AT232" s="13" t="s">
        <v>176</v>
      </c>
      <c r="AU232" s="13" t="s">
        <v>88</v>
      </c>
    </row>
    <row r="233" spans="2:65" s="11" customFormat="1" ht="22.8" customHeight="1">
      <c r="B233" s="117"/>
      <c r="D233" s="118" t="s">
        <v>77</v>
      </c>
      <c r="E233" s="127" t="s">
        <v>385</v>
      </c>
      <c r="F233" s="127" t="s">
        <v>386</v>
      </c>
      <c r="I233" s="120"/>
      <c r="J233" s="128">
        <f>BK233</f>
        <v>0</v>
      </c>
      <c r="L233" s="117"/>
      <c r="M233" s="122"/>
      <c r="P233" s="123">
        <f>SUM(P234:P237)</f>
        <v>0</v>
      </c>
      <c r="R233" s="123">
        <f>SUM(R234:R237)</f>
        <v>0</v>
      </c>
      <c r="T233" s="124">
        <f>SUM(T234:T237)</f>
        <v>0</v>
      </c>
      <c r="AR233" s="118" t="s">
        <v>86</v>
      </c>
      <c r="AT233" s="125" t="s">
        <v>77</v>
      </c>
      <c r="AU233" s="125" t="s">
        <v>86</v>
      </c>
      <c r="AY233" s="118" t="s">
        <v>169</v>
      </c>
      <c r="BK233" s="126">
        <f>SUM(BK234:BK237)</f>
        <v>0</v>
      </c>
    </row>
    <row r="234" spans="2:65" s="1" customFormat="1" ht="33" customHeight="1">
      <c r="B234" s="129"/>
      <c r="C234" s="130" t="s">
        <v>362</v>
      </c>
      <c r="D234" s="130" t="s">
        <v>171</v>
      </c>
      <c r="E234" s="131" t="s">
        <v>388</v>
      </c>
      <c r="F234" s="132" t="s">
        <v>389</v>
      </c>
      <c r="G234" s="133" t="s">
        <v>202</v>
      </c>
      <c r="H234" s="134">
        <v>453.69600000000003</v>
      </c>
      <c r="I234" s="135"/>
      <c r="J234" s="136">
        <f>ROUND(I234*H234,2)</f>
        <v>0</v>
      </c>
      <c r="K234" s="137"/>
      <c r="L234" s="28"/>
      <c r="M234" s="138" t="s">
        <v>1</v>
      </c>
      <c r="N234" s="139" t="s">
        <v>43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175</v>
      </c>
      <c r="AT234" s="142" t="s">
        <v>171</v>
      </c>
      <c r="AU234" s="142" t="s">
        <v>88</v>
      </c>
      <c r="AY234" s="13" t="s">
        <v>169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3" t="s">
        <v>86</v>
      </c>
      <c r="BK234" s="143">
        <f>ROUND(I234*H234,2)</f>
        <v>0</v>
      </c>
      <c r="BL234" s="13" t="s">
        <v>175</v>
      </c>
      <c r="BM234" s="142" t="s">
        <v>365</v>
      </c>
    </row>
    <row r="235" spans="2:65" s="1" customFormat="1" ht="19.2">
      <c r="B235" s="28"/>
      <c r="D235" s="144" t="s">
        <v>176</v>
      </c>
      <c r="F235" s="145" t="s">
        <v>389</v>
      </c>
      <c r="I235" s="146"/>
      <c r="L235" s="28"/>
      <c r="M235" s="147"/>
      <c r="T235" s="52"/>
      <c r="AT235" s="13" t="s">
        <v>176</v>
      </c>
      <c r="AU235" s="13" t="s">
        <v>88</v>
      </c>
    </row>
    <row r="236" spans="2:65" s="1" customFormat="1" ht="33" customHeight="1">
      <c r="B236" s="129"/>
      <c r="C236" s="130" t="s">
        <v>278</v>
      </c>
      <c r="D236" s="130" t="s">
        <v>171</v>
      </c>
      <c r="E236" s="131" t="s">
        <v>391</v>
      </c>
      <c r="F236" s="132" t="s">
        <v>392</v>
      </c>
      <c r="G236" s="133" t="s">
        <v>202</v>
      </c>
      <c r="H236" s="134">
        <v>453.69600000000003</v>
      </c>
      <c r="I236" s="135"/>
      <c r="J236" s="136">
        <f>ROUND(I236*H236,2)</f>
        <v>0</v>
      </c>
      <c r="K236" s="137"/>
      <c r="L236" s="28"/>
      <c r="M236" s="138" t="s">
        <v>1</v>
      </c>
      <c r="N236" s="139" t="s">
        <v>43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175</v>
      </c>
      <c r="AT236" s="142" t="s">
        <v>171</v>
      </c>
      <c r="AU236" s="142" t="s">
        <v>88</v>
      </c>
      <c r="AY236" s="13" t="s">
        <v>169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3" t="s">
        <v>86</v>
      </c>
      <c r="BK236" s="143">
        <f>ROUND(I236*H236,2)</f>
        <v>0</v>
      </c>
      <c r="BL236" s="13" t="s">
        <v>175</v>
      </c>
      <c r="BM236" s="142" t="s">
        <v>368</v>
      </c>
    </row>
    <row r="237" spans="2:65" s="1" customFormat="1" ht="19.2">
      <c r="B237" s="28"/>
      <c r="D237" s="144" t="s">
        <v>176</v>
      </c>
      <c r="F237" s="145" t="s">
        <v>392</v>
      </c>
      <c r="I237" s="146"/>
      <c r="L237" s="28"/>
      <c r="M237" s="147"/>
      <c r="T237" s="52"/>
      <c r="AT237" s="13" t="s">
        <v>176</v>
      </c>
      <c r="AU237" s="13" t="s">
        <v>88</v>
      </c>
    </row>
    <row r="238" spans="2:65" s="11" customFormat="1" ht="25.95" customHeight="1">
      <c r="B238" s="117"/>
      <c r="D238" s="118" t="s">
        <v>77</v>
      </c>
      <c r="E238" s="119" t="s">
        <v>405</v>
      </c>
      <c r="F238" s="119" t="s">
        <v>406</v>
      </c>
      <c r="I238" s="120"/>
      <c r="J238" s="121">
        <f>BK238</f>
        <v>0</v>
      </c>
      <c r="L238" s="117"/>
      <c r="M238" s="122"/>
      <c r="P238" s="123">
        <f>P239+P248+P251+P254</f>
        <v>0</v>
      </c>
      <c r="R238" s="123">
        <f>R239+R248+R251+R254</f>
        <v>0</v>
      </c>
      <c r="T238" s="124">
        <f>T239+T248+T251+T254</f>
        <v>0</v>
      </c>
      <c r="AR238" s="118" t="s">
        <v>188</v>
      </c>
      <c r="AT238" s="125" t="s">
        <v>77</v>
      </c>
      <c r="AU238" s="125" t="s">
        <v>78</v>
      </c>
      <c r="AY238" s="118" t="s">
        <v>169</v>
      </c>
      <c r="BK238" s="126">
        <f>BK239+BK248+BK251+BK254</f>
        <v>0</v>
      </c>
    </row>
    <row r="239" spans="2:65" s="11" customFormat="1" ht="22.8" customHeight="1">
      <c r="B239" s="117"/>
      <c r="D239" s="118" t="s">
        <v>77</v>
      </c>
      <c r="E239" s="127" t="s">
        <v>407</v>
      </c>
      <c r="F239" s="127" t="s">
        <v>408</v>
      </c>
      <c r="I239" s="120"/>
      <c r="J239" s="128">
        <f>BK239</f>
        <v>0</v>
      </c>
      <c r="L239" s="117"/>
      <c r="M239" s="122"/>
      <c r="P239" s="123">
        <f>SUM(P240:P247)</f>
        <v>0</v>
      </c>
      <c r="R239" s="123">
        <f>SUM(R240:R247)</f>
        <v>0</v>
      </c>
      <c r="T239" s="124">
        <f>SUM(T240:T247)</f>
        <v>0</v>
      </c>
      <c r="AR239" s="118" t="s">
        <v>188</v>
      </c>
      <c r="AT239" s="125" t="s">
        <v>77</v>
      </c>
      <c r="AU239" s="125" t="s">
        <v>86</v>
      </c>
      <c r="AY239" s="118" t="s">
        <v>169</v>
      </c>
      <c r="BK239" s="126">
        <f>SUM(BK240:BK247)</f>
        <v>0</v>
      </c>
    </row>
    <row r="240" spans="2:65" s="1" customFormat="1" ht="16.5" customHeight="1">
      <c r="B240" s="129"/>
      <c r="C240" s="130" t="s">
        <v>371</v>
      </c>
      <c r="D240" s="130" t="s">
        <v>171</v>
      </c>
      <c r="E240" s="131" t="s">
        <v>410</v>
      </c>
      <c r="F240" s="132" t="s">
        <v>411</v>
      </c>
      <c r="G240" s="133" t="s">
        <v>412</v>
      </c>
      <c r="H240" s="134">
        <v>1</v>
      </c>
      <c r="I240" s="135"/>
      <c r="J240" s="136">
        <f>ROUND(I240*H240,2)</f>
        <v>0</v>
      </c>
      <c r="K240" s="137"/>
      <c r="L240" s="28"/>
      <c r="M240" s="138" t="s">
        <v>1</v>
      </c>
      <c r="N240" s="139" t="s">
        <v>43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175</v>
      </c>
      <c r="AT240" s="142" t="s">
        <v>171</v>
      </c>
      <c r="AU240" s="142" t="s">
        <v>88</v>
      </c>
      <c r="AY240" s="13" t="s">
        <v>169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3" t="s">
        <v>86</v>
      </c>
      <c r="BK240" s="143">
        <f>ROUND(I240*H240,2)</f>
        <v>0</v>
      </c>
      <c r="BL240" s="13" t="s">
        <v>175</v>
      </c>
      <c r="BM240" s="142" t="s">
        <v>374</v>
      </c>
    </row>
    <row r="241" spans="2:65" s="1" customFormat="1" ht="10.199999999999999">
      <c r="B241" s="28"/>
      <c r="D241" s="144" t="s">
        <v>176</v>
      </c>
      <c r="F241" s="145" t="s">
        <v>411</v>
      </c>
      <c r="I241" s="146"/>
      <c r="L241" s="28"/>
      <c r="M241" s="147"/>
      <c r="T241" s="52"/>
      <c r="AT241" s="13" t="s">
        <v>176</v>
      </c>
      <c r="AU241" s="13" t="s">
        <v>88</v>
      </c>
    </row>
    <row r="242" spans="2:65" s="1" customFormat="1" ht="16.5" customHeight="1">
      <c r="B242" s="129"/>
      <c r="C242" s="130" t="s">
        <v>281</v>
      </c>
      <c r="D242" s="130" t="s">
        <v>171</v>
      </c>
      <c r="E242" s="131" t="s">
        <v>414</v>
      </c>
      <c r="F242" s="132" t="s">
        <v>415</v>
      </c>
      <c r="G242" s="133" t="s">
        <v>412</v>
      </c>
      <c r="H242" s="134">
        <v>1</v>
      </c>
      <c r="I242" s="135"/>
      <c r="J242" s="136">
        <f>ROUND(I242*H242,2)</f>
        <v>0</v>
      </c>
      <c r="K242" s="137"/>
      <c r="L242" s="28"/>
      <c r="M242" s="138" t="s">
        <v>1</v>
      </c>
      <c r="N242" s="139" t="s">
        <v>43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175</v>
      </c>
      <c r="AT242" s="142" t="s">
        <v>171</v>
      </c>
      <c r="AU242" s="142" t="s">
        <v>88</v>
      </c>
      <c r="AY242" s="13" t="s">
        <v>169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3" t="s">
        <v>86</v>
      </c>
      <c r="BK242" s="143">
        <f>ROUND(I242*H242,2)</f>
        <v>0</v>
      </c>
      <c r="BL242" s="13" t="s">
        <v>175</v>
      </c>
      <c r="BM242" s="142" t="s">
        <v>377</v>
      </c>
    </row>
    <row r="243" spans="2:65" s="1" customFormat="1" ht="10.199999999999999">
      <c r="B243" s="28"/>
      <c r="D243" s="144" t="s">
        <v>176</v>
      </c>
      <c r="F243" s="145" t="s">
        <v>415</v>
      </c>
      <c r="I243" s="146"/>
      <c r="L243" s="28"/>
      <c r="M243" s="147"/>
      <c r="T243" s="52"/>
      <c r="AT243" s="13" t="s">
        <v>176</v>
      </c>
      <c r="AU243" s="13" t="s">
        <v>88</v>
      </c>
    </row>
    <row r="244" spans="2:65" s="1" customFormat="1" ht="16.5" customHeight="1">
      <c r="B244" s="129"/>
      <c r="C244" s="130" t="s">
        <v>398</v>
      </c>
      <c r="D244" s="130" t="s">
        <v>171</v>
      </c>
      <c r="E244" s="131" t="s">
        <v>418</v>
      </c>
      <c r="F244" s="132" t="s">
        <v>419</v>
      </c>
      <c r="G244" s="133" t="s">
        <v>412</v>
      </c>
      <c r="H244" s="134">
        <v>1</v>
      </c>
      <c r="I244" s="135"/>
      <c r="J244" s="136">
        <f>ROUND(I244*H244,2)</f>
        <v>0</v>
      </c>
      <c r="K244" s="137"/>
      <c r="L244" s="28"/>
      <c r="M244" s="138" t="s">
        <v>1</v>
      </c>
      <c r="N244" s="139" t="s">
        <v>43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420</v>
      </c>
      <c r="AT244" s="142" t="s">
        <v>171</v>
      </c>
      <c r="AU244" s="142" t="s">
        <v>88</v>
      </c>
      <c r="AY244" s="13" t="s">
        <v>169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3" t="s">
        <v>86</v>
      </c>
      <c r="BK244" s="143">
        <f>ROUND(I244*H244,2)</f>
        <v>0</v>
      </c>
      <c r="BL244" s="13" t="s">
        <v>420</v>
      </c>
      <c r="BM244" s="142" t="s">
        <v>718</v>
      </c>
    </row>
    <row r="245" spans="2:65" s="1" customFormat="1" ht="10.199999999999999">
      <c r="B245" s="28"/>
      <c r="D245" s="144" t="s">
        <v>176</v>
      </c>
      <c r="F245" s="145" t="s">
        <v>419</v>
      </c>
      <c r="I245" s="146"/>
      <c r="L245" s="28"/>
      <c r="M245" s="147"/>
      <c r="T245" s="52"/>
      <c r="AT245" s="13" t="s">
        <v>176</v>
      </c>
      <c r="AU245" s="13" t="s">
        <v>88</v>
      </c>
    </row>
    <row r="246" spans="2:65" s="1" customFormat="1" ht="16.5" customHeight="1">
      <c r="B246" s="129"/>
      <c r="C246" s="130" t="s">
        <v>292</v>
      </c>
      <c r="D246" s="130" t="s">
        <v>171</v>
      </c>
      <c r="E246" s="131" t="s">
        <v>422</v>
      </c>
      <c r="F246" s="132" t="s">
        <v>423</v>
      </c>
      <c r="G246" s="133" t="s">
        <v>412</v>
      </c>
      <c r="H246" s="134">
        <v>1</v>
      </c>
      <c r="I246" s="135"/>
      <c r="J246" s="136">
        <f>ROUND(I246*H246,2)</f>
        <v>0</v>
      </c>
      <c r="K246" s="137"/>
      <c r="L246" s="28"/>
      <c r="M246" s="138" t="s">
        <v>1</v>
      </c>
      <c r="N246" s="139" t="s">
        <v>43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420</v>
      </c>
      <c r="AT246" s="142" t="s">
        <v>171</v>
      </c>
      <c r="AU246" s="142" t="s">
        <v>88</v>
      </c>
      <c r="AY246" s="13" t="s">
        <v>169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3" t="s">
        <v>86</v>
      </c>
      <c r="BK246" s="143">
        <f>ROUND(I246*H246,2)</f>
        <v>0</v>
      </c>
      <c r="BL246" s="13" t="s">
        <v>420</v>
      </c>
      <c r="BM246" s="142" t="s">
        <v>719</v>
      </c>
    </row>
    <row r="247" spans="2:65" s="1" customFormat="1" ht="10.199999999999999">
      <c r="B247" s="28"/>
      <c r="D247" s="144" t="s">
        <v>176</v>
      </c>
      <c r="F247" s="145" t="s">
        <v>423</v>
      </c>
      <c r="I247" s="146"/>
      <c r="L247" s="28"/>
      <c r="M247" s="147"/>
      <c r="T247" s="52"/>
      <c r="AT247" s="13" t="s">
        <v>176</v>
      </c>
      <c r="AU247" s="13" t="s">
        <v>88</v>
      </c>
    </row>
    <row r="248" spans="2:65" s="11" customFormat="1" ht="22.8" customHeight="1">
      <c r="B248" s="117"/>
      <c r="D248" s="118" t="s">
        <v>77</v>
      </c>
      <c r="E248" s="127" t="s">
        <v>425</v>
      </c>
      <c r="F248" s="127" t="s">
        <v>426</v>
      </c>
      <c r="I248" s="120"/>
      <c r="J248" s="128">
        <f>BK248</f>
        <v>0</v>
      </c>
      <c r="L248" s="117"/>
      <c r="M248" s="122"/>
      <c r="P248" s="123">
        <f>SUM(P249:P250)</f>
        <v>0</v>
      </c>
      <c r="R248" s="123">
        <f>SUM(R249:R250)</f>
        <v>0</v>
      </c>
      <c r="T248" s="124">
        <f>SUM(T249:T250)</f>
        <v>0</v>
      </c>
      <c r="AR248" s="118" t="s">
        <v>188</v>
      </c>
      <c r="AT248" s="125" t="s">
        <v>77</v>
      </c>
      <c r="AU248" s="125" t="s">
        <v>86</v>
      </c>
      <c r="AY248" s="118" t="s">
        <v>169</v>
      </c>
      <c r="BK248" s="126">
        <f>SUM(BK249:BK250)</f>
        <v>0</v>
      </c>
    </row>
    <row r="249" spans="2:65" s="1" customFormat="1" ht="16.5" customHeight="1">
      <c r="B249" s="129"/>
      <c r="C249" s="130" t="s">
        <v>378</v>
      </c>
      <c r="D249" s="130" t="s">
        <v>171</v>
      </c>
      <c r="E249" s="131" t="s">
        <v>428</v>
      </c>
      <c r="F249" s="132" t="s">
        <v>426</v>
      </c>
      <c r="G249" s="133" t="s">
        <v>412</v>
      </c>
      <c r="H249" s="134">
        <v>1</v>
      </c>
      <c r="I249" s="135"/>
      <c r="J249" s="136">
        <f>ROUND(I249*H249,2)</f>
        <v>0</v>
      </c>
      <c r="K249" s="137"/>
      <c r="L249" s="28"/>
      <c r="M249" s="138" t="s">
        <v>1</v>
      </c>
      <c r="N249" s="139" t="s">
        <v>43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175</v>
      </c>
      <c r="AT249" s="142" t="s">
        <v>171</v>
      </c>
      <c r="AU249" s="142" t="s">
        <v>88</v>
      </c>
      <c r="AY249" s="13" t="s">
        <v>169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3" t="s">
        <v>86</v>
      </c>
      <c r="BK249" s="143">
        <f>ROUND(I249*H249,2)</f>
        <v>0</v>
      </c>
      <c r="BL249" s="13" t="s">
        <v>175</v>
      </c>
      <c r="BM249" s="142" t="s">
        <v>381</v>
      </c>
    </row>
    <row r="250" spans="2:65" s="1" customFormat="1" ht="10.199999999999999">
      <c r="B250" s="28"/>
      <c r="D250" s="144" t="s">
        <v>176</v>
      </c>
      <c r="F250" s="145" t="s">
        <v>426</v>
      </c>
      <c r="I250" s="146"/>
      <c r="L250" s="28"/>
      <c r="M250" s="147"/>
      <c r="T250" s="52"/>
      <c r="AT250" s="13" t="s">
        <v>176</v>
      </c>
      <c r="AU250" s="13" t="s">
        <v>88</v>
      </c>
    </row>
    <row r="251" spans="2:65" s="11" customFormat="1" ht="22.8" customHeight="1">
      <c r="B251" s="117"/>
      <c r="D251" s="118" t="s">
        <v>77</v>
      </c>
      <c r="E251" s="127" t="s">
        <v>430</v>
      </c>
      <c r="F251" s="127" t="s">
        <v>431</v>
      </c>
      <c r="I251" s="120"/>
      <c r="J251" s="128">
        <f>BK251</f>
        <v>0</v>
      </c>
      <c r="L251" s="117"/>
      <c r="M251" s="122"/>
      <c r="P251" s="123">
        <f>SUM(P252:P253)</f>
        <v>0</v>
      </c>
      <c r="R251" s="123">
        <f>SUM(R252:R253)</f>
        <v>0</v>
      </c>
      <c r="T251" s="124">
        <f>SUM(T252:T253)</f>
        <v>0</v>
      </c>
      <c r="AR251" s="118" t="s">
        <v>188</v>
      </c>
      <c r="AT251" s="125" t="s">
        <v>77</v>
      </c>
      <c r="AU251" s="125" t="s">
        <v>86</v>
      </c>
      <c r="AY251" s="118" t="s">
        <v>169</v>
      </c>
      <c r="BK251" s="126">
        <f>SUM(BK252:BK253)</f>
        <v>0</v>
      </c>
    </row>
    <row r="252" spans="2:65" s="1" customFormat="1" ht="21.75" customHeight="1">
      <c r="B252" s="129"/>
      <c r="C252" s="130" t="s">
        <v>285</v>
      </c>
      <c r="D252" s="130" t="s">
        <v>171</v>
      </c>
      <c r="E252" s="131" t="s">
        <v>432</v>
      </c>
      <c r="F252" s="132" t="s">
        <v>433</v>
      </c>
      <c r="G252" s="133" t="s">
        <v>412</v>
      </c>
      <c r="H252" s="134">
        <v>5</v>
      </c>
      <c r="I252" s="135"/>
      <c r="J252" s="136">
        <f>ROUND(I252*H252,2)</f>
        <v>0</v>
      </c>
      <c r="K252" s="137"/>
      <c r="L252" s="28"/>
      <c r="M252" s="138" t="s">
        <v>1</v>
      </c>
      <c r="N252" s="139" t="s">
        <v>43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175</v>
      </c>
      <c r="AT252" s="142" t="s">
        <v>171</v>
      </c>
      <c r="AU252" s="142" t="s">
        <v>88</v>
      </c>
      <c r="AY252" s="13" t="s">
        <v>169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3" t="s">
        <v>86</v>
      </c>
      <c r="BK252" s="143">
        <f>ROUND(I252*H252,2)</f>
        <v>0</v>
      </c>
      <c r="BL252" s="13" t="s">
        <v>175</v>
      </c>
      <c r="BM252" s="142" t="s">
        <v>384</v>
      </c>
    </row>
    <row r="253" spans="2:65" s="1" customFormat="1" ht="10.199999999999999">
      <c r="B253" s="28"/>
      <c r="D253" s="144" t="s">
        <v>176</v>
      </c>
      <c r="F253" s="145" t="s">
        <v>433</v>
      </c>
      <c r="I253" s="146"/>
      <c r="L253" s="28"/>
      <c r="M253" s="147"/>
      <c r="T253" s="52"/>
      <c r="AT253" s="13" t="s">
        <v>176</v>
      </c>
      <c r="AU253" s="13" t="s">
        <v>88</v>
      </c>
    </row>
    <row r="254" spans="2:65" s="11" customFormat="1" ht="22.8" customHeight="1">
      <c r="B254" s="117"/>
      <c r="D254" s="118" t="s">
        <v>77</v>
      </c>
      <c r="E254" s="127" t="s">
        <v>435</v>
      </c>
      <c r="F254" s="127" t="s">
        <v>436</v>
      </c>
      <c r="I254" s="120"/>
      <c r="J254" s="128">
        <f>BK254</f>
        <v>0</v>
      </c>
      <c r="L254" s="117"/>
      <c r="M254" s="122"/>
      <c r="P254" s="123">
        <f>SUM(P255:P258)</f>
        <v>0</v>
      </c>
      <c r="R254" s="123">
        <f>SUM(R255:R258)</f>
        <v>0</v>
      </c>
      <c r="T254" s="124">
        <f>SUM(T255:T258)</f>
        <v>0</v>
      </c>
      <c r="AR254" s="118" t="s">
        <v>188</v>
      </c>
      <c r="AT254" s="125" t="s">
        <v>77</v>
      </c>
      <c r="AU254" s="125" t="s">
        <v>86</v>
      </c>
      <c r="AY254" s="118" t="s">
        <v>169</v>
      </c>
      <c r="BK254" s="126">
        <f>SUM(BK255:BK258)</f>
        <v>0</v>
      </c>
    </row>
    <row r="255" spans="2:65" s="1" customFormat="1" ht="21.75" customHeight="1">
      <c r="B255" s="129"/>
      <c r="C255" s="130" t="s">
        <v>387</v>
      </c>
      <c r="D255" s="130" t="s">
        <v>171</v>
      </c>
      <c r="E255" s="131" t="s">
        <v>438</v>
      </c>
      <c r="F255" s="132" t="s">
        <v>439</v>
      </c>
      <c r="G255" s="133" t="s">
        <v>412</v>
      </c>
      <c r="H255" s="134">
        <v>1</v>
      </c>
      <c r="I255" s="135"/>
      <c r="J255" s="136">
        <f>ROUND(I255*H255,2)</f>
        <v>0</v>
      </c>
      <c r="K255" s="137"/>
      <c r="L255" s="28"/>
      <c r="M255" s="138" t="s">
        <v>1</v>
      </c>
      <c r="N255" s="139" t="s">
        <v>43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175</v>
      </c>
      <c r="AT255" s="142" t="s">
        <v>171</v>
      </c>
      <c r="AU255" s="142" t="s">
        <v>88</v>
      </c>
      <c r="AY255" s="13" t="s">
        <v>169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3" t="s">
        <v>86</v>
      </c>
      <c r="BK255" s="143">
        <f>ROUND(I255*H255,2)</f>
        <v>0</v>
      </c>
      <c r="BL255" s="13" t="s">
        <v>175</v>
      </c>
      <c r="BM255" s="142" t="s">
        <v>390</v>
      </c>
    </row>
    <row r="256" spans="2:65" s="1" customFormat="1" ht="10.199999999999999">
      <c r="B256" s="28"/>
      <c r="D256" s="144" t="s">
        <v>176</v>
      </c>
      <c r="F256" s="145" t="s">
        <v>439</v>
      </c>
      <c r="I256" s="146"/>
      <c r="L256" s="28"/>
      <c r="M256" s="147"/>
      <c r="T256" s="52"/>
      <c r="AT256" s="13" t="s">
        <v>176</v>
      </c>
      <c r="AU256" s="13" t="s">
        <v>88</v>
      </c>
    </row>
    <row r="257" spans="2:65" s="1" customFormat="1" ht="24.15" customHeight="1">
      <c r="B257" s="129"/>
      <c r="C257" s="130" t="s">
        <v>288</v>
      </c>
      <c r="D257" s="130" t="s">
        <v>171</v>
      </c>
      <c r="E257" s="131" t="s">
        <v>441</v>
      </c>
      <c r="F257" s="132" t="s">
        <v>442</v>
      </c>
      <c r="G257" s="133" t="s">
        <v>412</v>
      </c>
      <c r="H257" s="134">
        <v>1</v>
      </c>
      <c r="I257" s="135"/>
      <c r="J257" s="136">
        <f>ROUND(I257*H257,2)</f>
        <v>0</v>
      </c>
      <c r="K257" s="137"/>
      <c r="L257" s="28"/>
      <c r="M257" s="138" t="s">
        <v>1</v>
      </c>
      <c r="N257" s="139" t="s">
        <v>43</v>
      </c>
      <c r="P257" s="140">
        <f>O257*H257</f>
        <v>0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AR257" s="142" t="s">
        <v>175</v>
      </c>
      <c r="AT257" s="142" t="s">
        <v>171</v>
      </c>
      <c r="AU257" s="142" t="s">
        <v>88</v>
      </c>
      <c r="AY257" s="13" t="s">
        <v>169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3" t="s">
        <v>86</v>
      </c>
      <c r="BK257" s="143">
        <f>ROUND(I257*H257,2)</f>
        <v>0</v>
      </c>
      <c r="BL257" s="13" t="s">
        <v>175</v>
      </c>
      <c r="BM257" s="142" t="s">
        <v>393</v>
      </c>
    </row>
    <row r="258" spans="2:65" s="1" customFormat="1" ht="10.199999999999999">
      <c r="B258" s="28"/>
      <c r="D258" s="144" t="s">
        <v>176</v>
      </c>
      <c r="F258" s="145" t="s">
        <v>442</v>
      </c>
      <c r="I258" s="146"/>
      <c r="L258" s="28"/>
      <c r="M258" s="159"/>
      <c r="N258" s="160"/>
      <c r="O258" s="160"/>
      <c r="P258" s="160"/>
      <c r="Q258" s="160"/>
      <c r="R258" s="160"/>
      <c r="S258" s="160"/>
      <c r="T258" s="161"/>
      <c r="AT258" s="13" t="s">
        <v>176</v>
      </c>
      <c r="AU258" s="13" t="s">
        <v>88</v>
      </c>
    </row>
    <row r="259" spans="2:65" s="1" customFormat="1" ht="6.9" customHeight="1">
      <c r="B259" s="40"/>
      <c r="C259" s="41"/>
      <c r="D259" s="41"/>
      <c r="E259" s="41"/>
      <c r="F259" s="41"/>
      <c r="G259" s="41"/>
      <c r="H259" s="41"/>
      <c r="I259" s="41"/>
      <c r="J259" s="41"/>
      <c r="K259" s="41"/>
      <c r="L259" s="28"/>
    </row>
  </sheetData>
  <autoFilter ref="C128:K258" xr:uid="{00000000-0009-0000-0000-000007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107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88</v>
      </c>
    </row>
    <row r="4" spans="2:46" ht="24.9" customHeight="1">
      <c r="B4" s="16"/>
      <c r="D4" s="17" t="s">
        <v>129</v>
      </c>
      <c r="L4" s="16"/>
      <c r="M4" s="84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5" t="str">
        <f>'Rekapitulace stavby'!K6</f>
        <v>Cyklotrasa A3 v intravilánu Kolovrat</v>
      </c>
      <c r="F7" s="206"/>
      <c r="G7" s="206"/>
      <c r="H7" s="206"/>
      <c r="L7" s="16"/>
    </row>
    <row r="8" spans="2:46" s="1" customFormat="1" ht="12" customHeight="1">
      <c r="B8" s="28"/>
      <c r="D8" s="23" t="s">
        <v>130</v>
      </c>
      <c r="L8" s="28"/>
    </row>
    <row r="9" spans="2:46" s="1" customFormat="1" ht="16.5" customHeight="1">
      <c r="B9" s="28"/>
      <c r="E9" s="170" t="s">
        <v>720</v>
      </c>
      <c r="F9" s="207"/>
      <c r="G9" s="207"/>
      <c r="H9" s="207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35</v>
      </c>
      <c r="I12" s="23" t="s">
        <v>22</v>
      </c>
      <c r="J12" s="48" t="str">
        <f>'Rekapitulace stavby'!AN8</f>
        <v>5. 9. 2023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>00240346</v>
      </c>
      <c r="L14" s="28"/>
    </row>
    <row r="15" spans="2:46" s="1" customFormat="1" ht="18" customHeight="1">
      <c r="B15" s="28"/>
      <c r="E15" s="21" t="str">
        <f>IF('Rekapitulace stavby'!E11="","",'Rekapitulace stavby'!E11)</f>
        <v>MĚSTSKÁ ČÁST PRAHA-KOLOVRATY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8" t="str">
        <f>'Rekapitulace stavby'!E14</f>
        <v>Vyplň údaj</v>
      </c>
      <c r="F18" s="176"/>
      <c r="G18" s="176"/>
      <c r="H18" s="176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25</v>
      </c>
      <c r="J20" s="21" t="str">
        <f>IF('Rekapitulace stavby'!AN16="","",'Rekapitulace stavby'!AN16)</f>
        <v>07071353</v>
      </c>
      <c r="L20" s="28"/>
    </row>
    <row r="21" spans="2:12" s="1" customFormat="1" ht="18" customHeight="1">
      <c r="B21" s="28"/>
      <c r="E21" s="21" t="str">
        <f>IF('Rekapitulace stavby'!E17="","",'Rekapitulace stavby'!E17)</f>
        <v>PFProjekt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37</v>
      </c>
      <c r="L26" s="28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38</v>
      </c>
      <c r="J30" s="62">
        <f>ROUND(J121,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51" t="s">
        <v>42</v>
      </c>
      <c r="E33" s="23" t="s">
        <v>43</v>
      </c>
      <c r="F33" s="87">
        <f>ROUND((SUM(BE121:BE154)),  2)</f>
        <v>0</v>
      </c>
      <c r="I33" s="88">
        <v>0.21</v>
      </c>
      <c r="J33" s="87">
        <f>ROUND(((SUM(BE121:BE154))*I33),  2)</f>
        <v>0</v>
      </c>
      <c r="L33" s="28"/>
    </row>
    <row r="34" spans="2:12" s="1" customFormat="1" ht="14.4" customHeight="1">
      <c r="B34" s="28"/>
      <c r="E34" s="23" t="s">
        <v>44</v>
      </c>
      <c r="F34" s="87">
        <f>ROUND((SUM(BF121:BF154)),  2)</f>
        <v>0</v>
      </c>
      <c r="I34" s="88">
        <v>0.15</v>
      </c>
      <c r="J34" s="87">
        <f>ROUND(((SUM(BF121:BF154))*I34),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7">
        <f>ROUND((SUM(BG121:BG154)),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7">
        <f>ROUND((SUM(BH121:BH154)),  2)</f>
        <v>0</v>
      </c>
      <c r="I36" s="88">
        <v>0.15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7">
        <f>ROUND((SUM(BI121:BI154)),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132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5" t="str">
        <f>E7</f>
        <v>Cyklotrasa A3 v intravilánu Kolovrat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130</v>
      </c>
      <c r="L86" s="28"/>
    </row>
    <row r="87" spans="2:47" s="1" customFormat="1" ht="16.5" customHeight="1">
      <c r="B87" s="28"/>
      <c r="E87" s="170" t="str">
        <f>E9</f>
        <v>SO 107 - Dopravní značení...</v>
      </c>
      <c r="F87" s="207"/>
      <c r="G87" s="207"/>
      <c r="H87" s="207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5. 9. 2023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>MĚSTSKÁ ČÁST PRAHA-KOLOVRATY</v>
      </c>
      <c r="I91" s="23" t="s">
        <v>31</v>
      </c>
      <c r="J91" s="26" t="str">
        <f>E21</f>
        <v>PFProjekt s.r.o.</v>
      </c>
      <c r="L91" s="28"/>
    </row>
    <row r="92" spans="2:47" s="1" customFormat="1" ht="15.1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133</v>
      </c>
      <c r="D94" s="89"/>
      <c r="E94" s="89"/>
      <c r="F94" s="89"/>
      <c r="G94" s="89"/>
      <c r="H94" s="89"/>
      <c r="I94" s="89"/>
      <c r="J94" s="98" t="s">
        <v>134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135</v>
      </c>
      <c r="J96" s="62">
        <f>J121</f>
        <v>0</v>
      </c>
      <c r="L96" s="28"/>
      <c r="AU96" s="13" t="s">
        <v>136</v>
      </c>
    </row>
    <row r="97" spans="2:12" s="8" customFormat="1" ht="24.9" customHeight="1">
      <c r="B97" s="100"/>
      <c r="D97" s="101" t="s">
        <v>137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9" customFormat="1" ht="19.95" customHeight="1">
      <c r="B98" s="104"/>
      <c r="D98" s="105" t="s">
        <v>144</v>
      </c>
      <c r="E98" s="106"/>
      <c r="F98" s="106"/>
      <c r="G98" s="106"/>
      <c r="H98" s="106"/>
      <c r="I98" s="106"/>
      <c r="J98" s="107">
        <f>J123</f>
        <v>0</v>
      </c>
      <c r="L98" s="104"/>
    </row>
    <row r="99" spans="2:12" s="9" customFormat="1" ht="19.95" customHeight="1">
      <c r="B99" s="104"/>
      <c r="D99" s="105" t="s">
        <v>145</v>
      </c>
      <c r="E99" s="106"/>
      <c r="F99" s="106"/>
      <c r="G99" s="106"/>
      <c r="H99" s="106"/>
      <c r="I99" s="106"/>
      <c r="J99" s="107">
        <f>J142</f>
        <v>0</v>
      </c>
      <c r="L99" s="104"/>
    </row>
    <row r="100" spans="2:12" s="9" customFormat="1" ht="19.95" customHeight="1">
      <c r="B100" s="104"/>
      <c r="D100" s="105" t="s">
        <v>146</v>
      </c>
      <c r="E100" s="106"/>
      <c r="F100" s="106"/>
      <c r="G100" s="106"/>
      <c r="H100" s="106"/>
      <c r="I100" s="106"/>
      <c r="J100" s="107">
        <f>J151</f>
        <v>0</v>
      </c>
      <c r="L100" s="104"/>
    </row>
    <row r="101" spans="2:12" s="8" customFormat="1" ht="24.9" customHeight="1">
      <c r="B101" s="100"/>
      <c r="D101" s="101" t="s">
        <v>149</v>
      </c>
      <c r="E101" s="102"/>
      <c r="F101" s="102"/>
      <c r="G101" s="102"/>
      <c r="H101" s="102"/>
      <c r="I101" s="102"/>
      <c r="J101" s="103">
        <f>J154</f>
        <v>0</v>
      </c>
      <c r="L101" s="100"/>
    </row>
    <row r="102" spans="2:12" s="1" customFormat="1" ht="21.75" customHeight="1">
      <c r="B102" s="28"/>
      <c r="L102" s="28"/>
    </row>
    <row r="103" spans="2:12" s="1" customFormat="1" ht="6.9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" customHeight="1">
      <c r="B108" s="28"/>
      <c r="C108" s="17" t="s">
        <v>154</v>
      </c>
      <c r="L108" s="28"/>
    </row>
    <row r="109" spans="2:12" s="1" customFormat="1" ht="6.9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16.5" customHeight="1">
      <c r="B111" s="28"/>
      <c r="E111" s="205" t="str">
        <f>E7</f>
        <v>Cyklotrasa A3 v intravilánu Kolovrat</v>
      </c>
      <c r="F111" s="206"/>
      <c r="G111" s="206"/>
      <c r="H111" s="206"/>
      <c r="L111" s="28"/>
    </row>
    <row r="112" spans="2:12" s="1" customFormat="1" ht="12" customHeight="1">
      <c r="B112" s="28"/>
      <c r="C112" s="23" t="s">
        <v>130</v>
      </c>
      <c r="L112" s="28"/>
    </row>
    <row r="113" spans="2:65" s="1" customFormat="1" ht="16.5" customHeight="1">
      <c r="B113" s="28"/>
      <c r="E113" s="170" t="str">
        <f>E9</f>
        <v>SO 107 - Dopravní značení...</v>
      </c>
      <c r="F113" s="207"/>
      <c r="G113" s="207"/>
      <c r="H113" s="207"/>
      <c r="L113" s="28"/>
    </row>
    <row r="114" spans="2:65" s="1" customFormat="1" ht="6.9" customHeight="1">
      <c r="B114" s="28"/>
      <c r="L114" s="28"/>
    </row>
    <row r="115" spans="2:65" s="1" customFormat="1" ht="12" customHeight="1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5. 9. 2023</v>
      </c>
      <c r="L115" s="28"/>
    </row>
    <row r="116" spans="2:65" s="1" customFormat="1" ht="6.9" customHeight="1">
      <c r="B116" s="28"/>
      <c r="L116" s="28"/>
    </row>
    <row r="117" spans="2:65" s="1" customFormat="1" ht="15.15" customHeight="1">
      <c r="B117" s="28"/>
      <c r="C117" s="23" t="s">
        <v>24</v>
      </c>
      <c r="F117" s="21" t="str">
        <f>E15</f>
        <v>MĚSTSKÁ ČÁST PRAHA-KOLOVRATY</v>
      </c>
      <c r="I117" s="23" t="s">
        <v>31</v>
      </c>
      <c r="J117" s="26" t="str">
        <f>E21</f>
        <v>PFProjekt s.r.o.</v>
      </c>
      <c r="L117" s="28"/>
    </row>
    <row r="118" spans="2:65" s="1" customFormat="1" ht="15.15" customHeight="1">
      <c r="B118" s="28"/>
      <c r="C118" s="23" t="s">
        <v>29</v>
      </c>
      <c r="F118" s="21" t="str">
        <f>IF(E18="","",E18)</f>
        <v>Vyplň údaj</v>
      </c>
      <c r="I118" s="23" t="s">
        <v>34</v>
      </c>
      <c r="J118" s="26" t="str">
        <f>E24</f>
        <v xml:space="preserve"> 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08"/>
      <c r="C120" s="109" t="s">
        <v>155</v>
      </c>
      <c r="D120" s="110" t="s">
        <v>63</v>
      </c>
      <c r="E120" s="110" t="s">
        <v>59</v>
      </c>
      <c r="F120" s="110" t="s">
        <v>60</v>
      </c>
      <c r="G120" s="110" t="s">
        <v>156</v>
      </c>
      <c r="H120" s="110" t="s">
        <v>157</v>
      </c>
      <c r="I120" s="110" t="s">
        <v>158</v>
      </c>
      <c r="J120" s="111" t="s">
        <v>134</v>
      </c>
      <c r="K120" s="112" t="s">
        <v>159</v>
      </c>
      <c r="L120" s="108"/>
      <c r="M120" s="55" t="s">
        <v>1</v>
      </c>
      <c r="N120" s="56" t="s">
        <v>42</v>
      </c>
      <c r="O120" s="56" t="s">
        <v>160</v>
      </c>
      <c r="P120" s="56" t="s">
        <v>161</v>
      </c>
      <c r="Q120" s="56" t="s">
        <v>162</v>
      </c>
      <c r="R120" s="56" t="s">
        <v>163</v>
      </c>
      <c r="S120" s="56" t="s">
        <v>164</v>
      </c>
      <c r="T120" s="57" t="s">
        <v>165</v>
      </c>
    </row>
    <row r="121" spans="2:65" s="1" customFormat="1" ht="22.8" customHeight="1">
      <c r="B121" s="28"/>
      <c r="C121" s="60" t="s">
        <v>166</v>
      </c>
      <c r="J121" s="113">
        <f>BK121</f>
        <v>0</v>
      </c>
      <c r="L121" s="28"/>
      <c r="M121" s="58"/>
      <c r="N121" s="49"/>
      <c r="O121" s="49"/>
      <c r="P121" s="114">
        <f>P122+P154</f>
        <v>0</v>
      </c>
      <c r="Q121" s="49"/>
      <c r="R121" s="114">
        <f>R122+R154</f>
        <v>0</v>
      </c>
      <c r="S121" s="49"/>
      <c r="T121" s="115">
        <f>T122+T154</f>
        <v>0</v>
      </c>
      <c r="AT121" s="13" t="s">
        <v>77</v>
      </c>
      <c r="AU121" s="13" t="s">
        <v>136</v>
      </c>
      <c r="BK121" s="116">
        <f>BK122+BK154</f>
        <v>0</v>
      </c>
    </row>
    <row r="122" spans="2:65" s="11" customFormat="1" ht="25.95" customHeight="1">
      <c r="B122" s="117"/>
      <c r="D122" s="118" t="s">
        <v>77</v>
      </c>
      <c r="E122" s="119" t="s">
        <v>167</v>
      </c>
      <c r="F122" s="119" t="s">
        <v>168</v>
      </c>
      <c r="I122" s="120"/>
      <c r="J122" s="121">
        <f>BK122</f>
        <v>0</v>
      </c>
      <c r="L122" s="117"/>
      <c r="M122" s="122"/>
      <c r="P122" s="123">
        <f>P123+P142+P151</f>
        <v>0</v>
      </c>
      <c r="R122" s="123">
        <f>R123+R142+R151</f>
        <v>0</v>
      </c>
      <c r="T122" s="124">
        <f>T123+T142+T151</f>
        <v>0</v>
      </c>
      <c r="AR122" s="118" t="s">
        <v>86</v>
      </c>
      <c r="AT122" s="125" t="s">
        <v>77</v>
      </c>
      <c r="AU122" s="125" t="s">
        <v>78</v>
      </c>
      <c r="AY122" s="118" t="s">
        <v>169</v>
      </c>
      <c r="BK122" s="126">
        <f>BK123+BK142+BK151</f>
        <v>0</v>
      </c>
    </row>
    <row r="123" spans="2:65" s="11" customFormat="1" ht="22.8" customHeight="1">
      <c r="B123" s="117"/>
      <c r="D123" s="118" t="s">
        <v>77</v>
      </c>
      <c r="E123" s="127" t="s">
        <v>217</v>
      </c>
      <c r="F123" s="127" t="s">
        <v>325</v>
      </c>
      <c r="I123" s="120"/>
      <c r="J123" s="128">
        <f>BK123</f>
        <v>0</v>
      </c>
      <c r="L123" s="117"/>
      <c r="M123" s="122"/>
      <c r="P123" s="123">
        <f>SUM(P124:P141)</f>
        <v>0</v>
      </c>
      <c r="R123" s="123">
        <f>SUM(R124:R141)</f>
        <v>0</v>
      </c>
      <c r="T123" s="124">
        <f>SUM(T124:T141)</f>
        <v>0</v>
      </c>
      <c r="AR123" s="118" t="s">
        <v>86</v>
      </c>
      <c r="AT123" s="125" t="s">
        <v>77</v>
      </c>
      <c r="AU123" s="125" t="s">
        <v>86</v>
      </c>
      <c r="AY123" s="118" t="s">
        <v>169</v>
      </c>
      <c r="BK123" s="126">
        <f>SUM(BK124:BK141)</f>
        <v>0</v>
      </c>
    </row>
    <row r="124" spans="2:65" s="1" customFormat="1" ht="24.15" customHeight="1">
      <c r="B124" s="129"/>
      <c r="C124" s="130" t="s">
        <v>86</v>
      </c>
      <c r="D124" s="130" t="s">
        <v>171</v>
      </c>
      <c r="E124" s="131" t="s">
        <v>335</v>
      </c>
      <c r="F124" s="132" t="s">
        <v>336</v>
      </c>
      <c r="G124" s="133" t="s">
        <v>179</v>
      </c>
      <c r="H124" s="134">
        <v>21</v>
      </c>
      <c r="I124" s="135"/>
      <c r="J124" s="136">
        <f>ROUND(I124*H124,2)</f>
        <v>0</v>
      </c>
      <c r="K124" s="137"/>
      <c r="L124" s="28"/>
      <c r="M124" s="138" t="s">
        <v>1</v>
      </c>
      <c r="N124" s="139" t="s">
        <v>43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175</v>
      </c>
      <c r="AT124" s="142" t="s">
        <v>171</v>
      </c>
      <c r="AU124" s="142" t="s">
        <v>88</v>
      </c>
      <c r="AY124" s="13" t="s">
        <v>169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3" t="s">
        <v>86</v>
      </c>
      <c r="BK124" s="143">
        <f>ROUND(I124*H124,2)</f>
        <v>0</v>
      </c>
      <c r="BL124" s="13" t="s">
        <v>175</v>
      </c>
      <c r="BM124" s="142" t="s">
        <v>88</v>
      </c>
    </row>
    <row r="125" spans="2:65" s="1" customFormat="1" ht="19.2">
      <c r="B125" s="28"/>
      <c r="D125" s="144" t="s">
        <v>176</v>
      </c>
      <c r="F125" s="145" t="s">
        <v>336</v>
      </c>
      <c r="I125" s="146"/>
      <c r="L125" s="28"/>
      <c r="M125" s="147"/>
      <c r="T125" s="52"/>
      <c r="AT125" s="13" t="s">
        <v>176</v>
      </c>
      <c r="AU125" s="13" t="s">
        <v>88</v>
      </c>
    </row>
    <row r="126" spans="2:65" s="1" customFormat="1" ht="21.75" customHeight="1">
      <c r="B126" s="129"/>
      <c r="C126" s="148" t="s">
        <v>88</v>
      </c>
      <c r="D126" s="148" t="s">
        <v>199</v>
      </c>
      <c r="E126" s="149" t="s">
        <v>342</v>
      </c>
      <c r="F126" s="150" t="s">
        <v>343</v>
      </c>
      <c r="G126" s="151" t="s">
        <v>179</v>
      </c>
      <c r="H126" s="152">
        <v>10</v>
      </c>
      <c r="I126" s="153"/>
      <c r="J126" s="154">
        <f>ROUND(I126*H126,2)</f>
        <v>0</v>
      </c>
      <c r="K126" s="155"/>
      <c r="L126" s="156"/>
      <c r="M126" s="157" t="s">
        <v>1</v>
      </c>
      <c r="N126" s="158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187</v>
      </c>
      <c r="AT126" s="142" t="s">
        <v>199</v>
      </c>
      <c r="AU126" s="142" t="s">
        <v>88</v>
      </c>
      <c r="AY126" s="13" t="s">
        <v>169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3" t="s">
        <v>86</v>
      </c>
      <c r="BK126" s="143">
        <f>ROUND(I126*H126,2)</f>
        <v>0</v>
      </c>
      <c r="BL126" s="13" t="s">
        <v>175</v>
      </c>
      <c r="BM126" s="142" t="s">
        <v>175</v>
      </c>
    </row>
    <row r="127" spans="2:65" s="1" customFormat="1" ht="10.199999999999999">
      <c r="B127" s="28"/>
      <c r="D127" s="144" t="s">
        <v>176</v>
      </c>
      <c r="F127" s="145" t="s">
        <v>343</v>
      </c>
      <c r="I127" s="146"/>
      <c r="L127" s="28"/>
      <c r="M127" s="147"/>
      <c r="T127" s="52"/>
      <c r="AT127" s="13" t="s">
        <v>176</v>
      </c>
      <c r="AU127" s="13" t="s">
        <v>88</v>
      </c>
    </row>
    <row r="128" spans="2:65" s="1" customFormat="1" ht="16.5" customHeight="1">
      <c r="B128" s="129"/>
      <c r="C128" s="148" t="s">
        <v>180</v>
      </c>
      <c r="D128" s="148" t="s">
        <v>199</v>
      </c>
      <c r="E128" s="149" t="s">
        <v>692</v>
      </c>
      <c r="F128" s="150" t="s">
        <v>693</v>
      </c>
      <c r="G128" s="151" t="s">
        <v>179</v>
      </c>
      <c r="H128" s="152">
        <v>6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43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187</v>
      </c>
      <c r="AT128" s="142" t="s">
        <v>199</v>
      </c>
      <c r="AU128" s="142" t="s">
        <v>88</v>
      </c>
      <c r="AY128" s="13" t="s">
        <v>169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3" t="s">
        <v>86</v>
      </c>
      <c r="BK128" s="143">
        <f>ROUND(I128*H128,2)</f>
        <v>0</v>
      </c>
      <c r="BL128" s="13" t="s">
        <v>175</v>
      </c>
      <c r="BM128" s="142" t="s">
        <v>184</v>
      </c>
    </row>
    <row r="129" spans="2:65" s="1" customFormat="1" ht="10.199999999999999">
      <c r="B129" s="28"/>
      <c r="D129" s="144" t="s">
        <v>176</v>
      </c>
      <c r="F129" s="145" t="s">
        <v>693</v>
      </c>
      <c r="I129" s="146"/>
      <c r="L129" s="28"/>
      <c r="M129" s="147"/>
      <c r="T129" s="52"/>
      <c r="AT129" s="13" t="s">
        <v>176</v>
      </c>
      <c r="AU129" s="13" t="s">
        <v>88</v>
      </c>
    </row>
    <row r="130" spans="2:65" s="1" customFormat="1" ht="24.15" customHeight="1">
      <c r="B130" s="129"/>
      <c r="C130" s="148" t="s">
        <v>175</v>
      </c>
      <c r="D130" s="148" t="s">
        <v>199</v>
      </c>
      <c r="E130" s="149" t="s">
        <v>338</v>
      </c>
      <c r="F130" s="150" t="s">
        <v>339</v>
      </c>
      <c r="G130" s="151" t="s">
        <v>179</v>
      </c>
      <c r="H130" s="152">
        <v>3</v>
      </c>
      <c r="I130" s="153"/>
      <c r="J130" s="154">
        <f>ROUND(I130*H130,2)</f>
        <v>0</v>
      </c>
      <c r="K130" s="155"/>
      <c r="L130" s="156"/>
      <c r="M130" s="157" t="s">
        <v>1</v>
      </c>
      <c r="N130" s="158" t="s">
        <v>43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187</v>
      </c>
      <c r="AT130" s="142" t="s">
        <v>199</v>
      </c>
      <c r="AU130" s="142" t="s">
        <v>88</v>
      </c>
      <c r="AY130" s="13" t="s">
        <v>169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3" t="s">
        <v>86</v>
      </c>
      <c r="BK130" s="143">
        <f>ROUND(I130*H130,2)</f>
        <v>0</v>
      </c>
      <c r="BL130" s="13" t="s">
        <v>175</v>
      </c>
      <c r="BM130" s="142" t="s">
        <v>187</v>
      </c>
    </row>
    <row r="131" spans="2:65" s="1" customFormat="1" ht="10.199999999999999">
      <c r="B131" s="28"/>
      <c r="D131" s="144" t="s">
        <v>176</v>
      </c>
      <c r="F131" s="145" t="s">
        <v>339</v>
      </c>
      <c r="I131" s="146"/>
      <c r="L131" s="28"/>
      <c r="M131" s="147"/>
      <c r="T131" s="52"/>
      <c r="AT131" s="13" t="s">
        <v>176</v>
      </c>
      <c r="AU131" s="13" t="s">
        <v>88</v>
      </c>
    </row>
    <row r="132" spans="2:65" s="1" customFormat="1" ht="16.5" customHeight="1">
      <c r="B132" s="129"/>
      <c r="C132" s="148" t="s">
        <v>188</v>
      </c>
      <c r="D132" s="148" t="s">
        <v>199</v>
      </c>
      <c r="E132" s="149" t="s">
        <v>721</v>
      </c>
      <c r="F132" s="150" t="s">
        <v>722</v>
      </c>
      <c r="G132" s="151" t="s">
        <v>179</v>
      </c>
      <c r="H132" s="152">
        <v>2</v>
      </c>
      <c r="I132" s="153"/>
      <c r="J132" s="154">
        <f>ROUND(I132*H132,2)</f>
        <v>0</v>
      </c>
      <c r="K132" s="155"/>
      <c r="L132" s="156"/>
      <c r="M132" s="157" t="s">
        <v>1</v>
      </c>
      <c r="N132" s="158" t="s">
        <v>43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187</v>
      </c>
      <c r="AT132" s="142" t="s">
        <v>199</v>
      </c>
      <c r="AU132" s="142" t="s">
        <v>88</v>
      </c>
      <c r="AY132" s="13" t="s">
        <v>169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3" t="s">
        <v>86</v>
      </c>
      <c r="BK132" s="143">
        <f>ROUND(I132*H132,2)</f>
        <v>0</v>
      </c>
      <c r="BL132" s="13" t="s">
        <v>175</v>
      </c>
      <c r="BM132" s="142" t="s">
        <v>191</v>
      </c>
    </row>
    <row r="133" spans="2:65" s="1" customFormat="1" ht="10.199999999999999">
      <c r="B133" s="28"/>
      <c r="D133" s="144" t="s">
        <v>176</v>
      </c>
      <c r="F133" s="145" t="s">
        <v>722</v>
      </c>
      <c r="I133" s="146"/>
      <c r="L133" s="28"/>
      <c r="M133" s="147"/>
      <c r="T133" s="52"/>
      <c r="AT133" s="13" t="s">
        <v>176</v>
      </c>
      <c r="AU133" s="13" t="s">
        <v>88</v>
      </c>
    </row>
    <row r="134" spans="2:65" s="1" customFormat="1" ht="24.15" customHeight="1">
      <c r="B134" s="129"/>
      <c r="C134" s="130" t="s">
        <v>184</v>
      </c>
      <c r="D134" s="130" t="s">
        <v>171</v>
      </c>
      <c r="E134" s="131" t="s">
        <v>349</v>
      </c>
      <c r="F134" s="132" t="s">
        <v>350</v>
      </c>
      <c r="G134" s="133" t="s">
        <v>179</v>
      </c>
      <c r="H134" s="134">
        <v>3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175</v>
      </c>
      <c r="AT134" s="142" t="s">
        <v>171</v>
      </c>
      <c r="AU134" s="142" t="s">
        <v>88</v>
      </c>
      <c r="AY134" s="13" t="s">
        <v>169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3" t="s">
        <v>86</v>
      </c>
      <c r="BK134" s="143">
        <f>ROUND(I134*H134,2)</f>
        <v>0</v>
      </c>
      <c r="BL134" s="13" t="s">
        <v>175</v>
      </c>
      <c r="BM134" s="142" t="s">
        <v>228</v>
      </c>
    </row>
    <row r="135" spans="2:65" s="1" customFormat="1" ht="19.2">
      <c r="B135" s="28"/>
      <c r="D135" s="144" t="s">
        <v>176</v>
      </c>
      <c r="F135" s="145" t="s">
        <v>350</v>
      </c>
      <c r="I135" s="146"/>
      <c r="L135" s="28"/>
      <c r="M135" s="147"/>
      <c r="T135" s="52"/>
      <c r="AT135" s="13" t="s">
        <v>176</v>
      </c>
      <c r="AU135" s="13" t="s">
        <v>88</v>
      </c>
    </row>
    <row r="136" spans="2:65" s="1" customFormat="1" ht="21.75" customHeight="1">
      <c r="B136" s="129"/>
      <c r="C136" s="148" t="s">
        <v>453</v>
      </c>
      <c r="D136" s="148" t="s">
        <v>199</v>
      </c>
      <c r="E136" s="149" t="s">
        <v>352</v>
      </c>
      <c r="F136" s="150" t="s">
        <v>353</v>
      </c>
      <c r="G136" s="151" t="s">
        <v>179</v>
      </c>
      <c r="H136" s="152">
        <v>3</v>
      </c>
      <c r="I136" s="153"/>
      <c r="J136" s="154">
        <f>ROUND(I136*H136,2)</f>
        <v>0</v>
      </c>
      <c r="K136" s="155"/>
      <c r="L136" s="156"/>
      <c r="M136" s="157" t="s">
        <v>1</v>
      </c>
      <c r="N136" s="158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187</v>
      </c>
      <c r="AT136" s="142" t="s">
        <v>199</v>
      </c>
      <c r="AU136" s="142" t="s">
        <v>88</v>
      </c>
      <c r="AY136" s="13" t="s">
        <v>169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3" t="s">
        <v>86</v>
      </c>
      <c r="BK136" s="143">
        <f>ROUND(I136*H136,2)</f>
        <v>0</v>
      </c>
      <c r="BL136" s="13" t="s">
        <v>175</v>
      </c>
      <c r="BM136" s="142" t="s">
        <v>236</v>
      </c>
    </row>
    <row r="137" spans="2:65" s="1" customFormat="1" ht="10.199999999999999">
      <c r="B137" s="28"/>
      <c r="D137" s="144" t="s">
        <v>176</v>
      </c>
      <c r="F137" s="145" t="s">
        <v>353</v>
      </c>
      <c r="I137" s="146"/>
      <c r="L137" s="28"/>
      <c r="M137" s="147"/>
      <c r="T137" s="52"/>
      <c r="AT137" s="13" t="s">
        <v>176</v>
      </c>
      <c r="AU137" s="13" t="s">
        <v>88</v>
      </c>
    </row>
    <row r="138" spans="2:65" s="1" customFormat="1" ht="16.5" customHeight="1">
      <c r="B138" s="129"/>
      <c r="C138" s="148" t="s">
        <v>187</v>
      </c>
      <c r="D138" s="148" t="s">
        <v>199</v>
      </c>
      <c r="E138" s="149" t="s">
        <v>356</v>
      </c>
      <c r="F138" s="150" t="s">
        <v>357</v>
      </c>
      <c r="G138" s="151" t="s">
        <v>179</v>
      </c>
      <c r="H138" s="152">
        <v>3</v>
      </c>
      <c r="I138" s="153"/>
      <c r="J138" s="154">
        <f>ROUND(I138*H138,2)</f>
        <v>0</v>
      </c>
      <c r="K138" s="155"/>
      <c r="L138" s="156"/>
      <c r="M138" s="157" t="s">
        <v>1</v>
      </c>
      <c r="N138" s="158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187</v>
      </c>
      <c r="AT138" s="142" t="s">
        <v>199</v>
      </c>
      <c r="AU138" s="142" t="s">
        <v>88</v>
      </c>
      <c r="AY138" s="13" t="s">
        <v>169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3" t="s">
        <v>86</v>
      </c>
      <c r="BK138" s="143">
        <f>ROUND(I138*H138,2)</f>
        <v>0</v>
      </c>
      <c r="BL138" s="13" t="s">
        <v>175</v>
      </c>
      <c r="BM138" s="142" t="s">
        <v>216</v>
      </c>
    </row>
    <row r="139" spans="2:65" s="1" customFormat="1" ht="10.199999999999999">
      <c r="B139" s="28"/>
      <c r="D139" s="144" t="s">
        <v>176</v>
      </c>
      <c r="F139" s="145" t="s">
        <v>357</v>
      </c>
      <c r="I139" s="146"/>
      <c r="L139" s="28"/>
      <c r="M139" s="147"/>
      <c r="T139" s="52"/>
      <c r="AT139" s="13" t="s">
        <v>176</v>
      </c>
      <c r="AU139" s="13" t="s">
        <v>88</v>
      </c>
    </row>
    <row r="140" spans="2:65" s="1" customFormat="1" ht="24.15" customHeight="1">
      <c r="B140" s="129"/>
      <c r="C140" s="130" t="s">
        <v>217</v>
      </c>
      <c r="D140" s="130" t="s">
        <v>171</v>
      </c>
      <c r="E140" s="131" t="s">
        <v>621</v>
      </c>
      <c r="F140" s="132" t="s">
        <v>622</v>
      </c>
      <c r="G140" s="133" t="s">
        <v>179</v>
      </c>
      <c r="H140" s="134">
        <v>1</v>
      </c>
      <c r="I140" s="135"/>
      <c r="J140" s="136">
        <f>ROUND(I140*H140,2)</f>
        <v>0</v>
      </c>
      <c r="K140" s="137"/>
      <c r="L140" s="28"/>
      <c r="M140" s="138" t="s">
        <v>1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175</v>
      </c>
      <c r="AT140" s="142" t="s">
        <v>171</v>
      </c>
      <c r="AU140" s="142" t="s">
        <v>88</v>
      </c>
      <c r="AY140" s="13" t="s">
        <v>169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3" t="s">
        <v>86</v>
      </c>
      <c r="BK140" s="143">
        <f>ROUND(I140*H140,2)</f>
        <v>0</v>
      </c>
      <c r="BL140" s="13" t="s">
        <v>175</v>
      </c>
      <c r="BM140" s="142" t="s">
        <v>220</v>
      </c>
    </row>
    <row r="141" spans="2:65" s="1" customFormat="1" ht="19.2">
      <c r="B141" s="28"/>
      <c r="D141" s="144" t="s">
        <v>176</v>
      </c>
      <c r="F141" s="145" t="s">
        <v>622</v>
      </c>
      <c r="I141" s="146"/>
      <c r="L141" s="28"/>
      <c r="M141" s="147"/>
      <c r="T141" s="52"/>
      <c r="AT141" s="13" t="s">
        <v>176</v>
      </c>
      <c r="AU141" s="13" t="s">
        <v>88</v>
      </c>
    </row>
    <row r="142" spans="2:65" s="11" customFormat="1" ht="22.8" customHeight="1">
      <c r="B142" s="117"/>
      <c r="D142" s="118" t="s">
        <v>77</v>
      </c>
      <c r="E142" s="127" t="s">
        <v>369</v>
      </c>
      <c r="F142" s="127" t="s">
        <v>370</v>
      </c>
      <c r="I142" s="120"/>
      <c r="J142" s="128">
        <f>BK142</f>
        <v>0</v>
      </c>
      <c r="L142" s="117"/>
      <c r="M142" s="122"/>
      <c r="P142" s="123">
        <f>SUM(P143:P150)</f>
        <v>0</v>
      </c>
      <c r="R142" s="123">
        <f>SUM(R143:R150)</f>
        <v>0</v>
      </c>
      <c r="T142" s="124">
        <f>SUM(T143:T150)</f>
        <v>0</v>
      </c>
      <c r="AR142" s="118" t="s">
        <v>86</v>
      </c>
      <c r="AT142" s="125" t="s">
        <v>77</v>
      </c>
      <c r="AU142" s="125" t="s">
        <v>86</v>
      </c>
      <c r="AY142" s="118" t="s">
        <v>169</v>
      </c>
      <c r="BK142" s="126">
        <f>SUM(BK143:BK150)</f>
        <v>0</v>
      </c>
    </row>
    <row r="143" spans="2:65" s="1" customFormat="1" ht="24.15" customHeight="1">
      <c r="B143" s="129"/>
      <c r="C143" s="130" t="s">
        <v>191</v>
      </c>
      <c r="D143" s="130" t="s">
        <v>171</v>
      </c>
      <c r="E143" s="131" t="s">
        <v>372</v>
      </c>
      <c r="F143" s="132" t="s">
        <v>373</v>
      </c>
      <c r="G143" s="133" t="s">
        <v>202</v>
      </c>
      <c r="H143" s="134">
        <v>8.2000000000000003E-2</v>
      </c>
      <c r="I143" s="135"/>
      <c r="J143" s="136">
        <f>ROUND(I143*H143,2)</f>
        <v>0</v>
      </c>
      <c r="K143" s="137"/>
      <c r="L143" s="28"/>
      <c r="M143" s="138" t="s">
        <v>1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175</v>
      </c>
      <c r="AT143" s="142" t="s">
        <v>171</v>
      </c>
      <c r="AU143" s="142" t="s">
        <v>88</v>
      </c>
      <c r="AY143" s="13" t="s">
        <v>169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3" t="s">
        <v>86</v>
      </c>
      <c r="BK143" s="143">
        <f>ROUND(I143*H143,2)</f>
        <v>0</v>
      </c>
      <c r="BL143" s="13" t="s">
        <v>175</v>
      </c>
      <c r="BM143" s="142" t="s">
        <v>223</v>
      </c>
    </row>
    <row r="144" spans="2:65" s="1" customFormat="1" ht="19.2">
      <c r="B144" s="28"/>
      <c r="D144" s="144" t="s">
        <v>176</v>
      </c>
      <c r="F144" s="145" t="s">
        <v>373</v>
      </c>
      <c r="I144" s="146"/>
      <c r="L144" s="28"/>
      <c r="M144" s="147"/>
      <c r="T144" s="52"/>
      <c r="AT144" s="13" t="s">
        <v>176</v>
      </c>
      <c r="AU144" s="13" t="s">
        <v>88</v>
      </c>
    </row>
    <row r="145" spans="2:65" s="1" customFormat="1" ht="24.15" customHeight="1">
      <c r="B145" s="129"/>
      <c r="C145" s="130" t="s">
        <v>224</v>
      </c>
      <c r="D145" s="130" t="s">
        <v>171</v>
      </c>
      <c r="E145" s="131" t="s">
        <v>379</v>
      </c>
      <c r="F145" s="132" t="s">
        <v>380</v>
      </c>
      <c r="G145" s="133" t="s">
        <v>202</v>
      </c>
      <c r="H145" s="134">
        <v>0.82</v>
      </c>
      <c r="I145" s="135"/>
      <c r="J145" s="136">
        <f>ROUND(I145*H145,2)</f>
        <v>0</v>
      </c>
      <c r="K145" s="137"/>
      <c r="L145" s="28"/>
      <c r="M145" s="138" t="s">
        <v>1</v>
      </c>
      <c r="N145" s="13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175</v>
      </c>
      <c r="AT145" s="142" t="s">
        <v>171</v>
      </c>
      <c r="AU145" s="142" t="s">
        <v>88</v>
      </c>
      <c r="AY145" s="13" t="s">
        <v>169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3" t="s">
        <v>86</v>
      </c>
      <c r="BK145" s="143">
        <f>ROUND(I145*H145,2)</f>
        <v>0</v>
      </c>
      <c r="BL145" s="13" t="s">
        <v>175</v>
      </c>
      <c r="BM145" s="142" t="s">
        <v>227</v>
      </c>
    </row>
    <row r="146" spans="2:65" s="1" customFormat="1" ht="19.2">
      <c r="B146" s="28"/>
      <c r="D146" s="144" t="s">
        <v>176</v>
      </c>
      <c r="F146" s="145" t="s">
        <v>380</v>
      </c>
      <c r="I146" s="146"/>
      <c r="L146" s="28"/>
      <c r="M146" s="147"/>
      <c r="T146" s="52"/>
      <c r="AT146" s="13" t="s">
        <v>176</v>
      </c>
      <c r="AU146" s="13" t="s">
        <v>88</v>
      </c>
    </row>
    <row r="147" spans="2:65" s="1" customFormat="1" ht="33" customHeight="1">
      <c r="B147" s="129"/>
      <c r="C147" s="130" t="s">
        <v>228</v>
      </c>
      <c r="D147" s="130" t="s">
        <v>171</v>
      </c>
      <c r="E147" s="131" t="s">
        <v>723</v>
      </c>
      <c r="F147" s="132" t="s">
        <v>724</v>
      </c>
      <c r="G147" s="133" t="s">
        <v>202</v>
      </c>
      <c r="H147" s="134">
        <v>8.2000000000000003E-2</v>
      </c>
      <c r="I147" s="135"/>
      <c r="J147" s="136">
        <f>ROUND(I147*H147,2)</f>
        <v>0</v>
      </c>
      <c r="K147" s="137"/>
      <c r="L147" s="28"/>
      <c r="M147" s="138" t="s">
        <v>1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175</v>
      </c>
      <c r="AT147" s="142" t="s">
        <v>171</v>
      </c>
      <c r="AU147" s="142" t="s">
        <v>88</v>
      </c>
      <c r="AY147" s="13" t="s">
        <v>169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3" t="s">
        <v>86</v>
      </c>
      <c r="BK147" s="143">
        <f>ROUND(I147*H147,2)</f>
        <v>0</v>
      </c>
      <c r="BL147" s="13" t="s">
        <v>175</v>
      </c>
      <c r="BM147" s="142" t="s">
        <v>231</v>
      </c>
    </row>
    <row r="148" spans="2:65" s="1" customFormat="1" ht="19.2">
      <c r="B148" s="28"/>
      <c r="D148" s="144" t="s">
        <v>176</v>
      </c>
      <c r="F148" s="145" t="s">
        <v>724</v>
      </c>
      <c r="I148" s="146"/>
      <c r="L148" s="28"/>
      <c r="M148" s="147"/>
      <c r="T148" s="52"/>
      <c r="AT148" s="13" t="s">
        <v>176</v>
      </c>
      <c r="AU148" s="13" t="s">
        <v>88</v>
      </c>
    </row>
    <row r="149" spans="2:65" s="1" customFormat="1" ht="33" customHeight="1">
      <c r="B149" s="129"/>
      <c r="C149" s="130" t="s">
        <v>232</v>
      </c>
      <c r="D149" s="130" t="s">
        <v>171</v>
      </c>
      <c r="E149" s="131" t="s">
        <v>382</v>
      </c>
      <c r="F149" s="132" t="s">
        <v>383</v>
      </c>
      <c r="G149" s="133" t="s">
        <v>202</v>
      </c>
      <c r="H149" s="134">
        <v>8.2000000000000003E-2</v>
      </c>
      <c r="I149" s="135"/>
      <c r="J149" s="136">
        <f>ROUND(I149*H149,2)</f>
        <v>0</v>
      </c>
      <c r="K149" s="137"/>
      <c r="L149" s="28"/>
      <c r="M149" s="138" t="s">
        <v>1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175</v>
      </c>
      <c r="AT149" s="142" t="s">
        <v>171</v>
      </c>
      <c r="AU149" s="142" t="s">
        <v>88</v>
      </c>
      <c r="AY149" s="13" t="s">
        <v>169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3" t="s">
        <v>86</v>
      </c>
      <c r="BK149" s="143">
        <f>ROUND(I149*H149,2)</f>
        <v>0</v>
      </c>
      <c r="BL149" s="13" t="s">
        <v>175</v>
      </c>
      <c r="BM149" s="142" t="s">
        <v>235</v>
      </c>
    </row>
    <row r="150" spans="2:65" s="1" customFormat="1" ht="19.2">
      <c r="B150" s="28"/>
      <c r="D150" s="144" t="s">
        <v>176</v>
      </c>
      <c r="F150" s="145" t="s">
        <v>383</v>
      </c>
      <c r="I150" s="146"/>
      <c r="L150" s="28"/>
      <c r="M150" s="147"/>
      <c r="T150" s="52"/>
      <c r="AT150" s="13" t="s">
        <v>176</v>
      </c>
      <c r="AU150" s="13" t="s">
        <v>88</v>
      </c>
    </row>
    <row r="151" spans="2:65" s="11" customFormat="1" ht="22.8" customHeight="1">
      <c r="B151" s="117"/>
      <c r="D151" s="118" t="s">
        <v>77</v>
      </c>
      <c r="E151" s="127" t="s">
        <v>385</v>
      </c>
      <c r="F151" s="127" t="s">
        <v>386</v>
      </c>
      <c r="I151" s="120"/>
      <c r="J151" s="128">
        <f>BK151</f>
        <v>0</v>
      </c>
      <c r="L151" s="117"/>
      <c r="M151" s="122"/>
      <c r="P151" s="123">
        <f>SUM(P152:P153)</f>
        <v>0</v>
      </c>
      <c r="R151" s="123">
        <f>SUM(R152:R153)</f>
        <v>0</v>
      </c>
      <c r="T151" s="124">
        <f>SUM(T152:T153)</f>
        <v>0</v>
      </c>
      <c r="AR151" s="118" t="s">
        <v>86</v>
      </c>
      <c r="AT151" s="125" t="s">
        <v>77</v>
      </c>
      <c r="AU151" s="125" t="s">
        <v>86</v>
      </c>
      <c r="AY151" s="118" t="s">
        <v>169</v>
      </c>
      <c r="BK151" s="126">
        <f>SUM(BK152:BK153)</f>
        <v>0</v>
      </c>
    </row>
    <row r="152" spans="2:65" s="1" customFormat="1" ht="16.5" customHeight="1">
      <c r="B152" s="129"/>
      <c r="C152" s="130" t="s">
        <v>236</v>
      </c>
      <c r="D152" s="130" t="s">
        <v>171</v>
      </c>
      <c r="E152" s="131" t="s">
        <v>725</v>
      </c>
      <c r="F152" s="132" t="s">
        <v>726</v>
      </c>
      <c r="G152" s="133" t="s">
        <v>202</v>
      </c>
      <c r="H152" s="134">
        <v>0.39700000000000002</v>
      </c>
      <c r="I152" s="135"/>
      <c r="J152" s="136">
        <f>ROUND(I152*H152,2)</f>
        <v>0</v>
      </c>
      <c r="K152" s="137"/>
      <c r="L152" s="28"/>
      <c r="M152" s="138" t="s">
        <v>1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175</v>
      </c>
      <c r="AT152" s="142" t="s">
        <v>171</v>
      </c>
      <c r="AU152" s="142" t="s">
        <v>88</v>
      </c>
      <c r="AY152" s="13" t="s">
        <v>169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3" t="s">
        <v>86</v>
      </c>
      <c r="BK152" s="143">
        <f>ROUND(I152*H152,2)</f>
        <v>0</v>
      </c>
      <c r="BL152" s="13" t="s">
        <v>175</v>
      </c>
      <c r="BM152" s="142" t="s">
        <v>239</v>
      </c>
    </row>
    <row r="153" spans="2:65" s="1" customFormat="1" ht="10.199999999999999">
      <c r="B153" s="28"/>
      <c r="D153" s="144" t="s">
        <v>176</v>
      </c>
      <c r="F153" s="145" t="s">
        <v>726</v>
      </c>
      <c r="I153" s="146"/>
      <c r="L153" s="28"/>
      <c r="M153" s="147"/>
      <c r="T153" s="52"/>
      <c r="AT153" s="13" t="s">
        <v>176</v>
      </c>
      <c r="AU153" s="13" t="s">
        <v>88</v>
      </c>
    </row>
    <row r="154" spans="2:65" s="11" customFormat="1" ht="25.95" customHeight="1">
      <c r="B154" s="117"/>
      <c r="D154" s="118" t="s">
        <v>77</v>
      </c>
      <c r="E154" s="119" t="s">
        <v>405</v>
      </c>
      <c r="F154" s="119" t="s">
        <v>406</v>
      </c>
      <c r="I154" s="120"/>
      <c r="J154" s="121">
        <f>BK154</f>
        <v>0</v>
      </c>
      <c r="L154" s="117"/>
      <c r="M154" s="162"/>
      <c r="N154" s="163"/>
      <c r="O154" s="163"/>
      <c r="P154" s="164">
        <v>0</v>
      </c>
      <c r="Q154" s="163"/>
      <c r="R154" s="164">
        <v>0</v>
      </c>
      <c r="S154" s="163"/>
      <c r="T154" s="165">
        <v>0</v>
      </c>
      <c r="AR154" s="118" t="s">
        <v>188</v>
      </c>
      <c r="AT154" s="125" t="s">
        <v>77</v>
      </c>
      <c r="AU154" s="125" t="s">
        <v>78</v>
      </c>
      <c r="AY154" s="118" t="s">
        <v>169</v>
      </c>
      <c r="BK154" s="126">
        <v>0</v>
      </c>
    </row>
    <row r="155" spans="2:65" s="1" customFormat="1" ht="6.9" customHeight="1"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28"/>
    </row>
  </sheetData>
  <autoFilter ref="C120:K154" xr:uid="{00000000-0009-0000-0000-000008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34</vt:i4>
      </vt:variant>
    </vt:vector>
  </HeadingPairs>
  <TitlesOfParts>
    <vt:vector size="51" baseType="lpstr">
      <vt:lpstr>Rekapitulace stavby</vt:lpstr>
      <vt:lpstr>SO 101 - Stezka podél Říč...</vt:lpstr>
      <vt:lpstr>SO 102a - SO 102a</vt:lpstr>
      <vt:lpstr>SO 102b - SO 102b</vt:lpstr>
      <vt:lpstr>SO 103 - Propojení parkov...</vt:lpstr>
      <vt:lpstr>SO 104 - Stavební úpravy ...</vt:lpstr>
      <vt:lpstr>SO 105 - Úpravy v ulici D...</vt:lpstr>
      <vt:lpstr>SO 106 - Stezka skrz park...</vt:lpstr>
      <vt:lpstr>SO 107 - Dopravní značení...</vt:lpstr>
      <vt:lpstr>SO 201 - Lávka přes Říčan...</vt:lpstr>
      <vt:lpstr>SO 202 - Propustek pod st...</vt:lpstr>
      <vt:lpstr>SO 302 - Odběrný objekt</vt:lpstr>
      <vt:lpstr>SO 401 - Veřejné osvětlení</vt:lpstr>
      <vt:lpstr>SO 402 - Veřejné osvětlení</vt:lpstr>
      <vt:lpstr>SO 403 - Veřejné osvětlení</vt:lpstr>
      <vt:lpstr>SO 404 - Veřejné osvětlení</vt:lpstr>
      <vt:lpstr>SO 800 - Sadové úpravy</vt:lpstr>
      <vt:lpstr>'Rekapitulace stavby'!Názvy_tisku</vt:lpstr>
      <vt:lpstr>'SO 101 - Stezka podél Říč...'!Názvy_tisku</vt:lpstr>
      <vt:lpstr>'SO 102a - SO 102a'!Názvy_tisku</vt:lpstr>
      <vt:lpstr>'SO 102b - SO 102b'!Názvy_tisku</vt:lpstr>
      <vt:lpstr>'SO 103 - Propojení parkov...'!Názvy_tisku</vt:lpstr>
      <vt:lpstr>'SO 104 - Stavební úpravy ...'!Názvy_tisku</vt:lpstr>
      <vt:lpstr>'SO 105 - Úpravy v ulici D...'!Názvy_tisku</vt:lpstr>
      <vt:lpstr>'SO 106 - Stezka skrz park...'!Názvy_tisku</vt:lpstr>
      <vt:lpstr>'SO 107 - Dopravní značení...'!Názvy_tisku</vt:lpstr>
      <vt:lpstr>'SO 201 - Lávka přes Říčan...'!Názvy_tisku</vt:lpstr>
      <vt:lpstr>'SO 202 - Propustek pod st...'!Názvy_tisku</vt:lpstr>
      <vt:lpstr>'SO 302 - Odběrný objekt'!Názvy_tisku</vt:lpstr>
      <vt:lpstr>'SO 401 - Veřejné osvětlení'!Názvy_tisku</vt:lpstr>
      <vt:lpstr>'SO 402 - Veřejné osvětlení'!Názvy_tisku</vt:lpstr>
      <vt:lpstr>'SO 403 - Veřejné osvětlení'!Názvy_tisku</vt:lpstr>
      <vt:lpstr>'SO 404 - Veřejné osvětlení'!Názvy_tisku</vt:lpstr>
      <vt:lpstr>'SO 800 - Sadové úpravy'!Názvy_tisku</vt:lpstr>
      <vt:lpstr>'Rekapitulace stavby'!Oblast_tisku</vt:lpstr>
      <vt:lpstr>'SO 101 - Stezka podél Říč...'!Oblast_tisku</vt:lpstr>
      <vt:lpstr>'SO 102a - SO 102a'!Oblast_tisku</vt:lpstr>
      <vt:lpstr>'SO 102b - SO 102b'!Oblast_tisku</vt:lpstr>
      <vt:lpstr>'SO 103 - Propojení parkov...'!Oblast_tisku</vt:lpstr>
      <vt:lpstr>'SO 104 - Stavební úpravy ...'!Oblast_tisku</vt:lpstr>
      <vt:lpstr>'SO 105 - Úpravy v ulici D...'!Oblast_tisku</vt:lpstr>
      <vt:lpstr>'SO 106 - Stezka skrz park...'!Oblast_tisku</vt:lpstr>
      <vt:lpstr>'SO 107 - Dopravní značení...'!Oblast_tisku</vt:lpstr>
      <vt:lpstr>'SO 201 - Lávka přes Říčan...'!Oblast_tisku</vt:lpstr>
      <vt:lpstr>'SO 202 - Propustek pod st...'!Oblast_tisku</vt:lpstr>
      <vt:lpstr>'SO 302 - Odběrný objekt'!Oblast_tisku</vt:lpstr>
      <vt:lpstr>'SO 401 - Veřejné osvětlení'!Oblast_tisku</vt:lpstr>
      <vt:lpstr>'SO 402 - Veřejné osvětlení'!Oblast_tisku</vt:lpstr>
      <vt:lpstr>'SO 403 - Veřejné osvětlení'!Oblast_tisku</vt:lpstr>
      <vt:lpstr>'SO 404 - Veřejné osvětlení'!Oblast_tisku</vt:lpstr>
      <vt:lpstr>'SO 800 - Sadové úpravy'!Oblast_tisku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 Riha</dc:creator>
  <cp:lastModifiedBy>Admin</cp:lastModifiedBy>
  <dcterms:created xsi:type="dcterms:W3CDTF">2023-09-05T08:08:51Z</dcterms:created>
  <dcterms:modified xsi:type="dcterms:W3CDTF">2023-09-05T15:35:54Z</dcterms:modified>
</cp:coreProperties>
</file>