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8680" yWindow="-120" windowWidth="16680" windowHeight="9480" activeTab="3"/>
  </bookViews>
  <sheets>
    <sheet name="Pokyny pro vyplnění" sheetId="11" r:id="rId1"/>
    <sheet name="Stavba" sheetId="1" r:id="rId2"/>
    <sheet name="VzorPolozky" sheetId="10" state="hidden" r:id="rId3"/>
    <sheet name="01 14002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14002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14002 Pol'!$A$1:$X$370</definedName>
    <definedName name="_xlnm.Print_Area" localSheetId="1">Stavba!$A$1:$J$70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G10" i="12"/>
  <c r="G11" i="12"/>
  <c r="G12" i="12"/>
  <c r="M12" i="12" s="1"/>
  <c r="G8" i="12"/>
  <c r="I49" i="1" s="1"/>
  <c r="I9" i="12"/>
  <c r="I10" i="12"/>
  <c r="I11" i="12"/>
  <c r="I12" i="12"/>
  <c r="I8" i="12" s="1"/>
  <c r="K9" i="12"/>
  <c r="K10" i="12"/>
  <c r="K8" i="12" s="1"/>
  <c r="K11" i="12"/>
  <c r="K12" i="12"/>
  <c r="M9" i="12"/>
  <c r="M10" i="12"/>
  <c r="M11" i="12"/>
  <c r="O9" i="12"/>
  <c r="O10" i="12"/>
  <c r="O11" i="12"/>
  <c r="O12" i="12"/>
  <c r="O8" i="12"/>
  <c r="Q9" i="12"/>
  <c r="Q10" i="12"/>
  <c r="Q11" i="12"/>
  <c r="Q12" i="12"/>
  <c r="Q8" i="12" s="1"/>
  <c r="V9" i="12"/>
  <c r="V10" i="12"/>
  <c r="V8" i="12" s="1"/>
  <c r="V11" i="12"/>
  <c r="V12" i="12"/>
  <c r="G14" i="12"/>
  <c r="G15" i="12"/>
  <c r="G16" i="12"/>
  <c r="G17" i="12"/>
  <c r="G18" i="12"/>
  <c r="G19" i="12"/>
  <c r="G20" i="12"/>
  <c r="G21" i="12"/>
  <c r="G22" i="12"/>
  <c r="G23" i="12"/>
  <c r="G24" i="12"/>
  <c r="G26" i="12"/>
  <c r="G34" i="12"/>
  <c r="G42" i="12"/>
  <c r="G44" i="12"/>
  <c r="G46" i="12"/>
  <c r="G48" i="12"/>
  <c r="G51" i="12"/>
  <c r="G55" i="12"/>
  <c r="G57" i="12"/>
  <c r="G60" i="12"/>
  <c r="G62" i="12"/>
  <c r="G64" i="12"/>
  <c r="G66" i="12"/>
  <c r="G69" i="12"/>
  <c r="G70" i="12"/>
  <c r="G82" i="12"/>
  <c r="G90" i="12"/>
  <c r="G13" i="12"/>
  <c r="I54" i="1" s="1"/>
  <c r="I14" i="12"/>
  <c r="I15" i="12"/>
  <c r="I16" i="12"/>
  <c r="I17" i="12"/>
  <c r="I13" i="12" s="1"/>
  <c r="I18" i="12"/>
  <c r="I19" i="12"/>
  <c r="I20" i="12"/>
  <c r="I21" i="12"/>
  <c r="I22" i="12"/>
  <c r="I23" i="12"/>
  <c r="I24" i="12"/>
  <c r="I26" i="12"/>
  <c r="I34" i="12"/>
  <c r="I42" i="12"/>
  <c r="I44" i="12"/>
  <c r="I46" i="12"/>
  <c r="I48" i="12"/>
  <c r="I51" i="12"/>
  <c r="I55" i="12"/>
  <c r="I57" i="12"/>
  <c r="I60" i="12"/>
  <c r="I62" i="12"/>
  <c r="I64" i="12"/>
  <c r="I66" i="12"/>
  <c r="I69" i="12"/>
  <c r="I70" i="12"/>
  <c r="I82" i="12"/>
  <c r="I90" i="12"/>
  <c r="K14" i="12"/>
  <c r="K15" i="12"/>
  <c r="K16" i="12"/>
  <c r="K13" i="12" s="1"/>
  <c r="K17" i="12"/>
  <c r="K18" i="12"/>
  <c r="K19" i="12"/>
  <c r="K20" i="12"/>
  <c r="K21" i="12"/>
  <c r="K22" i="12"/>
  <c r="K23" i="12"/>
  <c r="K24" i="12"/>
  <c r="K26" i="12"/>
  <c r="K34" i="12"/>
  <c r="K42" i="12"/>
  <c r="K44" i="12"/>
  <c r="K46" i="12"/>
  <c r="K48" i="12"/>
  <c r="K51" i="12"/>
  <c r="K55" i="12"/>
  <c r="K57" i="12"/>
  <c r="K60" i="12"/>
  <c r="K62" i="12"/>
  <c r="K64" i="12"/>
  <c r="K66" i="12"/>
  <c r="K69" i="12"/>
  <c r="K70" i="12"/>
  <c r="K82" i="12"/>
  <c r="K90" i="12"/>
  <c r="M14" i="12"/>
  <c r="M15" i="12"/>
  <c r="M13" i="12" s="1"/>
  <c r="M16" i="12"/>
  <c r="M17" i="12"/>
  <c r="M18" i="12"/>
  <c r="M19" i="12"/>
  <c r="M20" i="12"/>
  <c r="M21" i="12"/>
  <c r="M22" i="12"/>
  <c r="M23" i="12"/>
  <c r="M24" i="12"/>
  <c r="M26" i="12"/>
  <c r="M34" i="12"/>
  <c r="M42" i="12"/>
  <c r="M44" i="12"/>
  <c r="M46" i="12"/>
  <c r="M48" i="12"/>
  <c r="M51" i="12"/>
  <c r="M55" i="12"/>
  <c r="M57" i="12"/>
  <c r="M60" i="12"/>
  <c r="M62" i="12"/>
  <c r="M64" i="12"/>
  <c r="M66" i="12"/>
  <c r="M69" i="12"/>
  <c r="M70" i="12"/>
  <c r="M82" i="12"/>
  <c r="M90" i="12"/>
  <c r="O14" i="12"/>
  <c r="O15" i="12"/>
  <c r="O16" i="12"/>
  <c r="O17" i="12"/>
  <c r="O18" i="12"/>
  <c r="O19" i="12"/>
  <c r="O20" i="12"/>
  <c r="O21" i="12"/>
  <c r="O22" i="12"/>
  <c r="O23" i="12"/>
  <c r="O24" i="12"/>
  <c r="O26" i="12"/>
  <c r="O34" i="12"/>
  <c r="O42" i="12"/>
  <c r="O44" i="12"/>
  <c r="O46" i="12"/>
  <c r="O48" i="12"/>
  <c r="O51" i="12"/>
  <c r="O55" i="12"/>
  <c r="O57" i="12"/>
  <c r="O60" i="12"/>
  <c r="O62" i="12"/>
  <c r="O64" i="12"/>
  <c r="O66" i="12"/>
  <c r="O69" i="12"/>
  <c r="O70" i="12"/>
  <c r="O82" i="12"/>
  <c r="O90" i="12"/>
  <c r="O13" i="12"/>
  <c r="Q14" i="12"/>
  <c r="Q15" i="12"/>
  <c r="Q16" i="12"/>
  <c r="Q17" i="12"/>
  <c r="Q13" i="12" s="1"/>
  <c r="Q18" i="12"/>
  <c r="Q19" i="12"/>
  <c r="Q20" i="12"/>
  <c r="Q21" i="12"/>
  <c r="Q22" i="12"/>
  <c r="Q23" i="12"/>
  <c r="Q24" i="12"/>
  <c r="Q26" i="12"/>
  <c r="Q34" i="12"/>
  <c r="Q42" i="12"/>
  <c r="Q44" i="12"/>
  <c r="Q46" i="12"/>
  <c r="Q48" i="12"/>
  <c r="Q51" i="12"/>
  <c r="Q55" i="12"/>
  <c r="Q57" i="12"/>
  <c r="Q60" i="12"/>
  <c r="Q62" i="12"/>
  <c r="Q64" i="12"/>
  <c r="Q66" i="12"/>
  <c r="Q69" i="12"/>
  <c r="Q70" i="12"/>
  <c r="Q82" i="12"/>
  <c r="Q90" i="12"/>
  <c r="V14" i="12"/>
  <c r="V15" i="12"/>
  <c r="V16" i="12"/>
  <c r="V13" i="12" s="1"/>
  <c r="V17" i="12"/>
  <c r="V18" i="12"/>
  <c r="V19" i="12"/>
  <c r="V20" i="12"/>
  <c r="V21" i="12"/>
  <c r="V22" i="12"/>
  <c r="V23" i="12"/>
  <c r="V24" i="12"/>
  <c r="V26" i="12"/>
  <c r="V34" i="12"/>
  <c r="V42" i="12"/>
  <c r="V44" i="12"/>
  <c r="V46" i="12"/>
  <c r="V48" i="12"/>
  <c r="V51" i="12"/>
  <c r="V55" i="12"/>
  <c r="V57" i="12"/>
  <c r="V60" i="12"/>
  <c r="V62" i="12"/>
  <c r="V64" i="12"/>
  <c r="V66" i="12"/>
  <c r="V69" i="12"/>
  <c r="V70" i="12"/>
  <c r="V82" i="12"/>
  <c r="V90" i="12"/>
  <c r="G116" i="12"/>
  <c r="G119" i="12"/>
  <c r="G115" i="12" s="1"/>
  <c r="I50" i="1" s="1"/>
  <c r="I116" i="12"/>
  <c r="I119" i="12"/>
  <c r="I115" i="12"/>
  <c r="K116" i="12"/>
  <c r="K115" i="12" s="1"/>
  <c r="K119" i="12"/>
  <c r="M116" i="12"/>
  <c r="O116" i="12"/>
  <c r="O119" i="12"/>
  <c r="O115" i="12" s="1"/>
  <c r="Q116" i="12"/>
  <c r="Q119" i="12"/>
  <c r="Q115" i="12"/>
  <c r="V116" i="12"/>
  <c r="V115" i="12" s="1"/>
  <c r="V119" i="12"/>
  <c r="G122" i="12"/>
  <c r="G121" i="12" s="1"/>
  <c r="I51" i="1" s="1"/>
  <c r="G130" i="12"/>
  <c r="M130" i="12" s="1"/>
  <c r="G132" i="12"/>
  <c r="G134" i="12"/>
  <c r="G136" i="12"/>
  <c r="M136" i="12" s="1"/>
  <c r="G140" i="12"/>
  <c r="M140" i="12" s="1"/>
  <c r="G142" i="12"/>
  <c r="G144" i="12"/>
  <c r="G147" i="12"/>
  <c r="M147" i="12" s="1"/>
  <c r="I122" i="12"/>
  <c r="I130" i="12"/>
  <c r="I132" i="12"/>
  <c r="I121" i="12" s="1"/>
  <c r="I134" i="12"/>
  <c r="I136" i="12"/>
  <c r="I140" i="12"/>
  <c r="I142" i="12"/>
  <c r="I144" i="12"/>
  <c r="I147" i="12"/>
  <c r="K122" i="12"/>
  <c r="K121" i="12" s="1"/>
  <c r="K130" i="12"/>
  <c r="K132" i="12"/>
  <c r="K134" i="12"/>
  <c r="K136" i="12"/>
  <c r="K140" i="12"/>
  <c r="K142" i="12"/>
  <c r="K144" i="12"/>
  <c r="K147" i="12"/>
  <c r="M132" i="12"/>
  <c r="M134" i="12"/>
  <c r="M142" i="12"/>
  <c r="M144" i="12"/>
  <c r="O122" i="12"/>
  <c r="O121" i="12" s="1"/>
  <c r="O130" i="12"/>
  <c r="O132" i="12"/>
  <c r="O134" i="12"/>
  <c r="O136" i="12"/>
  <c r="O140" i="12"/>
  <c r="O142" i="12"/>
  <c r="O144" i="12"/>
  <c r="O147" i="12"/>
  <c r="Q122" i="12"/>
  <c r="Q130" i="12"/>
  <c r="Q132" i="12"/>
  <c r="Q121" i="12" s="1"/>
  <c r="Q134" i="12"/>
  <c r="Q136" i="12"/>
  <c r="Q140" i="12"/>
  <c r="Q142" i="12"/>
  <c r="Q144" i="12"/>
  <c r="Q147" i="12"/>
  <c r="V122" i="12"/>
  <c r="V121" i="12" s="1"/>
  <c r="V130" i="12"/>
  <c r="V132" i="12"/>
  <c r="V134" i="12"/>
  <c r="V136" i="12"/>
  <c r="V140" i="12"/>
  <c r="V142" i="12"/>
  <c r="V144" i="12"/>
  <c r="V147" i="12"/>
  <c r="G150" i="12"/>
  <c r="G149" i="12"/>
  <c r="I52" i="1" s="1"/>
  <c r="I150" i="12"/>
  <c r="I149" i="12" s="1"/>
  <c r="K150" i="12"/>
  <c r="K149" i="12"/>
  <c r="M150" i="12"/>
  <c r="M149" i="12" s="1"/>
  <c r="O150" i="12"/>
  <c r="O149" i="12"/>
  <c r="Q150" i="12"/>
  <c r="Q149" i="12" s="1"/>
  <c r="V150" i="12"/>
  <c r="V149" i="12"/>
  <c r="G153" i="12"/>
  <c r="M153" i="12" s="1"/>
  <c r="G155" i="12"/>
  <c r="M155" i="12" s="1"/>
  <c r="I153" i="12"/>
  <c r="I155" i="12"/>
  <c r="I152" i="12" s="1"/>
  <c r="K153" i="12"/>
  <c r="K155" i="12"/>
  <c r="K152" i="12"/>
  <c r="O153" i="12"/>
  <c r="O152" i="12" s="1"/>
  <c r="O155" i="12"/>
  <c r="Q153" i="12"/>
  <c r="Q155" i="12"/>
  <c r="Q152" i="12" s="1"/>
  <c r="V153" i="12"/>
  <c r="V155" i="12"/>
  <c r="V152" i="12"/>
  <c r="G160" i="12"/>
  <c r="G159" i="12" s="1"/>
  <c r="I55" i="1" s="1"/>
  <c r="I160" i="12"/>
  <c r="I159" i="12"/>
  <c r="K160" i="12"/>
  <c r="K159" i="12" s="1"/>
  <c r="O160" i="12"/>
  <c r="O159" i="12" s="1"/>
  <c r="Q160" i="12"/>
  <c r="Q159" i="12"/>
  <c r="V160" i="12"/>
  <c r="V159" i="12" s="1"/>
  <c r="G162" i="12"/>
  <c r="G165" i="12"/>
  <c r="G161" i="12" s="1"/>
  <c r="I56" i="1" s="1"/>
  <c r="G167" i="12"/>
  <c r="M167" i="12" s="1"/>
  <c r="G169" i="12"/>
  <c r="M169" i="12" s="1"/>
  <c r="G171" i="12"/>
  <c r="G173" i="12"/>
  <c r="M173" i="12" s="1"/>
  <c r="I162" i="12"/>
  <c r="I165" i="12"/>
  <c r="I167" i="12"/>
  <c r="I169" i="12"/>
  <c r="I171" i="12"/>
  <c r="I173" i="12"/>
  <c r="I161" i="12"/>
  <c r="K162" i="12"/>
  <c r="K161" i="12" s="1"/>
  <c r="K165" i="12"/>
  <c r="K167" i="12"/>
  <c r="K169" i="12"/>
  <c r="K171" i="12"/>
  <c r="K173" i="12"/>
  <c r="M162" i="12"/>
  <c r="M171" i="12"/>
  <c r="O162" i="12"/>
  <c r="O165" i="12"/>
  <c r="O161" i="12" s="1"/>
  <c r="O167" i="12"/>
  <c r="O169" i="12"/>
  <c r="O171" i="12"/>
  <c r="O173" i="12"/>
  <c r="Q162" i="12"/>
  <c r="Q165" i="12"/>
  <c r="Q167" i="12"/>
  <c r="Q169" i="12"/>
  <c r="Q171" i="12"/>
  <c r="Q173" i="12"/>
  <c r="Q161" i="12"/>
  <c r="V162" i="12"/>
  <c r="V161" i="12" s="1"/>
  <c r="V165" i="12"/>
  <c r="V167" i="12"/>
  <c r="V169" i="12"/>
  <c r="V171" i="12"/>
  <c r="V173" i="12"/>
  <c r="G175" i="12"/>
  <c r="G174" i="12" s="1"/>
  <c r="I57" i="1" s="1"/>
  <c r="G176" i="12"/>
  <c r="M176" i="12" s="1"/>
  <c r="G177" i="12"/>
  <c r="G178" i="12"/>
  <c r="G179" i="12"/>
  <c r="M179" i="12" s="1"/>
  <c r="G180" i="12"/>
  <c r="M180" i="12" s="1"/>
  <c r="G181" i="12"/>
  <c r="G182" i="12"/>
  <c r="G183" i="12"/>
  <c r="M183" i="12" s="1"/>
  <c r="I175" i="12"/>
  <c r="I174" i="12" s="1"/>
  <c r="I176" i="12"/>
  <c r="I177" i="12"/>
  <c r="I178" i="12"/>
  <c r="I179" i="12"/>
  <c r="I180" i="12"/>
  <c r="I181" i="12"/>
  <c r="I182" i="12"/>
  <c r="I183" i="12"/>
  <c r="K175" i="12"/>
  <c r="K174" i="12" s="1"/>
  <c r="K176" i="12"/>
  <c r="K177" i="12"/>
  <c r="K178" i="12"/>
  <c r="K179" i="12"/>
  <c r="K180" i="12"/>
  <c r="K181" i="12"/>
  <c r="K182" i="12"/>
  <c r="K183" i="12"/>
  <c r="M177" i="12"/>
  <c r="M178" i="12"/>
  <c r="M181" i="12"/>
  <c r="M182" i="12"/>
  <c r="O175" i="12"/>
  <c r="O174" i="12" s="1"/>
  <c r="O176" i="12"/>
  <c r="O177" i="12"/>
  <c r="O178" i="12"/>
  <c r="O179" i="12"/>
  <c r="O180" i="12"/>
  <c r="O181" i="12"/>
  <c r="O182" i="12"/>
  <c r="O183" i="12"/>
  <c r="Q175" i="12"/>
  <c r="Q174" i="12" s="1"/>
  <c r="Q176" i="12"/>
  <c r="Q177" i="12"/>
  <c r="Q178" i="12"/>
  <c r="Q179" i="12"/>
  <c r="Q180" i="12"/>
  <c r="Q181" i="12"/>
  <c r="Q182" i="12"/>
  <c r="Q183" i="12"/>
  <c r="V175" i="12"/>
  <c r="V174" i="12" s="1"/>
  <c r="V176" i="12"/>
  <c r="V177" i="12"/>
  <c r="V178" i="12"/>
  <c r="V179" i="12"/>
  <c r="V180" i="12"/>
  <c r="V181" i="12"/>
  <c r="V182" i="12"/>
  <c r="V183" i="12"/>
  <c r="G185" i="12"/>
  <c r="G186" i="12"/>
  <c r="G187" i="12"/>
  <c r="G188" i="12"/>
  <c r="G189" i="12"/>
  <c r="G190" i="12"/>
  <c r="G191" i="12"/>
  <c r="M191" i="12" s="1"/>
  <c r="G192" i="12"/>
  <c r="G193" i="12"/>
  <c r="G194" i="12"/>
  <c r="G195" i="12"/>
  <c r="M195" i="12" s="1"/>
  <c r="G196" i="12"/>
  <c r="G197" i="12"/>
  <c r="G198" i="12"/>
  <c r="G199" i="12"/>
  <c r="M199" i="12" s="1"/>
  <c r="G200" i="12"/>
  <c r="G201" i="12"/>
  <c r="G202" i="12"/>
  <c r="G203" i="12"/>
  <c r="M203" i="12" s="1"/>
  <c r="G204" i="12"/>
  <c r="G205" i="12"/>
  <c r="G206" i="12"/>
  <c r="G207" i="12"/>
  <c r="M207" i="12" s="1"/>
  <c r="G208" i="12"/>
  <c r="G209" i="12"/>
  <c r="G210" i="12"/>
  <c r="G211" i="12"/>
  <c r="M211" i="12" s="1"/>
  <c r="G212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184" i="12"/>
  <c r="M185" i="12"/>
  <c r="M186" i="12"/>
  <c r="M188" i="12"/>
  <c r="M189" i="12"/>
  <c r="M190" i="12"/>
  <c r="M192" i="12"/>
  <c r="M193" i="12"/>
  <c r="M194" i="12"/>
  <c r="M196" i="12"/>
  <c r="M197" i="12"/>
  <c r="M198" i="12"/>
  <c r="M200" i="12"/>
  <c r="M201" i="12"/>
  <c r="M202" i="12"/>
  <c r="M204" i="12"/>
  <c r="M205" i="12"/>
  <c r="M206" i="12"/>
  <c r="M208" i="12"/>
  <c r="M209" i="12"/>
  <c r="M210" i="12"/>
  <c r="M212" i="12"/>
  <c r="O185" i="12"/>
  <c r="O186" i="12"/>
  <c r="O187" i="12"/>
  <c r="O188" i="12"/>
  <c r="O189" i="12"/>
  <c r="O190" i="12"/>
  <c r="O191" i="12"/>
  <c r="O192" i="12"/>
  <c r="O193" i="12"/>
  <c r="O194" i="12"/>
  <c r="O195" i="12"/>
  <c r="O196" i="12"/>
  <c r="O197" i="12"/>
  <c r="O198" i="12"/>
  <c r="O199" i="12"/>
  <c r="O200" i="12"/>
  <c r="O201" i="12"/>
  <c r="O202" i="12"/>
  <c r="O203" i="12"/>
  <c r="O204" i="12"/>
  <c r="O205" i="12"/>
  <c r="O206" i="12"/>
  <c r="O207" i="12"/>
  <c r="O208" i="12"/>
  <c r="O209" i="12"/>
  <c r="O210" i="12"/>
  <c r="O211" i="12"/>
  <c r="O212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202" i="12"/>
  <c r="Q203" i="12"/>
  <c r="Q204" i="12"/>
  <c r="Q205" i="12"/>
  <c r="Q206" i="12"/>
  <c r="Q207" i="12"/>
  <c r="Q208" i="12"/>
  <c r="Q209" i="12"/>
  <c r="Q210" i="12"/>
  <c r="Q211" i="12"/>
  <c r="Q212" i="12"/>
  <c r="V185" i="12"/>
  <c r="V186" i="12"/>
  <c r="V187" i="12"/>
  <c r="V188" i="12"/>
  <c r="V189" i="12"/>
  <c r="V190" i="12"/>
  <c r="V191" i="12"/>
  <c r="V192" i="12"/>
  <c r="V193" i="12"/>
  <c r="V194" i="12"/>
  <c r="V195" i="12"/>
  <c r="V196" i="12"/>
  <c r="V197" i="12"/>
  <c r="V198" i="12"/>
  <c r="V199" i="12"/>
  <c r="V200" i="12"/>
  <c r="V201" i="12"/>
  <c r="V202" i="12"/>
  <c r="V203" i="12"/>
  <c r="V204" i="12"/>
  <c r="V205" i="12"/>
  <c r="V206" i="12"/>
  <c r="V207" i="12"/>
  <c r="V208" i="12"/>
  <c r="V209" i="12"/>
  <c r="V210" i="12"/>
  <c r="V211" i="12"/>
  <c r="V212" i="12"/>
  <c r="V184" i="12"/>
  <c r="G214" i="12"/>
  <c r="M214" i="12" s="1"/>
  <c r="G215" i="12"/>
  <c r="M215" i="12" s="1"/>
  <c r="G216" i="12"/>
  <c r="G217" i="12"/>
  <c r="M217" i="12" s="1"/>
  <c r="M213" i="12" s="1"/>
  <c r="G218" i="12"/>
  <c r="M218" i="12" s="1"/>
  <c r="G219" i="12"/>
  <c r="M219" i="12" s="1"/>
  <c r="G220" i="12"/>
  <c r="G221" i="12"/>
  <c r="M221" i="12" s="1"/>
  <c r="G222" i="12"/>
  <c r="M222" i="12" s="1"/>
  <c r="G223" i="12"/>
  <c r="M223" i="12" s="1"/>
  <c r="I214" i="12"/>
  <c r="I215" i="12"/>
  <c r="I216" i="12"/>
  <c r="I217" i="12"/>
  <c r="I218" i="12"/>
  <c r="I219" i="12"/>
  <c r="I220" i="12"/>
  <c r="I221" i="12"/>
  <c r="I222" i="12"/>
  <c r="I223" i="12"/>
  <c r="K214" i="12"/>
  <c r="K215" i="12"/>
  <c r="K216" i="12"/>
  <c r="K217" i="12"/>
  <c r="K218" i="12"/>
  <c r="K219" i="12"/>
  <c r="K220" i="12"/>
  <c r="K221" i="12"/>
  <c r="K222" i="12"/>
  <c r="K223" i="12"/>
  <c r="M216" i="12"/>
  <c r="M220" i="12"/>
  <c r="O214" i="12"/>
  <c r="O215" i="12"/>
  <c r="O216" i="12"/>
  <c r="O217" i="12"/>
  <c r="O218" i="12"/>
  <c r="O219" i="12"/>
  <c r="O220" i="12"/>
  <c r="O221" i="12"/>
  <c r="O222" i="12"/>
  <c r="O223" i="12"/>
  <c r="Q214" i="12"/>
  <c r="Q215" i="12"/>
  <c r="Q216" i="12"/>
  <c r="Q217" i="12"/>
  <c r="Q218" i="12"/>
  <c r="Q219" i="12"/>
  <c r="Q220" i="12"/>
  <c r="Q221" i="12"/>
  <c r="Q222" i="12"/>
  <c r="Q223" i="12"/>
  <c r="V214" i="12"/>
  <c r="V215" i="12"/>
  <c r="V216" i="12"/>
  <c r="V217" i="12"/>
  <c r="V218" i="12"/>
  <c r="V219" i="12"/>
  <c r="V220" i="12"/>
  <c r="V221" i="12"/>
  <c r="V222" i="12"/>
  <c r="V223" i="12"/>
  <c r="G225" i="12"/>
  <c r="G227" i="12"/>
  <c r="G230" i="12"/>
  <c r="G232" i="12"/>
  <c r="G234" i="12"/>
  <c r="G236" i="12"/>
  <c r="G239" i="12"/>
  <c r="M239" i="12" s="1"/>
  <c r="G242" i="12"/>
  <c r="I225" i="12"/>
  <c r="I227" i="12"/>
  <c r="I230" i="12"/>
  <c r="I232" i="12"/>
  <c r="I234" i="12"/>
  <c r="I236" i="12"/>
  <c r="I239" i="12"/>
  <c r="I242" i="12"/>
  <c r="K225" i="12"/>
  <c r="K227" i="12"/>
  <c r="K230" i="12"/>
  <c r="K232" i="12"/>
  <c r="K234" i="12"/>
  <c r="K236" i="12"/>
  <c r="K239" i="12"/>
  <c r="K242" i="12"/>
  <c r="K224" i="12"/>
  <c r="M225" i="12"/>
  <c r="M227" i="12"/>
  <c r="M232" i="12"/>
  <c r="M234" i="12"/>
  <c r="M236" i="12"/>
  <c r="M242" i="12"/>
  <c r="O225" i="12"/>
  <c r="O227" i="12"/>
  <c r="O230" i="12"/>
  <c r="O232" i="12"/>
  <c r="O234" i="12"/>
  <c r="O236" i="12"/>
  <c r="O239" i="12"/>
  <c r="O242" i="12"/>
  <c r="Q225" i="12"/>
  <c r="Q227" i="12"/>
  <c r="Q230" i="12"/>
  <c r="Q232" i="12"/>
  <c r="Q234" i="12"/>
  <c r="Q236" i="12"/>
  <c r="Q239" i="12"/>
  <c r="Q242" i="12"/>
  <c r="V225" i="12"/>
  <c r="V227" i="12"/>
  <c r="V230" i="12"/>
  <c r="V232" i="12"/>
  <c r="V234" i="12"/>
  <c r="V236" i="12"/>
  <c r="V239" i="12"/>
  <c r="V242" i="12"/>
  <c r="V224" i="12"/>
  <c r="G244" i="12"/>
  <c r="G247" i="12"/>
  <c r="G249" i="12"/>
  <c r="G251" i="12"/>
  <c r="I244" i="12"/>
  <c r="I247" i="12"/>
  <c r="I249" i="12"/>
  <c r="I243" i="12" s="1"/>
  <c r="I251" i="12"/>
  <c r="K244" i="12"/>
  <c r="K247" i="12"/>
  <c r="K243" i="12" s="1"/>
  <c r="K249" i="12"/>
  <c r="K251" i="12"/>
  <c r="M244" i="12"/>
  <c r="M247" i="12"/>
  <c r="M249" i="12"/>
  <c r="O244" i="12"/>
  <c r="O247" i="12"/>
  <c r="O249" i="12"/>
  <c r="O251" i="12"/>
  <c r="O243" i="12" s="1"/>
  <c r="Q244" i="12"/>
  <c r="Q247" i="12"/>
  <c r="Q249" i="12"/>
  <c r="Q243" i="12" s="1"/>
  <c r="Q251" i="12"/>
  <c r="V244" i="12"/>
  <c r="V247" i="12"/>
  <c r="V243" i="12" s="1"/>
  <c r="V249" i="12"/>
  <c r="V251" i="12"/>
  <c r="G253" i="12"/>
  <c r="M253" i="12" s="1"/>
  <c r="G255" i="12"/>
  <c r="G257" i="12"/>
  <c r="G259" i="12"/>
  <c r="G261" i="12"/>
  <c r="M261" i="12" s="1"/>
  <c r="G263" i="12"/>
  <c r="G265" i="12"/>
  <c r="I253" i="12"/>
  <c r="I255" i="12"/>
  <c r="I257" i="12"/>
  <c r="I259" i="12"/>
  <c r="I261" i="12"/>
  <c r="I263" i="12"/>
  <c r="I265" i="12"/>
  <c r="K253" i="12"/>
  <c r="K255" i="12"/>
  <c r="K257" i="12"/>
  <c r="K259" i="12"/>
  <c r="K261" i="12"/>
  <c r="K263" i="12"/>
  <c r="K265" i="12"/>
  <c r="M255" i="12"/>
  <c r="M257" i="12"/>
  <c r="M259" i="12"/>
  <c r="M263" i="12"/>
  <c r="M265" i="12"/>
  <c r="O253" i="12"/>
  <c r="O255" i="12"/>
  <c r="O257" i="12"/>
  <c r="O259" i="12"/>
  <c r="O261" i="12"/>
  <c r="O263" i="12"/>
  <c r="O265" i="12"/>
  <c r="Q253" i="12"/>
  <c r="Q255" i="12"/>
  <c r="Q257" i="12"/>
  <c r="Q259" i="12"/>
  <c r="Q261" i="12"/>
  <c r="Q263" i="12"/>
  <c r="Q265" i="12"/>
  <c r="V253" i="12"/>
  <c r="V255" i="12"/>
  <c r="V257" i="12"/>
  <c r="V259" i="12"/>
  <c r="V261" i="12"/>
  <c r="V263" i="12"/>
  <c r="V265" i="12"/>
  <c r="G267" i="12"/>
  <c r="M267" i="12" s="1"/>
  <c r="M266" i="12" s="1"/>
  <c r="G269" i="12"/>
  <c r="G271" i="12"/>
  <c r="G273" i="12"/>
  <c r="G266" i="12"/>
  <c r="I63" i="1" s="1"/>
  <c r="I267" i="12"/>
  <c r="I269" i="12"/>
  <c r="I271" i="12"/>
  <c r="I273" i="12"/>
  <c r="I266" i="12" s="1"/>
  <c r="K267" i="12"/>
  <c r="K269" i="12"/>
  <c r="K271" i="12"/>
  <c r="K266" i="12" s="1"/>
  <c r="K273" i="12"/>
  <c r="M269" i="12"/>
  <c r="M271" i="12"/>
  <c r="M273" i="12"/>
  <c r="O267" i="12"/>
  <c r="O269" i="12"/>
  <c r="O271" i="12"/>
  <c r="O273" i="12"/>
  <c r="O266" i="12"/>
  <c r="Q267" i="12"/>
  <c r="Q269" i="12"/>
  <c r="Q271" i="12"/>
  <c r="Q273" i="12"/>
  <c r="Q266" i="12" s="1"/>
  <c r="V267" i="12"/>
  <c r="V269" i="12"/>
  <c r="V271" i="12"/>
  <c r="V266" i="12" s="1"/>
  <c r="V273" i="12"/>
  <c r="G275" i="12"/>
  <c r="G279" i="12"/>
  <c r="G274" i="12" s="1"/>
  <c r="I64" i="1" s="1"/>
  <c r="G281" i="12"/>
  <c r="M281" i="12" s="1"/>
  <c r="G283" i="12"/>
  <c r="M283" i="12" s="1"/>
  <c r="G285" i="12"/>
  <c r="G288" i="12"/>
  <c r="I275" i="12"/>
  <c r="I279" i="12"/>
  <c r="I281" i="12"/>
  <c r="I283" i="12"/>
  <c r="I274" i="12" s="1"/>
  <c r="I285" i="12"/>
  <c r="I288" i="12"/>
  <c r="K275" i="12"/>
  <c r="K279" i="12"/>
  <c r="K281" i="12"/>
  <c r="K283" i="12"/>
  <c r="K285" i="12"/>
  <c r="K288" i="12"/>
  <c r="M275" i="12"/>
  <c r="M285" i="12"/>
  <c r="M288" i="12"/>
  <c r="O275" i="12"/>
  <c r="O279" i="12"/>
  <c r="O281" i="12"/>
  <c r="O283" i="12"/>
  <c r="O285" i="12"/>
  <c r="O288" i="12"/>
  <c r="O274" i="12"/>
  <c r="Q275" i="12"/>
  <c r="Q279" i="12"/>
  <c r="Q281" i="12"/>
  <c r="Q283" i="12"/>
  <c r="Q274" i="12" s="1"/>
  <c r="Q285" i="12"/>
  <c r="Q288" i="12"/>
  <c r="V275" i="12"/>
  <c r="V279" i="12"/>
  <c r="V281" i="12"/>
  <c r="V283" i="12"/>
  <c r="V285" i="12"/>
  <c r="V288" i="12"/>
  <c r="G290" i="12"/>
  <c r="M290" i="12" s="1"/>
  <c r="G294" i="12"/>
  <c r="G296" i="12"/>
  <c r="G298" i="12"/>
  <c r="G300" i="12"/>
  <c r="M300" i="12" s="1"/>
  <c r="G304" i="12"/>
  <c r="G307" i="12"/>
  <c r="I290" i="12"/>
  <c r="I294" i="12"/>
  <c r="I296" i="12"/>
  <c r="I298" i="12"/>
  <c r="I300" i="12"/>
  <c r="I304" i="12"/>
  <c r="I307" i="12"/>
  <c r="K290" i="12"/>
  <c r="K294" i="12"/>
  <c r="K296" i="12"/>
  <c r="K298" i="12"/>
  <c r="K300" i="12"/>
  <c r="K304" i="12"/>
  <c r="K307" i="12"/>
  <c r="M294" i="12"/>
  <c r="M296" i="12"/>
  <c r="M298" i="12"/>
  <c r="M304" i="12"/>
  <c r="M307" i="12"/>
  <c r="O290" i="12"/>
  <c r="O294" i="12"/>
  <c r="O296" i="12"/>
  <c r="O298" i="12"/>
  <c r="O300" i="12"/>
  <c r="O304" i="12"/>
  <c r="O307" i="12"/>
  <c r="Q290" i="12"/>
  <c r="Q294" i="12"/>
  <c r="Q296" i="12"/>
  <c r="Q298" i="12"/>
  <c r="Q300" i="12"/>
  <c r="Q304" i="12"/>
  <c r="Q307" i="12"/>
  <c r="V290" i="12"/>
  <c r="V294" i="12"/>
  <c r="V296" i="12"/>
  <c r="V298" i="12"/>
  <c r="V300" i="12"/>
  <c r="V304" i="12"/>
  <c r="V307" i="12"/>
  <c r="G310" i="12"/>
  <c r="M310" i="12" s="1"/>
  <c r="G312" i="12"/>
  <c r="G309" i="12" s="1"/>
  <c r="I66" i="1" s="1"/>
  <c r="G315" i="12"/>
  <c r="G318" i="12"/>
  <c r="I310" i="12"/>
  <c r="I309" i="12" s="1"/>
  <c r="I312" i="12"/>
  <c r="I315" i="12"/>
  <c r="I318" i="12"/>
  <c r="K310" i="12"/>
  <c r="K312" i="12"/>
  <c r="K315" i="12"/>
  <c r="K318" i="12"/>
  <c r="M312" i="12"/>
  <c r="M315" i="12"/>
  <c r="M318" i="12"/>
  <c r="O310" i="12"/>
  <c r="O309" i="12" s="1"/>
  <c r="O312" i="12"/>
  <c r="O315" i="12"/>
  <c r="O318" i="12"/>
  <c r="Q310" i="12"/>
  <c r="Q312" i="12"/>
  <c r="Q315" i="12"/>
  <c r="Q318" i="12"/>
  <c r="Q309" i="12"/>
  <c r="V310" i="12"/>
  <c r="V312" i="12"/>
  <c r="V315" i="12"/>
  <c r="V318" i="12"/>
  <c r="G321" i="12"/>
  <c r="G322" i="12"/>
  <c r="G323" i="12"/>
  <c r="G324" i="12"/>
  <c r="M324" i="12" s="1"/>
  <c r="G325" i="12"/>
  <c r="G326" i="12"/>
  <c r="G327" i="12"/>
  <c r="M327" i="12" s="1"/>
  <c r="G328" i="12"/>
  <c r="M328" i="12" s="1"/>
  <c r="G329" i="12"/>
  <c r="G330" i="12"/>
  <c r="G331" i="12"/>
  <c r="G332" i="12"/>
  <c r="M332" i="12" s="1"/>
  <c r="G333" i="12"/>
  <c r="G334" i="12"/>
  <c r="G335" i="12"/>
  <c r="G336" i="12"/>
  <c r="M336" i="12" s="1"/>
  <c r="G337" i="12"/>
  <c r="G338" i="12"/>
  <c r="I321" i="12"/>
  <c r="I320" i="12" s="1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K321" i="12"/>
  <c r="K322" i="12"/>
  <c r="K323" i="12"/>
  <c r="K324" i="12"/>
  <c r="K325" i="12"/>
  <c r="K326" i="12"/>
  <c r="K327" i="12"/>
  <c r="K328" i="12"/>
  <c r="K329" i="12"/>
  <c r="K330" i="12"/>
  <c r="K331" i="12"/>
  <c r="K332" i="12"/>
  <c r="K333" i="12"/>
  <c r="K334" i="12"/>
  <c r="K335" i="12"/>
  <c r="K336" i="12"/>
  <c r="K337" i="12"/>
  <c r="K338" i="12"/>
  <c r="M321" i="12"/>
  <c r="M320" i="12" s="1"/>
  <c r="M322" i="12"/>
  <c r="M323" i="12"/>
  <c r="M325" i="12"/>
  <c r="M326" i="12"/>
  <c r="M329" i="12"/>
  <c r="M330" i="12"/>
  <c r="M331" i="12"/>
  <c r="M333" i="12"/>
  <c r="M334" i="12"/>
  <c r="M335" i="12"/>
  <c r="M337" i="12"/>
  <c r="M338" i="12"/>
  <c r="O321" i="12"/>
  <c r="O322" i="12"/>
  <c r="O320" i="12" s="1"/>
  <c r="O323" i="12"/>
  <c r="O324" i="12"/>
  <c r="O325" i="12"/>
  <c r="O326" i="12"/>
  <c r="O327" i="12"/>
  <c r="O328" i="12"/>
  <c r="O329" i="12"/>
  <c r="O330" i="12"/>
  <c r="O331" i="12"/>
  <c r="O332" i="12"/>
  <c r="O333" i="12"/>
  <c r="O334" i="12"/>
  <c r="O335" i="12"/>
  <c r="O336" i="12"/>
  <c r="O337" i="12"/>
  <c r="O338" i="12"/>
  <c r="Q321" i="12"/>
  <c r="Q322" i="12"/>
  <c r="Q323" i="12"/>
  <c r="Q324" i="12"/>
  <c r="Q325" i="12"/>
  <c r="Q326" i="12"/>
  <c r="Q327" i="12"/>
  <c r="Q328" i="12"/>
  <c r="Q329" i="12"/>
  <c r="Q330" i="12"/>
  <c r="Q331" i="12"/>
  <c r="Q332" i="12"/>
  <c r="Q333" i="12"/>
  <c r="Q334" i="12"/>
  <c r="Q335" i="12"/>
  <c r="Q336" i="12"/>
  <c r="Q337" i="12"/>
  <c r="Q338" i="12"/>
  <c r="Q320" i="12"/>
  <c r="V321" i="12"/>
  <c r="V322" i="12"/>
  <c r="V323" i="12"/>
  <c r="V324" i="12"/>
  <c r="V325" i="12"/>
  <c r="V326" i="12"/>
  <c r="V327" i="12"/>
  <c r="V328" i="12"/>
  <c r="V329" i="12"/>
  <c r="V330" i="12"/>
  <c r="V331" i="12"/>
  <c r="V332" i="12"/>
  <c r="V333" i="12"/>
  <c r="V334" i="12"/>
  <c r="V335" i="12"/>
  <c r="V336" i="12"/>
  <c r="V337" i="12"/>
  <c r="V338" i="12"/>
  <c r="G340" i="12"/>
  <c r="G339" i="12" s="1"/>
  <c r="I68" i="1" s="1"/>
  <c r="G341" i="12"/>
  <c r="M341" i="12" s="1"/>
  <c r="G342" i="12"/>
  <c r="G343" i="12"/>
  <c r="G344" i="12"/>
  <c r="M344" i="12" s="1"/>
  <c r="G345" i="12"/>
  <c r="M345" i="12" s="1"/>
  <c r="G346" i="12"/>
  <c r="G347" i="12"/>
  <c r="G348" i="12"/>
  <c r="M348" i="12" s="1"/>
  <c r="G349" i="12"/>
  <c r="M349" i="12" s="1"/>
  <c r="G350" i="12"/>
  <c r="I340" i="12"/>
  <c r="I341" i="12"/>
  <c r="I342" i="12"/>
  <c r="I343" i="12"/>
  <c r="I344" i="12"/>
  <c r="I345" i="12"/>
  <c r="I346" i="12"/>
  <c r="I347" i="12"/>
  <c r="I348" i="12"/>
  <c r="I349" i="12"/>
  <c r="I350" i="12"/>
  <c r="K340" i="12"/>
  <c r="K341" i="12"/>
  <c r="K342" i="12"/>
  <c r="K343" i="12"/>
  <c r="K344" i="12"/>
  <c r="K345" i="12"/>
  <c r="K346" i="12"/>
  <c r="K347" i="12"/>
  <c r="K348" i="12"/>
  <c r="K349" i="12"/>
  <c r="K350" i="12"/>
  <c r="M342" i="12"/>
  <c r="M343" i="12"/>
  <c r="M346" i="12"/>
  <c r="M347" i="12"/>
  <c r="M350" i="12"/>
  <c r="O340" i="12"/>
  <c r="O341" i="12"/>
  <c r="O342" i="12"/>
  <c r="O343" i="12"/>
  <c r="O344" i="12"/>
  <c r="O345" i="12"/>
  <c r="O346" i="12"/>
  <c r="O347" i="12"/>
  <c r="O348" i="12"/>
  <c r="O349" i="12"/>
  <c r="O350" i="12"/>
  <c r="Q340" i="12"/>
  <c r="Q341" i="12"/>
  <c r="Q342" i="12"/>
  <c r="Q343" i="12"/>
  <c r="Q344" i="12"/>
  <c r="Q345" i="12"/>
  <c r="Q346" i="12"/>
  <c r="Q347" i="12"/>
  <c r="Q348" i="12"/>
  <c r="Q349" i="12"/>
  <c r="Q350" i="12"/>
  <c r="V340" i="12"/>
  <c r="V341" i="12"/>
  <c r="V342" i="12"/>
  <c r="V343" i="12"/>
  <c r="V344" i="12"/>
  <c r="V345" i="12"/>
  <c r="V346" i="12"/>
  <c r="V347" i="12"/>
  <c r="V348" i="12"/>
  <c r="V349" i="12"/>
  <c r="V350" i="12"/>
  <c r="G352" i="12"/>
  <c r="G353" i="12"/>
  <c r="G354" i="12"/>
  <c r="G355" i="12"/>
  <c r="G356" i="12"/>
  <c r="M356" i="12" s="1"/>
  <c r="G357" i="12"/>
  <c r="G358" i="12"/>
  <c r="I352" i="12"/>
  <c r="I353" i="12"/>
  <c r="I354" i="12"/>
  <c r="I355" i="12"/>
  <c r="I356" i="12"/>
  <c r="I357" i="12"/>
  <c r="I358" i="12"/>
  <c r="K352" i="12"/>
  <c r="K351" i="12" s="1"/>
  <c r="K353" i="12"/>
  <c r="K354" i="12"/>
  <c r="K355" i="12"/>
  <c r="K356" i="12"/>
  <c r="K357" i="12"/>
  <c r="K358" i="12"/>
  <c r="M353" i="12"/>
  <c r="M354" i="12"/>
  <c r="M355" i="12"/>
  <c r="M357" i="12"/>
  <c r="M358" i="12"/>
  <c r="O352" i="12"/>
  <c r="O351" i="12" s="1"/>
  <c r="O353" i="12"/>
  <c r="O354" i="12"/>
  <c r="O355" i="12"/>
  <c r="O356" i="12"/>
  <c r="O357" i="12"/>
  <c r="O358" i="12"/>
  <c r="Q352" i="12"/>
  <c r="Q351" i="12" s="1"/>
  <c r="Q353" i="12"/>
  <c r="Q354" i="12"/>
  <c r="Q355" i="12"/>
  <c r="Q356" i="12"/>
  <c r="Q357" i="12"/>
  <c r="Q358" i="12"/>
  <c r="V352" i="12"/>
  <c r="V351" i="12" s="1"/>
  <c r="V353" i="12"/>
  <c r="V354" i="12"/>
  <c r="V355" i="12"/>
  <c r="V356" i="12"/>
  <c r="V357" i="12"/>
  <c r="V358" i="12"/>
  <c r="AF360" i="12"/>
  <c r="I20" i="1"/>
  <c r="J28" i="1"/>
  <c r="J26" i="1"/>
  <c r="G38" i="1"/>
  <c r="F38" i="1"/>
  <c r="J23" i="1"/>
  <c r="J24" i="1"/>
  <c r="J25" i="1"/>
  <c r="J27" i="1"/>
  <c r="E24" i="1"/>
  <c r="E26" i="1"/>
  <c r="M289" i="12" l="1"/>
  <c r="M252" i="12"/>
  <c r="G41" i="1"/>
  <c r="G39" i="1"/>
  <c r="G42" i="1" s="1"/>
  <c r="G25" i="1" s="1"/>
  <c r="A25" i="1" s="1"/>
  <c r="G40" i="1"/>
  <c r="I351" i="12"/>
  <c r="O339" i="12"/>
  <c r="AE360" i="12"/>
  <c r="I339" i="12"/>
  <c r="G320" i="12"/>
  <c r="I67" i="1" s="1"/>
  <c r="I18" i="1" s="1"/>
  <c r="Q252" i="12"/>
  <c r="I252" i="12"/>
  <c r="I213" i="12"/>
  <c r="V339" i="12"/>
  <c r="K339" i="12"/>
  <c r="V320" i="12"/>
  <c r="K309" i="12"/>
  <c r="M309" i="12"/>
  <c r="M279" i="12"/>
  <c r="M274" i="12" s="1"/>
  <c r="V252" i="12"/>
  <c r="K252" i="12"/>
  <c r="G224" i="12"/>
  <c r="I60" i="1" s="1"/>
  <c r="M230" i="12"/>
  <c r="M224" i="12" s="1"/>
  <c r="O213" i="12"/>
  <c r="K213" i="12"/>
  <c r="O184" i="12"/>
  <c r="M152" i="12"/>
  <c r="G351" i="12"/>
  <c r="I69" i="1" s="1"/>
  <c r="I19" i="1" s="1"/>
  <c r="M340" i="12"/>
  <c r="M339" i="12" s="1"/>
  <c r="O289" i="12"/>
  <c r="G289" i="12"/>
  <c r="I65" i="1" s="1"/>
  <c r="O224" i="12"/>
  <c r="I224" i="12"/>
  <c r="Q184" i="12"/>
  <c r="M8" i="12"/>
  <c r="Q289" i="12"/>
  <c r="I289" i="12"/>
  <c r="O252" i="12"/>
  <c r="G252" i="12"/>
  <c r="I62" i="1" s="1"/>
  <c r="Q224" i="12"/>
  <c r="Q213" i="12"/>
  <c r="G184" i="12"/>
  <c r="I58" i="1" s="1"/>
  <c r="M352" i="12"/>
  <c r="M351" i="12" s="1"/>
  <c r="Q339" i="12"/>
  <c r="K320" i="12"/>
  <c r="V309" i="12"/>
  <c r="V289" i="12"/>
  <c r="K289" i="12"/>
  <c r="V274" i="12"/>
  <c r="K274" i="12"/>
  <c r="G243" i="12"/>
  <c r="I61" i="1" s="1"/>
  <c r="M251" i="12"/>
  <c r="M243" i="12" s="1"/>
  <c r="V213" i="12"/>
  <c r="I184" i="12"/>
  <c r="G360" i="12"/>
  <c r="G213" i="12"/>
  <c r="I59" i="1" s="1"/>
  <c r="M187" i="12"/>
  <c r="M184" i="12" s="1"/>
  <c r="M160" i="12"/>
  <c r="M159" i="12" s="1"/>
  <c r="M175" i="12"/>
  <c r="M174" i="12" s="1"/>
  <c r="G152" i="12"/>
  <c r="I53" i="1" s="1"/>
  <c r="I16" i="1" s="1"/>
  <c r="M122" i="12"/>
  <c r="M121" i="12" s="1"/>
  <c r="M165" i="12"/>
  <c r="M161" i="12" s="1"/>
  <c r="M119" i="12"/>
  <c r="M115" i="12" s="1"/>
  <c r="I70" i="1" l="1"/>
  <c r="I17" i="1"/>
  <c r="I21" i="1" s="1"/>
  <c r="F40" i="1"/>
  <c r="F41" i="1"/>
  <c r="F39" i="1"/>
  <c r="G26" i="1"/>
  <c r="A26" i="1"/>
  <c r="H39" i="1" l="1"/>
  <c r="H42" i="1" s="1"/>
  <c r="F42" i="1"/>
  <c r="J49" i="1"/>
  <c r="J53" i="1"/>
  <c r="J57" i="1"/>
  <c r="J61" i="1"/>
  <c r="J65" i="1"/>
  <c r="J69" i="1"/>
  <c r="J50" i="1"/>
  <c r="J54" i="1"/>
  <c r="J58" i="1"/>
  <c r="J62" i="1"/>
  <c r="J66" i="1"/>
  <c r="J51" i="1"/>
  <c r="J55" i="1"/>
  <c r="J59" i="1"/>
  <c r="J63" i="1"/>
  <c r="J67" i="1"/>
  <c r="J52" i="1"/>
  <c r="J56" i="1"/>
  <c r="J60" i="1"/>
  <c r="J64" i="1"/>
  <c r="J68" i="1"/>
  <c r="H41" i="1"/>
  <c r="I41" i="1"/>
  <c r="H40" i="1"/>
  <c r="I40" i="1" s="1"/>
  <c r="J70" i="1" l="1"/>
  <c r="I39" i="1"/>
  <c r="I42" i="1" s="1"/>
  <c r="G28" i="1"/>
  <c r="G23" i="1"/>
  <c r="A23" i="1" l="1"/>
  <c r="J41" i="1"/>
  <c r="J39" i="1"/>
  <c r="J42" i="1" s="1"/>
  <c r="J40" i="1"/>
  <c r="A24" i="1" l="1"/>
  <c r="G24" i="1"/>
  <c r="A27" i="1" s="1"/>
  <c r="A29" i="1" l="1"/>
  <c r="G29" i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Masa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<sst xmlns="http://schemas.openxmlformats.org/spreadsheetml/2006/main" count="1819" uniqueCount="616">
  <si>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</si>
  <si>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</si>
  <si>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</si>
  <si>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</si>
  <si>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</si>
  <si>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</si>
  <si>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</si>
  <si>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</si>
  <si>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</si>
  <si>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</si>
  <si>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</si>
  <si>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</si>
  <si>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</si>
  <si>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</si>
  <si>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</si>
  <si>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</si>
  <si>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</si>
  <si>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</si>
  <si>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</si>
  <si>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</si>
  <si>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</si>
  <si>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</si>
  <si>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</si>
  <si>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</si>
  <si>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</si>
  <si>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</si>
  <si>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</si>
  <si>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</si>
  <si>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</si>
  <si>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</si>
  <si>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</si>
  <si>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</si>
  <si>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</si>
  <si>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</si>
  <si>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</si>
  <si>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</si>
  <si>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</si>
  <si>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</si>
  <si>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</si>
  <si>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</si>
  <si>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</si>
  <si>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</si>
  <si>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</si>
  <si>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14002</t>
  </si>
  <si>
    <t>Novákovo nám.692, P9-rekonstrukce bytu č.1-2/21-final</t>
  </si>
  <si>
    <t>01</t>
  </si>
  <si>
    <t>Rekonstrukce bytu</t>
  </si>
  <si>
    <t>Objekt:</t>
  </si>
  <si>
    <t>Rozpočet:</t>
  </si>
  <si>
    <t>Veselá Marie</t>
  </si>
  <si>
    <t>Novákovo nám.692, P9-rekonstrukce bytu č.1</t>
  </si>
  <si>
    <t>dle výběrového řízení</t>
  </si>
  <si>
    <t>........</t>
  </si>
  <si>
    <t>Stavba</t>
  </si>
  <si>
    <t>Celkem za stavbu</t>
  </si>
  <si>
    <t>CZK</t>
  </si>
  <si>
    <t>Rekapitulace dílů</t>
  </si>
  <si>
    <t>Typ dílu</t>
  </si>
  <si>
    <t>011</t>
  </si>
  <si>
    <t>Přípravné práce</t>
  </si>
  <si>
    <t>3</t>
  </si>
  <si>
    <t>Svislé a kompletní konstrukce</t>
  </si>
  <si>
    <t>61</t>
  </si>
  <si>
    <t>Úpravy povrchů vnitřní</t>
  </si>
  <si>
    <t>63</t>
  </si>
  <si>
    <t>Podlahy a podlahové konstrukce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</si>
  <si>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</si>
  <si>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</si>
  <si>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</si>
  <si>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</si>
  <si>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</si>
  <si>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</si>
  <si>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</si>
  <si>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</si>
  <si>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720</t>
  </si>
  <si>
    <t>Zdravotechnická instalace</t>
  </si>
  <si>
    <t>725</t>
  </si>
  <si>
    <t>Zařizovací předměty</t>
  </si>
  <si>
    <t>766</t>
  </si>
  <si>
    <t>Konstrukce truhlářské</t>
  </si>
  <si>
    <t>771</t>
  </si>
  <si>
    <t>Podlahy z dlaždic a obklady</t>
  </si>
  <si>
    <t>775</t>
  </si>
  <si>
    <t>Podlahy vlysové a parketové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</si>
  <si>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</si>
  <si>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</si>
  <si>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</si>
  <si>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</si>
  <si>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</si>
  <si>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</si>
  <si>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</si>
  <si>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</si>
  <si>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</si>
  <si>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</si>
  <si>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M21</t>
  </si>
  <si>
    <t>Elektroinstalace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</si>
  <si>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</si>
  <si>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</si>
  <si>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</si>
  <si>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</si>
  <si>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</si>
  <si>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</si>
  <si>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</si>
  <si>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</si>
  <si>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</si>
  <si>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</si>
  <si>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</si>
  <si>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</si>
  <si>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</si>
  <si>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</si>
  <si>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</si>
  <si>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</si>
  <si>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</si>
  <si>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</si>
  <si>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</si>
  <si>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</si>
  <si>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</si>
  <si>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</si>
  <si>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</si>
  <si>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</si>
  <si>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</si>
  <si>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</si>
  <si>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</si>
  <si>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</si>
  <si>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</si>
  <si>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</si>
  <si>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</si>
  <si>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</si>
  <si>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000000011v</t>
  </si>
  <si>
    <t>Ochrana stávajících konstrukcí zabudovaných</t>
  </si>
  <si>
    <t>soubor</t>
  </si>
  <si>
    <t>Vlastní</t>
  </si>
  <si>
    <t>Indiv</t>
  </si>
  <si>
    <t>Práce</t>
  </si>
  <si>
    <t>POL1_1</t>
  </si>
  <si>
    <t>000000013v</t>
  </si>
  <si>
    <t>Odpojení příp. ochrana inženýrských sítí (TZB) před zahájením bouracích prací</t>
  </si>
  <si>
    <t>POL1_</t>
  </si>
  <si>
    <t>000000014v</t>
  </si>
  <si>
    <t>Stavební přípomoci pro TZB-sekání rýh,drážek,prostupů, jejich zapraveníé, začištění</t>
  </si>
  <si>
    <t>000000030v</t>
  </si>
  <si>
    <t>Ochrana komunikačních tras zakrytím desky DTD+juta nebo volně povlak PVC</t>
  </si>
  <si>
    <t>725110814R00</t>
  </si>
  <si>
    <t>Demontáž klozetů kombinovaných</t>
  </si>
  <si>
    <t>RTS 20/ II</t>
  </si>
  <si>
    <t>RTS 20/ I</t>
  </si>
  <si>
    <t>725210821R00</t>
  </si>
  <si>
    <t>Demontáž umyvadel bez výtokových armatur</t>
  </si>
  <si>
    <t>725220851R00</t>
  </si>
  <si>
    <t>Demontáž van včetně vybourání obezdezdívky</t>
  </si>
  <si>
    <t>725310823R00</t>
  </si>
  <si>
    <t>Demontáž dřezů 1dílných v kuchyňské sestavě</t>
  </si>
  <si>
    <t>725610810R00</t>
  </si>
  <si>
    <t>Demontáž sporáku</t>
  </si>
  <si>
    <t>725662800R0w</t>
  </si>
  <si>
    <t>Demontáž digestoře el.</t>
  </si>
  <si>
    <t>725820801R00</t>
  </si>
  <si>
    <t>Demontáž baterie nástěnné do G 3/4</t>
  </si>
  <si>
    <t>725840851R00</t>
  </si>
  <si>
    <t>Demontáž baterie sprch., vanová</t>
  </si>
  <si>
    <t>kus</t>
  </si>
  <si>
    <t>725810811R00</t>
  </si>
  <si>
    <t>Demontáž ventilu výtokového nástěnného</t>
  </si>
  <si>
    <t>766812840R00</t>
  </si>
  <si>
    <t>Demontáž kuchyňských linek do 2,1 m</t>
  </si>
  <si>
    <t>766825821R00</t>
  </si>
  <si>
    <t>Demontáž vestavěných skříní 2křídlových</t>
  </si>
  <si>
    <t>chodba : 2</t>
  </si>
  <si>
    <t>VV</t>
  </si>
  <si>
    <t>968061125R00</t>
  </si>
  <si>
    <t>Vyvěšení dřevěných dveřních křídel pl. do 2 m2</t>
  </si>
  <si>
    <t>kuchyň : 1</t>
  </si>
  <si>
    <t>WC : 1</t>
  </si>
  <si>
    <t>koupelna : 1</t>
  </si>
  <si>
    <t>Komora : 1</t>
  </si>
  <si>
    <t>obývací pokoj : 1</t>
  </si>
  <si>
    <t>ložnice : 1</t>
  </si>
  <si>
    <t xml:space="preserve">chodba : </t>
  </si>
  <si>
    <t>766662811R00</t>
  </si>
  <si>
    <t>Demontáž prahů dveří 1křídlových</t>
  </si>
  <si>
    <t>chodba : 1</t>
  </si>
  <si>
    <t>776401800R00</t>
  </si>
  <si>
    <t>Demontáž soklíků nebo lišt, pryžových nebo z PVC</t>
  </si>
  <si>
    <t>m</t>
  </si>
  <si>
    <t>chodba : 2*(5,9+3,2+0,55+0,31)-3*0,8-3*0,6</t>
  </si>
  <si>
    <t>776511820RT2</t>
  </si>
  <si>
    <t>Odstranění PVC a koberců lepených s podložkou z ploch 10 - 20 m2</t>
  </si>
  <si>
    <t>m2</t>
  </si>
  <si>
    <t>chodba : 1,25*4,7+0,31*2,1+3,2*1,2+1,56*0,55</t>
  </si>
  <si>
    <t>965048150Vvv</t>
  </si>
  <si>
    <t>Dočištění povrchu po vybourání krytin, tmel do 50% odstr.lepidla -  PVC</t>
  </si>
  <si>
    <t>Odkaz na mn. položky pořadí 19 : 11,22400</t>
  </si>
  <si>
    <t>965081702R00</t>
  </si>
  <si>
    <t xml:space="preserve">Bourání soklíků z dlažeb keramických </t>
  </si>
  <si>
    <t>WC : 2*(0,8+1,0)</t>
  </si>
  <si>
    <t>965081712RT1</t>
  </si>
  <si>
    <t>Bourání dlažeb keramických tl.10 mm, pl. do 1 m2 ručně, dlaždice keramické</t>
  </si>
  <si>
    <t>WC : 0,8*1,0</t>
  </si>
  <si>
    <t>koupelna : 1,41*1,8</t>
  </si>
  <si>
    <t>Komora : 0,78*1,21</t>
  </si>
  <si>
    <t>965048150Vmv</t>
  </si>
  <si>
    <t>Dočištění povrchu po vybourání dlažeb, tmel do 50% degrad.vrstvy betonu</t>
  </si>
  <si>
    <t>20/IIv</t>
  </si>
  <si>
    <t>Odkaz na mn. položky pořadí 22 : 4,28180</t>
  </si>
  <si>
    <t>978059531R00</t>
  </si>
  <si>
    <t>Odsekání vnitřních obkladů stěn nad 2 m2</t>
  </si>
  <si>
    <t>kuchyň : (2,46+1,05+2,05)*1,44</t>
  </si>
  <si>
    <t>koupelna : (2*(1,41+1,8)-0,6)*1,7</t>
  </si>
  <si>
    <t>978013191R00</t>
  </si>
  <si>
    <t>Otlučení omítek vnitřních stěn v rozsahu do 100 % pod obkladem</t>
  </si>
  <si>
    <t>Odkaz na mn. položky pořadí 24 : 17,90040</t>
  </si>
  <si>
    <t>766111820R00</t>
  </si>
  <si>
    <t>Demontáž dřevěných stěn plných</t>
  </si>
  <si>
    <t>WC-šachta : 0,8*2,7</t>
  </si>
  <si>
    <t>766825811R0v</t>
  </si>
  <si>
    <t>Demontáž vestavěných dvířek 1křídlových</t>
  </si>
  <si>
    <t>WC- šachta : 2</t>
  </si>
  <si>
    <t>775411810R00</t>
  </si>
  <si>
    <t>Demontáž lišt dřevěných, přibíjených</t>
  </si>
  <si>
    <t>obývací pokoj : 2*(5,34+3,43)-0,8</t>
  </si>
  <si>
    <t>ložnice : 2*(3,53+4,05)-0,8</t>
  </si>
  <si>
    <t>766892325R00</t>
  </si>
  <si>
    <t>Demontáž záclon.krytů do 360 cm</t>
  </si>
  <si>
    <t>785411800R00</t>
  </si>
  <si>
    <t>Odstranění tapet lepených papírových do 3,8 m</t>
  </si>
  <si>
    <t>kuchyň : 2*(3,31+2,46)*2,70</t>
  </si>
  <si>
    <t>odpočet otvorů : -1,5*1,6-0,8*2,0</t>
  </si>
  <si>
    <t>ker.obklad : -(2,46+1,05+2,05)*1,44</t>
  </si>
  <si>
    <t>Mezisoučet</t>
  </si>
  <si>
    <t>WC : 2*(0,8+1,0)*2,70</t>
  </si>
  <si>
    <t>odpočet otvorů : -0,6*2,0</t>
  </si>
  <si>
    <t>Odkaz na mn. položky pořadí 26 : 2,16000*-1</t>
  </si>
  <si>
    <t>ložnice : 2*(3,53+4,05)*2,70</t>
  </si>
  <si>
    <t>978011211R00</t>
  </si>
  <si>
    <t>Odstranění štukové vrstvy vnitřních stropů</t>
  </si>
  <si>
    <t>kuchyň : 3,31*2,46</t>
  </si>
  <si>
    <t>obývací pokoj : 5,34*3,43</t>
  </si>
  <si>
    <t>ložnice : 3,53*4,05</t>
  </si>
  <si>
    <t>978013211R00</t>
  </si>
  <si>
    <t xml:space="preserve">Odstranění štukové vrstvy omítky z vnitřních stěn </t>
  </si>
  <si>
    <t>koupelna : 2*(1,41+1,8)*2,70</t>
  </si>
  <si>
    <t>ker.obklad : -(2*(1,41+1,8)-0,6)*1,7</t>
  </si>
  <si>
    <t>odpočet otvorů : -0,3*0,6</t>
  </si>
  <si>
    <t>Komora : 2*(0,78+1,21)*2,70</t>
  </si>
  <si>
    <t>obývací pokoj : 2*(5,34+3,43)*2,70</t>
  </si>
  <si>
    <t>chodba : 2*(5,9+3,2+0,55+0,31)*2,70</t>
  </si>
  <si>
    <t>odpočet otvorů : -3*0,8*2,0-3*0,6*2,0-0,9*2,0</t>
  </si>
  <si>
    <t>342255020RT2</t>
  </si>
  <si>
    <t>Příčky z desek Ytong tl. 5 cm desky 600 x 250 x 50 mm</t>
  </si>
  <si>
    <t>Odkaz na mn. položky pořadí 26 : 2,16000</t>
  </si>
  <si>
    <t>odpočet dvířek : -0,5*0,5</t>
  </si>
  <si>
    <t>342263410R01</t>
  </si>
  <si>
    <t>Osazení revizních dvířek do příček, do 0,25 m2 vč. dodání vel. 500x500 mm</t>
  </si>
  <si>
    <t>610991111R00</t>
  </si>
  <si>
    <t>Zakrývání výplní vnitřních otvorů</t>
  </si>
  <si>
    <t>kuchyň : 1,8*1,9+1,1*2,3</t>
  </si>
  <si>
    <t>WC : 0,9*2,3</t>
  </si>
  <si>
    <t>koupelna : 0,9*2,3</t>
  </si>
  <si>
    <t>Komora : 0,9*2,3</t>
  </si>
  <si>
    <t>obývací pokoj : 1,8*1,9+1,1*2,3</t>
  </si>
  <si>
    <t>ložnice : 1,8*1,9+1,1*2,3</t>
  </si>
  <si>
    <t>chodba : 3*1,8*1,9+3*1,1*2,3+1,3*2,3</t>
  </si>
  <si>
    <t>601016191R00</t>
  </si>
  <si>
    <t>Penetrační nátěr stropů</t>
  </si>
  <si>
    <t>Odkaz na mn. položky pořadí 31 : 56,26110</t>
  </si>
  <si>
    <t>611421211R00</t>
  </si>
  <si>
    <t>Oprava váp.omítek stropů do 10% plochy - hrubých</t>
  </si>
  <si>
    <t>611471411R00</t>
  </si>
  <si>
    <t>Úprava stropů aktivovaným štukem tl. 2 - 3 mm</t>
  </si>
  <si>
    <t>Odkaz na mn. položky pořadí 36 : 56,26110</t>
  </si>
  <si>
    <t>602016191R00</t>
  </si>
  <si>
    <t xml:space="preserve">Penetrační nátěr stěn </t>
  </si>
  <si>
    <t>Odkaz na mn. položky pořadí 25 : 17,90040</t>
  </si>
  <si>
    <t>Odkaz na mn. položky pořadí 32 : 166,19160</t>
  </si>
  <si>
    <t>Odkaz na mn. položky pořadí 33 : 1,91000</t>
  </si>
  <si>
    <t>612421311R00</t>
  </si>
  <si>
    <t>Oprava vápen.omítek stěn do 30 % pl. - hrubých</t>
  </si>
  <si>
    <t>612481211RT6</t>
  </si>
  <si>
    <t xml:space="preserve">Montáž výztužné sítě(perlinky)do stěrky-vnit.stěny včetně výztužné sítě a stěrkového tmelu </t>
  </si>
  <si>
    <t>612471411RT2</t>
  </si>
  <si>
    <t>Úprava vnitřních stěn aktivovaným štukem s použitím suché maltové směsi</t>
  </si>
  <si>
    <t>Odkaz na mn. položky pořadí 41 : 1,91000</t>
  </si>
  <si>
    <t>612421626R00</t>
  </si>
  <si>
    <t>Omítka vnitřní zdiva, MVC, hladká, hladká pod obklad</t>
  </si>
  <si>
    <t>632477122R00</t>
  </si>
  <si>
    <t>Reprofil. polymercement.maltou,tl.do5mm+penetrace</t>
  </si>
  <si>
    <t>952901111R00</t>
  </si>
  <si>
    <t>Vyčištění budov o výšce podlaží do 4 m</t>
  </si>
  <si>
    <t>953946111R00</t>
  </si>
  <si>
    <t xml:space="preserve">Dodávka a osazení ventilačních mřížek </t>
  </si>
  <si>
    <t>WC : 2</t>
  </si>
  <si>
    <t>koupelna : 2</t>
  </si>
  <si>
    <t>Komora : 2</t>
  </si>
  <si>
    <t>999281105R00</t>
  </si>
  <si>
    <t>Přesun hmot pro opravy a údržbu do výšky 6 m</t>
  </si>
  <si>
    <t>t</t>
  </si>
  <si>
    <t>Přesun hmot</t>
  </si>
  <si>
    <t>POL7_</t>
  </si>
  <si>
    <t>711212000RU1</t>
  </si>
  <si>
    <t>Penetrace podkladu pod hydroizolační nátěr,vč.dod. Primer G (fa Mapei)</t>
  </si>
  <si>
    <t>POL1_7</t>
  </si>
  <si>
    <t>koupelna : (2*(1,41+1,8)-0,6)*0,2</t>
  </si>
  <si>
    <t>(2*1,0+1,41)*1,8</t>
  </si>
  <si>
    <t>711212002RT3</t>
  </si>
  <si>
    <t>Hydroizolační povlak - nátěr nebo stěrka Mapelastic (fa Mapei), pružná hydroizolace tl. 2mm</t>
  </si>
  <si>
    <t>Odkaz na mn. položky pořadí 48 : 7,30200</t>
  </si>
  <si>
    <t>711212601RT2</t>
  </si>
  <si>
    <t>Těsnicí pás do spoje podlaha - stěna Mapeband š. 100 mm (fa Mapei)</t>
  </si>
  <si>
    <t>koupelna : 2*(1,41+1,8)</t>
  </si>
  <si>
    <t>711212611RT2</t>
  </si>
  <si>
    <t>Těsnicí pás do spoje stěna - stěna Mapeband š. 100 mm (fa Mapei)</t>
  </si>
  <si>
    <t>2*2,0+2*0,20</t>
  </si>
  <si>
    <t>711212602RT2</t>
  </si>
  <si>
    <t>Těsnicí roh vnější, vnitřní do spoje podlaha-stěna Mapeband - vnější, vnitřní roh</t>
  </si>
  <si>
    <t>4</t>
  </si>
  <si>
    <t>998711201R00</t>
  </si>
  <si>
    <t>Přesun hmot pro izolace proti vodě, výšky do 6 m</t>
  </si>
  <si>
    <t>720000001</t>
  </si>
  <si>
    <t>hrubý rozvod vody odpadů</t>
  </si>
  <si>
    <t>ks</t>
  </si>
  <si>
    <t>720000002</t>
  </si>
  <si>
    <t>montáž WC kombi</t>
  </si>
  <si>
    <t>720000003</t>
  </si>
  <si>
    <t>montáž roh.kohoutů</t>
  </si>
  <si>
    <t>720000004</t>
  </si>
  <si>
    <t>monáž umyvadla</t>
  </si>
  <si>
    <t>720000005</t>
  </si>
  <si>
    <t>montáž sprch koutu</t>
  </si>
  <si>
    <t>720000006</t>
  </si>
  <si>
    <t>montáž sprch.baterie</t>
  </si>
  <si>
    <t>720000007</t>
  </si>
  <si>
    <t>rozvod plynu,sekání</t>
  </si>
  <si>
    <t>720000008</t>
  </si>
  <si>
    <t>montáž bat.stoj.umyvadlové</t>
  </si>
  <si>
    <t>998721201R00</t>
  </si>
  <si>
    <t>Přesun hmot pro ZTI, výšky do 6 m</t>
  </si>
  <si>
    <t>725000001</t>
  </si>
  <si>
    <t>potrubí,tvarovky voda a odpady</t>
  </si>
  <si>
    <t>Specifikace</t>
  </si>
  <si>
    <t>POL3_</t>
  </si>
  <si>
    <t>725000002</t>
  </si>
  <si>
    <t>WC kombi zadní</t>
  </si>
  <si>
    <t>725000003</t>
  </si>
  <si>
    <t>šroub k WC/nerez/</t>
  </si>
  <si>
    <t>725000004</t>
  </si>
  <si>
    <t>sedátko k WC</t>
  </si>
  <si>
    <t>725000005</t>
  </si>
  <si>
    <t>dop kus k WC VIEGA 100</t>
  </si>
  <si>
    <t>725000006</t>
  </si>
  <si>
    <t>roh.kohout SCHELL 1/2"/3/8"</t>
  </si>
  <si>
    <t>725000007</t>
  </si>
  <si>
    <t>kohout kombi SCHELL 1/2"/3/4"/</t>
  </si>
  <si>
    <t>725000008</t>
  </si>
  <si>
    <t>umyvadlo LYRA 55</t>
  </si>
  <si>
    <t>725000009</t>
  </si>
  <si>
    <t>sifon umyvadlo</t>
  </si>
  <si>
    <t>725000010</t>
  </si>
  <si>
    <t>šroub umyvadlo</t>
  </si>
  <si>
    <t>725000011</t>
  </si>
  <si>
    <t>baterie stoj.umyvadlo</t>
  </si>
  <si>
    <t>725000012</t>
  </si>
  <si>
    <t>sprchová vanička</t>
  </si>
  <si>
    <t>725000013</t>
  </si>
  <si>
    <t>sprchová zástěna</t>
  </si>
  <si>
    <t>725000014</t>
  </si>
  <si>
    <t>sifon sprchová vanička</t>
  </si>
  <si>
    <t>725000015</t>
  </si>
  <si>
    <t>sprchová baterie 150</t>
  </si>
  <si>
    <t>725000016</t>
  </si>
  <si>
    <t>baterie dřez</t>
  </si>
  <si>
    <t>725000017</t>
  </si>
  <si>
    <t>sifon dřez</t>
  </si>
  <si>
    <t>725000018</t>
  </si>
  <si>
    <t>pračkový sifon</t>
  </si>
  <si>
    <t>725000019</t>
  </si>
  <si>
    <t>pračkový kohout SCHELL 1/2"/3/4"</t>
  </si>
  <si>
    <t>725000020</t>
  </si>
  <si>
    <t>trubka CU 18 Plyn</t>
  </si>
  <si>
    <t>725000021</t>
  </si>
  <si>
    <t>koleno CU map.plyn 18</t>
  </si>
  <si>
    <t>725000022</t>
  </si>
  <si>
    <t>přechod CU map.18/1/2"</t>
  </si>
  <si>
    <t>725000023</t>
  </si>
  <si>
    <t>přechod CU map.18/1"</t>
  </si>
  <si>
    <t>725000024</t>
  </si>
  <si>
    <t>koleno mosaz 1"</t>
  </si>
  <si>
    <t>725000025</t>
  </si>
  <si>
    <t>kul.kohout plyn 1/2"</t>
  </si>
  <si>
    <t>725000026</t>
  </si>
  <si>
    <t>hadice plyn na dopojení sporáku</t>
  </si>
  <si>
    <t>725000027</t>
  </si>
  <si>
    <t>drob.materiál</t>
  </si>
  <si>
    <t>998725201R00</t>
  </si>
  <si>
    <t>Přesun hmot pro zařizovací předměty, výšky do 6 m</t>
  </si>
  <si>
    <t>766660010RA0</t>
  </si>
  <si>
    <t>Montáž dveří jednokřídlových šířky 60 cm</t>
  </si>
  <si>
    <t>Agregovaná položka</t>
  </si>
  <si>
    <t>POL2_7</t>
  </si>
  <si>
    <t>61161801R</t>
  </si>
  <si>
    <t>Dveře vnitřní hladké plné 1kř. 60x197 cm vč.zámku a kování</t>
  </si>
  <si>
    <t>SPCM</t>
  </si>
  <si>
    <t>766660014RA0</t>
  </si>
  <si>
    <t>Montáž dveří jednokřídlových šířky 80 cm</t>
  </si>
  <si>
    <t>61161803R</t>
  </si>
  <si>
    <t>766660120RAv</t>
  </si>
  <si>
    <t>D+M  Dveře vchodové  protipožární, šířky 90 cm, vč. kování, zámku, kukátka  demontáž a likvidace stávajících dveří</t>
  </si>
  <si>
    <t>766812115R00</t>
  </si>
  <si>
    <t>Montáž kuchyňských linek dřevěných linek š.do 2,4m</t>
  </si>
  <si>
    <t>61581624.AR</t>
  </si>
  <si>
    <t>766695213R00</t>
  </si>
  <si>
    <t>Montáž prahů dveří jednokřídlových š. nad 10 cm</t>
  </si>
  <si>
    <t>61187181R</t>
  </si>
  <si>
    <t>998766201R00</t>
  </si>
  <si>
    <t>Přesun hmot pro truhlářské konstr., výšky do 6 m</t>
  </si>
  <si>
    <t>771101210RT1</t>
  </si>
  <si>
    <t>Penetrace podkladu pod dlažby penetrační nátěr Primer G</t>
  </si>
  <si>
    <t>771475014RT1</t>
  </si>
  <si>
    <t>Obklad soklíků keram.rovných, tmel,výška 10 cm lepidlo Monoflex, spár.hm.ASO-Flexfuge (Schömburg)</t>
  </si>
  <si>
    <t>chodba : 2*(5,9+3,2+0,55+0,31)-3*0,8-3*0,6-0,9</t>
  </si>
  <si>
    <t>Komora : 2*(0,78+1,21)-0,6</t>
  </si>
  <si>
    <t>771479001R00</t>
  </si>
  <si>
    <t>Řezání dlaždic keramických pro soklíky</t>
  </si>
  <si>
    <t>Odkaz na mn. položky pořadí 102 : 18,20000</t>
  </si>
  <si>
    <t>771575109RT1</t>
  </si>
  <si>
    <t>Montáž podlah keram.,hladké, tmel, 30x30 cm weberfor profiflex (lep),webercolor perfect (sp)</t>
  </si>
  <si>
    <t>771579791R00</t>
  </si>
  <si>
    <t>Příplatek za plochu podlah keram. do 5 m2 jednotl.</t>
  </si>
  <si>
    <t>Odkaz na mn. položky pořadí 104 : 4,28180</t>
  </si>
  <si>
    <t>771578011RT1</t>
  </si>
  <si>
    <t>Spára podlaha - stěna, silikonem Escosil (Schomburg)</t>
  </si>
  <si>
    <t>Odkaz na mn. položky pořadí 50 : 6,42000</t>
  </si>
  <si>
    <t>597642031R</t>
  </si>
  <si>
    <t>Dlažba ref.Taurus Granit protiskluz. SB 300x300x9 mm</t>
  </si>
  <si>
    <t>POL3_0</t>
  </si>
  <si>
    <t>Odkaz na mn. položky pořadí 104 : 4,28180*1,1</t>
  </si>
  <si>
    <t>Odkaz na mn. položky pořadí 102 : 18,20000*0,165</t>
  </si>
  <si>
    <t>998771201R00</t>
  </si>
  <si>
    <t>Přesun hmot pro podlahy z dlaždic, výšky do 6 m</t>
  </si>
  <si>
    <t>775591900R00</t>
  </si>
  <si>
    <t>Oprava podlah, broušení vlysů, parket trojnásobné</t>
  </si>
  <si>
    <t>775413121R00</t>
  </si>
  <si>
    <t>Podlahové lišty připevněné vruty, DB 6/1,5 cm</t>
  </si>
  <si>
    <t>Odkaz na mn. položky pořadí 28 : 31,10000</t>
  </si>
  <si>
    <t>775599141R00</t>
  </si>
  <si>
    <t>Lak dřevěných podlah Bona Novia, Z+2x,přebroušení</t>
  </si>
  <si>
    <t>Odkaz na mn. položky pořadí 109 : 32,61270</t>
  </si>
  <si>
    <t>998775201R00</t>
  </si>
  <si>
    <t>Přesun hmot pro podlahy vlysové, výšky do 6 m</t>
  </si>
  <si>
    <t>776101119R01</t>
  </si>
  <si>
    <t>Očištění povrchů</t>
  </si>
  <si>
    <t>776590100V00</t>
  </si>
  <si>
    <t>Vysátí podkladu nášlap ploch podlah</t>
  </si>
  <si>
    <t>Odkaz na mn. položky pořadí 113 : 11,22400</t>
  </si>
  <si>
    <t>776101121R00</t>
  </si>
  <si>
    <t>Provedení penetrace podkladu</t>
  </si>
  <si>
    <t>Odkaz na mn. položky pořadí 114 : 11,22400</t>
  </si>
  <si>
    <t>776421100RU1</t>
  </si>
  <si>
    <t>Lepení podlahových soklíků z PVC a vinylu včetně dodávky soklíku PVC</t>
  </si>
  <si>
    <t>Odkaz na mn. položky pořadí 18 : 15,72000</t>
  </si>
  <si>
    <t>776521100RT1</t>
  </si>
  <si>
    <t>Lepení povlak.podlah z pásů PVC  pouze položení - PVC ve specifikaci</t>
  </si>
  <si>
    <t>28412306R</t>
  </si>
  <si>
    <t xml:space="preserve">Podlahovina PVC extra </t>
  </si>
  <si>
    <t>Odkaz na mn. položky pořadí 117 : 11,22400*1,05</t>
  </si>
  <si>
    <t>998776201R00</t>
  </si>
  <si>
    <t>Přesun hmot pro podlahy povlakové, výšky do 6 m</t>
  </si>
  <si>
    <t>777101101R00</t>
  </si>
  <si>
    <t>Příprava podkladu - vysávání podlah prům.vysavačem</t>
  </si>
  <si>
    <t>777652955R00</t>
  </si>
  <si>
    <t xml:space="preserve">Oprava podlah - penetrace </t>
  </si>
  <si>
    <t>Odkaz na mn. položky pořadí 120 : 11,22400</t>
  </si>
  <si>
    <t>777561020R00</t>
  </si>
  <si>
    <t>Vyrovnání podlahy stěrkou Unirovnal tloušťky 2 mm</t>
  </si>
  <si>
    <t>998777201R00</t>
  </si>
  <si>
    <t>Přesun hmot pro podlahy syntetické, výšky do 6 m</t>
  </si>
  <si>
    <t>781101210RT1</t>
  </si>
  <si>
    <t>Penetrace podkladu pod obklady penetrační nátěr Primer G</t>
  </si>
  <si>
    <t>kuchyň : (2,46+2*0,6)*0,60</t>
  </si>
  <si>
    <t>koupelna : (2*(1,41+1,8)-0,6)*2,0</t>
  </si>
  <si>
    <t>WC : (2*(0,8+1,0)-0,6)*1,5</t>
  </si>
  <si>
    <t>781475115RT1</t>
  </si>
  <si>
    <t>Obklad vnitřní stěn keramický, do tmele, 25x25 cm weberfor profiflex (lep),webercolor comfort (sp)</t>
  </si>
  <si>
    <t>Odkaz na mn. položky pořadí 124 : 18,33600</t>
  </si>
  <si>
    <t>597813667R</t>
  </si>
  <si>
    <t>Obkládačka 20x25  ref.Color One</t>
  </si>
  <si>
    <t>Odkaz na mn. položky pořadí 125 : 18,33600*1,1</t>
  </si>
  <si>
    <t>781419706R00</t>
  </si>
  <si>
    <t>Příplatek za spárovací vodotěsnou hmotu - plošně</t>
  </si>
  <si>
    <t>Odkaz na mn. položky pořadí 125 : 18,33600</t>
  </si>
  <si>
    <t>781491001RTv</t>
  </si>
  <si>
    <t>Dod. a montáž lišt k obkladům rohových, koutových i dilatačních-plast</t>
  </si>
  <si>
    <t>koupelna : (2*(1,41+1,8)-0,6)</t>
  </si>
  <si>
    <t>WC : (2*(0,8+1,0)-0,6)</t>
  </si>
  <si>
    <t>998781201R00</t>
  </si>
  <si>
    <t>Přesun hmot pro obklady keramické, výšky do 6 m</t>
  </si>
  <si>
    <t>783201811R00</t>
  </si>
  <si>
    <t>Odstranění nátěrů z kovových konstrukcí oškrábáním</t>
  </si>
  <si>
    <t>zárubně : (2*2,1+0,7)*0,40*3</t>
  </si>
  <si>
    <t>(2*2,1+0,9)*0,40*3</t>
  </si>
  <si>
    <t>(2*2,1+1,0)*0,40</t>
  </si>
  <si>
    <t>783904811R00</t>
  </si>
  <si>
    <t>Odrezivění kovových konstrukcí</t>
  </si>
  <si>
    <t>Odkaz na mn. položky pořadí 130 : 14,08000</t>
  </si>
  <si>
    <t>783903811R00</t>
  </si>
  <si>
    <t>Odmaštění chemickými rozpouštědly</t>
  </si>
  <si>
    <t>783220010RAC</t>
  </si>
  <si>
    <t>Nátěr kovových doplňkových konstrukcí syntetický dvojnásobný krycí s 1x emailováním</t>
  </si>
  <si>
    <t>Odkaz na mn. položky pořadí 132 : 14,08000</t>
  </si>
  <si>
    <t>783201831R00</t>
  </si>
  <si>
    <t>Odstr. nátěrů z kovových konstr. chem.odstraňovači</t>
  </si>
  <si>
    <t>radiátory : 0,68*0,16*2*48</t>
  </si>
  <si>
    <t>3,14*0,12*1,5*6</t>
  </si>
  <si>
    <t>potrubí-odhad : 3,14*0,02*10,0</t>
  </si>
  <si>
    <t>783324340R00</t>
  </si>
  <si>
    <t>Nátěr syntetický litin. radiátorů Z +2x + 2x email</t>
  </si>
  <si>
    <t>783424340R00</t>
  </si>
  <si>
    <t>Nátěr syntet. potrubí do DN 50 mm  Z+2x +1x email</t>
  </si>
  <si>
    <t>potrubí-odhad : 10,0</t>
  </si>
  <si>
    <t>784011221RT2</t>
  </si>
  <si>
    <t>Zakrytí předmětů včetně dodávky fólie tl. 0,04 mm</t>
  </si>
  <si>
    <t>POL1_0</t>
  </si>
  <si>
    <t>Odkaz na mn. položky pořadí 35 : 44,90000</t>
  </si>
  <si>
    <t>784011111R00</t>
  </si>
  <si>
    <t>Oprášení/ometení podkladu</t>
  </si>
  <si>
    <t>Odkaz na mn. položky pořadí 42 : 168,10160</t>
  </si>
  <si>
    <t>784191101R00</t>
  </si>
  <si>
    <t>Penetrace podkladu univerzální Primalex 1x</t>
  </si>
  <si>
    <t>784195212R00</t>
  </si>
  <si>
    <t>Malba Primalex Plus, bílá, bez penetrace, 2 x</t>
  </si>
  <si>
    <t>Odkaz na mn. položky pořadí 139 : 224,36270</t>
  </si>
  <si>
    <t>210000001</t>
  </si>
  <si>
    <t>CYKY 3x1,5</t>
  </si>
  <si>
    <t>POL1_9</t>
  </si>
  <si>
    <t>210000002</t>
  </si>
  <si>
    <t>CYKY 3x2,5</t>
  </si>
  <si>
    <t>210000003</t>
  </si>
  <si>
    <t>CYKY 5x2,5</t>
  </si>
  <si>
    <t>210000004</t>
  </si>
  <si>
    <t>CYKY 5x6</t>
  </si>
  <si>
    <t>210000005</t>
  </si>
  <si>
    <t>Koaxiální kabel</t>
  </si>
  <si>
    <t>210000006</t>
  </si>
  <si>
    <t>CYA 6</t>
  </si>
  <si>
    <t>210000007</t>
  </si>
  <si>
    <t>Krabice KP 68</t>
  </si>
  <si>
    <t>210000008</t>
  </si>
  <si>
    <t>Zásuvka 230V</t>
  </si>
  <si>
    <t>210000009</t>
  </si>
  <si>
    <t>Zásuvky dvoj 230V</t>
  </si>
  <si>
    <t>210000010</t>
  </si>
  <si>
    <t>TV zásuvka</t>
  </si>
  <si>
    <t>210000011</t>
  </si>
  <si>
    <t>Vypínač č1</t>
  </si>
  <si>
    <t>210000012</t>
  </si>
  <si>
    <t>Vypínač č6</t>
  </si>
  <si>
    <t>210000013</t>
  </si>
  <si>
    <t>Vypínač č7</t>
  </si>
  <si>
    <t>210000014</t>
  </si>
  <si>
    <t>Tlačítko</t>
  </si>
  <si>
    <t>210000015</t>
  </si>
  <si>
    <t>Ventilátor s doběhem</t>
  </si>
  <si>
    <t>210000017</t>
  </si>
  <si>
    <t>Úprava elektroměrového rozvaděče+2x revize</t>
  </si>
  <si>
    <t>210000018</t>
  </si>
  <si>
    <t>Rozvodnice s jištěním silnoproud</t>
  </si>
  <si>
    <t>210000019</t>
  </si>
  <si>
    <t>Revize</t>
  </si>
  <si>
    <t>979082111R00</t>
  </si>
  <si>
    <t>Vnitrostaveništní doprava suti do 10 m</t>
  </si>
  <si>
    <t>Přesun suti</t>
  </si>
  <si>
    <t>POL8_</t>
  </si>
  <si>
    <t>979082121R00</t>
  </si>
  <si>
    <t>Příplatek k vnitrost. dopravě suti za dalších 5 m</t>
  </si>
  <si>
    <t>979083117R00</t>
  </si>
  <si>
    <t>Vodorovné přemístění suti na skládku do 6000 m</t>
  </si>
  <si>
    <t>979083191R00</t>
  </si>
  <si>
    <t>Příplatek za dalších započatých 1000 m nad 6000 m</t>
  </si>
  <si>
    <t>979087113R00</t>
  </si>
  <si>
    <t xml:space="preserve">Nakládání vybour.hmot na doprav.prostředky </t>
  </si>
  <si>
    <t>979093111R00</t>
  </si>
  <si>
    <t>Uložení suti na skládku bez zhutnění</t>
  </si>
  <si>
    <t>979990111R00</t>
  </si>
  <si>
    <t>Poplatek za skládku suti - stavební keramika</t>
  </si>
  <si>
    <t>979990162R00</t>
  </si>
  <si>
    <t>Poplatek za skládku suti - dřevo+sklo</t>
  </si>
  <si>
    <t>979990191Vvm</t>
  </si>
  <si>
    <t>Poplatek za skládku sut kovové prvky</t>
  </si>
  <si>
    <t>979990181R00</t>
  </si>
  <si>
    <t>Poplatek za skládku suti - PVC podlahová krytina, koberce</t>
  </si>
  <si>
    <t>979999999R00</t>
  </si>
  <si>
    <t>Poplatek za skládku 10 % příměsí</t>
  </si>
  <si>
    <t>VRN0</t>
  </si>
  <si>
    <t>Ztížené výrobní podmínky</t>
  </si>
  <si>
    <t>Soubor</t>
  </si>
  <si>
    <t>VRN</t>
  </si>
  <si>
    <t>POL99_2</t>
  </si>
  <si>
    <t>VRN1</t>
  </si>
  <si>
    <t>Oborová přirážka</t>
  </si>
  <si>
    <t>POL99_8</t>
  </si>
  <si>
    <t>VRN2</t>
  </si>
  <si>
    <t>Přesun stavebních kapacit</t>
  </si>
  <si>
    <t>VRN3</t>
  </si>
  <si>
    <t>Mimostaveništní doprava</t>
  </si>
  <si>
    <t>VRN4</t>
  </si>
  <si>
    <t>Zařízení staveniště</t>
  </si>
  <si>
    <t>VRN5</t>
  </si>
  <si>
    <t>Provoz investora</t>
  </si>
  <si>
    <t>VRN6</t>
  </si>
  <si>
    <t>Kompletační činnost (IČD)</t>
  </si>
  <si>
    <t>SUM</t>
  </si>
  <si>
    <t>Poznámky uchazeče k zadání</t>
  </si>
  <si>
    <t>POPUZIV</t>
  </si>
  <si>
    <t>END</t>
  </si>
  <si>
    <t>Dveře vnitřní hladké prosklené ze 2/3 1kř. 80x197 cm vč.zámku a kování</t>
  </si>
  <si>
    <t>Linka kuchyňská spobez třebičů,  dl. 2,4 m</t>
  </si>
  <si>
    <t>Přechodové lišty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</si>
</sst>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53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7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0" xfId="0" applyBorder="1" applyAlignment="1">
      <alignment horizontal="left" indent="1"/>
    </xf>
    <xf numFmtId="0" fontId="0" fillId="0" borderId="12" xfId="0" applyBorder="1" applyAlignment="1">
      <alignment horizontal="left" vertical="top" indent="1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/>
    <xf numFmtId="0" fontId="0" fillId="0" borderId="15" xfId="0" applyBorder="1"/>
    <xf numFmtId="0" fontId="8" fillId="0" borderId="10" xfId="0" applyFont="1" applyBorder="1" applyAlignment="1">
      <alignment horizontal="left" vertical="center" indent="1"/>
    </xf>
    <xf numFmtId="49" fontId="0" fillId="0" borderId="8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wrapText="1"/>
    </xf>
    <xf numFmtId="1" fontId="8" fillId="0" borderId="8" xfId="0" applyNumberFormat="1" applyFont="1" applyBorder="1" applyAlignment="1">
      <alignment horizontal="right" vertical="center" wrapText="1"/>
    </xf>
    <xf numFmtId="1" fontId="8" fillId="0" borderId="17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8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7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3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17" xfId="0" applyNumberFormat="1" applyFont="1" applyFill="1" applyBorder="1" applyAlignment="1">
      <alignment vertical="center"/>
    </xf>
    <xf numFmtId="4" fontId="7" fillId="5" borderId="8" xfId="0" applyNumberFormat="1" applyFont="1" applyFill="1" applyBorder="1" applyAlignment="1">
      <alignment vertical="center" wrapText="1"/>
    </xf>
    <xf numFmtId="4" fontId="10" fillId="5" borderId="16" xfId="0" applyNumberFormat="1" applyFont="1" applyFill="1" applyBorder="1" applyAlignment="1">
      <alignment horizontal="center" vertical="center" wrapText="1" shrinkToFit="1"/>
    </xf>
    <xf numFmtId="4" fontId="7" fillId="5" borderId="16" xfId="0" applyNumberFormat="1" applyFont="1" applyFill="1" applyBorder="1" applyAlignment="1">
      <alignment horizontal="center" vertical="center" wrapText="1" shrinkToFit="1"/>
    </xf>
    <xf numFmtId="3" fontId="7" fillId="5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 wrapText="1" shrinkToFit="1"/>
    </xf>
    <xf numFmtId="4" fontId="3" fillId="0" borderId="16" xfId="0" applyNumberFormat="1" applyFont="1" applyBorder="1" applyAlignment="1">
      <alignment horizontal="right" vertical="center" shrinkToFit="1"/>
    </xf>
    <xf numFmtId="4" fontId="0" fillId="0" borderId="16" xfId="0" applyNumberFormat="1" applyBorder="1" applyAlignment="1">
      <alignment vertical="center" shrinkToFit="1"/>
    </xf>
    <xf numFmtId="3" fontId="0" fillId="0" borderId="16" xfId="0" applyNumberForma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 wrapText="1" shrinkToFit="1"/>
    </xf>
    <xf numFmtId="4" fontId="8" fillId="0" borderId="16" xfId="0" applyNumberFormat="1" applyFont="1" applyBorder="1" applyAlignment="1">
      <alignment vertical="center" shrinkToFit="1"/>
    </xf>
    <xf numFmtId="3" fontId="8" fillId="0" borderId="16" xfId="0" applyNumberFormat="1" applyFont="1" applyBorder="1" applyAlignment="1">
      <alignment vertical="center"/>
    </xf>
    <xf numFmtId="4" fontId="0" fillId="0" borderId="17" xfId="0" applyNumberFormat="1" applyBorder="1" applyAlignment="1">
      <alignment horizontal="left" vertical="center"/>
    </xf>
    <xf numFmtId="4" fontId="0" fillId="0" borderId="16" xfId="0" applyNumberFormat="1" applyBorder="1" applyAlignment="1">
      <alignment vertical="center" wrapText="1" shrinkToFit="1"/>
    </xf>
    <xf numFmtId="4" fontId="0" fillId="3" borderId="16" xfId="0" applyNumberFormat="1" applyFill="1" applyBorder="1" applyAlignment="1">
      <alignment vertical="center" wrapText="1" shrinkToFit="1"/>
    </xf>
    <xf numFmtId="4" fontId="0" fillId="3" borderId="16" xfId="0" applyNumberFormat="1" applyFill="1" applyBorder="1" applyAlignment="1">
      <alignment vertical="center" shrinkToFit="1"/>
    </xf>
    <xf numFmtId="3" fontId="0" fillId="3" borderId="16" xfId="0" applyNumberFormat="1" applyFill="1" applyBorder="1" applyAlignment="1">
      <alignment vertical="center"/>
    </xf>
    <xf numFmtId="0" fontId="4" fillId="3" borderId="24" xfId="0" applyFont="1" applyFill="1" applyBorder="1" applyAlignment="1">
      <alignment horizontal="left" vertical="center" indent="1"/>
    </xf>
    <xf numFmtId="0" fontId="5" fillId="3" borderId="25" xfId="0" applyFont="1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4" fontId="4" fillId="3" borderId="25" xfId="0" applyNumberFormat="1" applyFon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0" fillId="3" borderId="25" xfId="0" applyFill="1" applyBorder="1" applyAlignment="1">
      <alignment wrapText="1"/>
    </xf>
    <xf numFmtId="0" fontId="0" fillId="3" borderId="25" xfId="0" applyFill="1" applyBorder="1"/>
    <xf numFmtId="49" fontId="8" fillId="3" borderId="26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23" xfId="0" applyFont="1" applyBorder="1"/>
    <xf numFmtId="0" fontId="16" fillId="5" borderId="1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3" fontId="7" fillId="0" borderId="16" xfId="0" applyNumberFormat="1" applyFont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vertical="center"/>
    </xf>
    <xf numFmtId="4" fontId="7" fillId="3" borderId="16" xfId="0" applyNumberFormat="1" applyFont="1" applyFill="1" applyBorder="1" applyAlignment="1">
      <alignment horizontal="center" vertical="center"/>
    </xf>
    <xf numFmtId="4" fontId="7" fillId="3" borderId="1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5" fillId="0" borderId="16" xfId="0" applyFont="1" applyBorder="1" applyAlignment="1">
      <alignment vertical="center"/>
    </xf>
    <xf numFmtId="0" fontId="15" fillId="3" borderId="16" xfId="0" applyFont="1" applyFill="1" applyBorder="1" applyAlignment="1">
      <alignment vertical="center"/>
    </xf>
    <xf numFmtId="49" fontId="0" fillId="3" borderId="8" xfId="0" applyNumberFormat="1" applyFill="1" applyBorder="1" applyAlignment="1">
      <alignment vertical="center"/>
    </xf>
    <xf numFmtId="0" fontId="0" fillId="5" borderId="16" xfId="0" applyFill="1" applyBorder="1"/>
    <xf numFmtId="0" fontId="0" fillId="5" borderId="16" xfId="0" applyFill="1" applyBorder="1" applyAlignment="1">
      <alignment horizontal="center"/>
    </xf>
    <xf numFmtId="49" fontId="0" fillId="5" borderId="16" xfId="0" applyNumberFormat="1" applyFill="1" applyBorder="1"/>
    <xf numFmtId="0" fontId="0" fillId="5" borderId="16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7" xfId="0" applyFont="1" applyFill="1" applyBorder="1" applyAlignment="1">
      <alignment vertical="top"/>
    </xf>
    <xf numFmtId="49" fontId="8" fillId="3" borderId="8" xfId="0" applyNumberFormat="1" applyFont="1" applyFill="1" applyBorder="1" applyAlignment="1">
      <alignment vertical="top"/>
    </xf>
    <xf numFmtId="0" fontId="8" fillId="3" borderId="8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8" xfId="0" applyFont="1" applyFill="1" applyBorder="1" applyAlignment="1">
      <alignment horizontal="center" vertical="top" shrinkToFit="1"/>
    </xf>
    <xf numFmtId="164" fontId="8" fillId="3" borderId="8" xfId="0" applyNumberFormat="1" applyFont="1" applyFill="1" applyBorder="1" applyAlignment="1">
      <alignment vertical="top" shrinkToFit="1"/>
    </xf>
    <xf numFmtId="4" fontId="8" fillId="3" borderId="8" xfId="0" applyNumberFormat="1" applyFont="1" applyFill="1" applyBorder="1" applyAlignment="1">
      <alignment vertical="top" shrinkToFit="1"/>
    </xf>
    <xf numFmtId="4" fontId="8" fillId="3" borderId="19" xfId="0" applyNumberFormat="1" applyFont="1" applyFill="1" applyBorder="1" applyAlignment="1">
      <alignment vertical="top" shrinkToFit="1"/>
    </xf>
    <xf numFmtId="0" fontId="17" fillId="0" borderId="31" xfId="0" applyFont="1" applyBorder="1" applyAlignment="1">
      <alignment vertical="top"/>
    </xf>
    <xf numFmtId="49" fontId="17" fillId="0" borderId="32" xfId="0" applyNumberFormat="1" applyFont="1" applyBorder="1" applyAlignment="1">
      <alignment vertical="top"/>
    </xf>
    <xf numFmtId="0" fontId="17" fillId="0" borderId="32" xfId="0" applyFont="1" applyBorder="1" applyAlignment="1">
      <alignment horizontal="center" vertical="top" shrinkToFit="1"/>
    </xf>
    <xf numFmtId="164" fontId="17" fillId="0" borderId="32" xfId="0" applyNumberFormat="1" applyFont="1" applyBorder="1" applyAlignment="1">
      <alignment vertical="top" shrinkToFit="1"/>
    </xf>
    <xf numFmtId="4" fontId="17" fillId="4" borderId="32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19" xfId="0" applyNumberFormat="1" applyFont="1" applyFill="1" applyBorder="1" applyAlignment="1">
      <alignment vertical="top"/>
    </xf>
    <xf numFmtId="49" fontId="8" fillId="3" borderId="8" xfId="0" applyNumberFormat="1" applyFont="1" applyFill="1" applyBorder="1" applyAlignment="1">
      <alignment horizontal="left" vertical="top" wrapText="1"/>
    </xf>
    <xf numFmtId="49" fontId="17" fillId="0" borderId="32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13" fillId="0" borderId="17" xfId="0" applyNumberFormat="1" applyFont="1" applyBorder="1" applyAlignment="1">
      <alignment horizontal="right" vertical="center" indent="1"/>
    </xf>
    <xf numFmtId="4" fontId="13" fillId="0" borderId="19" xfId="0" applyNumberFormat="1" applyFont="1" applyBorder="1" applyAlignment="1">
      <alignment horizontal="right" vertical="center" indent="1"/>
    </xf>
    <xf numFmtId="4" fontId="12" fillId="3" borderId="25" xfId="0" applyNumberFormat="1" applyFont="1" applyFill="1" applyBorder="1" applyAlignment="1">
      <alignment horizontal="right" vertical="center"/>
    </xf>
    <xf numFmtId="2" fontId="12" fillId="3" borderId="25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1" fillId="0" borderId="17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0" fontId="0" fillId="0" borderId="13" xfId="0" applyBorder="1" applyAlignment="1">
      <alignment horizontal="center" wrapText="1"/>
    </xf>
    <xf numFmtId="4" fontId="11" fillId="0" borderId="17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horizontal="right" vertical="center" inden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13" fillId="0" borderId="11" xfId="0" applyNumberFormat="1" applyFont="1" applyBorder="1" applyAlignment="1">
      <alignment horizontal="right" vertical="center" indent="1"/>
    </xf>
    <xf numFmtId="4" fontId="11" fillId="0" borderId="13" xfId="0" applyNumberFormat="1" applyFont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left" vertical="center" wrapText="1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4" fontId="8" fillId="0" borderId="8" xfId="0" applyNumberFormat="1" applyFont="1" applyBorder="1" applyAlignment="1">
      <alignment vertical="center" wrapText="1"/>
    </xf>
    <xf numFmtId="4" fontId="0" fillId="3" borderId="17" xfId="0" applyNumberFormat="1" applyFill="1" applyBorder="1" applyAlignment="1">
      <alignment vertical="center"/>
    </xf>
    <xf numFmtId="4" fontId="0" fillId="3" borderId="8" xfId="0" applyNumberFormat="1" applyFill="1" applyBorder="1" applyAlignment="1">
      <alignment vertical="center"/>
    </xf>
    <xf numFmtId="4" fontId="0" fillId="3" borderId="19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8" xfId="0" applyNumberFormat="1" applyBorder="1" applyAlignment="1">
      <alignment vertical="center" shrinkToFit="1"/>
    </xf>
    <xf numFmtId="49" fontId="0" fillId="0" borderId="19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3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0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3" borderId="8" xfId="0" applyNumberForma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9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5" x14ac:dyDescent="0.25"/>
  <sheetData>
    <row r="1" spans="1:7" ht="13" x14ac:dyDescent="0.3">
      <c r="A1" s="21" t="s">
        <v>40</v>
      </c>
    </row>
    <row r="2" spans="1:7" ht="57.75" customHeight="1" x14ac:dyDescent="0.25">
      <c r="A2" s="184" t="s">
        <v>41</v>
      </c>
      <c r="B2" s="184"/>
      <c r="C2" s="184"/>
      <c r="D2" s="184"/>
      <c r="E2" s="184"/>
      <c r="F2" s="184"/>
      <c r="G2" s="184"/>
    </row>
  </sheetData>
  <mergeCells count="1">
    <mergeCell ref="A2:G2"/>
  </mergeCells>
  <phoneticPr fontId="1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3"/>
  <sheetViews>
    <sheetView showGridLines="0" topLeftCell="B26" zoomScaleNormal="100" zoomScaleSheetLayoutView="75" workbookViewId="0">
      <selection activeCell="A28" sqref="A28"/>
    </sheetView>
  </sheetViews>
  <sheetFormatPr defaultColWidth="9" defaultRowHeight="12.5" x14ac:dyDescent="0.25"/>
  <cols>
    <col min="1" max="1" width="8.453125" hidden="1" customWidth="1"/>
    <col min="2" max="2" width="13.453125" customWidth="1"/>
    <col min="3" max="3" width="7.453125" style="52" customWidth="1"/>
    <col min="4" max="4" width="13" style="52" customWidth="1"/>
    <col min="5" max="5" width="9.7265625" style="52" customWidth="1"/>
    <col min="6" max="6" width="11.7265625" customWidth="1"/>
    <col min="7" max="9" width="13" customWidth="1"/>
    <col min="10" max="10" width="5.54296875" customWidth="1"/>
    <col min="11" max="11" width="4.26953125" customWidth="1"/>
    <col min="12" max="15" width="10.7265625" customWidth="1"/>
  </cols>
  <sheetData>
    <row r="1" spans="1:15" ht="33.75" customHeight="1" x14ac:dyDescent="0.25">
      <c r="A1" s="47" t="s">
        <v>38</v>
      </c>
      <c r="B1" s="222" t="s">
        <v>4</v>
      </c>
      <c r="C1" s="223"/>
      <c r="D1" s="223"/>
      <c r="E1" s="223"/>
      <c r="F1" s="223"/>
      <c r="G1" s="223"/>
      <c r="H1" s="223"/>
      <c r="I1" s="223"/>
      <c r="J1" s="224"/>
    </row>
    <row r="2" spans="1:15" ht="36" customHeight="1" x14ac:dyDescent="0.25">
      <c r="A2" s="2"/>
      <c r="B2" s="77" t="s">
        <v>24</v>
      </c>
      <c r="C2" s="78"/>
      <c r="D2" s="79" t="s">
        <v>43</v>
      </c>
      <c r="E2" s="211" t="s">
        <v>50</v>
      </c>
      <c r="F2" s="212"/>
      <c r="G2" s="212"/>
      <c r="H2" s="212"/>
      <c r="I2" s="212"/>
      <c r="J2" s="213"/>
      <c r="O2" s="1"/>
    </row>
    <row r="3" spans="1:15" ht="27" customHeight="1" x14ac:dyDescent="0.25">
      <c r="A3" s="2"/>
      <c r="B3" s="80" t="s">
        <v>47</v>
      </c>
      <c r="C3" s="78"/>
      <c r="D3" s="81" t="s">
        <v>45</v>
      </c>
      <c r="E3" s="214" t="s">
        <v>46</v>
      </c>
      <c r="F3" s="215"/>
      <c r="G3" s="215"/>
      <c r="H3" s="215"/>
      <c r="I3" s="215"/>
      <c r="J3" s="216"/>
    </row>
    <row r="4" spans="1:15" ht="23.25" customHeight="1" x14ac:dyDescent="0.25">
      <c r="A4" s="76">
        <v>3032</v>
      </c>
      <c r="B4" s="82" t="s">
        <v>48</v>
      </c>
      <c r="C4" s="83"/>
      <c r="D4" s="84" t="s">
        <v>43</v>
      </c>
      <c r="E4" s="227" t="s">
        <v>44</v>
      </c>
      <c r="F4" s="228"/>
      <c r="G4" s="228"/>
      <c r="H4" s="228"/>
      <c r="I4" s="228"/>
      <c r="J4" s="229"/>
    </row>
    <row r="5" spans="1:15" ht="24" customHeight="1" x14ac:dyDescent="0.25">
      <c r="A5" s="2"/>
      <c r="B5" s="31" t="s">
        <v>23</v>
      </c>
      <c r="D5" s="203"/>
      <c r="E5" s="204"/>
      <c r="F5" s="204"/>
      <c r="G5" s="204"/>
      <c r="H5" s="18" t="s">
        <v>42</v>
      </c>
      <c r="I5" s="22"/>
      <c r="J5" s="8"/>
    </row>
    <row r="6" spans="1:15" ht="15.75" customHeight="1" x14ac:dyDescent="0.25">
      <c r="A6" s="2"/>
      <c r="B6" s="28"/>
      <c r="C6" s="55"/>
      <c r="D6" s="205"/>
      <c r="E6" s="206"/>
      <c r="F6" s="206"/>
      <c r="G6" s="206"/>
      <c r="H6" s="18" t="s">
        <v>36</v>
      </c>
      <c r="I6" s="22"/>
      <c r="J6" s="8"/>
    </row>
    <row r="7" spans="1:15" ht="15.75" customHeight="1" x14ac:dyDescent="0.25">
      <c r="A7" s="2"/>
      <c r="B7" s="29"/>
      <c r="C7" s="56"/>
      <c r="D7" s="53"/>
      <c r="E7" s="207"/>
      <c r="F7" s="208"/>
      <c r="G7" s="208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19" t="s">
        <v>51</v>
      </c>
      <c r="E11" s="219"/>
      <c r="F11" s="219"/>
      <c r="G11" s="219"/>
      <c r="H11" s="18" t="s">
        <v>42</v>
      </c>
      <c r="I11" s="87" t="s">
        <v>52</v>
      </c>
      <c r="J11" s="8"/>
    </row>
    <row r="12" spans="1:15" ht="15.75" customHeight="1" x14ac:dyDescent="0.25">
      <c r="A12" s="2"/>
      <c r="B12" s="28"/>
      <c r="C12" s="55"/>
      <c r="D12" s="218"/>
      <c r="E12" s="218"/>
      <c r="F12" s="218"/>
      <c r="G12" s="218"/>
      <c r="H12" s="18" t="s">
        <v>36</v>
      </c>
      <c r="I12" s="85"/>
      <c r="J12" s="8"/>
    </row>
    <row r="13" spans="1:15" ht="15.75" customHeight="1" x14ac:dyDescent="0.25">
      <c r="A13" s="2"/>
      <c r="B13" s="29"/>
      <c r="C13" s="56"/>
      <c r="D13" s="86"/>
      <c r="E13" s="201"/>
      <c r="F13" s="202"/>
      <c r="G13" s="202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 t="s">
        <v>49</v>
      </c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217"/>
      <c r="F15" s="217"/>
      <c r="G15" s="220"/>
      <c r="H15" s="220"/>
      <c r="I15" s="220" t="s">
        <v>31</v>
      </c>
      <c r="J15" s="221"/>
    </row>
    <row r="16" spans="1:15" ht="23.25" customHeight="1" x14ac:dyDescent="0.25">
      <c r="A16" s="140" t="s">
        <v>26</v>
      </c>
      <c r="B16" s="38" t="s">
        <v>26</v>
      </c>
      <c r="C16" s="62"/>
      <c r="D16" s="63"/>
      <c r="E16" s="185"/>
      <c r="F16" s="186"/>
      <c r="G16" s="185"/>
      <c r="H16" s="186"/>
      <c r="I16" s="185">
        <f>SUMIF(F49:F69,A16,I49:I69)+SUMIF(F49:F69,"PSU",I49:I69)</f>
        <v>0</v>
      </c>
      <c r="J16" s="209"/>
    </row>
    <row r="17" spans="1:10" ht="23.25" customHeight="1" x14ac:dyDescent="0.25">
      <c r="A17" s="140" t="s">
        <v>27</v>
      </c>
      <c r="B17" s="38" t="s">
        <v>27</v>
      </c>
      <c r="C17" s="62"/>
      <c r="D17" s="63"/>
      <c r="E17" s="185"/>
      <c r="F17" s="186"/>
      <c r="G17" s="185"/>
      <c r="H17" s="186"/>
      <c r="I17" s="185">
        <f>SUMIF(F49:F69,A17,I49:I69)</f>
        <v>0</v>
      </c>
      <c r="J17" s="209"/>
    </row>
    <row r="18" spans="1:10" ht="23.25" customHeight="1" x14ac:dyDescent="0.25">
      <c r="A18" s="140" t="s">
        <v>28</v>
      </c>
      <c r="B18" s="38" t="s">
        <v>28</v>
      </c>
      <c r="C18" s="62"/>
      <c r="D18" s="63"/>
      <c r="E18" s="185"/>
      <c r="F18" s="186"/>
      <c r="G18" s="185"/>
      <c r="H18" s="186"/>
      <c r="I18" s="185">
        <f>SUMIF(F49:F69,A18,I49:I69)</f>
        <v>0</v>
      </c>
      <c r="J18" s="209"/>
    </row>
    <row r="19" spans="1:10" ht="23.25" customHeight="1" x14ac:dyDescent="0.25">
      <c r="A19" s="140" t="s">
        <v>99</v>
      </c>
      <c r="B19" s="38" t="s">
        <v>29</v>
      </c>
      <c r="C19" s="62"/>
      <c r="D19" s="63"/>
      <c r="E19" s="185"/>
      <c r="F19" s="186"/>
      <c r="G19" s="185"/>
      <c r="H19" s="186"/>
      <c r="I19" s="185">
        <f>SUMIF(F49:F69,A19,I49:I69)</f>
        <v>0</v>
      </c>
      <c r="J19" s="209"/>
    </row>
    <row r="20" spans="1:10" ht="23.25" customHeight="1" x14ac:dyDescent="0.25">
      <c r="A20" s="140" t="s">
        <v>100</v>
      </c>
      <c r="B20" s="38" t="s">
        <v>30</v>
      </c>
      <c r="C20" s="62"/>
      <c r="D20" s="63"/>
      <c r="E20" s="185"/>
      <c r="F20" s="186"/>
      <c r="G20" s="185"/>
      <c r="H20" s="186"/>
      <c r="I20" s="185">
        <f>SUMIF(F49:F69,A20,I49:I69)</f>
        <v>0</v>
      </c>
      <c r="J20" s="209"/>
    </row>
    <row r="21" spans="1:10" ht="23.25" customHeight="1" x14ac:dyDescent="0.3">
      <c r="A21" s="2"/>
      <c r="B21" s="48" t="s">
        <v>31</v>
      </c>
      <c r="C21" s="64"/>
      <c r="D21" s="65"/>
      <c r="E21" s="193"/>
      <c r="F21" s="194"/>
      <c r="G21" s="193"/>
      <c r="H21" s="194"/>
      <c r="I21" s="193">
        <f>SUM(I16:J20)</f>
        <v>0</v>
      </c>
      <c r="J21" s="200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98">
        <f>ZakladDPHSniVypocet</f>
        <v>0</v>
      </c>
      <c r="H23" s="199"/>
      <c r="I23" s="199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6">
        <f>A23</f>
        <v>0</v>
      </c>
      <c r="H24" s="197"/>
      <c r="I24" s="197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98">
        <f>ZakladDPHZaklVypocet</f>
        <v>0</v>
      </c>
      <c r="H25" s="199"/>
      <c r="I25" s="199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5">
        <f>A25</f>
        <v>0</v>
      </c>
      <c r="H26" s="226"/>
      <c r="I26" s="226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10">
        <f>CenaCelkem-(ZakladDPHSni+DPHSni+ZakladDPHZakl+DPHZakl)</f>
        <v>0</v>
      </c>
      <c r="H27" s="210"/>
      <c r="I27" s="210"/>
      <c r="J27" s="41" t="str">
        <f t="shared" si="0"/>
        <v>CZK</v>
      </c>
    </row>
    <row r="28" spans="1:10" ht="27.75" hidden="1" customHeight="1" thickBot="1" x14ac:dyDescent="0.3">
      <c r="A28" s="2"/>
      <c r="B28" s="114" t="s">
        <v>25</v>
      </c>
      <c r="C28" s="115"/>
      <c r="D28" s="115"/>
      <c r="E28" s="116"/>
      <c r="F28" s="117"/>
      <c r="G28" s="188">
        <f>ZakladDPHSniVypocet+ZakladDPHZaklVypocet</f>
        <v>0</v>
      </c>
      <c r="H28" s="188"/>
      <c r="I28" s="188"/>
      <c r="J28" s="118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4" t="s">
        <v>37</v>
      </c>
      <c r="C29" s="119"/>
      <c r="D29" s="119"/>
      <c r="E29" s="119"/>
      <c r="F29" s="120"/>
      <c r="G29" s="187">
        <f>A27</f>
        <v>0</v>
      </c>
      <c r="H29" s="187"/>
      <c r="I29" s="187"/>
      <c r="J29" s="121" t="s">
        <v>55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3">
      <c r="A34" s="20"/>
      <c r="B34" s="20"/>
      <c r="C34" s="74"/>
      <c r="D34" s="189"/>
      <c r="E34" s="190"/>
      <c r="G34" s="191"/>
      <c r="H34" s="192"/>
      <c r="I34" s="192"/>
      <c r="J34" s="25"/>
    </row>
    <row r="35" spans="1:10" ht="12.75" customHeight="1" x14ac:dyDescent="0.25">
      <c r="A35" s="2"/>
      <c r="B35" s="2"/>
      <c r="D35" s="195" t="s">
        <v>2</v>
      </c>
      <c r="E35" s="195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 x14ac:dyDescent="0.25">
      <c r="A38" s="90" t="s">
        <v>39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5">
      <c r="A39" s="90">
        <v>1</v>
      </c>
      <c r="B39" s="100" t="s">
        <v>53</v>
      </c>
      <c r="C39" s="232"/>
      <c r="D39" s="232"/>
      <c r="E39" s="232"/>
      <c r="F39" s="101">
        <f>'01 14002 Pol'!AE360</f>
        <v>0</v>
      </c>
      <c r="G39" s="102">
        <f>'01 14002 Pol'!AF360</f>
        <v>0</v>
      </c>
      <c r="H39" s="103">
        <f>(F39*SazbaDPH1/100)+(G39*SazbaDPH2/100)</f>
        <v>0</v>
      </c>
      <c r="I39" s="103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5">
      <c r="A40" s="90">
        <v>2</v>
      </c>
      <c r="B40" s="105" t="s">
        <v>45</v>
      </c>
      <c r="C40" s="233" t="s">
        <v>46</v>
      </c>
      <c r="D40" s="233"/>
      <c r="E40" s="233"/>
      <c r="F40" s="106">
        <f>'01 14002 Pol'!AE360</f>
        <v>0</v>
      </c>
      <c r="G40" s="107">
        <f>'01 14002 Pol'!AF360</f>
        <v>0</v>
      </c>
      <c r="H40" s="107">
        <f>(F40*SazbaDPH1/100)+(G40*SazbaDPH2/100)</f>
        <v>0</v>
      </c>
      <c r="I40" s="107">
        <f>F40+G40+H40</f>
        <v>0</v>
      </c>
      <c r="J40" s="108" t="str">
        <f>IF(CenaCelkemVypocet=0,"",I40/CenaCelkemVypocet*100)</f>
        <v/>
      </c>
    </row>
    <row r="41" spans="1:10" ht="25.5" hidden="1" customHeight="1" x14ac:dyDescent="0.25">
      <c r="A41" s="90">
        <v>3</v>
      </c>
      <c r="B41" s="109" t="s">
        <v>43</v>
      </c>
      <c r="C41" s="232" t="s">
        <v>44</v>
      </c>
      <c r="D41" s="232"/>
      <c r="E41" s="232"/>
      <c r="F41" s="110">
        <f>'01 14002 Pol'!AE360</f>
        <v>0</v>
      </c>
      <c r="G41" s="103">
        <f>'01 14002 Pol'!AF360</f>
        <v>0</v>
      </c>
      <c r="H41" s="103">
        <f>(F41*SazbaDPH1/100)+(G41*SazbaDPH2/100)</f>
        <v>0</v>
      </c>
      <c r="I41" s="103">
        <f>F41+G41+H41</f>
        <v>0</v>
      </c>
      <c r="J41" s="104" t="str">
        <f>IF(CenaCelkemVypocet=0,"",I41/CenaCelkemVypocet*100)</f>
        <v/>
      </c>
    </row>
    <row r="42" spans="1:10" ht="25.5" hidden="1" customHeight="1" x14ac:dyDescent="0.25">
      <c r="A42" s="90"/>
      <c r="B42" s="234" t="s">
        <v>54</v>
      </c>
      <c r="C42" s="235"/>
      <c r="D42" s="235"/>
      <c r="E42" s="236"/>
      <c r="F42" s="111">
        <f>SUMIF(A39:A41,"=1",F39:F41)</f>
        <v>0</v>
      </c>
      <c r="G42" s="112">
        <f>SUMIF(A39:A41,"=1",G39:G41)</f>
        <v>0</v>
      </c>
      <c r="H42" s="112">
        <f>SUMIF(A39:A41,"=1",H39:H41)</f>
        <v>0</v>
      </c>
      <c r="I42" s="112">
        <f>SUMIF(A39:A41,"=1",I39:I41)</f>
        <v>0</v>
      </c>
      <c r="J42" s="113">
        <f>SUMIF(A39:A41,"=1",J39:J41)</f>
        <v>0</v>
      </c>
    </row>
    <row r="46" spans="1:10" ht="15.5" x14ac:dyDescent="0.35">
      <c r="B46" s="122" t="s">
        <v>56</v>
      </c>
    </row>
    <row r="48" spans="1:10" ht="25.5" customHeight="1" x14ac:dyDescent="0.25">
      <c r="A48" s="124"/>
      <c r="B48" s="127" t="s">
        <v>18</v>
      </c>
      <c r="C48" s="127" t="s">
        <v>6</v>
      </c>
      <c r="D48" s="128"/>
      <c r="E48" s="128"/>
      <c r="F48" s="129" t="s">
        <v>57</v>
      </c>
      <c r="G48" s="129"/>
      <c r="H48" s="129"/>
      <c r="I48" s="129" t="s">
        <v>31</v>
      </c>
      <c r="J48" s="129" t="s">
        <v>0</v>
      </c>
    </row>
    <row r="49" spans="1:10" ht="36.75" customHeight="1" x14ac:dyDescent="0.25">
      <c r="A49" s="125"/>
      <c r="B49" s="130" t="s">
        <v>58</v>
      </c>
      <c r="C49" s="230" t="s">
        <v>59</v>
      </c>
      <c r="D49" s="231"/>
      <c r="E49" s="231"/>
      <c r="F49" s="136" t="s">
        <v>26</v>
      </c>
      <c r="G49" s="137"/>
      <c r="H49" s="137"/>
      <c r="I49" s="137">
        <f>'01 14002 Pol'!G8</f>
        <v>0</v>
      </c>
      <c r="J49" s="134" t="str">
        <f>IF(I70=0,"",I49/I70*100)</f>
        <v/>
      </c>
    </row>
    <row r="50" spans="1:10" ht="36.75" customHeight="1" x14ac:dyDescent="0.25">
      <c r="A50" s="125"/>
      <c r="B50" s="130" t="s">
        <v>60</v>
      </c>
      <c r="C50" s="230" t="s">
        <v>61</v>
      </c>
      <c r="D50" s="231"/>
      <c r="E50" s="231"/>
      <c r="F50" s="136" t="s">
        <v>26</v>
      </c>
      <c r="G50" s="137"/>
      <c r="H50" s="137"/>
      <c r="I50" s="137">
        <f>'01 14002 Pol'!G115</f>
        <v>0</v>
      </c>
      <c r="J50" s="134" t="str">
        <f>IF(I70=0,"",I50/I70*100)</f>
        <v/>
      </c>
    </row>
    <row r="51" spans="1:10" ht="36.75" customHeight="1" x14ac:dyDescent="0.25">
      <c r="A51" s="125"/>
      <c r="B51" s="130" t="s">
        <v>62</v>
      </c>
      <c r="C51" s="230" t="s">
        <v>63</v>
      </c>
      <c r="D51" s="231"/>
      <c r="E51" s="231"/>
      <c r="F51" s="136" t="s">
        <v>26</v>
      </c>
      <c r="G51" s="137"/>
      <c r="H51" s="137"/>
      <c r="I51" s="137">
        <f>'01 14002 Pol'!G121</f>
        <v>0</v>
      </c>
      <c r="J51" s="134" t="str">
        <f>IF(I70=0,"",I51/I70*100)</f>
        <v/>
      </c>
    </row>
    <row r="52" spans="1:10" ht="36.75" customHeight="1" x14ac:dyDescent="0.25">
      <c r="A52" s="125"/>
      <c r="B52" s="130" t="s">
        <v>64</v>
      </c>
      <c r="C52" s="230" t="s">
        <v>65</v>
      </c>
      <c r="D52" s="231"/>
      <c r="E52" s="231"/>
      <c r="F52" s="136" t="s">
        <v>26</v>
      </c>
      <c r="G52" s="137"/>
      <c r="H52" s="137"/>
      <c r="I52" s="137">
        <f>'01 14002 Pol'!G149</f>
        <v>0</v>
      </c>
      <c r="J52" s="134" t="str">
        <f>IF(I70=0,"",I52/I70*100)</f>
        <v/>
      </c>
    </row>
    <row r="53" spans="1:10" ht="36.75" customHeight="1" x14ac:dyDescent="0.25">
      <c r="A53" s="125"/>
      <c r="B53" s="130" t="s">
        <v>66</v>
      </c>
      <c r="C53" s="230" t="s">
        <v>67</v>
      </c>
      <c r="D53" s="231"/>
      <c r="E53" s="231"/>
      <c r="F53" s="136" t="s">
        <v>26</v>
      </c>
      <c r="G53" s="137"/>
      <c r="H53" s="137"/>
      <c r="I53" s="137">
        <f>'01 14002 Pol'!G152</f>
        <v>0</v>
      </c>
      <c r="J53" s="134" t="str">
        <f>IF(I70=0,"",I53/I70*100)</f>
        <v/>
      </c>
    </row>
    <row r="54" spans="1:10" ht="36.75" customHeight="1" x14ac:dyDescent="0.25">
      <c r="A54" s="125"/>
      <c r="B54" s="130" t="s">
        <v>68</v>
      </c>
      <c r="C54" s="230" t="s">
        <v>69</v>
      </c>
      <c r="D54" s="231"/>
      <c r="E54" s="231"/>
      <c r="F54" s="136" t="s">
        <v>26</v>
      </c>
      <c r="G54" s="137"/>
      <c r="H54" s="137"/>
      <c r="I54" s="137">
        <f>'01 14002 Pol'!G13</f>
        <v>0</v>
      </c>
      <c r="J54" s="134" t="str">
        <f>IF(I70=0,"",I54/I70*100)</f>
        <v/>
      </c>
    </row>
    <row r="55" spans="1:10" ht="36.75" customHeight="1" x14ac:dyDescent="0.25">
      <c r="A55" s="125"/>
      <c r="B55" s="130" t="s">
        <v>70</v>
      </c>
      <c r="C55" s="230" t="s">
        <v>71</v>
      </c>
      <c r="D55" s="231"/>
      <c r="E55" s="231"/>
      <c r="F55" s="136" t="s">
        <v>26</v>
      </c>
      <c r="G55" s="137"/>
      <c r="H55" s="137"/>
      <c r="I55" s="137">
        <f>'01 14002 Pol'!G159</f>
        <v>0</v>
      </c>
      <c r="J55" s="134" t="str">
        <f>IF(I70=0,"",I55/I70*100)</f>
        <v/>
      </c>
    </row>
    <row r="56" spans="1:10" ht="36.75" customHeight="1" x14ac:dyDescent="0.25">
      <c r="A56" s="125"/>
      <c r="B56" s="130" t="s">
        <v>72</v>
      </c>
      <c r="C56" s="230" t="s">
        <v>73</v>
      </c>
      <c r="D56" s="231"/>
      <c r="E56" s="231"/>
      <c r="F56" s="136" t="s">
        <v>27</v>
      </c>
      <c r="G56" s="137"/>
      <c r="H56" s="137"/>
      <c r="I56" s="137">
        <f>'01 14002 Pol'!G161</f>
        <v>0</v>
      </c>
      <c r="J56" s="134" t="str">
        <f>IF(I70=0,"",I56/I70*100)</f>
        <v/>
      </c>
    </row>
    <row r="57" spans="1:10" ht="36.75" customHeight="1" x14ac:dyDescent="0.25">
      <c r="A57" s="125"/>
      <c r="B57" s="130" t="s">
        <v>74</v>
      </c>
      <c r="C57" s="230" t="s">
        <v>75</v>
      </c>
      <c r="D57" s="231"/>
      <c r="E57" s="231"/>
      <c r="F57" s="136" t="s">
        <v>27</v>
      </c>
      <c r="G57" s="137"/>
      <c r="H57" s="137"/>
      <c r="I57" s="137">
        <f>'01 14002 Pol'!G174</f>
        <v>0</v>
      </c>
      <c r="J57" s="134" t="str">
        <f>IF(I70=0,"",I57/I70*100)</f>
        <v/>
      </c>
    </row>
    <row r="58" spans="1:10" ht="36.75" customHeight="1" x14ac:dyDescent="0.25">
      <c r="A58" s="125"/>
      <c r="B58" s="130" t="s">
        <v>76</v>
      </c>
      <c r="C58" s="230" t="s">
        <v>77</v>
      </c>
      <c r="D58" s="231"/>
      <c r="E58" s="231"/>
      <c r="F58" s="136" t="s">
        <v>27</v>
      </c>
      <c r="G58" s="137"/>
      <c r="H58" s="137"/>
      <c r="I58" s="137">
        <f>'01 14002 Pol'!G184</f>
        <v>0</v>
      </c>
      <c r="J58" s="134" t="str">
        <f>IF(I70=0,"",I58/I70*100)</f>
        <v/>
      </c>
    </row>
    <row r="59" spans="1:10" ht="36.75" customHeight="1" x14ac:dyDescent="0.25">
      <c r="A59" s="125"/>
      <c r="B59" s="130" t="s">
        <v>78</v>
      </c>
      <c r="C59" s="230" t="s">
        <v>79</v>
      </c>
      <c r="D59" s="231"/>
      <c r="E59" s="231"/>
      <c r="F59" s="136" t="s">
        <v>27</v>
      </c>
      <c r="G59" s="137"/>
      <c r="H59" s="137"/>
      <c r="I59" s="137">
        <f>'01 14002 Pol'!G213</f>
        <v>0</v>
      </c>
      <c r="J59" s="134" t="str">
        <f>IF(I70=0,"",I59/I70*100)</f>
        <v/>
      </c>
    </row>
    <row r="60" spans="1:10" ht="36.75" customHeight="1" x14ac:dyDescent="0.25">
      <c r="A60" s="125"/>
      <c r="B60" s="130" t="s">
        <v>80</v>
      </c>
      <c r="C60" s="230" t="s">
        <v>81</v>
      </c>
      <c r="D60" s="231"/>
      <c r="E60" s="231"/>
      <c r="F60" s="136" t="s">
        <v>27</v>
      </c>
      <c r="G60" s="137"/>
      <c r="H60" s="137"/>
      <c r="I60" s="137">
        <f>'01 14002 Pol'!G224</f>
        <v>0</v>
      </c>
      <c r="J60" s="134" t="str">
        <f>IF(I70=0,"",I60/I70*100)</f>
        <v/>
      </c>
    </row>
    <row r="61" spans="1:10" ht="36.75" customHeight="1" x14ac:dyDescent="0.25">
      <c r="A61" s="125"/>
      <c r="B61" s="130" t="s">
        <v>82</v>
      </c>
      <c r="C61" s="230" t="s">
        <v>83</v>
      </c>
      <c r="D61" s="231"/>
      <c r="E61" s="231"/>
      <c r="F61" s="136" t="s">
        <v>27</v>
      </c>
      <c r="G61" s="137"/>
      <c r="H61" s="137"/>
      <c r="I61" s="137">
        <f>'01 14002 Pol'!G243</f>
        <v>0</v>
      </c>
      <c r="J61" s="134" t="str">
        <f>IF(I70=0,"",I61/I70*100)</f>
        <v/>
      </c>
    </row>
    <row r="62" spans="1:10" ht="36.75" customHeight="1" x14ac:dyDescent="0.25">
      <c r="A62" s="125"/>
      <c r="B62" s="130" t="s">
        <v>84</v>
      </c>
      <c r="C62" s="230" t="s">
        <v>85</v>
      </c>
      <c r="D62" s="231"/>
      <c r="E62" s="231"/>
      <c r="F62" s="136" t="s">
        <v>27</v>
      </c>
      <c r="G62" s="137"/>
      <c r="H62" s="137"/>
      <c r="I62" s="137">
        <f>'01 14002 Pol'!G252</f>
        <v>0</v>
      </c>
      <c r="J62" s="134" t="str">
        <f>IF(I70=0,"",I62/I70*100)</f>
        <v/>
      </c>
    </row>
    <row r="63" spans="1:10" ht="36.75" customHeight="1" x14ac:dyDescent="0.25">
      <c r="A63" s="125"/>
      <c r="B63" s="130" t="s">
        <v>86</v>
      </c>
      <c r="C63" s="230" t="s">
        <v>87</v>
      </c>
      <c r="D63" s="231"/>
      <c r="E63" s="231"/>
      <c r="F63" s="136" t="s">
        <v>27</v>
      </c>
      <c r="G63" s="137"/>
      <c r="H63" s="137"/>
      <c r="I63" s="137">
        <f>'01 14002 Pol'!G266</f>
        <v>0</v>
      </c>
      <c r="J63" s="134" t="str">
        <f>IF(I70=0,"",I63/I70*100)</f>
        <v/>
      </c>
    </row>
    <row r="64" spans="1:10" ht="36.75" customHeight="1" x14ac:dyDescent="0.25">
      <c r="A64" s="125"/>
      <c r="B64" s="130" t="s">
        <v>88</v>
      </c>
      <c r="C64" s="230" t="s">
        <v>89</v>
      </c>
      <c r="D64" s="231"/>
      <c r="E64" s="231"/>
      <c r="F64" s="136" t="s">
        <v>27</v>
      </c>
      <c r="G64" s="137"/>
      <c r="H64" s="137"/>
      <c r="I64" s="137">
        <f>'01 14002 Pol'!G274</f>
        <v>0</v>
      </c>
      <c r="J64" s="134" t="str">
        <f>IF(I70=0,"",I64/I70*100)</f>
        <v/>
      </c>
    </row>
    <row r="65" spans="1:10" ht="36.75" customHeight="1" x14ac:dyDescent="0.25">
      <c r="A65" s="125"/>
      <c r="B65" s="130" t="s">
        <v>90</v>
      </c>
      <c r="C65" s="230" t="s">
        <v>91</v>
      </c>
      <c r="D65" s="231"/>
      <c r="E65" s="231"/>
      <c r="F65" s="136" t="s">
        <v>27</v>
      </c>
      <c r="G65" s="137"/>
      <c r="H65" s="137"/>
      <c r="I65" s="137">
        <f>'01 14002 Pol'!G289</f>
        <v>0</v>
      </c>
      <c r="J65" s="134" t="str">
        <f>IF(I70=0,"",I65/I70*100)</f>
        <v/>
      </c>
    </row>
    <row r="66" spans="1:10" ht="36.75" customHeight="1" x14ac:dyDescent="0.25">
      <c r="A66" s="125"/>
      <c r="B66" s="130" t="s">
        <v>92</v>
      </c>
      <c r="C66" s="230" t="s">
        <v>93</v>
      </c>
      <c r="D66" s="231"/>
      <c r="E66" s="231"/>
      <c r="F66" s="136" t="s">
        <v>27</v>
      </c>
      <c r="G66" s="137"/>
      <c r="H66" s="137"/>
      <c r="I66" s="137">
        <f>'01 14002 Pol'!G309</f>
        <v>0</v>
      </c>
      <c r="J66" s="134" t="str">
        <f>IF(I70=0,"",I66/I70*100)</f>
        <v/>
      </c>
    </row>
    <row r="67" spans="1:10" ht="36.75" customHeight="1" x14ac:dyDescent="0.25">
      <c r="A67" s="125"/>
      <c r="B67" s="130" t="s">
        <v>94</v>
      </c>
      <c r="C67" s="230" t="s">
        <v>95</v>
      </c>
      <c r="D67" s="231"/>
      <c r="E67" s="231"/>
      <c r="F67" s="136" t="s">
        <v>28</v>
      </c>
      <c r="G67" s="137"/>
      <c r="H67" s="137"/>
      <c r="I67" s="137">
        <f>'01 14002 Pol'!G320</f>
        <v>0</v>
      </c>
      <c r="J67" s="134" t="str">
        <f>IF(I70=0,"",I67/I70*100)</f>
        <v/>
      </c>
    </row>
    <row r="68" spans="1:10" ht="36.75" customHeight="1" x14ac:dyDescent="0.25">
      <c r="A68" s="125"/>
      <c r="B68" s="130" t="s">
        <v>96</v>
      </c>
      <c r="C68" s="230" t="s">
        <v>97</v>
      </c>
      <c r="D68" s="231"/>
      <c r="E68" s="231"/>
      <c r="F68" s="136" t="s">
        <v>98</v>
      </c>
      <c r="G68" s="137"/>
      <c r="H68" s="137"/>
      <c r="I68" s="137">
        <f>'01 14002 Pol'!G339</f>
        <v>0</v>
      </c>
      <c r="J68" s="134" t="str">
        <f>IF(I70=0,"",I68/I70*100)</f>
        <v/>
      </c>
    </row>
    <row r="69" spans="1:10" ht="36.75" customHeight="1" x14ac:dyDescent="0.25">
      <c r="A69" s="125"/>
      <c r="B69" s="130" t="s">
        <v>99</v>
      </c>
      <c r="C69" s="230" t="s">
        <v>29</v>
      </c>
      <c r="D69" s="231"/>
      <c r="E69" s="231"/>
      <c r="F69" s="136" t="s">
        <v>99</v>
      </c>
      <c r="G69" s="137"/>
      <c r="H69" s="137"/>
      <c r="I69" s="137">
        <f>'01 14002 Pol'!G351</f>
        <v>0</v>
      </c>
      <c r="J69" s="134" t="str">
        <f>IF(I70=0,"",I69/I70*100)</f>
        <v/>
      </c>
    </row>
    <row r="70" spans="1:10" ht="25.5" customHeight="1" x14ac:dyDescent="0.25">
      <c r="A70" s="126"/>
      <c r="B70" s="131" t="s">
        <v>1</v>
      </c>
      <c r="C70" s="132"/>
      <c r="D70" s="133"/>
      <c r="E70" s="133"/>
      <c r="F70" s="138"/>
      <c r="G70" s="139"/>
      <c r="H70" s="139"/>
      <c r="I70" s="139">
        <f>SUM(I49:I69)</f>
        <v>0</v>
      </c>
      <c r="J70" s="135">
        <f>SUM(J49:J69)</f>
        <v>0</v>
      </c>
    </row>
    <row r="71" spans="1:10" x14ac:dyDescent="0.25">
      <c r="F71" s="88"/>
      <c r="G71" s="88"/>
      <c r="H71" s="88"/>
      <c r="I71" s="88"/>
      <c r="J71" s="89"/>
    </row>
    <row r="72" spans="1:10" x14ac:dyDescent="0.25">
      <c r="F72" s="88"/>
      <c r="G72" s="88"/>
      <c r="H72" s="88"/>
      <c r="I72" s="88"/>
      <c r="J72" s="89"/>
    </row>
    <row r="73" spans="1:10" x14ac:dyDescent="0.25">
      <c r="F73" s="88"/>
      <c r="G73" s="88"/>
      <c r="H73" s="88"/>
      <c r="I73" s="88"/>
      <c r="J73" s="8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C61:E61"/>
    <mergeCell ref="C62:E62"/>
    <mergeCell ref="C63:E63"/>
    <mergeCell ref="C64:E64"/>
    <mergeCell ref="C69:E69"/>
    <mergeCell ref="C65:E65"/>
    <mergeCell ref="C66:E66"/>
    <mergeCell ref="C67:E67"/>
    <mergeCell ref="C68:E68"/>
    <mergeCell ref="C57:E57"/>
    <mergeCell ref="C58:E58"/>
    <mergeCell ref="C59:E59"/>
    <mergeCell ref="C60:E60"/>
    <mergeCell ref="C53:E53"/>
    <mergeCell ref="C54:E54"/>
    <mergeCell ref="C55:E55"/>
    <mergeCell ref="C56:E56"/>
    <mergeCell ref="C49:E49"/>
    <mergeCell ref="C50:E50"/>
    <mergeCell ref="C51:E51"/>
    <mergeCell ref="C52:E52"/>
    <mergeCell ref="C39:E39"/>
    <mergeCell ref="C40:E40"/>
    <mergeCell ref="C41:E41"/>
    <mergeCell ref="B42:E42"/>
    <mergeCell ref="B1:J1"/>
    <mergeCell ref="G26:I26"/>
    <mergeCell ref="E4:J4"/>
    <mergeCell ref="G16:H16"/>
    <mergeCell ref="G17:H17"/>
    <mergeCell ref="E16:F16"/>
    <mergeCell ref="E2:J2"/>
    <mergeCell ref="E3:J3"/>
    <mergeCell ref="E15:F15"/>
    <mergeCell ref="E17:F17"/>
    <mergeCell ref="D12:G12"/>
    <mergeCell ref="D11:G11"/>
    <mergeCell ref="G15:H15"/>
    <mergeCell ref="I15:J15"/>
    <mergeCell ref="I16:J16"/>
    <mergeCell ref="D5:G5"/>
    <mergeCell ref="D6:G6"/>
    <mergeCell ref="E7:G7"/>
    <mergeCell ref="G25:I25"/>
    <mergeCell ref="I19:J19"/>
    <mergeCell ref="E19:F19"/>
    <mergeCell ref="E20:F20"/>
    <mergeCell ref="I20:J20"/>
    <mergeCell ref="G19:H19"/>
    <mergeCell ref="G18:H18"/>
    <mergeCell ref="I17:J17"/>
    <mergeCell ref="I18:J18"/>
    <mergeCell ref="E18:F18"/>
    <mergeCell ref="D35:E35"/>
    <mergeCell ref="G24:I24"/>
    <mergeCell ref="G23:I23"/>
    <mergeCell ref="I21:J21"/>
    <mergeCell ref="E13:G13"/>
    <mergeCell ref="G27:I27"/>
    <mergeCell ref="G20:H20"/>
    <mergeCell ref="G29:I29"/>
    <mergeCell ref="G28:I28"/>
    <mergeCell ref="D34:E34"/>
    <mergeCell ref="G34:I34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796875" defaultRowHeight="12.5" x14ac:dyDescent="0.25"/>
  <cols>
    <col min="1" max="1" width="4.26953125" style="3" customWidth="1"/>
    <col min="2" max="2" width="14.453125" style="3" customWidth="1"/>
    <col min="3" max="3" width="38.26953125" style="7" customWidth="1"/>
    <col min="4" max="4" width="4.54296875" style="3" customWidth="1"/>
    <col min="5" max="5" width="10.54296875" style="3" customWidth="1"/>
    <col min="6" max="6" width="9.81640625" style="3" customWidth="1"/>
    <col min="7" max="7" width="12.7265625" style="3" customWidth="1"/>
    <col min="8" max="16384" width="9.1796875" style="3"/>
  </cols>
  <sheetData>
    <row r="1" spans="1:7" ht="15.5" x14ac:dyDescent="0.25">
      <c r="A1" s="237" t="s">
        <v>7</v>
      </c>
      <c r="B1" s="237"/>
      <c r="C1" s="238"/>
      <c r="D1" s="237"/>
      <c r="E1" s="237"/>
      <c r="F1" s="237"/>
      <c r="G1" s="237"/>
    </row>
    <row r="2" spans="1:7" ht="25" customHeight="1" x14ac:dyDescent="0.25">
      <c r="A2" s="50" t="s">
        <v>8</v>
      </c>
      <c r="B2" s="49"/>
      <c r="C2" s="239"/>
      <c r="D2" s="239"/>
      <c r="E2" s="239"/>
      <c r="F2" s="239"/>
      <c r="G2" s="240"/>
    </row>
    <row r="3" spans="1:7" ht="25" customHeight="1" x14ac:dyDescent="0.25">
      <c r="A3" s="50" t="s">
        <v>9</v>
      </c>
      <c r="B3" s="49"/>
      <c r="C3" s="239"/>
      <c r="D3" s="239"/>
      <c r="E3" s="239"/>
      <c r="F3" s="239"/>
      <c r="G3" s="240"/>
    </row>
    <row r="4" spans="1:7" ht="25" customHeight="1" x14ac:dyDescent="0.25">
      <c r="A4" s="50" t="s">
        <v>10</v>
      </c>
      <c r="B4" s="49"/>
      <c r="C4" s="239"/>
      <c r="D4" s="239"/>
      <c r="E4" s="239"/>
      <c r="F4" s="239"/>
      <c r="G4" s="240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honeticPr fontId="17" type="noConversion"/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377" activePane="bottomLeft" state="frozen"/>
      <selection pane="bottomLeft" activeCell="AA220" sqref="AA220"/>
    </sheetView>
  </sheetViews>
  <sheetFormatPr defaultRowHeight="12.5" outlineLevelRow="1" x14ac:dyDescent="0.25"/>
  <cols>
    <col min="1" max="1" width="3.453125" customWidth="1"/>
    <col min="2" max="2" width="12.54296875" style="123" customWidth="1"/>
    <col min="3" max="3" width="38.26953125" style="123" customWidth="1"/>
    <col min="4" max="4" width="4.81640625" customWidth="1"/>
    <col min="5" max="5" width="10.54296875" customWidth="1"/>
    <col min="6" max="6" width="9.81640625" customWidth="1"/>
    <col min="7" max="7" width="12.7265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5">
      <c r="A1" s="255" t="s">
        <v>7</v>
      </c>
      <c r="B1" s="255"/>
      <c r="C1" s="255"/>
      <c r="D1" s="255"/>
      <c r="E1" s="255"/>
      <c r="F1" s="255"/>
      <c r="G1" s="255"/>
      <c r="AG1" t="s">
        <v>101</v>
      </c>
    </row>
    <row r="2" spans="1:60" ht="25" customHeight="1" x14ac:dyDescent="0.25">
      <c r="A2" s="141" t="s">
        <v>8</v>
      </c>
      <c r="B2" s="49" t="s">
        <v>43</v>
      </c>
      <c r="C2" s="256" t="s">
        <v>50</v>
      </c>
      <c r="D2" s="257"/>
      <c r="E2" s="257"/>
      <c r="F2" s="257"/>
      <c r="G2" s="258"/>
      <c r="AG2" t="s">
        <v>102</v>
      </c>
    </row>
    <row r="3" spans="1:60" ht="25" customHeight="1" x14ac:dyDescent="0.25">
      <c r="A3" s="141" t="s">
        <v>9</v>
      </c>
      <c r="B3" s="49" t="s">
        <v>45</v>
      </c>
      <c r="C3" s="256" t="s">
        <v>46</v>
      </c>
      <c r="D3" s="257"/>
      <c r="E3" s="257"/>
      <c r="F3" s="257"/>
      <c r="G3" s="258"/>
      <c r="AC3" s="123" t="s">
        <v>102</v>
      </c>
      <c r="AG3" t="s">
        <v>103</v>
      </c>
    </row>
    <row r="4" spans="1:60" ht="25" customHeight="1" x14ac:dyDescent="0.25">
      <c r="A4" s="142" t="s">
        <v>10</v>
      </c>
      <c r="B4" s="143" t="s">
        <v>43</v>
      </c>
      <c r="C4" s="259" t="s">
        <v>44</v>
      </c>
      <c r="D4" s="260"/>
      <c r="E4" s="260"/>
      <c r="F4" s="260"/>
      <c r="G4" s="261"/>
      <c r="AG4" t="s">
        <v>104</v>
      </c>
    </row>
    <row r="5" spans="1:60" x14ac:dyDescent="0.25">
      <c r="D5" s="10"/>
    </row>
    <row r="6" spans="1:60" ht="37.5" x14ac:dyDescent="0.25">
      <c r="A6" s="144" t="s">
        <v>105</v>
      </c>
      <c r="B6" s="146" t="s">
        <v>106</v>
      </c>
      <c r="C6" s="146" t="s">
        <v>107</v>
      </c>
      <c r="D6" s="145" t="s">
        <v>108</v>
      </c>
      <c r="E6" s="144" t="s">
        <v>109</v>
      </c>
      <c r="F6" s="144" t="s">
        <v>110</v>
      </c>
      <c r="G6" s="144" t="s">
        <v>31</v>
      </c>
      <c r="H6" s="147" t="s">
        <v>32</v>
      </c>
      <c r="I6" s="147" t="s">
        <v>111</v>
      </c>
      <c r="J6" s="147" t="s">
        <v>33</v>
      </c>
      <c r="K6" s="147" t="s">
        <v>112</v>
      </c>
      <c r="L6" s="147" t="s">
        <v>113</v>
      </c>
      <c r="M6" s="147" t="s">
        <v>114</v>
      </c>
      <c r="N6" s="147" t="s">
        <v>115</v>
      </c>
      <c r="O6" s="147" t="s">
        <v>116</v>
      </c>
      <c r="P6" s="147" t="s">
        <v>117</v>
      </c>
      <c r="Q6" s="147" t="s">
        <v>118</v>
      </c>
      <c r="R6" s="147" t="s">
        <v>119</v>
      </c>
      <c r="S6" s="147" t="s">
        <v>120</v>
      </c>
      <c r="T6" s="147" t="s">
        <v>121</v>
      </c>
      <c r="U6" s="147" t="s">
        <v>122</v>
      </c>
      <c r="V6" s="147" t="s">
        <v>123</v>
      </c>
      <c r="W6" s="147" t="s">
        <v>124</v>
      </c>
      <c r="X6" s="147" t="s">
        <v>125</v>
      </c>
    </row>
    <row r="7" spans="1:60" hidden="1" x14ac:dyDescent="0.25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ht="13" x14ac:dyDescent="0.25">
      <c r="A8" s="151" t="s">
        <v>126</v>
      </c>
      <c r="B8" s="152" t="s">
        <v>58</v>
      </c>
      <c r="C8" s="177" t="s">
        <v>59</v>
      </c>
      <c r="D8" s="165"/>
      <c r="E8" s="166"/>
      <c r="F8" s="167"/>
      <c r="G8" s="168">
        <f>SUMIF(AG9:AG12,"&lt;&gt;NOR",G9:G12)</f>
        <v>0</v>
      </c>
      <c r="H8" s="164"/>
      <c r="I8" s="164">
        <f>SUM(I9:I12)</f>
        <v>0</v>
      </c>
      <c r="J8" s="164"/>
      <c r="K8" s="164">
        <f>SUM(K9:K12)</f>
        <v>0</v>
      </c>
      <c r="L8" s="164"/>
      <c r="M8" s="164">
        <f>SUM(M9:M12)</f>
        <v>0</v>
      </c>
      <c r="N8" s="164"/>
      <c r="O8" s="164">
        <f>SUM(O9:O12)</f>
        <v>0</v>
      </c>
      <c r="P8" s="164"/>
      <c r="Q8" s="164">
        <f>SUM(Q9:Q12)</f>
        <v>0</v>
      </c>
      <c r="R8" s="164"/>
      <c r="S8" s="164"/>
      <c r="T8" s="164"/>
      <c r="U8" s="164"/>
      <c r="V8" s="164">
        <f>SUM(V9:V12)</f>
        <v>0</v>
      </c>
      <c r="W8" s="164"/>
      <c r="X8" s="164"/>
      <c r="AG8" t="s">
        <v>127</v>
      </c>
    </row>
    <row r="9" spans="1:60" outlineLevel="1" x14ac:dyDescent="0.25">
      <c r="A9" s="169">
        <v>1</v>
      </c>
      <c r="B9" s="170" t="s">
        <v>128</v>
      </c>
      <c r="C9" s="178" t="s">
        <v>129</v>
      </c>
      <c r="D9" s="171" t="s">
        <v>130</v>
      </c>
      <c r="E9" s="172">
        <v>1</v>
      </c>
      <c r="F9" s="173"/>
      <c r="G9" s="174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15</v>
      </c>
      <c r="M9" s="158">
        <f>G9*(1+L9/100)</f>
        <v>0</v>
      </c>
      <c r="N9" s="158">
        <v>0</v>
      </c>
      <c r="O9" s="158">
        <f>ROUND(E9*N9,2)</f>
        <v>0</v>
      </c>
      <c r="P9" s="158">
        <v>0</v>
      </c>
      <c r="Q9" s="158">
        <f>ROUND(E9*P9,2)</f>
        <v>0</v>
      </c>
      <c r="R9" s="158"/>
      <c r="S9" s="158" t="s">
        <v>131</v>
      </c>
      <c r="T9" s="158" t="s">
        <v>132</v>
      </c>
      <c r="U9" s="158">
        <v>0</v>
      </c>
      <c r="V9" s="158">
        <f>ROUND(E9*U9,2)</f>
        <v>0</v>
      </c>
      <c r="W9" s="158"/>
      <c r="X9" s="158" t="s">
        <v>133</v>
      </c>
      <c r="Y9" s="148"/>
      <c r="Z9" s="148"/>
      <c r="AA9" s="148"/>
      <c r="AB9" s="148"/>
      <c r="AC9" s="148"/>
      <c r="AD9" s="148"/>
      <c r="AE9" s="148"/>
      <c r="AF9" s="148"/>
      <c r="AG9" s="148" t="s">
        <v>134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20" outlineLevel="1" x14ac:dyDescent="0.25">
      <c r="A10" s="169">
        <v>2</v>
      </c>
      <c r="B10" s="170" t="s">
        <v>135</v>
      </c>
      <c r="C10" s="178" t="s">
        <v>136</v>
      </c>
      <c r="D10" s="171" t="s">
        <v>130</v>
      </c>
      <c r="E10" s="172">
        <v>1</v>
      </c>
      <c r="F10" s="173"/>
      <c r="G10" s="174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15</v>
      </c>
      <c r="M10" s="158">
        <f>G10*(1+L10/100)</f>
        <v>0</v>
      </c>
      <c r="N10" s="158">
        <v>0</v>
      </c>
      <c r="O10" s="158">
        <f>ROUND(E10*N10,2)</f>
        <v>0</v>
      </c>
      <c r="P10" s="158">
        <v>0</v>
      </c>
      <c r="Q10" s="158">
        <f>ROUND(E10*P10,2)</f>
        <v>0</v>
      </c>
      <c r="R10" s="158"/>
      <c r="S10" s="158" t="s">
        <v>131</v>
      </c>
      <c r="T10" s="158" t="s">
        <v>132</v>
      </c>
      <c r="U10" s="158">
        <v>0</v>
      </c>
      <c r="V10" s="158">
        <f>ROUND(E10*U10,2)</f>
        <v>0</v>
      </c>
      <c r="W10" s="158"/>
      <c r="X10" s="158" t="s">
        <v>133</v>
      </c>
      <c r="Y10" s="148"/>
      <c r="Z10" s="148"/>
      <c r="AA10" s="148"/>
      <c r="AB10" s="148"/>
      <c r="AC10" s="148"/>
      <c r="AD10" s="148"/>
      <c r="AE10" s="148"/>
      <c r="AF10" s="148"/>
      <c r="AG10" s="148" t="s">
        <v>137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20" outlineLevel="1" x14ac:dyDescent="0.25">
      <c r="A11" s="169">
        <v>3</v>
      </c>
      <c r="B11" s="170" t="s">
        <v>138</v>
      </c>
      <c r="C11" s="178" t="s">
        <v>139</v>
      </c>
      <c r="D11" s="171" t="s">
        <v>130</v>
      </c>
      <c r="E11" s="172">
        <v>1</v>
      </c>
      <c r="F11" s="173"/>
      <c r="G11" s="174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15</v>
      </c>
      <c r="M11" s="158">
        <f>G11*(1+L11/100)</f>
        <v>0</v>
      </c>
      <c r="N11" s="158">
        <v>0</v>
      </c>
      <c r="O11" s="158">
        <f>ROUND(E11*N11,2)</f>
        <v>0</v>
      </c>
      <c r="P11" s="158">
        <v>0</v>
      </c>
      <c r="Q11" s="158">
        <f>ROUND(E11*P11,2)</f>
        <v>0</v>
      </c>
      <c r="R11" s="158"/>
      <c r="S11" s="158" t="s">
        <v>131</v>
      </c>
      <c r="T11" s="158" t="s">
        <v>132</v>
      </c>
      <c r="U11" s="158">
        <v>0</v>
      </c>
      <c r="V11" s="158">
        <f>ROUND(E11*U11,2)</f>
        <v>0</v>
      </c>
      <c r="W11" s="158"/>
      <c r="X11" s="158" t="s">
        <v>133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137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ht="20" outlineLevel="1" x14ac:dyDescent="0.25">
      <c r="A12" s="169">
        <v>4</v>
      </c>
      <c r="B12" s="170" t="s">
        <v>140</v>
      </c>
      <c r="C12" s="178" t="s">
        <v>141</v>
      </c>
      <c r="D12" s="171" t="s">
        <v>130</v>
      </c>
      <c r="E12" s="172">
        <v>1</v>
      </c>
      <c r="F12" s="173"/>
      <c r="G12" s="174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15</v>
      </c>
      <c r="M12" s="158">
        <f>G12*(1+L12/100)</f>
        <v>0</v>
      </c>
      <c r="N12" s="158">
        <v>0</v>
      </c>
      <c r="O12" s="158">
        <f>ROUND(E12*N12,2)</f>
        <v>0</v>
      </c>
      <c r="P12" s="158">
        <v>0</v>
      </c>
      <c r="Q12" s="158">
        <f>ROUND(E12*P12,2)</f>
        <v>0</v>
      </c>
      <c r="R12" s="158"/>
      <c r="S12" s="158" t="s">
        <v>131</v>
      </c>
      <c r="T12" s="158" t="s">
        <v>132</v>
      </c>
      <c r="U12" s="158">
        <v>0</v>
      </c>
      <c r="V12" s="158">
        <f>ROUND(E12*U12,2)</f>
        <v>0</v>
      </c>
      <c r="W12" s="158"/>
      <c r="X12" s="158" t="s">
        <v>133</v>
      </c>
      <c r="Y12" s="148"/>
      <c r="Z12" s="148"/>
      <c r="AA12" s="148"/>
      <c r="AB12" s="148"/>
      <c r="AC12" s="148"/>
      <c r="AD12" s="148"/>
      <c r="AE12" s="148"/>
      <c r="AF12" s="148"/>
      <c r="AG12" s="148" t="s">
        <v>137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ht="13" x14ac:dyDescent="0.25">
      <c r="A13" s="151" t="s">
        <v>126</v>
      </c>
      <c r="B13" s="152" t="s">
        <v>68</v>
      </c>
      <c r="C13" s="177" t="s">
        <v>69</v>
      </c>
      <c r="D13" s="165"/>
      <c r="E13" s="166"/>
      <c r="F13" s="167"/>
      <c r="G13" s="168">
        <f>SUMIF(AG14:AG114,"&lt;&gt;NOR",G14:G114)</f>
        <v>0</v>
      </c>
      <c r="H13" s="164"/>
      <c r="I13" s="164">
        <f>SUM(I14:I114)</f>
        <v>0</v>
      </c>
      <c r="J13" s="164"/>
      <c r="K13" s="164">
        <f>SUM(K14:K114)</f>
        <v>0</v>
      </c>
      <c r="L13" s="164"/>
      <c r="M13" s="164">
        <f>SUM(M14:M114)</f>
        <v>0</v>
      </c>
      <c r="N13" s="164"/>
      <c r="O13" s="164">
        <f>SUM(O14:O114)</f>
        <v>0</v>
      </c>
      <c r="P13" s="164"/>
      <c r="Q13" s="164">
        <f>SUM(Q14:Q114)</f>
        <v>9.4400000000000013</v>
      </c>
      <c r="R13" s="164"/>
      <c r="S13" s="164"/>
      <c r="T13" s="164"/>
      <c r="U13" s="164"/>
      <c r="V13" s="164">
        <f>SUM(V14:V114)</f>
        <v>57.480000000000004</v>
      </c>
      <c r="W13" s="164"/>
      <c r="X13" s="164"/>
      <c r="AG13" t="s">
        <v>127</v>
      </c>
    </row>
    <row r="14" spans="1:60" outlineLevel="1" x14ac:dyDescent="0.25">
      <c r="A14" s="169">
        <v>5</v>
      </c>
      <c r="B14" s="170" t="s">
        <v>142</v>
      </c>
      <c r="C14" s="178" t="s">
        <v>143</v>
      </c>
      <c r="D14" s="171" t="s">
        <v>130</v>
      </c>
      <c r="E14" s="172">
        <v>1</v>
      </c>
      <c r="F14" s="173"/>
      <c r="G14" s="174">
        <f t="shared" ref="G14:G24" si="0">ROUND(E14*F14,2)</f>
        <v>0</v>
      </c>
      <c r="H14" s="159"/>
      <c r="I14" s="158">
        <f t="shared" ref="I14:I24" si="1">ROUND(E14*H14,2)</f>
        <v>0</v>
      </c>
      <c r="J14" s="159"/>
      <c r="K14" s="158">
        <f t="shared" ref="K14:K24" si="2">ROUND(E14*J14,2)</f>
        <v>0</v>
      </c>
      <c r="L14" s="158">
        <v>15</v>
      </c>
      <c r="M14" s="158">
        <f t="shared" ref="M14:M24" si="3">G14*(1+L14/100)</f>
        <v>0</v>
      </c>
      <c r="N14" s="158">
        <v>0</v>
      </c>
      <c r="O14" s="158">
        <f t="shared" ref="O14:O24" si="4">ROUND(E14*N14,2)</f>
        <v>0</v>
      </c>
      <c r="P14" s="158">
        <v>3.4200000000000001E-2</v>
      </c>
      <c r="Q14" s="158">
        <f t="shared" ref="Q14:Q24" si="5">ROUND(E14*P14,2)</f>
        <v>0.03</v>
      </c>
      <c r="R14" s="158"/>
      <c r="S14" s="158" t="s">
        <v>144</v>
      </c>
      <c r="T14" s="158" t="s">
        <v>145</v>
      </c>
      <c r="U14" s="158">
        <v>0.46500000000000002</v>
      </c>
      <c r="V14" s="158">
        <f t="shared" ref="V14:V24" si="6">ROUND(E14*U14,2)</f>
        <v>0.47</v>
      </c>
      <c r="W14" s="158"/>
      <c r="X14" s="158" t="s">
        <v>133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137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5">
      <c r="A15" s="169">
        <v>6</v>
      </c>
      <c r="B15" s="170" t="s">
        <v>146</v>
      </c>
      <c r="C15" s="178" t="s">
        <v>147</v>
      </c>
      <c r="D15" s="171" t="s">
        <v>130</v>
      </c>
      <c r="E15" s="172">
        <v>1</v>
      </c>
      <c r="F15" s="173"/>
      <c r="G15" s="174">
        <f t="shared" si="0"/>
        <v>0</v>
      </c>
      <c r="H15" s="159"/>
      <c r="I15" s="158">
        <f t="shared" si="1"/>
        <v>0</v>
      </c>
      <c r="J15" s="159"/>
      <c r="K15" s="158">
        <f t="shared" si="2"/>
        <v>0</v>
      </c>
      <c r="L15" s="158">
        <v>15</v>
      </c>
      <c r="M15" s="158">
        <f t="shared" si="3"/>
        <v>0</v>
      </c>
      <c r="N15" s="158">
        <v>0</v>
      </c>
      <c r="O15" s="158">
        <f t="shared" si="4"/>
        <v>0</v>
      </c>
      <c r="P15" s="158">
        <v>1.9460000000000002E-2</v>
      </c>
      <c r="Q15" s="158">
        <f t="shared" si="5"/>
        <v>0.02</v>
      </c>
      <c r="R15" s="158"/>
      <c r="S15" s="158" t="s">
        <v>144</v>
      </c>
      <c r="T15" s="158" t="s">
        <v>144</v>
      </c>
      <c r="U15" s="158">
        <v>0.38200000000000001</v>
      </c>
      <c r="V15" s="158">
        <f t="shared" si="6"/>
        <v>0.38</v>
      </c>
      <c r="W15" s="158"/>
      <c r="X15" s="158" t="s">
        <v>133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134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5">
      <c r="A16" s="169">
        <v>7</v>
      </c>
      <c r="B16" s="170" t="s">
        <v>148</v>
      </c>
      <c r="C16" s="178" t="s">
        <v>149</v>
      </c>
      <c r="D16" s="171" t="s">
        <v>130</v>
      </c>
      <c r="E16" s="172">
        <v>1</v>
      </c>
      <c r="F16" s="173"/>
      <c r="G16" s="174">
        <f t="shared" si="0"/>
        <v>0</v>
      </c>
      <c r="H16" s="159"/>
      <c r="I16" s="158">
        <f t="shared" si="1"/>
        <v>0</v>
      </c>
      <c r="J16" s="159"/>
      <c r="K16" s="158">
        <f t="shared" si="2"/>
        <v>0</v>
      </c>
      <c r="L16" s="158">
        <v>15</v>
      </c>
      <c r="M16" s="158">
        <f t="shared" si="3"/>
        <v>0</v>
      </c>
      <c r="N16" s="158">
        <v>0</v>
      </c>
      <c r="O16" s="158">
        <f t="shared" si="4"/>
        <v>0</v>
      </c>
      <c r="P16" s="158">
        <v>0.125</v>
      </c>
      <c r="Q16" s="158">
        <f t="shared" si="5"/>
        <v>0.13</v>
      </c>
      <c r="R16" s="158"/>
      <c r="S16" s="158" t="s">
        <v>144</v>
      </c>
      <c r="T16" s="158" t="s">
        <v>144</v>
      </c>
      <c r="U16" s="158">
        <v>1.1499999999999999</v>
      </c>
      <c r="V16" s="158">
        <f t="shared" si="6"/>
        <v>1.1499999999999999</v>
      </c>
      <c r="W16" s="158"/>
      <c r="X16" s="158" t="s">
        <v>133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137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5">
      <c r="A17" s="169">
        <v>8</v>
      </c>
      <c r="B17" s="170" t="s">
        <v>150</v>
      </c>
      <c r="C17" s="178" t="s">
        <v>151</v>
      </c>
      <c r="D17" s="171" t="s">
        <v>130</v>
      </c>
      <c r="E17" s="172">
        <v>1</v>
      </c>
      <c r="F17" s="173"/>
      <c r="G17" s="174">
        <f t="shared" si="0"/>
        <v>0</v>
      </c>
      <c r="H17" s="159"/>
      <c r="I17" s="158">
        <f t="shared" si="1"/>
        <v>0</v>
      </c>
      <c r="J17" s="159"/>
      <c r="K17" s="158">
        <f t="shared" si="2"/>
        <v>0</v>
      </c>
      <c r="L17" s="158">
        <v>15</v>
      </c>
      <c r="M17" s="158">
        <f t="shared" si="3"/>
        <v>0</v>
      </c>
      <c r="N17" s="158">
        <v>0</v>
      </c>
      <c r="O17" s="158">
        <f t="shared" si="4"/>
        <v>0</v>
      </c>
      <c r="P17" s="158">
        <v>9.1999999999999998E-3</v>
      </c>
      <c r="Q17" s="158">
        <f t="shared" si="5"/>
        <v>0.01</v>
      </c>
      <c r="R17" s="158"/>
      <c r="S17" s="158" t="s">
        <v>144</v>
      </c>
      <c r="T17" s="158" t="s">
        <v>144</v>
      </c>
      <c r="U17" s="158">
        <v>0.46500000000000002</v>
      </c>
      <c r="V17" s="158">
        <f t="shared" si="6"/>
        <v>0.47</v>
      </c>
      <c r="W17" s="158"/>
      <c r="X17" s="158" t="s">
        <v>133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137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5">
      <c r="A18" s="169">
        <v>9</v>
      </c>
      <c r="B18" s="170" t="s">
        <v>152</v>
      </c>
      <c r="C18" s="178" t="s">
        <v>153</v>
      </c>
      <c r="D18" s="171" t="s">
        <v>130</v>
      </c>
      <c r="E18" s="172">
        <v>1</v>
      </c>
      <c r="F18" s="173"/>
      <c r="G18" s="174">
        <f t="shared" si="0"/>
        <v>0</v>
      </c>
      <c r="H18" s="159"/>
      <c r="I18" s="158">
        <f t="shared" si="1"/>
        <v>0</v>
      </c>
      <c r="J18" s="159"/>
      <c r="K18" s="158">
        <f t="shared" si="2"/>
        <v>0</v>
      </c>
      <c r="L18" s="158">
        <v>15</v>
      </c>
      <c r="M18" s="158">
        <f t="shared" si="3"/>
        <v>0</v>
      </c>
      <c r="N18" s="158">
        <v>0</v>
      </c>
      <c r="O18" s="158">
        <f t="shared" si="4"/>
        <v>0</v>
      </c>
      <c r="P18" s="158">
        <v>6.7000000000000004E-2</v>
      </c>
      <c r="Q18" s="158">
        <f t="shared" si="5"/>
        <v>7.0000000000000007E-2</v>
      </c>
      <c r="R18" s="158"/>
      <c r="S18" s="158" t="s">
        <v>144</v>
      </c>
      <c r="T18" s="158" t="s">
        <v>144</v>
      </c>
      <c r="U18" s="158">
        <v>0.31</v>
      </c>
      <c r="V18" s="158">
        <f t="shared" si="6"/>
        <v>0.31</v>
      </c>
      <c r="W18" s="158"/>
      <c r="X18" s="158" t="s">
        <v>133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134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5">
      <c r="A19" s="169">
        <v>10</v>
      </c>
      <c r="B19" s="170" t="s">
        <v>154</v>
      </c>
      <c r="C19" s="178" t="s">
        <v>155</v>
      </c>
      <c r="D19" s="171" t="s">
        <v>130</v>
      </c>
      <c r="E19" s="172">
        <v>1</v>
      </c>
      <c r="F19" s="173"/>
      <c r="G19" s="174">
        <f t="shared" si="0"/>
        <v>0</v>
      </c>
      <c r="H19" s="159"/>
      <c r="I19" s="158">
        <f t="shared" si="1"/>
        <v>0</v>
      </c>
      <c r="J19" s="159"/>
      <c r="K19" s="158">
        <f t="shared" si="2"/>
        <v>0</v>
      </c>
      <c r="L19" s="158">
        <v>15</v>
      </c>
      <c r="M19" s="158">
        <f t="shared" si="3"/>
        <v>0</v>
      </c>
      <c r="N19" s="158">
        <v>0</v>
      </c>
      <c r="O19" s="158">
        <f t="shared" si="4"/>
        <v>0</v>
      </c>
      <c r="P19" s="158">
        <v>2.5000000000000001E-2</v>
      </c>
      <c r="Q19" s="158">
        <f t="shared" si="5"/>
        <v>0.03</v>
      </c>
      <c r="R19" s="158"/>
      <c r="S19" s="158" t="s">
        <v>131</v>
      </c>
      <c r="T19" s="158" t="s">
        <v>132</v>
      </c>
      <c r="U19" s="158">
        <v>0</v>
      </c>
      <c r="V19" s="158">
        <f t="shared" si="6"/>
        <v>0</v>
      </c>
      <c r="W19" s="158"/>
      <c r="X19" s="158" t="s">
        <v>133</v>
      </c>
      <c r="Y19" s="148"/>
      <c r="Z19" s="148"/>
      <c r="AA19" s="148"/>
      <c r="AB19" s="148"/>
      <c r="AC19" s="148"/>
      <c r="AD19" s="148"/>
      <c r="AE19" s="148"/>
      <c r="AF19" s="148"/>
      <c r="AG19" s="148" t="s">
        <v>134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5">
      <c r="A20" s="169">
        <v>11</v>
      </c>
      <c r="B20" s="170" t="s">
        <v>156</v>
      </c>
      <c r="C20" s="178" t="s">
        <v>157</v>
      </c>
      <c r="D20" s="171" t="s">
        <v>130</v>
      </c>
      <c r="E20" s="172">
        <v>2</v>
      </c>
      <c r="F20" s="173"/>
      <c r="G20" s="174">
        <f t="shared" si="0"/>
        <v>0</v>
      </c>
      <c r="H20" s="159"/>
      <c r="I20" s="158">
        <f t="shared" si="1"/>
        <v>0</v>
      </c>
      <c r="J20" s="159"/>
      <c r="K20" s="158">
        <f t="shared" si="2"/>
        <v>0</v>
      </c>
      <c r="L20" s="158">
        <v>15</v>
      </c>
      <c r="M20" s="158">
        <f t="shared" si="3"/>
        <v>0</v>
      </c>
      <c r="N20" s="158">
        <v>0</v>
      </c>
      <c r="O20" s="158">
        <f t="shared" si="4"/>
        <v>0</v>
      </c>
      <c r="P20" s="158">
        <v>1.56E-3</v>
      </c>
      <c r="Q20" s="158">
        <f t="shared" si="5"/>
        <v>0</v>
      </c>
      <c r="R20" s="158"/>
      <c r="S20" s="158" t="s">
        <v>144</v>
      </c>
      <c r="T20" s="158" t="s">
        <v>144</v>
      </c>
      <c r="U20" s="158">
        <v>0.217</v>
      </c>
      <c r="V20" s="158">
        <f t="shared" si="6"/>
        <v>0.43</v>
      </c>
      <c r="W20" s="158"/>
      <c r="X20" s="158" t="s">
        <v>133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134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5">
      <c r="A21" s="169">
        <v>12</v>
      </c>
      <c r="B21" s="170" t="s">
        <v>158</v>
      </c>
      <c r="C21" s="178" t="s">
        <v>159</v>
      </c>
      <c r="D21" s="171" t="s">
        <v>160</v>
      </c>
      <c r="E21" s="172">
        <v>1</v>
      </c>
      <c r="F21" s="173"/>
      <c r="G21" s="174">
        <f t="shared" si="0"/>
        <v>0</v>
      </c>
      <c r="H21" s="159"/>
      <c r="I21" s="158">
        <f t="shared" si="1"/>
        <v>0</v>
      </c>
      <c r="J21" s="159"/>
      <c r="K21" s="158">
        <f t="shared" si="2"/>
        <v>0</v>
      </c>
      <c r="L21" s="158">
        <v>15</v>
      </c>
      <c r="M21" s="158">
        <f t="shared" si="3"/>
        <v>0</v>
      </c>
      <c r="N21" s="158">
        <v>0</v>
      </c>
      <c r="O21" s="158">
        <f t="shared" si="4"/>
        <v>0</v>
      </c>
      <c r="P21" s="158">
        <v>7.62E-3</v>
      </c>
      <c r="Q21" s="158">
        <f t="shared" si="5"/>
        <v>0.01</v>
      </c>
      <c r="R21" s="158"/>
      <c r="S21" s="158" t="s">
        <v>144</v>
      </c>
      <c r="T21" s="158" t="s">
        <v>144</v>
      </c>
      <c r="U21" s="158">
        <v>0.54300000000000004</v>
      </c>
      <c r="V21" s="158">
        <f t="shared" si="6"/>
        <v>0.54</v>
      </c>
      <c r="W21" s="158"/>
      <c r="X21" s="158" t="s">
        <v>133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137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5">
      <c r="A22" s="169">
        <v>13</v>
      </c>
      <c r="B22" s="170" t="s">
        <v>161</v>
      </c>
      <c r="C22" s="178" t="s">
        <v>162</v>
      </c>
      <c r="D22" s="171" t="s">
        <v>160</v>
      </c>
      <c r="E22" s="172">
        <v>1</v>
      </c>
      <c r="F22" s="173"/>
      <c r="G22" s="174">
        <f t="shared" si="0"/>
        <v>0</v>
      </c>
      <c r="H22" s="159"/>
      <c r="I22" s="158">
        <f t="shared" si="1"/>
        <v>0</v>
      </c>
      <c r="J22" s="159"/>
      <c r="K22" s="158">
        <f t="shared" si="2"/>
        <v>0</v>
      </c>
      <c r="L22" s="158">
        <v>15</v>
      </c>
      <c r="M22" s="158">
        <f t="shared" si="3"/>
        <v>0</v>
      </c>
      <c r="N22" s="158">
        <v>0</v>
      </c>
      <c r="O22" s="158">
        <f t="shared" si="4"/>
        <v>0</v>
      </c>
      <c r="P22" s="158">
        <v>4.8999999999999998E-4</v>
      </c>
      <c r="Q22" s="158">
        <f t="shared" si="5"/>
        <v>0</v>
      </c>
      <c r="R22" s="158"/>
      <c r="S22" s="158" t="s">
        <v>144</v>
      </c>
      <c r="T22" s="158" t="s">
        <v>144</v>
      </c>
      <c r="U22" s="158">
        <v>0.114</v>
      </c>
      <c r="V22" s="158">
        <f t="shared" si="6"/>
        <v>0.11</v>
      </c>
      <c r="W22" s="158"/>
      <c r="X22" s="158" t="s">
        <v>133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134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5">
      <c r="A23" s="169">
        <v>14</v>
      </c>
      <c r="B23" s="170" t="s">
        <v>163</v>
      </c>
      <c r="C23" s="178" t="s">
        <v>164</v>
      </c>
      <c r="D23" s="171" t="s">
        <v>160</v>
      </c>
      <c r="E23" s="172">
        <v>1</v>
      </c>
      <c r="F23" s="173"/>
      <c r="G23" s="174">
        <f t="shared" si="0"/>
        <v>0</v>
      </c>
      <c r="H23" s="159"/>
      <c r="I23" s="158">
        <f t="shared" si="1"/>
        <v>0</v>
      </c>
      <c r="J23" s="159"/>
      <c r="K23" s="158">
        <f t="shared" si="2"/>
        <v>0</v>
      </c>
      <c r="L23" s="158">
        <v>15</v>
      </c>
      <c r="M23" s="158">
        <f t="shared" si="3"/>
        <v>0</v>
      </c>
      <c r="N23" s="158">
        <v>0</v>
      </c>
      <c r="O23" s="158">
        <f t="shared" si="4"/>
        <v>0</v>
      </c>
      <c r="P23" s="158">
        <v>0.17399999999999999</v>
      </c>
      <c r="Q23" s="158">
        <f t="shared" si="5"/>
        <v>0.17</v>
      </c>
      <c r="R23" s="158"/>
      <c r="S23" s="158" t="s">
        <v>144</v>
      </c>
      <c r="T23" s="158" t="s">
        <v>144</v>
      </c>
      <c r="U23" s="158">
        <v>0.95</v>
      </c>
      <c r="V23" s="158">
        <f t="shared" si="6"/>
        <v>0.95</v>
      </c>
      <c r="W23" s="158"/>
      <c r="X23" s="158" t="s">
        <v>133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134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5">
      <c r="A24" s="169">
        <v>15</v>
      </c>
      <c r="B24" s="170" t="s">
        <v>165</v>
      </c>
      <c r="C24" s="178" t="s">
        <v>166</v>
      </c>
      <c r="D24" s="171" t="s">
        <v>160</v>
      </c>
      <c r="E24" s="172">
        <v>2</v>
      </c>
      <c r="F24" s="173"/>
      <c r="G24" s="174">
        <f t="shared" si="0"/>
        <v>0</v>
      </c>
      <c r="H24" s="159"/>
      <c r="I24" s="158">
        <f t="shared" si="1"/>
        <v>0</v>
      </c>
      <c r="J24" s="159"/>
      <c r="K24" s="158">
        <f t="shared" si="2"/>
        <v>0</v>
      </c>
      <c r="L24" s="158">
        <v>15</v>
      </c>
      <c r="M24" s="158">
        <f t="shared" si="3"/>
        <v>0</v>
      </c>
      <c r="N24" s="158">
        <v>0</v>
      </c>
      <c r="O24" s="158">
        <f t="shared" si="4"/>
        <v>0</v>
      </c>
      <c r="P24" s="158">
        <v>0.1104</v>
      </c>
      <c r="Q24" s="158">
        <f t="shared" si="5"/>
        <v>0.22</v>
      </c>
      <c r="R24" s="158"/>
      <c r="S24" s="158" t="s">
        <v>144</v>
      </c>
      <c r="T24" s="158" t="s">
        <v>144</v>
      </c>
      <c r="U24" s="158">
        <v>0.46</v>
      </c>
      <c r="V24" s="158">
        <f t="shared" si="6"/>
        <v>0.92</v>
      </c>
      <c r="W24" s="158"/>
      <c r="X24" s="158" t="s">
        <v>133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134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5">
      <c r="A25" s="155"/>
      <c r="B25" s="156"/>
      <c r="C25" s="179" t="s">
        <v>167</v>
      </c>
      <c r="D25" s="160"/>
      <c r="E25" s="161">
        <v>2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48"/>
      <c r="Z25" s="148"/>
      <c r="AA25" s="148"/>
      <c r="AB25" s="148"/>
      <c r="AC25" s="148"/>
      <c r="AD25" s="148"/>
      <c r="AE25" s="148"/>
      <c r="AF25" s="148"/>
      <c r="AG25" s="148" t="s">
        <v>168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5">
      <c r="A26" s="169">
        <v>16</v>
      </c>
      <c r="B26" s="170" t="s">
        <v>169</v>
      </c>
      <c r="C26" s="178" t="s">
        <v>170</v>
      </c>
      <c r="D26" s="171" t="s">
        <v>160</v>
      </c>
      <c r="E26" s="172">
        <v>6</v>
      </c>
      <c r="F26" s="173"/>
      <c r="G26" s="174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15</v>
      </c>
      <c r="M26" s="158">
        <f>G26*(1+L26/100)</f>
        <v>0</v>
      </c>
      <c r="N26" s="158">
        <v>0</v>
      </c>
      <c r="O26" s="158">
        <f>ROUND(E26*N26,2)</f>
        <v>0</v>
      </c>
      <c r="P26" s="158">
        <v>2.5000000000000001E-2</v>
      </c>
      <c r="Q26" s="158">
        <f>ROUND(E26*P26,2)</f>
        <v>0.15</v>
      </c>
      <c r="R26" s="158"/>
      <c r="S26" s="158" t="s">
        <v>144</v>
      </c>
      <c r="T26" s="158" t="s">
        <v>144</v>
      </c>
      <c r="U26" s="158">
        <v>0.05</v>
      </c>
      <c r="V26" s="158">
        <f>ROUND(E26*U26,2)</f>
        <v>0.3</v>
      </c>
      <c r="W26" s="158"/>
      <c r="X26" s="158" t="s">
        <v>133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137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5">
      <c r="A27" s="155"/>
      <c r="B27" s="156"/>
      <c r="C27" s="179" t="s">
        <v>171</v>
      </c>
      <c r="D27" s="160"/>
      <c r="E27" s="161">
        <v>1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48"/>
      <c r="Z27" s="148"/>
      <c r="AA27" s="148"/>
      <c r="AB27" s="148"/>
      <c r="AC27" s="148"/>
      <c r="AD27" s="148"/>
      <c r="AE27" s="148"/>
      <c r="AF27" s="148"/>
      <c r="AG27" s="148" t="s">
        <v>168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5">
      <c r="A28" s="155"/>
      <c r="B28" s="156"/>
      <c r="C28" s="179" t="s">
        <v>172</v>
      </c>
      <c r="D28" s="160"/>
      <c r="E28" s="161">
        <v>1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48"/>
      <c r="Z28" s="148"/>
      <c r="AA28" s="148"/>
      <c r="AB28" s="148"/>
      <c r="AC28" s="148"/>
      <c r="AD28" s="148"/>
      <c r="AE28" s="148"/>
      <c r="AF28" s="148"/>
      <c r="AG28" s="148" t="s">
        <v>168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5">
      <c r="A29" s="155"/>
      <c r="B29" s="156"/>
      <c r="C29" s="179" t="s">
        <v>173</v>
      </c>
      <c r="D29" s="160"/>
      <c r="E29" s="161">
        <v>1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48"/>
      <c r="Z29" s="148"/>
      <c r="AA29" s="148"/>
      <c r="AB29" s="148"/>
      <c r="AC29" s="148"/>
      <c r="AD29" s="148"/>
      <c r="AE29" s="148"/>
      <c r="AF29" s="148"/>
      <c r="AG29" s="148" t="s">
        <v>168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5">
      <c r="A30" s="155"/>
      <c r="B30" s="156"/>
      <c r="C30" s="179" t="s">
        <v>174</v>
      </c>
      <c r="D30" s="160"/>
      <c r="E30" s="161">
        <v>1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48"/>
      <c r="Z30" s="148"/>
      <c r="AA30" s="148"/>
      <c r="AB30" s="148"/>
      <c r="AC30" s="148"/>
      <c r="AD30" s="148"/>
      <c r="AE30" s="148"/>
      <c r="AF30" s="148"/>
      <c r="AG30" s="148" t="s">
        <v>168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5">
      <c r="A31" s="155"/>
      <c r="B31" s="156"/>
      <c r="C31" s="179" t="s">
        <v>175</v>
      </c>
      <c r="D31" s="160"/>
      <c r="E31" s="161">
        <v>1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48"/>
      <c r="Z31" s="148"/>
      <c r="AA31" s="148"/>
      <c r="AB31" s="148"/>
      <c r="AC31" s="148"/>
      <c r="AD31" s="148"/>
      <c r="AE31" s="148"/>
      <c r="AF31" s="148"/>
      <c r="AG31" s="148" t="s">
        <v>168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5">
      <c r="A32" s="155"/>
      <c r="B32" s="156"/>
      <c r="C32" s="179" t="s">
        <v>176</v>
      </c>
      <c r="D32" s="160"/>
      <c r="E32" s="161">
        <v>1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48"/>
      <c r="Z32" s="148"/>
      <c r="AA32" s="148"/>
      <c r="AB32" s="148"/>
      <c r="AC32" s="148"/>
      <c r="AD32" s="148"/>
      <c r="AE32" s="148"/>
      <c r="AF32" s="148"/>
      <c r="AG32" s="148" t="s">
        <v>168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5">
      <c r="A33" s="155"/>
      <c r="B33" s="156"/>
      <c r="C33" s="179" t="s">
        <v>177</v>
      </c>
      <c r="D33" s="160"/>
      <c r="E33" s="161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48"/>
      <c r="Z33" s="148"/>
      <c r="AA33" s="148"/>
      <c r="AB33" s="148"/>
      <c r="AC33" s="148"/>
      <c r="AD33" s="148"/>
      <c r="AE33" s="148"/>
      <c r="AF33" s="148"/>
      <c r="AG33" s="148" t="s">
        <v>168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5">
      <c r="A34" s="169">
        <v>17</v>
      </c>
      <c r="B34" s="170" t="s">
        <v>178</v>
      </c>
      <c r="C34" s="178" t="s">
        <v>179</v>
      </c>
      <c r="D34" s="171" t="s">
        <v>160</v>
      </c>
      <c r="E34" s="172">
        <v>7</v>
      </c>
      <c r="F34" s="173"/>
      <c r="G34" s="174">
        <f>ROUND(E34*F34,2)</f>
        <v>0</v>
      </c>
      <c r="H34" s="159"/>
      <c r="I34" s="158">
        <f>ROUND(E34*H34,2)</f>
        <v>0</v>
      </c>
      <c r="J34" s="159"/>
      <c r="K34" s="158">
        <f>ROUND(E34*J34,2)</f>
        <v>0</v>
      </c>
      <c r="L34" s="158">
        <v>15</v>
      </c>
      <c r="M34" s="158">
        <f>G34*(1+L34/100)</f>
        <v>0</v>
      </c>
      <c r="N34" s="158">
        <v>0</v>
      </c>
      <c r="O34" s="158">
        <f>ROUND(E34*N34,2)</f>
        <v>0</v>
      </c>
      <c r="P34" s="158">
        <v>1.8E-3</v>
      </c>
      <c r="Q34" s="158">
        <f>ROUND(E34*P34,2)</f>
        <v>0.01</v>
      </c>
      <c r="R34" s="158"/>
      <c r="S34" s="158" t="s">
        <v>144</v>
      </c>
      <c r="T34" s="158" t="s">
        <v>144</v>
      </c>
      <c r="U34" s="158">
        <v>0.11</v>
      </c>
      <c r="V34" s="158">
        <f>ROUND(E34*U34,2)</f>
        <v>0.77</v>
      </c>
      <c r="W34" s="158"/>
      <c r="X34" s="158" t="s">
        <v>133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137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5">
      <c r="A35" s="155"/>
      <c r="B35" s="156"/>
      <c r="C35" s="179" t="s">
        <v>171</v>
      </c>
      <c r="D35" s="160"/>
      <c r="E35" s="161">
        <v>1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48"/>
      <c r="Z35" s="148"/>
      <c r="AA35" s="148"/>
      <c r="AB35" s="148"/>
      <c r="AC35" s="148"/>
      <c r="AD35" s="148"/>
      <c r="AE35" s="148"/>
      <c r="AF35" s="148"/>
      <c r="AG35" s="148" t="s">
        <v>168</v>
      </c>
      <c r="AH35" s="148">
        <v>0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5">
      <c r="A36" s="155"/>
      <c r="B36" s="156"/>
      <c r="C36" s="179" t="s">
        <v>172</v>
      </c>
      <c r="D36" s="160"/>
      <c r="E36" s="161">
        <v>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48"/>
      <c r="Z36" s="148"/>
      <c r="AA36" s="148"/>
      <c r="AB36" s="148"/>
      <c r="AC36" s="148"/>
      <c r="AD36" s="148"/>
      <c r="AE36" s="148"/>
      <c r="AF36" s="148"/>
      <c r="AG36" s="148" t="s">
        <v>168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5">
      <c r="A37" s="155"/>
      <c r="B37" s="156"/>
      <c r="C37" s="179" t="s">
        <v>173</v>
      </c>
      <c r="D37" s="160"/>
      <c r="E37" s="161">
        <v>1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48"/>
      <c r="Z37" s="148"/>
      <c r="AA37" s="148"/>
      <c r="AB37" s="148"/>
      <c r="AC37" s="148"/>
      <c r="AD37" s="148"/>
      <c r="AE37" s="148"/>
      <c r="AF37" s="148"/>
      <c r="AG37" s="148" t="s">
        <v>168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5">
      <c r="A38" s="155"/>
      <c r="B38" s="156"/>
      <c r="C38" s="179" t="s">
        <v>174</v>
      </c>
      <c r="D38" s="160"/>
      <c r="E38" s="161">
        <v>1</v>
      </c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48"/>
      <c r="Z38" s="148"/>
      <c r="AA38" s="148"/>
      <c r="AB38" s="148"/>
      <c r="AC38" s="148"/>
      <c r="AD38" s="148"/>
      <c r="AE38" s="148"/>
      <c r="AF38" s="148"/>
      <c r="AG38" s="148" t="s">
        <v>168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5">
      <c r="A39" s="155"/>
      <c r="B39" s="156"/>
      <c r="C39" s="179" t="s">
        <v>175</v>
      </c>
      <c r="D39" s="160"/>
      <c r="E39" s="161">
        <v>1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48"/>
      <c r="Z39" s="148"/>
      <c r="AA39" s="148"/>
      <c r="AB39" s="148"/>
      <c r="AC39" s="148"/>
      <c r="AD39" s="148"/>
      <c r="AE39" s="148"/>
      <c r="AF39" s="148"/>
      <c r="AG39" s="148" t="s">
        <v>168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5">
      <c r="A40" s="155"/>
      <c r="B40" s="156"/>
      <c r="C40" s="179" t="s">
        <v>176</v>
      </c>
      <c r="D40" s="160"/>
      <c r="E40" s="161">
        <v>1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48"/>
      <c r="Z40" s="148"/>
      <c r="AA40" s="148"/>
      <c r="AB40" s="148"/>
      <c r="AC40" s="148"/>
      <c r="AD40" s="148"/>
      <c r="AE40" s="148"/>
      <c r="AF40" s="148"/>
      <c r="AG40" s="148" t="s">
        <v>168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5">
      <c r="A41" s="155"/>
      <c r="B41" s="156"/>
      <c r="C41" s="179" t="s">
        <v>180</v>
      </c>
      <c r="D41" s="160"/>
      <c r="E41" s="161">
        <v>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48"/>
      <c r="Z41" s="148"/>
      <c r="AA41" s="148"/>
      <c r="AB41" s="148"/>
      <c r="AC41" s="148"/>
      <c r="AD41" s="148"/>
      <c r="AE41" s="148"/>
      <c r="AF41" s="148"/>
      <c r="AG41" s="148" t="s">
        <v>168</v>
      </c>
      <c r="AH41" s="148">
        <v>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5">
      <c r="A42" s="169">
        <v>18</v>
      </c>
      <c r="B42" s="170" t="s">
        <v>181</v>
      </c>
      <c r="C42" s="178" t="s">
        <v>182</v>
      </c>
      <c r="D42" s="171" t="s">
        <v>183</v>
      </c>
      <c r="E42" s="172">
        <v>15.72</v>
      </c>
      <c r="F42" s="173"/>
      <c r="G42" s="174">
        <f>ROUND(E42*F42,2)</f>
        <v>0</v>
      </c>
      <c r="H42" s="159"/>
      <c r="I42" s="158">
        <f>ROUND(E42*H42,2)</f>
        <v>0</v>
      </c>
      <c r="J42" s="159"/>
      <c r="K42" s="158">
        <f>ROUND(E42*J42,2)</f>
        <v>0</v>
      </c>
      <c r="L42" s="158">
        <v>15</v>
      </c>
      <c r="M42" s="158">
        <f>G42*(1+L42/100)</f>
        <v>0</v>
      </c>
      <c r="N42" s="158">
        <v>0</v>
      </c>
      <c r="O42" s="158">
        <f>ROUND(E42*N42,2)</f>
        <v>0</v>
      </c>
      <c r="P42" s="158">
        <v>0</v>
      </c>
      <c r="Q42" s="158">
        <f>ROUND(E42*P42,2)</f>
        <v>0</v>
      </c>
      <c r="R42" s="158"/>
      <c r="S42" s="158" t="s">
        <v>144</v>
      </c>
      <c r="T42" s="158" t="s">
        <v>144</v>
      </c>
      <c r="U42" s="158">
        <v>0.04</v>
      </c>
      <c r="V42" s="158">
        <f>ROUND(E42*U42,2)</f>
        <v>0.63</v>
      </c>
      <c r="W42" s="158"/>
      <c r="X42" s="158" t="s">
        <v>133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134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5">
      <c r="A43" s="155"/>
      <c r="B43" s="156"/>
      <c r="C43" s="179" t="s">
        <v>184</v>
      </c>
      <c r="D43" s="160"/>
      <c r="E43" s="161">
        <v>15.72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48"/>
      <c r="Z43" s="148"/>
      <c r="AA43" s="148"/>
      <c r="AB43" s="148"/>
      <c r="AC43" s="148"/>
      <c r="AD43" s="148"/>
      <c r="AE43" s="148"/>
      <c r="AF43" s="148"/>
      <c r="AG43" s="148" t="s">
        <v>168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ht="20" outlineLevel="1" x14ac:dyDescent="0.25">
      <c r="A44" s="169">
        <v>19</v>
      </c>
      <c r="B44" s="170" t="s">
        <v>185</v>
      </c>
      <c r="C44" s="178" t="s">
        <v>186</v>
      </c>
      <c r="D44" s="171" t="s">
        <v>187</v>
      </c>
      <c r="E44" s="172">
        <v>11.224</v>
      </c>
      <c r="F44" s="173"/>
      <c r="G44" s="174">
        <f>ROUND(E44*F44,2)</f>
        <v>0</v>
      </c>
      <c r="H44" s="159"/>
      <c r="I44" s="158">
        <f>ROUND(E44*H44,2)</f>
        <v>0</v>
      </c>
      <c r="J44" s="159"/>
      <c r="K44" s="158">
        <f>ROUND(E44*J44,2)</f>
        <v>0</v>
      </c>
      <c r="L44" s="158">
        <v>15</v>
      </c>
      <c r="M44" s="158">
        <f>G44*(1+L44/100)</f>
        <v>0</v>
      </c>
      <c r="N44" s="158">
        <v>0</v>
      </c>
      <c r="O44" s="158">
        <f>ROUND(E44*N44,2)</f>
        <v>0</v>
      </c>
      <c r="P44" s="158">
        <v>3.0000000000000001E-3</v>
      </c>
      <c r="Q44" s="158">
        <f>ROUND(E44*P44,2)</f>
        <v>0.03</v>
      </c>
      <c r="R44" s="158"/>
      <c r="S44" s="158" t="s">
        <v>144</v>
      </c>
      <c r="T44" s="158" t="s">
        <v>144</v>
      </c>
      <c r="U44" s="158">
        <v>0.27</v>
      </c>
      <c r="V44" s="158">
        <f>ROUND(E44*U44,2)</f>
        <v>3.03</v>
      </c>
      <c r="W44" s="158"/>
      <c r="X44" s="158" t="s">
        <v>133</v>
      </c>
      <c r="Y44" s="148"/>
      <c r="Z44" s="148"/>
      <c r="AA44" s="148"/>
      <c r="AB44" s="148"/>
      <c r="AC44" s="148"/>
      <c r="AD44" s="148"/>
      <c r="AE44" s="148"/>
      <c r="AF44" s="148"/>
      <c r="AG44" s="148" t="s">
        <v>134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5">
      <c r="A45" s="155"/>
      <c r="B45" s="156"/>
      <c r="C45" s="179" t="s">
        <v>188</v>
      </c>
      <c r="D45" s="160"/>
      <c r="E45" s="161">
        <v>11.224</v>
      </c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48"/>
      <c r="Z45" s="148"/>
      <c r="AA45" s="148"/>
      <c r="AB45" s="148"/>
      <c r="AC45" s="148"/>
      <c r="AD45" s="148"/>
      <c r="AE45" s="148"/>
      <c r="AF45" s="148"/>
      <c r="AG45" s="148" t="s">
        <v>168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ht="20" outlineLevel="1" x14ac:dyDescent="0.25">
      <c r="A46" s="169">
        <v>20</v>
      </c>
      <c r="B46" s="170" t="s">
        <v>189</v>
      </c>
      <c r="C46" s="178" t="s">
        <v>190</v>
      </c>
      <c r="D46" s="171" t="s">
        <v>187</v>
      </c>
      <c r="E46" s="172">
        <v>11.224</v>
      </c>
      <c r="F46" s="173"/>
      <c r="G46" s="174">
        <f>ROUND(E46*F46,2)</f>
        <v>0</v>
      </c>
      <c r="H46" s="159"/>
      <c r="I46" s="158">
        <f>ROUND(E46*H46,2)</f>
        <v>0</v>
      </c>
      <c r="J46" s="159"/>
      <c r="K46" s="158">
        <f>ROUND(E46*J46,2)</f>
        <v>0</v>
      </c>
      <c r="L46" s="158">
        <v>15</v>
      </c>
      <c r="M46" s="158">
        <f>G46*(1+L46/100)</f>
        <v>0</v>
      </c>
      <c r="N46" s="158">
        <v>0</v>
      </c>
      <c r="O46" s="158">
        <f>ROUND(E46*N46,2)</f>
        <v>0</v>
      </c>
      <c r="P46" s="158">
        <v>5.0000000000000001E-3</v>
      </c>
      <c r="Q46" s="158">
        <f>ROUND(E46*P46,2)</f>
        <v>0.06</v>
      </c>
      <c r="R46" s="158"/>
      <c r="S46" s="158" t="s">
        <v>131</v>
      </c>
      <c r="T46" s="158" t="s">
        <v>132</v>
      </c>
      <c r="U46" s="158">
        <v>0</v>
      </c>
      <c r="V46" s="158">
        <f>ROUND(E46*U46,2)</f>
        <v>0</v>
      </c>
      <c r="W46" s="158"/>
      <c r="X46" s="158" t="s">
        <v>133</v>
      </c>
      <c r="Y46" s="148"/>
      <c r="Z46" s="148"/>
      <c r="AA46" s="148"/>
      <c r="AB46" s="148"/>
      <c r="AC46" s="148"/>
      <c r="AD46" s="148"/>
      <c r="AE46" s="148"/>
      <c r="AF46" s="148"/>
      <c r="AG46" s="148" t="s">
        <v>134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5">
      <c r="A47" s="155"/>
      <c r="B47" s="156"/>
      <c r="C47" s="179" t="s">
        <v>191</v>
      </c>
      <c r="D47" s="160"/>
      <c r="E47" s="161">
        <v>11.224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48"/>
      <c r="Z47" s="148"/>
      <c r="AA47" s="148"/>
      <c r="AB47" s="148"/>
      <c r="AC47" s="148"/>
      <c r="AD47" s="148"/>
      <c r="AE47" s="148"/>
      <c r="AF47" s="148"/>
      <c r="AG47" s="148" t="s">
        <v>168</v>
      </c>
      <c r="AH47" s="148">
        <v>5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5">
      <c r="A48" s="169">
        <v>21</v>
      </c>
      <c r="B48" s="170" t="s">
        <v>192</v>
      </c>
      <c r="C48" s="178" t="s">
        <v>193</v>
      </c>
      <c r="D48" s="171" t="s">
        <v>183</v>
      </c>
      <c r="E48" s="172">
        <v>19.32</v>
      </c>
      <c r="F48" s="173"/>
      <c r="G48" s="174">
        <f>ROUND(E48*F48,2)</f>
        <v>0</v>
      </c>
      <c r="H48" s="159"/>
      <c r="I48" s="158">
        <f>ROUND(E48*H48,2)</f>
        <v>0</v>
      </c>
      <c r="J48" s="159"/>
      <c r="K48" s="158">
        <f>ROUND(E48*J48,2)</f>
        <v>0</v>
      </c>
      <c r="L48" s="158">
        <v>15</v>
      </c>
      <c r="M48" s="158">
        <f>G48*(1+L48/100)</f>
        <v>0</v>
      </c>
      <c r="N48" s="158">
        <v>0</v>
      </c>
      <c r="O48" s="158">
        <f>ROUND(E48*N48,2)</f>
        <v>0</v>
      </c>
      <c r="P48" s="158">
        <v>4.0000000000000002E-4</v>
      </c>
      <c r="Q48" s="158">
        <f>ROUND(E48*P48,2)</f>
        <v>0.01</v>
      </c>
      <c r="R48" s="158"/>
      <c r="S48" s="158" t="s">
        <v>144</v>
      </c>
      <c r="T48" s="158" t="s">
        <v>144</v>
      </c>
      <c r="U48" s="158">
        <v>7.0000000000000007E-2</v>
      </c>
      <c r="V48" s="158">
        <f>ROUND(E48*U48,2)</f>
        <v>1.35</v>
      </c>
      <c r="W48" s="158"/>
      <c r="X48" s="158" t="s">
        <v>133</v>
      </c>
      <c r="Y48" s="148"/>
      <c r="Z48" s="148"/>
      <c r="AA48" s="148"/>
      <c r="AB48" s="148"/>
      <c r="AC48" s="148"/>
      <c r="AD48" s="148"/>
      <c r="AE48" s="148"/>
      <c r="AF48" s="148"/>
      <c r="AG48" s="148" t="s">
        <v>137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5">
      <c r="A49" s="155"/>
      <c r="B49" s="156"/>
      <c r="C49" s="179" t="s">
        <v>194</v>
      </c>
      <c r="D49" s="160"/>
      <c r="E49" s="161">
        <v>3.6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48"/>
      <c r="Z49" s="148"/>
      <c r="AA49" s="148"/>
      <c r="AB49" s="148"/>
      <c r="AC49" s="148"/>
      <c r="AD49" s="148"/>
      <c r="AE49" s="148"/>
      <c r="AF49" s="148"/>
      <c r="AG49" s="148" t="s">
        <v>168</v>
      </c>
      <c r="AH49" s="148">
        <v>0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5">
      <c r="A50" s="155"/>
      <c r="B50" s="156"/>
      <c r="C50" s="179" t="s">
        <v>184</v>
      </c>
      <c r="D50" s="160"/>
      <c r="E50" s="161">
        <v>15.72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48"/>
      <c r="Z50" s="148"/>
      <c r="AA50" s="148"/>
      <c r="AB50" s="148"/>
      <c r="AC50" s="148"/>
      <c r="AD50" s="148"/>
      <c r="AE50" s="148"/>
      <c r="AF50" s="148"/>
      <c r="AG50" s="148" t="s">
        <v>168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ht="20" outlineLevel="1" x14ac:dyDescent="0.25">
      <c r="A51" s="169">
        <v>22</v>
      </c>
      <c r="B51" s="170" t="s">
        <v>195</v>
      </c>
      <c r="C51" s="178" t="s">
        <v>196</v>
      </c>
      <c r="D51" s="171" t="s">
        <v>187</v>
      </c>
      <c r="E51" s="172">
        <v>4.2817999999999996</v>
      </c>
      <c r="F51" s="173"/>
      <c r="G51" s="174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15</v>
      </c>
      <c r="M51" s="158">
        <f>G51*(1+L51/100)</f>
        <v>0</v>
      </c>
      <c r="N51" s="158">
        <v>0</v>
      </c>
      <c r="O51" s="158">
        <f>ROUND(E51*N51,2)</f>
        <v>0</v>
      </c>
      <c r="P51" s="158">
        <v>0.02</v>
      </c>
      <c r="Q51" s="158">
        <f>ROUND(E51*P51,2)</f>
        <v>0.09</v>
      </c>
      <c r="R51" s="158"/>
      <c r="S51" s="158" t="s">
        <v>144</v>
      </c>
      <c r="T51" s="158" t="s">
        <v>144</v>
      </c>
      <c r="U51" s="158">
        <v>0.24</v>
      </c>
      <c r="V51" s="158">
        <f>ROUND(E51*U51,2)</f>
        <v>1.03</v>
      </c>
      <c r="W51" s="158"/>
      <c r="X51" s="158" t="s">
        <v>133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137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5">
      <c r="A52" s="155"/>
      <c r="B52" s="156"/>
      <c r="C52" s="179" t="s">
        <v>197</v>
      </c>
      <c r="D52" s="160"/>
      <c r="E52" s="161">
        <v>0.8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48"/>
      <c r="Z52" s="148"/>
      <c r="AA52" s="148"/>
      <c r="AB52" s="148"/>
      <c r="AC52" s="148"/>
      <c r="AD52" s="148"/>
      <c r="AE52" s="148"/>
      <c r="AF52" s="148"/>
      <c r="AG52" s="148" t="s">
        <v>168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5">
      <c r="A53" s="155"/>
      <c r="B53" s="156"/>
      <c r="C53" s="179" t="s">
        <v>198</v>
      </c>
      <c r="D53" s="160"/>
      <c r="E53" s="161">
        <v>2.5379999999999998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48"/>
      <c r="Z53" s="148"/>
      <c r="AA53" s="148"/>
      <c r="AB53" s="148"/>
      <c r="AC53" s="148"/>
      <c r="AD53" s="148"/>
      <c r="AE53" s="148"/>
      <c r="AF53" s="148"/>
      <c r="AG53" s="148" t="s">
        <v>168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5">
      <c r="A54" s="155"/>
      <c r="B54" s="156"/>
      <c r="C54" s="179" t="s">
        <v>199</v>
      </c>
      <c r="D54" s="160"/>
      <c r="E54" s="161">
        <v>0.94379999999999997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48"/>
      <c r="Z54" s="148"/>
      <c r="AA54" s="148"/>
      <c r="AB54" s="148"/>
      <c r="AC54" s="148"/>
      <c r="AD54" s="148"/>
      <c r="AE54" s="148"/>
      <c r="AF54" s="148"/>
      <c r="AG54" s="148" t="s">
        <v>168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ht="20" outlineLevel="1" x14ac:dyDescent="0.25">
      <c r="A55" s="169">
        <v>23</v>
      </c>
      <c r="B55" s="170" t="s">
        <v>200</v>
      </c>
      <c r="C55" s="178" t="s">
        <v>201</v>
      </c>
      <c r="D55" s="171" t="s">
        <v>187</v>
      </c>
      <c r="E55" s="172">
        <v>4.2817999999999996</v>
      </c>
      <c r="F55" s="173"/>
      <c r="G55" s="174">
        <f>ROUND(E55*F55,2)</f>
        <v>0</v>
      </c>
      <c r="H55" s="159"/>
      <c r="I55" s="158">
        <f>ROUND(E55*H55,2)</f>
        <v>0</v>
      </c>
      <c r="J55" s="159"/>
      <c r="K55" s="158">
        <f>ROUND(E55*J55,2)</f>
        <v>0</v>
      </c>
      <c r="L55" s="158">
        <v>15</v>
      </c>
      <c r="M55" s="158">
        <f>G55*(1+L55/100)</f>
        <v>0</v>
      </c>
      <c r="N55" s="158">
        <v>0</v>
      </c>
      <c r="O55" s="158">
        <f>ROUND(E55*N55,2)</f>
        <v>0</v>
      </c>
      <c r="P55" s="158">
        <v>1.8E-3</v>
      </c>
      <c r="Q55" s="158">
        <f>ROUND(E55*P55,2)</f>
        <v>0.01</v>
      </c>
      <c r="R55" s="158"/>
      <c r="S55" s="158" t="s">
        <v>131</v>
      </c>
      <c r="T55" s="158" t="s">
        <v>202</v>
      </c>
      <c r="U55" s="158">
        <v>0.16500000000000001</v>
      </c>
      <c r="V55" s="158">
        <f>ROUND(E55*U55,2)</f>
        <v>0.71</v>
      </c>
      <c r="W55" s="158"/>
      <c r="X55" s="158" t="s">
        <v>133</v>
      </c>
      <c r="Y55" s="148"/>
      <c r="Z55" s="148"/>
      <c r="AA55" s="148"/>
      <c r="AB55" s="148"/>
      <c r="AC55" s="148"/>
      <c r="AD55" s="148"/>
      <c r="AE55" s="148"/>
      <c r="AF55" s="148"/>
      <c r="AG55" s="148" t="s">
        <v>137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5">
      <c r="A56" s="155"/>
      <c r="B56" s="156"/>
      <c r="C56" s="179" t="s">
        <v>203</v>
      </c>
      <c r="D56" s="160"/>
      <c r="E56" s="161">
        <v>4.2817999999999996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48"/>
      <c r="Z56" s="148"/>
      <c r="AA56" s="148"/>
      <c r="AB56" s="148"/>
      <c r="AC56" s="148"/>
      <c r="AD56" s="148"/>
      <c r="AE56" s="148"/>
      <c r="AF56" s="148"/>
      <c r="AG56" s="148" t="s">
        <v>168</v>
      </c>
      <c r="AH56" s="148">
        <v>5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5">
      <c r="A57" s="169">
        <v>24</v>
      </c>
      <c r="B57" s="170" t="s">
        <v>204</v>
      </c>
      <c r="C57" s="178" t="s">
        <v>205</v>
      </c>
      <c r="D57" s="171" t="s">
        <v>187</v>
      </c>
      <c r="E57" s="172">
        <v>17.900400000000001</v>
      </c>
      <c r="F57" s="173"/>
      <c r="G57" s="174">
        <f>ROUND(E57*F57,2)</f>
        <v>0</v>
      </c>
      <c r="H57" s="159"/>
      <c r="I57" s="158">
        <f>ROUND(E57*H57,2)</f>
        <v>0</v>
      </c>
      <c r="J57" s="159"/>
      <c r="K57" s="158">
        <f>ROUND(E57*J57,2)</f>
        <v>0</v>
      </c>
      <c r="L57" s="158">
        <v>15</v>
      </c>
      <c r="M57" s="158">
        <f>G57*(1+L57/100)</f>
        <v>0</v>
      </c>
      <c r="N57" s="158">
        <v>0</v>
      </c>
      <c r="O57" s="158">
        <f>ROUND(E57*N57,2)</f>
        <v>0</v>
      </c>
      <c r="P57" s="158">
        <v>6.8000000000000005E-2</v>
      </c>
      <c r="Q57" s="158">
        <f>ROUND(E57*P57,2)</f>
        <v>1.22</v>
      </c>
      <c r="R57" s="158"/>
      <c r="S57" s="158" t="s">
        <v>144</v>
      </c>
      <c r="T57" s="158" t="s">
        <v>144</v>
      </c>
      <c r="U57" s="158">
        <v>0.3</v>
      </c>
      <c r="V57" s="158">
        <f>ROUND(E57*U57,2)</f>
        <v>5.37</v>
      </c>
      <c r="W57" s="158"/>
      <c r="X57" s="158" t="s">
        <v>133</v>
      </c>
      <c r="Y57" s="148"/>
      <c r="Z57" s="148"/>
      <c r="AA57" s="148"/>
      <c r="AB57" s="148"/>
      <c r="AC57" s="148"/>
      <c r="AD57" s="148"/>
      <c r="AE57" s="148"/>
      <c r="AF57" s="148"/>
      <c r="AG57" s="148" t="s">
        <v>137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5">
      <c r="A58" s="155"/>
      <c r="B58" s="156"/>
      <c r="C58" s="179" t="s">
        <v>206</v>
      </c>
      <c r="D58" s="160"/>
      <c r="E58" s="161">
        <v>8.0063999999999993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48"/>
      <c r="Z58" s="148"/>
      <c r="AA58" s="148"/>
      <c r="AB58" s="148"/>
      <c r="AC58" s="148"/>
      <c r="AD58" s="148"/>
      <c r="AE58" s="148"/>
      <c r="AF58" s="148"/>
      <c r="AG58" s="148" t="s">
        <v>168</v>
      </c>
      <c r="AH58" s="148">
        <v>0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5">
      <c r="A59" s="155"/>
      <c r="B59" s="156"/>
      <c r="C59" s="179" t="s">
        <v>207</v>
      </c>
      <c r="D59" s="160"/>
      <c r="E59" s="161">
        <v>9.8940000000000001</v>
      </c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48"/>
      <c r="Z59" s="148"/>
      <c r="AA59" s="148"/>
      <c r="AB59" s="148"/>
      <c r="AC59" s="148"/>
      <c r="AD59" s="148"/>
      <c r="AE59" s="148"/>
      <c r="AF59" s="148"/>
      <c r="AG59" s="148" t="s">
        <v>168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ht="20" outlineLevel="1" x14ac:dyDescent="0.25">
      <c r="A60" s="169">
        <v>25</v>
      </c>
      <c r="B60" s="170" t="s">
        <v>208</v>
      </c>
      <c r="C60" s="178" t="s">
        <v>209</v>
      </c>
      <c r="D60" s="171" t="s">
        <v>187</v>
      </c>
      <c r="E60" s="172">
        <v>17.900400000000001</v>
      </c>
      <c r="F60" s="173"/>
      <c r="G60" s="174">
        <f>ROUND(E60*F60,2)</f>
        <v>0</v>
      </c>
      <c r="H60" s="159"/>
      <c r="I60" s="158">
        <f>ROUND(E60*H60,2)</f>
        <v>0</v>
      </c>
      <c r="J60" s="159"/>
      <c r="K60" s="158">
        <f>ROUND(E60*J60,2)</f>
        <v>0</v>
      </c>
      <c r="L60" s="158">
        <v>15</v>
      </c>
      <c r="M60" s="158">
        <f>G60*(1+L60/100)</f>
        <v>0</v>
      </c>
      <c r="N60" s="158">
        <v>0</v>
      </c>
      <c r="O60" s="158">
        <f>ROUND(E60*N60,2)</f>
        <v>0</v>
      </c>
      <c r="P60" s="158">
        <v>4.5999999999999999E-2</v>
      </c>
      <c r="Q60" s="158">
        <f>ROUND(E60*P60,2)</f>
        <v>0.82</v>
      </c>
      <c r="R60" s="158"/>
      <c r="S60" s="158" t="s">
        <v>144</v>
      </c>
      <c r="T60" s="158" t="s">
        <v>144</v>
      </c>
      <c r="U60" s="158">
        <v>0.26</v>
      </c>
      <c r="V60" s="158">
        <f>ROUND(E60*U60,2)</f>
        <v>4.6500000000000004</v>
      </c>
      <c r="W60" s="158"/>
      <c r="X60" s="158" t="s">
        <v>133</v>
      </c>
      <c r="Y60" s="148"/>
      <c r="Z60" s="148"/>
      <c r="AA60" s="148"/>
      <c r="AB60" s="148"/>
      <c r="AC60" s="148"/>
      <c r="AD60" s="148"/>
      <c r="AE60" s="148"/>
      <c r="AF60" s="148"/>
      <c r="AG60" s="148" t="s">
        <v>137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5">
      <c r="A61" s="155"/>
      <c r="B61" s="156"/>
      <c r="C61" s="179" t="s">
        <v>210</v>
      </c>
      <c r="D61" s="160"/>
      <c r="E61" s="161">
        <v>17.900400000000001</v>
      </c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48"/>
      <c r="Z61" s="148"/>
      <c r="AA61" s="148"/>
      <c r="AB61" s="148"/>
      <c r="AC61" s="148"/>
      <c r="AD61" s="148"/>
      <c r="AE61" s="148"/>
      <c r="AF61" s="148"/>
      <c r="AG61" s="148" t="s">
        <v>168</v>
      </c>
      <c r="AH61" s="148">
        <v>5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5">
      <c r="A62" s="169">
        <v>26</v>
      </c>
      <c r="B62" s="170" t="s">
        <v>211</v>
      </c>
      <c r="C62" s="178" t="s">
        <v>212</v>
      </c>
      <c r="D62" s="171" t="s">
        <v>187</v>
      </c>
      <c r="E62" s="172">
        <v>2.16</v>
      </c>
      <c r="F62" s="173"/>
      <c r="G62" s="174">
        <f>ROUND(E62*F62,2)</f>
        <v>0</v>
      </c>
      <c r="H62" s="159"/>
      <c r="I62" s="158">
        <f>ROUND(E62*H62,2)</f>
        <v>0</v>
      </c>
      <c r="J62" s="159"/>
      <c r="K62" s="158">
        <f>ROUND(E62*J62,2)</f>
        <v>0</v>
      </c>
      <c r="L62" s="158">
        <v>15</v>
      </c>
      <c r="M62" s="158">
        <f>G62*(1+L62/100)</f>
        <v>0</v>
      </c>
      <c r="N62" s="158">
        <v>0</v>
      </c>
      <c r="O62" s="158">
        <f>ROUND(E62*N62,2)</f>
        <v>0</v>
      </c>
      <c r="P62" s="158">
        <v>1.695E-2</v>
      </c>
      <c r="Q62" s="158">
        <f>ROUND(E62*P62,2)</f>
        <v>0.04</v>
      </c>
      <c r="R62" s="158"/>
      <c r="S62" s="158" t="s">
        <v>144</v>
      </c>
      <c r="T62" s="158" t="s">
        <v>144</v>
      </c>
      <c r="U62" s="158">
        <v>0.16400000000000001</v>
      </c>
      <c r="V62" s="158">
        <f>ROUND(E62*U62,2)</f>
        <v>0.35</v>
      </c>
      <c r="W62" s="158"/>
      <c r="X62" s="158" t="s">
        <v>133</v>
      </c>
      <c r="Y62" s="148"/>
      <c r="Z62" s="148"/>
      <c r="AA62" s="148"/>
      <c r="AB62" s="148"/>
      <c r="AC62" s="148"/>
      <c r="AD62" s="148"/>
      <c r="AE62" s="148"/>
      <c r="AF62" s="148"/>
      <c r="AG62" s="148" t="s">
        <v>137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5">
      <c r="A63" s="155"/>
      <c r="B63" s="156"/>
      <c r="C63" s="179" t="s">
        <v>213</v>
      </c>
      <c r="D63" s="160"/>
      <c r="E63" s="161">
        <v>2.16</v>
      </c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48"/>
      <c r="Z63" s="148"/>
      <c r="AA63" s="148"/>
      <c r="AB63" s="148"/>
      <c r="AC63" s="148"/>
      <c r="AD63" s="148"/>
      <c r="AE63" s="148"/>
      <c r="AF63" s="148"/>
      <c r="AG63" s="148" t="s">
        <v>168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5">
      <c r="A64" s="169">
        <v>27</v>
      </c>
      <c r="B64" s="170" t="s">
        <v>214</v>
      </c>
      <c r="C64" s="178" t="s">
        <v>215</v>
      </c>
      <c r="D64" s="171" t="s">
        <v>160</v>
      </c>
      <c r="E64" s="172">
        <v>2</v>
      </c>
      <c r="F64" s="173"/>
      <c r="G64" s="174">
        <f>ROUND(E64*F64,2)</f>
        <v>0</v>
      </c>
      <c r="H64" s="159"/>
      <c r="I64" s="158">
        <f>ROUND(E64*H64,2)</f>
        <v>0</v>
      </c>
      <c r="J64" s="159"/>
      <c r="K64" s="158">
        <f>ROUND(E64*J64,2)</f>
        <v>0</v>
      </c>
      <c r="L64" s="158">
        <v>15</v>
      </c>
      <c r="M64" s="158">
        <f>G64*(1+L64/100)</f>
        <v>0</v>
      </c>
      <c r="N64" s="158">
        <v>0</v>
      </c>
      <c r="O64" s="158">
        <f>ROUND(E64*N64,2)</f>
        <v>0</v>
      </c>
      <c r="P64" s="158">
        <v>8.8099999999999998E-2</v>
      </c>
      <c r="Q64" s="158">
        <f>ROUND(E64*P64,2)</f>
        <v>0.18</v>
      </c>
      <c r="R64" s="158"/>
      <c r="S64" s="158" t="s">
        <v>131</v>
      </c>
      <c r="T64" s="158" t="s">
        <v>144</v>
      </c>
      <c r="U64" s="158">
        <v>0.39</v>
      </c>
      <c r="V64" s="158">
        <f>ROUND(E64*U64,2)</f>
        <v>0.78</v>
      </c>
      <c r="W64" s="158"/>
      <c r="X64" s="158" t="s">
        <v>133</v>
      </c>
      <c r="Y64" s="148"/>
      <c r="Z64" s="148"/>
      <c r="AA64" s="148"/>
      <c r="AB64" s="148"/>
      <c r="AC64" s="148"/>
      <c r="AD64" s="148"/>
      <c r="AE64" s="148"/>
      <c r="AF64" s="148"/>
      <c r="AG64" s="148" t="s">
        <v>137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5">
      <c r="A65" s="155"/>
      <c r="B65" s="156"/>
      <c r="C65" s="179" t="s">
        <v>216</v>
      </c>
      <c r="D65" s="160"/>
      <c r="E65" s="161">
        <v>2</v>
      </c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48"/>
      <c r="Z65" s="148"/>
      <c r="AA65" s="148"/>
      <c r="AB65" s="148"/>
      <c r="AC65" s="148"/>
      <c r="AD65" s="148"/>
      <c r="AE65" s="148"/>
      <c r="AF65" s="148"/>
      <c r="AG65" s="148" t="s">
        <v>168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5">
      <c r="A66" s="169">
        <v>28</v>
      </c>
      <c r="B66" s="170" t="s">
        <v>217</v>
      </c>
      <c r="C66" s="178" t="s">
        <v>218</v>
      </c>
      <c r="D66" s="171" t="s">
        <v>183</v>
      </c>
      <c r="E66" s="172">
        <v>31.1</v>
      </c>
      <c r="F66" s="173"/>
      <c r="G66" s="174">
        <f>ROUND(E66*F66,2)</f>
        <v>0</v>
      </c>
      <c r="H66" s="159"/>
      <c r="I66" s="158">
        <f>ROUND(E66*H66,2)</f>
        <v>0</v>
      </c>
      <c r="J66" s="159"/>
      <c r="K66" s="158">
        <f>ROUND(E66*J66,2)</f>
        <v>0</v>
      </c>
      <c r="L66" s="158">
        <v>15</v>
      </c>
      <c r="M66" s="158">
        <f>G66*(1+L66/100)</f>
        <v>0</v>
      </c>
      <c r="N66" s="158">
        <v>0</v>
      </c>
      <c r="O66" s="158">
        <f>ROUND(E66*N66,2)</f>
        <v>0</v>
      </c>
      <c r="P66" s="158">
        <v>1E-3</v>
      </c>
      <c r="Q66" s="158">
        <f>ROUND(E66*P66,2)</f>
        <v>0.03</v>
      </c>
      <c r="R66" s="158"/>
      <c r="S66" s="158" t="s">
        <v>144</v>
      </c>
      <c r="T66" s="158" t="s">
        <v>144</v>
      </c>
      <c r="U66" s="158">
        <v>0.03</v>
      </c>
      <c r="V66" s="158">
        <f>ROUND(E66*U66,2)</f>
        <v>0.93</v>
      </c>
      <c r="W66" s="158"/>
      <c r="X66" s="158" t="s">
        <v>133</v>
      </c>
      <c r="Y66" s="148"/>
      <c r="Z66" s="148"/>
      <c r="AA66" s="148"/>
      <c r="AB66" s="148"/>
      <c r="AC66" s="148"/>
      <c r="AD66" s="148"/>
      <c r="AE66" s="148"/>
      <c r="AF66" s="148"/>
      <c r="AG66" s="148" t="s">
        <v>137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5">
      <c r="A67" s="155"/>
      <c r="B67" s="156"/>
      <c r="C67" s="179" t="s">
        <v>219</v>
      </c>
      <c r="D67" s="160"/>
      <c r="E67" s="161">
        <v>16.739999999999998</v>
      </c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48"/>
      <c r="Z67" s="148"/>
      <c r="AA67" s="148"/>
      <c r="AB67" s="148"/>
      <c r="AC67" s="148"/>
      <c r="AD67" s="148"/>
      <c r="AE67" s="148"/>
      <c r="AF67" s="148"/>
      <c r="AG67" s="148" t="s">
        <v>168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5">
      <c r="A68" s="155"/>
      <c r="B68" s="156"/>
      <c r="C68" s="179" t="s">
        <v>220</v>
      </c>
      <c r="D68" s="160"/>
      <c r="E68" s="161">
        <v>14.36</v>
      </c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48"/>
      <c r="Z68" s="148"/>
      <c r="AA68" s="148"/>
      <c r="AB68" s="148"/>
      <c r="AC68" s="148"/>
      <c r="AD68" s="148"/>
      <c r="AE68" s="148"/>
      <c r="AF68" s="148"/>
      <c r="AG68" s="148" t="s">
        <v>168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5">
      <c r="A69" s="169">
        <v>29</v>
      </c>
      <c r="B69" s="170" t="s">
        <v>221</v>
      </c>
      <c r="C69" s="178" t="s">
        <v>222</v>
      </c>
      <c r="D69" s="171" t="s">
        <v>160</v>
      </c>
      <c r="E69" s="172">
        <v>1</v>
      </c>
      <c r="F69" s="173"/>
      <c r="G69" s="174">
        <f>ROUND(E69*F69,2)</f>
        <v>0</v>
      </c>
      <c r="H69" s="159"/>
      <c r="I69" s="158">
        <f>ROUND(E69*H69,2)</f>
        <v>0</v>
      </c>
      <c r="J69" s="159"/>
      <c r="K69" s="158">
        <f>ROUND(E69*J69,2)</f>
        <v>0</v>
      </c>
      <c r="L69" s="158">
        <v>15</v>
      </c>
      <c r="M69" s="158">
        <f>G69*(1+L69/100)</f>
        <v>0</v>
      </c>
      <c r="N69" s="158">
        <v>2.9999999999999997E-4</v>
      </c>
      <c r="O69" s="158">
        <f>ROUND(E69*N69,2)</f>
        <v>0</v>
      </c>
      <c r="P69" s="158">
        <v>0.02</v>
      </c>
      <c r="Q69" s="158">
        <f>ROUND(E69*P69,2)</f>
        <v>0.02</v>
      </c>
      <c r="R69" s="158"/>
      <c r="S69" s="158" t="s">
        <v>131</v>
      </c>
      <c r="T69" s="158" t="s">
        <v>132</v>
      </c>
      <c r="U69" s="158">
        <v>1.304</v>
      </c>
      <c r="V69" s="158">
        <f>ROUND(E69*U69,2)</f>
        <v>1.3</v>
      </c>
      <c r="W69" s="158"/>
      <c r="X69" s="158" t="s">
        <v>133</v>
      </c>
      <c r="Y69" s="148"/>
      <c r="Z69" s="148"/>
      <c r="AA69" s="148"/>
      <c r="AB69" s="148"/>
      <c r="AC69" s="148"/>
      <c r="AD69" s="148"/>
      <c r="AE69" s="148"/>
      <c r="AF69" s="148"/>
      <c r="AG69" s="148" t="s">
        <v>137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5">
      <c r="A70" s="169">
        <v>30</v>
      </c>
      <c r="B70" s="170" t="s">
        <v>223</v>
      </c>
      <c r="C70" s="178" t="s">
        <v>224</v>
      </c>
      <c r="D70" s="171" t="s">
        <v>187</v>
      </c>
      <c r="E70" s="172">
        <v>62.443600000000004</v>
      </c>
      <c r="F70" s="173"/>
      <c r="G70" s="174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15</v>
      </c>
      <c r="M70" s="158">
        <f>G70*(1+L70/100)</f>
        <v>0</v>
      </c>
      <c r="N70" s="158">
        <v>0</v>
      </c>
      <c r="O70" s="158">
        <f>ROUND(E70*N70,2)</f>
        <v>0</v>
      </c>
      <c r="P70" s="158">
        <v>0</v>
      </c>
      <c r="Q70" s="158">
        <f>ROUND(E70*P70,2)</f>
        <v>0</v>
      </c>
      <c r="R70" s="158"/>
      <c r="S70" s="158" t="s">
        <v>144</v>
      </c>
      <c r="T70" s="158" t="s">
        <v>144</v>
      </c>
      <c r="U70" s="158">
        <v>0.09</v>
      </c>
      <c r="V70" s="158">
        <f>ROUND(E70*U70,2)</f>
        <v>5.62</v>
      </c>
      <c r="W70" s="158"/>
      <c r="X70" s="158" t="s">
        <v>133</v>
      </c>
      <c r="Y70" s="148"/>
      <c r="Z70" s="148"/>
      <c r="AA70" s="148"/>
      <c r="AB70" s="148"/>
      <c r="AC70" s="148"/>
      <c r="AD70" s="148"/>
      <c r="AE70" s="148"/>
      <c r="AF70" s="148"/>
      <c r="AG70" s="148" t="s">
        <v>137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5">
      <c r="A71" s="155"/>
      <c r="B71" s="156"/>
      <c r="C71" s="179" t="s">
        <v>225</v>
      </c>
      <c r="D71" s="160"/>
      <c r="E71" s="161">
        <v>31.158000000000001</v>
      </c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48"/>
      <c r="Z71" s="148"/>
      <c r="AA71" s="148"/>
      <c r="AB71" s="148"/>
      <c r="AC71" s="148"/>
      <c r="AD71" s="148"/>
      <c r="AE71" s="148"/>
      <c r="AF71" s="148"/>
      <c r="AG71" s="148" t="s">
        <v>168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5">
      <c r="A72" s="155"/>
      <c r="B72" s="156"/>
      <c r="C72" s="179" t="s">
        <v>226</v>
      </c>
      <c r="D72" s="160"/>
      <c r="E72" s="161">
        <v>-4</v>
      </c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48"/>
      <c r="Z72" s="148"/>
      <c r="AA72" s="148"/>
      <c r="AB72" s="148"/>
      <c r="AC72" s="148"/>
      <c r="AD72" s="148"/>
      <c r="AE72" s="148"/>
      <c r="AF72" s="148"/>
      <c r="AG72" s="148" t="s">
        <v>168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5">
      <c r="A73" s="155"/>
      <c r="B73" s="156"/>
      <c r="C73" s="179" t="s">
        <v>227</v>
      </c>
      <c r="D73" s="160"/>
      <c r="E73" s="161">
        <v>-8.0063999999999993</v>
      </c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48"/>
      <c r="Z73" s="148"/>
      <c r="AA73" s="148"/>
      <c r="AB73" s="148"/>
      <c r="AC73" s="148"/>
      <c r="AD73" s="148"/>
      <c r="AE73" s="148"/>
      <c r="AF73" s="148"/>
      <c r="AG73" s="148" t="s">
        <v>168</v>
      </c>
      <c r="AH73" s="148">
        <v>0</v>
      </c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5">
      <c r="A74" s="155"/>
      <c r="B74" s="156"/>
      <c r="C74" s="180" t="s">
        <v>228</v>
      </c>
      <c r="D74" s="162"/>
      <c r="E74" s="163">
        <v>19.151599999999998</v>
      </c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48"/>
      <c r="Z74" s="148"/>
      <c r="AA74" s="148"/>
      <c r="AB74" s="148"/>
      <c r="AC74" s="148"/>
      <c r="AD74" s="148"/>
      <c r="AE74" s="148"/>
      <c r="AF74" s="148"/>
      <c r="AG74" s="148" t="s">
        <v>168</v>
      </c>
      <c r="AH74" s="148">
        <v>1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5">
      <c r="A75" s="155"/>
      <c r="B75" s="156"/>
      <c r="C75" s="179" t="s">
        <v>229</v>
      </c>
      <c r="D75" s="160"/>
      <c r="E75" s="161">
        <v>9.7200000000000006</v>
      </c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48"/>
      <c r="Z75" s="148"/>
      <c r="AA75" s="148"/>
      <c r="AB75" s="148"/>
      <c r="AC75" s="148"/>
      <c r="AD75" s="148"/>
      <c r="AE75" s="148"/>
      <c r="AF75" s="148"/>
      <c r="AG75" s="148" t="s">
        <v>168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5">
      <c r="A76" s="155"/>
      <c r="B76" s="156"/>
      <c r="C76" s="179" t="s">
        <v>230</v>
      </c>
      <c r="D76" s="160"/>
      <c r="E76" s="161">
        <v>-1.2</v>
      </c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48"/>
      <c r="Z76" s="148"/>
      <c r="AA76" s="148"/>
      <c r="AB76" s="148"/>
      <c r="AC76" s="148"/>
      <c r="AD76" s="148"/>
      <c r="AE76" s="148"/>
      <c r="AF76" s="148"/>
      <c r="AG76" s="148" t="s">
        <v>168</v>
      </c>
      <c r="AH76" s="148">
        <v>0</v>
      </c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5">
      <c r="A77" s="155"/>
      <c r="B77" s="156"/>
      <c r="C77" s="179" t="s">
        <v>231</v>
      </c>
      <c r="D77" s="160"/>
      <c r="E77" s="161">
        <v>-2.16</v>
      </c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48"/>
      <c r="Z77" s="148"/>
      <c r="AA77" s="148"/>
      <c r="AB77" s="148"/>
      <c r="AC77" s="148"/>
      <c r="AD77" s="148"/>
      <c r="AE77" s="148"/>
      <c r="AF77" s="148"/>
      <c r="AG77" s="148" t="s">
        <v>168</v>
      </c>
      <c r="AH77" s="148">
        <v>5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5">
      <c r="A78" s="155"/>
      <c r="B78" s="156"/>
      <c r="C78" s="180" t="s">
        <v>228</v>
      </c>
      <c r="D78" s="162"/>
      <c r="E78" s="163">
        <v>6.36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48"/>
      <c r="Z78" s="148"/>
      <c r="AA78" s="148"/>
      <c r="AB78" s="148"/>
      <c r="AC78" s="148"/>
      <c r="AD78" s="148"/>
      <c r="AE78" s="148"/>
      <c r="AF78" s="148"/>
      <c r="AG78" s="148" t="s">
        <v>168</v>
      </c>
      <c r="AH78" s="148">
        <v>1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5">
      <c r="A79" s="155"/>
      <c r="B79" s="156"/>
      <c r="C79" s="179" t="s">
        <v>232</v>
      </c>
      <c r="D79" s="160"/>
      <c r="E79" s="161">
        <v>40.932000000000002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48"/>
      <c r="Z79" s="148"/>
      <c r="AA79" s="148"/>
      <c r="AB79" s="148"/>
      <c r="AC79" s="148"/>
      <c r="AD79" s="148"/>
      <c r="AE79" s="148"/>
      <c r="AF79" s="148"/>
      <c r="AG79" s="148" t="s">
        <v>168</v>
      </c>
      <c r="AH79" s="148">
        <v>0</v>
      </c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5">
      <c r="A80" s="155"/>
      <c r="B80" s="156"/>
      <c r="C80" s="179" t="s">
        <v>226</v>
      </c>
      <c r="D80" s="160"/>
      <c r="E80" s="161">
        <v>-4</v>
      </c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48"/>
      <c r="Z80" s="148"/>
      <c r="AA80" s="148"/>
      <c r="AB80" s="148"/>
      <c r="AC80" s="148"/>
      <c r="AD80" s="148"/>
      <c r="AE80" s="148"/>
      <c r="AF80" s="148"/>
      <c r="AG80" s="148" t="s">
        <v>168</v>
      </c>
      <c r="AH80" s="148">
        <v>0</v>
      </c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 x14ac:dyDescent="0.25">
      <c r="A81" s="155"/>
      <c r="B81" s="156"/>
      <c r="C81" s="180" t="s">
        <v>228</v>
      </c>
      <c r="D81" s="162"/>
      <c r="E81" s="163">
        <v>36.932000000000002</v>
      </c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48"/>
      <c r="Z81" s="148"/>
      <c r="AA81" s="148"/>
      <c r="AB81" s="148"/>
      <c r="AC81" s="148"/>
      <c r="AD81" s="148"/>
      <c r="AE81" s="148"/>
      <c r="AF81" s="148"/>
      <c r="AG81" s="148" t="s">
        <v>168</v>
      </c>
      <c r="AH81" s="148">
        <v>1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5">
      <c r="A82" s="169">
        <v>31</v>
      </c>
      <c r="B82" s="170" t="s">
        <v>233</v>
      </c>
      <c r="C82" s="178" t="s">
        <v>234</v>
      </c>
      <c r="D82" s="171" t="s">
        <v>187</v>
      </c>
      <c r="E82" s="172">
        <v>56.261099999999999</v>
      </c>
      <c r="F82" s="173"/>
      <c r="G82" s="174">
        <f>ROUND(E82*F82,2)</f>
        <v>0</v>
      </c>
      <c r="H82" s="159"/>
      <c r="I82" s="158">
        <f>ROUND(E82*H82,2)</f>
        <v>0</v>
      </c>
      <c r="J82" s="159"/>
      <c r="K82" s="158">
        <f>ROUND(E82*J82,2)</f>
        <v>0</v>
      </c>
      <c r="L82" s="158">
        <v>15</v>
      </c>
      <c r="M82" s="158">
        <f>G82*(1+L82/100)</f>
        <v>0</v>
      </c>
      <c r="N82" s="158">
        <v>0</v>
      </c>
      <c r="O82" s="158">
        <f>ROUND(E82*N82,2)</f>
        <v>0</v>
      </c>
      <c r="P82" s="158">
        <v>2.546E-2</v>
      </c>
      <c r="Q82" s="158">
        <f>ROUND(E82*P82,2)</f>
        <v>1.43</v>
      </c>
      <c r="R82" s="158"/>
      <c r="S82" s="158" t="s">
        <v>144</v>
      </c>
      <c r="T82" s="158" t="s">
        <v>144</v>
      </c>
      <c r="U82" s="158">
        <v>0.13300000000000001</v>
      </c>
      <c r="V82" s="158">
        <f>ROUND(E82*U82,2)</f>
        <v>7.48</v>
      </c>
      <c r="W82" s="158"/>
      <c r="X82" s="158" t="s">
        <v>133</v>
      </c>
      <c r="Y82" s="148"/>
      <c r="Z82" s="148"/>
      <c r="AA82" s="148"/>
      <c r="AB82" s="148"/>
      <c r="AC82" s="148"/>
      <c r="AD82" s="148"/>
      <c r="AE82" s="148"/>
      <c r="AF82" s="148"/>
      <c r="AG82" s="148" t="s">
        <v>137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5">
      <c r="A83" s="155"/>
      <c r="B83" s="156"/>
      <c r="C83" s="179" t="s">
        <v>235</v>
      </c>
      <c r="D83" s="160"/>
      <c r="E83" s="161">
        <v>8.1425999999999998</v>
      </c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48"/>
      <c r="Z83" s="148"/>
      <c r="AA83" s="148"/>
      <c r="AB83" s="148"/>
      <c r="AC83" s="148"/>
      <c r="AD83" s="148"/>
      <c r="AE83" s="148"/>
      <c r="AF83" s="148"/>
      <c r="AG83" s="148" t="s">
        <v>168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5">
      <c r="A84" s="155"/>
      <c r="B84" s="156"/>
      <c r="C84" s="179" t="s">
        <v>197</v>
      </c>
      <c r="D84" s="160"/>
      <c r="E84" s="161">
        <v>0.8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48"/>
      <c r="Z84" s="148"/>
      <c r="AA84" s="148"/>
      <c r="AB84" s="148"/>
      <c r="AC84" s="148"/>
      <c r="AD84" s="148"/>
      <c r="AE84" s="148"/>
      <c r="AF84" s="148"/>
      <c r="AG84" s="148" t="s">
        <v>168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5">
      <c r="A85" s="155"/>
      <c r="B85" s="156"/>
      <c r="C85" s="179" t="s">
        <v>198</v>
      </c>
      <c r="D85" s="160"/>
      <c r="E85" s="161">
        <v>2.5379999999999998</v>
      </c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48"/>
      <c r="Z85" s="148"/>
      <c r="AA85" s="148"/>
      <c r="AB85" s="148"/>
      <c r="AC85" s="148"/>
      <c r="AD85" s="148"/>
      <c r="AE85" s="148"/>
      <c r="AF85" s="148"/>
      <c r="AG85" s="148" t="s">
        <v>168</v>
      </c>
      <c r="AH85" s="148">
        <v>0</v>
      </c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5">
      <c r="A86" s="155"/>
      <c r="B86" s="156"/>
      <c r="C86" s="179" t="s">
        <v>199</v>
      </c>
      <c r="D86" s="160"/>
      <c r="E86" s="161">
        <v>0.94379999999999997</v>
      </c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48"/>
      <c r="Z86" s="148"/>
      <c r="AA86" s="148"/>
      <c r="AB86" s="148"/>
      <c r="AC86" s="148"/>
      <c r="AD86" s="148"/>
      <c r="AE86" s="148"/>
      <c r="AF86" s="148"/>
      <c r="AG86" s="148" t="s">
        <v>168</v>
      </c>
      <c r="AH86" s="148">
        <v>0</v>
      </c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5">
      <c r="A87" s="155"/>
      <c r="B87" s="156"/>
      <c r="C87" s="179" t="s">
        <v>236</v>
      </c>
      <c r="D87" s="160"/>
      <c r="E87" s="161">
        <v>18.316199999999998</v>
      </c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48"/>
      <c r="Z87" s="148"/>
      <c r="AA87" s="148"/>
      <c r="AB87" s="148"/>
      <c r="AC87" s="148"/>
      <c r="AD87" s="148"/>
      <c r="AE87" s="148"/>
      <c r="AF87" s="148"/>
      <c r="AG87" s="148" t="s">
        <v>168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5">
      <c r="A88" s="155"/>
      <c r="B88" s="156"/>
      <c r="C88" s="179" t="s">
        <v>237</v>
      </c>
      <c r="D88" s="160"/>
      <c r="E88" s="161">
        <v>14.2965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48"/>
      <c r="Z88" s="148"/>
      <c r="AA88" s="148"/>
      <c r="AB88" s="148"/>
      <c r="AC88" s="148"/>
      <c r="AD88" s="148"/>
      <c r="AE88" s="148"/>
      <c r="AF88" s="148"/>
      <c r="AG88" s="148" t="s">
        <v>168</v>
      </c>
      <c r="AH88" s="148">
        <v>0</v>
      </c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5">
      <c r="A89" s="155"/>
      <c r="B89" s="156"/>
      <c r="C89" s="179" t="s">
        <v>188</v>
      </c>
      <c r="D89" s="160"/>
      <c r="E89" s="161">
        <v>11.224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48"/>
      <c r="Z89" s="148"/>
      <c r="AA89" s="148"/>
      <c r="AB89" s="148"/>
      <c r="AC89" s="148"/>
      <c r="AD89" s="148"/>
      <c r="AE89" s="148"/>
      <c r="AF89" s="148"/>
      <c r="AG89" s="148" t="s">
        <v>168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5">
      <c r="A90" s="169">
        <v>32</v>
      </c>
      <c r="B90" s="170" t="s">
        <v>238</v>
      </c>
      <c r="C90" s="178" t="s">
        <v>239</v>
      </c>
      <c r="D90" s="171" t="s">
        <v>187</v>
      </c>
      <c r="E90" s="172">
        <v>166.19159999999999</v>
      </c>
      <c r="F90" s="173"/>
      <c r="G90" s="174">
        <f>ROUND(E90*F90,2)</f>
        <v>0</v>
      </c>
      <c r="H90" s="159"/>
      <c r="I90" s="158">
        <f>ROUND(E90*H90,2)</f>
        <v>0</v>
      </c>
      <c r="J90" s="159"/>
      <c r="K90" s="158">
        <f>ROUND(E90*J90,2)</f>
        <v>0</v>
      </c>
      <c r="L90" s="158">
        <v>15</v>
      </c>
      <c r="M90" s="158">
        <f>G90*(1+L90/100)</f>
        <v>0</v>
      </c>
      <c r="N90" s="158">
        <v>0</v>
      </c>
      <c r="O90" s="158">
        <f>ROUND(E90*N90,2)</f>
        <v>0</v>
      </c>
      <c r="P90" s="158">
        <v>2.7980000000000001E-2</v>
      </c>
      <c r="Q90" s="158">
        <f>ROUND(E90*P90,2)</f>
        <v>4.6500000000000004</v>
      </c>
      <c r="R90" s="158"/>
      <c r="S90" s="158" t="s">
        <v>144</v>
      </c>
      <c r="T90" s="158" t="s">
        <v>144</v>
      </c>
      <c r="U90" s="158">
        <v>0.105</v>
      </c>
      <c r="V90" s="158">
        <f>ROUND(E90*U90,2)</f>
        <v>17.45</v>
      </c>
      <c r="W90" s="158"/>
      <c r="X90" s="158" t="s">
        <v>133</v>
      </c>
      <c r="Y90" s="148"/>
      <c r="Z90" s="148"/>
      <c r="AA90" s="148"/>
      <c r="AB90" s="148"/>
      <c r="AC90" s="148"/>
      <c r="AD90" s="148"/>
      <c r="AE90" s="148"/>
      <c r="AF90" s="148"/>
      <c r="AG90" s="148" t="s">
        <v>137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5">
      <c r="A91" s="155"/>
      <c r="B91" s="156"/>
      <c r="C91" s="179" t="s">
        <v>225</v>
      </c>
      <c r="D91" s="160"/>
      <c r="E91" s="161">
        <v>31.158000000000001</v>
      </c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48"/>
      <c r="Z91" s="148"/>
      <c r="AA91" s="148"/>
      <c r="AB91" s="148"/>
      <c r="AC91" s="148"/>
      <c r="AD91" s="148"/>
      <c r="AE91" s="148"/>
      <c r="AF91" s="148"/>
      <c r="AG91" s="148" t="s">
        <v>168</v>
      </c>
      <c r="AH91" s="148">
        <v>0</v>
      </c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5">
      <c r="A92" s="155"/>
      <c r="B92" s="156"/>
      <c r="C92" s="179" t="s">
        <v>226</v>
      </c>
      <c r="D92" s="160"/>
      <c r="E92" s="161">
        <v>-4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48"/>
      <c r="Z92" s="148"/>
      <c r="AA92" s="148"/>
      <c r="AB92" s="148"/>
      <c r="AC92" s="148"/>
      <c r="AD92" s="148"/>
      <c r="AE92" s="148"/>
      <c r="AF92" s="148"/>
      <c r="AG92" s="148" t="s">
        <v>168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5">
      <c r="A93" s="155"/>
      <c r="B93" s="156"/>
      <c r="C93" s="179" t="s">
        <v>227</v>
      </c>
      <c r="D93" s="160"/>
      <c r="E93" s="161">
        <v>-8.0063999999999993</v>
      </c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48"/>
      <c r="Z93" s="148"/>
      <c r="AA93" s="148"/>
      <c r="AB93" s="148"/>
      <c r="AC93" s="148"/>
      <c r="AD93" s="148"/>
      <c r="AE93" s="148"/>
      <c r="AF93" s="148"/>
      <c r="AG93" s="148" t="s">
        <v>168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5">
      <c r="A94" s="155"/>
      <c r="B94" s="156"/>
      <c r="C94" s="180" t="s">
        <v>228</v>
      </c>
      <c r="D94" s="162"/>
      <c r="E94" s="163">
        <v>19.151599999999998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48"/>
      <c r="Z94" s="148"/>
      <c r="AA94" s="148"/>
      <c r="AB94" s="148"/>
      <c r="AC94" s="148"/>
      <c r="AD94" s="148"/>
      <c r="AE94" s="148"/>
      <c r="AF94" s="148"/>
      <c r="AG94" s="148" t="s">
        <v>168</v>
      </c>
      <c r="AH94" s="148">
        <v>1</v>
      </c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5">
      <c r="A95" s="155"/>
      <c r="B95" s="156"/>
      <c r="C95" s="179" t="s">
        <v>229</v>
      </c>
      <c r="D95" s="160"/>
      <c r="E95" s="161">
        <v>9.7200000000000006</v>
      </c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48"/>
      <c r="Z95" s="148"/>
      <c r="AA95" s="148"/>
      <c r="AB95" s="148"/>
      <c r="AC95" s="148"/>
      <c r="AD95" s="148"/>
      <c r="AE95" s="148"/>
      <c r="AF95" s="148"/>
      <c r="AG95" s="148" t="s">
        <v>168</v>
      </c>
      <c r="AH95" s="148">
        <v>0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5">
      <c r="A96" s="155"/>
      <c r="B96" s="156"/>
      <c r="C96" s="179" t="s">
        <v>230</v>
      </c>
      <c r="D96" s="160"/>
      <c r="E96" s="161">
        <v>-1.2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48"/>
      <c r="Z96" s="148"/>
      <c r="AA96" s="148"/>
      <c r="AB96" s="148"/>
      <c r="AC96" s="148"/>
      <c r="AD96" s="148"/>
      <c r="AE96" s="148"/>
      <c r="AF96" s="148"/>
      <c r="AG96" s="148" t="s">
        <v>168</v>
      </c>
      <c r="AH96" s="148">
        <v>0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5">
      <c r="A97" s="155"/>
      <c r="B97" s="156"/>
      <c r="C97" s="179" t="s">
        <v>231</v>
      </c>
      <c r="D97" s="160"/>
      <c r="E97" s="161">
        <v>-2.16</v>
      </c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48"/>
      <c r="Z97" s="148"/>
      <c r="AA97" s="148"/>
      <c r="AB97" s="148"/>
      <c r="AC97" s="148"/>
      <c r="AD97" s="148"/>
      <c r="AE97" s="148"/>
      <c r="AF97" s="148"/>
      <c r="AG97" s="148" t="s">
        <v>168</v>
      </c>
      <c r="AH97" s="148">
        <v>5</v>
      </c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5">
      <c r="A98" s="155"/>
      <c r="B98" s="156"/>
      <c r="C98" s="180" t="s">
        <v>228</v>
      </c>
      <c r="D98" s="162"/>
      <c r="E98" s="163">
        <v>6.36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48"/>
      <c r="Z98" s="148"/>
      <c r="AA98" s="148"/>
      <c r="AB98" s="148"/>
      <c r="AC98" s="148"/>
      <c r="AD98" s="148"/>
      <c r="AE98" s="148"/>
      <c r="AF98" s="148"/>
      <c r="AG98" s="148" t="s">
        <v>168</v>
      </c>
      <c r="AH98" s="148">
        <v>1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5">
      <c r="A99" s="155"/>
      <c r="B99" s="156"/>
      <c r="C99" s="179" t="s">
        <v>240</v>
      </c>
      <c r="D99" s="160"/>
      <c r="E99" s="161">
        <v>17.334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48"/>
      <c r="Z99" s="148"/>
      <c r="AA99" s="148"/>
      <c r="AB99" s="148"/>
      <c r="AC99" s="148"/>
      <c r="AD99" s="148"/>
      <c r="AE99" s="148"/>
      <c r="AF99" s="148"/>
      <c r="AG99" s="148" t="s">
        <v>168</v>
      </c>
      <c r="AH99" s="148">
        <v>0</v>
      </c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5">
      <c r="A100" s="155"/>
      <c r="B100" s="156"/>
      <c r="C100" s="179" t="s">
        <v>241</v>
      </c>
      <c r="D100" s="160"/>
      <c r="E100" s="161">
        <v>-9.8940000000000001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48"/>
      <c r="Z100" s="148"/>
      <c r="AA100" s="148"/>
      <c r="AB100" s="148"/>
      <c r="AC100" s="148"/>
      <c r="AD100" s="148"/>
      <c r="AE100" s="148"/>
      <c r="AF100" s="148"/>
      <c r="AG100" s="148" t="s">
        <v>168</v>
      </c>
      <c r="AH100" s="148">
        <v>0</v>
      </c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5">
      <c r="A101" s="155"/>
      <c r="B101" s="156"/>
      <c r="C101" s="179" t="s">
        <v>242</v>
      </c>
      <c r="D101" s="160"/>
      <c r="E101" s="161">
        <v>-0.18</v>
      </c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48"/>
      <c r="Z101" s="148"/>
      <c r="AA101" s="148"/>
      <c r="AB101" s="148"/>
      <c r="AC101" s="148"/>
      <c r="AD101" s="148"/>
      <c r="AE101" s="148"/>
      <c r="AF101" s="148"/>
      <c r="AG101" s="148" t="s">
        <v>168</v>
      </c>
      <c r="AH101" s="148">
        <v>0</v>
      </c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5">
      <c r="A102" s="155"/>
      <c r="B102" s="156"/>
      <c r="C102" s="180" t="s">
        <v>228</v>
      </c>
      <c r="D102" s="162"/>
      <c r="E102" s="163">
        <v>7.26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48"/>
      <c r="Z102" s="148"/>
      <c r="AA102" s="148"/>
      <c r="AB102" s="148"/>
      <c r="AC102" s="148"/>
      <c r="AD102" s="148"/>
      <c r="AE102" s="148"/>
      <c r="AF102" s="148"/>
      <c r="AG102" s="148" t="s">
        <v>168</v>
      </c>
      <c r="AH102" s="148">
        <v>1</v>
      </c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5">
      <c r="A103" s="155"/>
      <c r="B103" s="156"/>
      <c r="C103" s="179" t="s">
        <v>243</v>
      </c>
      <c r="D103" s="160"/>
      <c r="E103" s="161">
        <v>10.746</v>
      </c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48"/>
      <c r="Z103" s="148"/>
      <c r="AA103" s="148"/>
      <c r="AB103" s="148"/>
      <c r="AC103" s="148"/>
      <c r="AD103" s="148"/>
      <c r="AE103" s="148"/>
      <c r="AF103" s="148"/>
      <c r="AG103" s="148" t="s">
        <v>168</v>
      </c>
      <c r="AH103" s="148">
        <v>0</v>
      </c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5">
      <c r="A104" s="155"/>
      <c r="B104" s="156"/>
      <c r="C104" s="179" t="s">
        <v>230</v>
      </c>
      <c r="D104" s="160"/>
      <c r="E104" s="161">
        <v>-1.2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48"/>
      <c r="Z104" s="148"/>
      <c r="AA104" s="148"/>
      <c r="AB104" s="148"/>
      <c r="AC104" s="148"/>
      <c r="AD104" s="148"/>
      <c r="AE104" s="148"/>
      <c r="AF104" s="148"/>
      <c r="AG104" s="148" t="s">
        <v>168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5">
      <c r="A105" s="155"/>
      <c r="B105" s="156"/>
      <c r="C105" s="180" t="s">
        <v>228</v>
      </c>
      <c r="D105" s="162"/>
      <c r="E105" s="163">
        <v>9.5459999999999994</v>
      </c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48"/>
      <c r="Z105" s="148"/>
      <c r="AA105" s="148"/>
      <c r="AB105" s="148"/>
      <c r="AC105" s="148"/>
      <c r="AD105" s="148"/>
      <c r="AE105" s="148"/>
      <c r="AF105" s="148"/>
      <c r="AG105" s="148" t="s">
        <v>168</v>
      </c>
      <c r="AH105" s="148">
        <v>1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5">
      <c r="A106" s="155"/>
      <c r="B106" s="156"/>
      <c r="C106" s="179" t="s">
        <v>244</v>
      </c>
      <c r="D106" s="160"/>
      <c r="E106" s="161">
        <v>47.357999999999997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48"/>
      <c r="Z106" s="148"/>
      <c r="AA106" s="148"/>
      <c r="AB106" s="148"/>
      <c r="AC106" s="148"/>
      <c r="AD106" s="148"/>
      <c r="AE106" s="148"/>
      <c r="AF106" s="148"/>
      <c r="AG106" s="148" t="s">
        <v>168</v>
      </c>
      <c r="AH106" s="148">
        <v>0</v>
      </c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5">
      <c r="A107" s="155"/>
      <c r="B107" s="156"/>
      <c r="C107" s="179" t="s">
        <v>226</v>
      </c>
      <c r="D107" s="160"/>
      <c r="E107" s="161">
        <v>-4</v>
      </c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48"/>
      <c r="Z107" s="148"/>
      <c r="AA107" s="148"/>
      <c r="AB107" s="148"/>
      <c r="AC107" s="148"/>
      <c r="AD107" s="148"/>
      <c r="AE107" s="148"/>
      <c r="AF107" s="148"/>
      <c r="AG107" s="148" t="s">
        <v>168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5">
      <c r="A108" s="155"/>
      <c r="B108" s="156"/>
      <c r="C108" s="180" t="s">
        <v>228</v>
      </c>
      <c r="D108" s="162"/>
      <c r="E108" s="163">
        <v>43.357999999999997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48"/>
      <c r="Z108" s="148"/>
      <c r="AA108" s="148"/>
      <c r="AB108" s="148"/>
      <c r="AC108" s="148"/>
      <c r="AD108" s="148"/>
      <c r="AE108" s="148"/>
      <c r="AF108" s="148"/>
      <c r="AG108" s="148" t="s">
        <v>168</v>
      </c>
      <c r="AH108" s="148">
        <v>1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5">
      <c r="A109" s="155"/>
      <c r="B109" s="156"/>
      <c r="C109" s="179" t="s">
        <v>232</v>
      </c>
      <c r="D109" s="160"/>
      <c r="E109" s="161">
        <v>40.932000000000002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48"/>
      <c r="Z109" s="148"/>
      <c r="AA109" s="148"/>
      <c r="AB109" s="148"/>
      <c r="AC109" s="148"/>
      <c r="AD109" s="148"/>
      <c r="AE109" s="148"/>
      <c r="AF109" s="148"/>
      <c r="AG109" s="148" t="s">
        <v>168</v>
      </c>
      <c r="AH109" s="148">
        <v>0</v>
      </c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5">
      <c r="A110" s="155"/>
      <c r="B110" s="156"/>
      <c r="C110" s="179" t="s">
        <v>226</v>
      </c>
      <c r="D110" s="160"/>
      <c r="E110" s="161">
        <v>-4</v>
      </c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48"/>
      <c r="Z110" s="148"/>
      <c r="AA110" s="148"/>
      <c r="AB110" s="148"/>
      <c r="AC110" s="148"/>
      <c r="AD110" s="148"/>
      <c r="AE110" s="148"/>
      <c r="AF110" s="148"/>
      <c r="AG110" s="148" t="s">
        <v>168</v>
      </c>
      <c r="AH110" s="148">
        <v>0</v>
      </c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5">
      <c r="A111" s="155"/>
      <c r="B111" s="156"/>
      <c r="C111" s="180" t="s">
        <v>228</v>
      </c>
      <c r="D111" s="162"/>
      <c r="E111" s="163">
        <v>36.932000000000002</v>
      </c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48"/>
      <c r="Z111" s="148"/>
      <c r="AA111" s="148"/>
      <c r="AB111" s="148"/>
      <c r="AC111" s="148"/>
      <c r="AD111" s="148"/>
      <c r="AE111" s="148"/>
      <c r="AF111" s="148"/>
      <c r="AG111" s="148" t="s">
        <v>168</v>
      </c>
      <c r="AH111" s="148">
        <v>1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5">
      <c r="A112" s="155"/>
      <c r="B112" s="156"/>
      <c r="C112" s="179" t="s">
        <v>245</v>
      </c>
      <c r="D112" s="160"/>
      <c r="E112" s="161">
        <v>53.783999999999999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48"/>
      <c r="Z112" s="148"/>
      <c r="AA112" s="148"/>
      <c r="AB112" s="148"/>
      <c r="AC112" s="148"/>
      <c r="AD112" s="148"/>
      <c r="AE112" s="148"/>
      <c r="AF112" s="148"/>
      <c r="AG112" s="148" t="s">
        <v>168</v>
      </c>
      <c r="AH112" s="148">
        <v>0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5">
      <c r="A113" s="155"/>
      <c r="B113" s="156"/>
      <c r="C113" s="179" t="s">
        <v>246</v>
      </c>
      <c r="D113" s="160"/>
      <c r="E113" s="161">
        <v>-10.199999999999999</v>
      </c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48"/>
      <c r="Z113" s="148"/>
      <c r="AA113" s="148"/>
      <c r="AB113" s="148"/>
      <c r="AC113" s="148"/>
      <c r="AD113" s="148"/>
      <c r="AE113" s="148"/>
      <c r="AF113" s="148"/>
      <c r="AG113" s="148" t="s">
        <v>168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5">
      <c r="A114" s="155"/>
      <c r="B114" s="156"/>
      <c r="C114" s="180" t="s">
        <v>228</v>
      </c>
      <c r="D114" s="162"/>
      <c r="E114" s="163">
        <v>43.584000000000003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48"/>
      <c r="Z114" s="148"/>
      <c r="AA114" s="148"/>
      <c r="AB114" s="148"/>
      <c r="AC114" s="148"/>
      <c r="AD114" s="148"/>
      <c r="AE114" s="148"/>
      <c r="AF114" s="148"/>
      <c r="AG114" s="148" t="s">
        <v>168</v>
      </c>
      <c r="AH114" s="148">
        <v>1</v>
      </c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ht="13" x14ac:dyDescent="0.25">
      <c r="A115" s="151" t="s">
        <v>126</v>
      </c>
      <c r="B115" s="152" t="s">
        <v>60</v>
      </c>
      <c r="C115" s="177" t="s">
        <v>61</v>
      </c>
      <c r="D115" s="165"/>
      <c r="E115" s="166"/>
      <c r="F115" s="167"/>
      <c r="G115" s="168">
        <f>SUMIF(AG116:AG120,"&lt;&gt;NOR",G116:G120)</f>
        <v>0</v>
      </c>
      <c r="H115" s="164"/>
      <c r="I115" s="164">
        <f>SUM(I116:I120)</f>
        <v>0</v>
      </c>
      <c r="J115" s="164"/>
      <c r="K115" s="164">
        <f>SUM(K116:K120)</f>
        <v>0</v>
      </c>
      <c r="L115" s="164"/>
      <c r="M115" s="164">
        <f>SUM(M116:M120)</f>
        <v>0</v>
      </c>
      <c r="N115" s="164"/>
      <c r="O115" s="164">
        <f>SUM(O116:O120)</f>
        <v>0.09</v>
      </c>
      <c r="P115" s="164"/>
      <c r="Q115" s="164">
        <f>SUM(Q116:Q120)</f>
        <v>0</v>
      </c>
      <c r="R115" s="164"/>
      <c r="S115" s="164"/>
      <c r="T115" s="164"/>
      <c r="U115" s="164"/>
      <c r="V115" s="164">
        <f>SUM(V116:V120)</f>
        <v>1.93</v>
      </c>
      <c r="W115" s="164"/>
      <c r="X115" s="164"/>
      <c r="AG115" t="s">
        <v>127</v>
      </c>
    </row>
    <row r="116" spans="1:60" outlineLevel="1" x14ac:dyDescent="0.25">
      <c r="A116" s="169">
        <v>33</v>
      </c>
      <c r="B116" s="170" t="s">
        <v>247</v>
      </c>
      <c r="C116" s="178" t="s">
        <v>248</v>
      </c>
      <c r="D116" s="171" t="s">
        <v>187</v>
      </c>
      <c r="E116" s="172">
        <v>1.91</v>
      </c>
      <c r="F116" s="173"/>
      <c r="G116" s="174">
        <f>ROUND(E116*F116,2)</f>
        <v>0</v>
      </c>
      <c r="H116" s="159"/>
      <c r="I116" s="158">
        <f>ROUND(E116*H116,2)</f>
        <v>0</v>
      </c>
      <c r="J116" s="159"/>
      <c r="K116" s="158">
        <f>ROUND(E116*J116,2)</f>
        <v>0</v>
      </c>
      <c r="L116" s="158">
        <v>15</v>
      </c>
      <c r="M116" s="158">
        <f>G116*(1+L116/100)</f>
        <v>0</v>
      </c>
      <c r="N116" s="158">
        <v>4.6460000000000001E-2</v>
      </c>
      <c r="O116" s="158">
        <f>ROUND(E116*N116,2)</f>
        <v>0.09</v>
      </c>
      <c r="P116" s="158">
        <v>0</v>
      </c>
      <c r="Q116" s="158">
        <f>ROUND(E116*P116,2)</f>
        <v>0</v>
      </c>
      <c r="R116" s="158"/>
      <c r="S116" s="158" t="s">
        <v>144</v>
      </c>
      <c r="T116" s="158" t="s">
        <v>144</v>
      </c>
      <c r="U116" s="158">
        <v>0.51744999999999997</v>
      </c>
      <c r="V116" s="158">
        <f>ROUND(E116*U116,2)</f>
        <v>0.99</v>
      </c>
      <c r="W116" s="158"/>
      <c r="X116" s="158" t="s">
        <v>133</v>
      </c>
      <c r="Y116" s="148"/>
      <c r="Z116" s="148"/>
      <c r="AA116" s="148"/>
      <c r="AB116" s="148"/>
      <c r="AC116" s="148"/>
      <c r="AD116" s="148"/>
      <c r="AE116" s="148"/>
      <c r="AF116" s="148"/>
      <c r="AG116" s="148" t="s">
        <v>137</v>
      </c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5">
      <c r="A117" s="155"/>
      <c r="B117" s="156"/>
      <c r="C117" s="179" t="s">
        <v>249</v>
      </c>
      <c r="D117" s="160"/>
      <c r="E117" s="161">
        <v>2.16</v>
      </c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48"/>
      <c r="Z117" s="148"/>
      <c r="AA117" s="148"/>
      <c r="AB117" s="148"/>
      <c r="AC117" s="148"/>
      <c r="AD117" s="148"/>
      <c r="AE117" s="148"/>
      <c r="AF117" s="148"/>
      <c r="AG117" s="148" t="s">
        <v>168</v>
      </c>
      <c r="AH117" s="148">
        <v>5</v>
      </c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5">
      <c r="A118" s="155"/>
      <c r="B118" s="156"/>
      <c r="C118" s="179" t="s">
        <v>250</v>
      </c>
      <c r="D118" s="160"/>
      <c r="E118" s="161">
        <v>-0.25</v>
      </c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48"/>
      <c r="Z118" s="148"/>
      <c r="AA118" s="148"/>
      <c r="AB118" s="148"/>
      <c r="AC118" s="148"/>
      <c r="AD118" s="148"/>
      <c r="AE118" s="148"/>
      <c r="AF118" s="148"/>
      <c r="AG118" s="148" t="s">
        <v>168</v>
      </c>
      <c r="AH118" s="148">
        <v>0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ht="20" outlineLevel="1" x14ac:dyDescent="0.25">
      <c r="A119" s="169">
        <v>34</v>
      </c>
      <c r="B119" s="170" t="s">
        <v>251</v>
      </c>
      <c r="C119" s="178" t="s">
        <v>252</v>
      </c>
      <c r="D119" s="171" t="s">
        <v>160</v>
      </c>
      <c r="E119" s="172">
        <v>1</v>
      </c>
      <c r="F119" s="173"/>
      <c r="G119" s="174">
        <f>ROUND(E119*F119,2)</f>
        <v>0</v>
      </c>
      <c r="H119" s="159"/>
      <c r="I119" s="158">
        <f>ROUND(E119*H119,2)</f>
        <v>0</v>
      </c>
      <c r="J119" s="159"/>
      <c r="K119" s="158">
        <f>ROUND(E119*J119,2)</f>
        <v>0</v>
      </c>
      <c r="L119" s="158">
        <v>15</v>
      </c>
      <c r="M119" s="158">
        <f>G119*(1+L119/100)</f>
        <v>0</v>
      </c>
      <c r="N119" s="158">
        <v>1.6000000000000001E-4</v>
      </c>
      <c r="O119" s="158">
        <f>ROUND(E119*N119,2)</f>
        <v>0</v>
      </c>
      <c r="P119" s="158">
        <v>0</v>
      </c>
      <c r="Q119" s="158">
        <f>ROUND(E119*P119,2)</f>
        <v>0</v>
      </c>
      <c r="R119" s="158"/>
      <c r="S119" s="158" t="s">
        <v>131</v>
      </c>
      <c r="T119" s="158" t="s">
        <v>132</v>
      </c>
      <c r="U119" s="158">
        <v>0.94</v>
      </c>
      <c r="V119" s="158">
        <f>ROUND(E119*U119,2)</f>
        <v>0.94</v>
      </c>
      <c r="W119" s="158"/>
      <c r="X119" s="158" t="s">
        <v>133</v>
      </c>
      <c r="Y119" s="148"/>
      <c r="Z119" s="148"/>
      <c r="AA119" s="148"/>
      <c r="AB119" s="148"/>
      <c r="AC119" s="148"/>
      <c r="AD119" s="148"/>
      <c r="AE119" s="148"/>
      <c r="AF119" s="148"/>
      <c r="AG119" s="148" t="s">
        <v>137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5">
      <c r="A120" s="155"/>
      <c r="B120" s="156"/>
      <c r="C120" s="179" t="s">
        <v>172</v>
      </c>
      <c r="D120" s="160"/>
      <c r="E120" s="161">
        <v>1</v>
      </c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48"/>
      <c r="Z120" s="148"/>
      <c r="AA120" s="148"/>
      <c r="AB120" s="148"/>
      <c r="AC120" s="148"/>
      <c r="AD120" s="148"/>
      <c r="AE120" s="148"/>
      <c r="AF120" s="148"/>
      <c r="AG120" s="148" t="s">
        <v>168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ht="13" x14ac:dyDescent="0.25">
      <c r="A121" s="151" t="s">
        <v>126</v>
      </c>
      <c r="B121" s="152" t="s">
        <v>62</v>
      </c>
      <c r="C121" s="177" t="s">
        <v>63</v>
      </c>
      <c r="D121" s="165"/>
      <c r="E121" s="166"/>
      <c r="F121" s="167"/>
      <c r="G121" s="168">
        <f>SUMIF(AG122:AG148,"&lt;&gt;NOR",G122:G148)</f>
        <v>0</v>
      </c>
      <c r="H121" s="164"/>
      <c r="I121" s="164">
        <f>SUM(I122:I148)</f>
        <v>0</v>
      </c>
      <c r="J121" s="164"/>
      <c r="K121" s="164">
        <f>SUM(K122:K148)</f>
        <v>0</v>
      </c>
      <c r="L121" s="164"/>
      <c r="M121" s="164">
        <f>SUM(M122:M148)</f>
        <v>0</v>
      </c>
      <c r="N121" s="164"/>
      <c r="O121" s="164">
        <f>SUM(O122:O148)</f>
        <v>4.92</v>
      </c>
      <c r="P121" s="164"/>
      <c r="Q121" s="164">
        <f>SUM(Q122:Q148)</f>
        <v>0</v>
      </c>
      <c r="R121" s="164"/>
      <c r="S121" s="164"/>
      <c r="T121" s="164"/>
      <c r="U121" s="164"/>
      <c r="V121" s="164">
        <f>SUM(V122:V148)</f>
        <v>144.65</v>
      </c>
      <c r="W121" s="164"/>
      <c r="X121" s="164"/>
      <c r="AG121" t="s">
        <v>127</v>
      </c>
    </row>
    <row r="122" spans="1:60" outlineLevel="1" x14ac:dyDescent="0.25">
      <c r="A122" s="169">
        <v>35</v>
      </c>
      <c r="B122" s="170" t="s">
        <v>253</v>
      </c>
      <c r="C122" s="178" t="s">
        <v>254</v>
      </c>
      <c r="D122" s="171" t="s">
        <v>187</v>
      </c>
      <c r="E122" s="172">
        <v>44.9</v>
      </c>
      <c r="F122" s="173"/>
      <c r="G122" s="174">
        <f>ROUND(E122*F122,2)</f>
        <v>0</v>
      </c>
      <c r="H122" s="159"/>
      <c r="I122" s="158">
        <f>ROUND(E122*H122,2)</f>
        <v>0</v>
      </c>
      <c r="J122" s="159"/>
      <c r="K122" s="158">
        <f>ROUND(E122*J122,2)</f>
        <v>0</v>
      </c>
      <c r="L122" s="158">
        <v>15</v>
      </c>
      <c r="M122" s="158">
        <f>G122*(1+L122/100)</f>
        <v>0</v>
      </c>
      <c r="N122" s="158">
        <v>4.0000000000000003E-5</v>
      </c>
      <c r="O122" s="158">
        <f>ROUND(E122*N122,2)</f>
        <v>0</v>
      </c>
      <c r="P122" s="158">
        <v>0</v>
      </c>
      <c r="Q122" s="158">
        <f>ROUND(E122*P122,2)</f>
        <v>0</v>
      </c>
      <c r="R122" s="158"/>
      <c r="S122" s="158" t="s">
        <v>144</v>
      </c>
      <c r="T122" s="158" t="s">
        <v>144</v>
      </c>
      <c r="U122" s="158">
        <v>7.8E-2</v>
      </c>
      <c r="V122" s="158">
        <f>ROUND(E122*U122,2)</f>
        <v>3.5</v>
      </c>
      <c r="W122" s="158"/>
      <c r="X122" s="158" t="s">
        <v>133</v>
      </c>
      <c r="Y122" s="148"/>
      <c r="Z122" s="148"/>
      <c r="AA122" s="148"/>
      <c r="AB122" s="148"/>
      <c r="AC122" s="148"/>
      <c r="AD122" s="148"/>
      <c r="AE122" s="148"/>
      <c r="AF122" s="148"/>
      <c r="AG122" s="148" t="s">
        <v>137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5">
      <c r="A123" s="155"/>
      <c r="B123" s="156"/>
      <c r="C123" s="179" t="s">
        <v>255</v>
      </c>
      <c r="D123" s="160"/>
      <c r="E123" s="161">
        <v>5.95</v>
      </c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48"/>
      <c r="Z123" s="148"/>
      <c r="AA123" s="148"/>
      <c r="AB123" s="148"/>
      <c r="AC123" s="148"/>
      <c r="AD123" s="148"/>
      <c r="AE123" s="148"/>
      <c r="AF123" s="148"/>
      <c r="AG123" s="148" t="s">
        <v>168</v>
      </c>
      <c r="AH123" s="148">
        <v>0</v>
      </c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5">
      <c r="A124" s="155"/>
      <c r="B124" s="156"/>
      <c r="C124" s="179" t="s">
        <v>256</v>
      </c>
      <c r="D124" s="160"/>
      <c r="E124" s="161">
        <v>2.0699999999999998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48"/>
      <c r="Z124" s="148"/>
      <c r="AA124" s="148"/>
      <c r="AB124" s="148"/>
      <c r="AC124" s="148"/>
      <c r="AD124" s="148"/>
      <c r="AE124" s="148"/>
      <c r="AF124" s="148"/>
      <c r="AG124" s="148" t="s">
        <v>168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5">
      <c r="A125" s="155"/>
      <c r="B125" s="156"/>
      <c r="C125" s="179" t="s">
        <v>257</v>
      </c>
      <c r="D125" s="160"/>
      <c r="E125" s="161">
        <v>2.0699999999999998</v>
      </c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48"/>
      <c r="Z125" s="148"/>
      <c r="AA125" s="148"/>
      <c r="AB125" s="148"/>
      <c r="AC125" s="148"/>
      <c r="AD125" s="148"/>
      <c r="AE125" s="148"/>
      <c r="AF125" s="148"/>
      <c r="AG125" s="148" t="s">
        <v>168</v>
      </c>
      <c r="AH125" s="148">
        <v>0</v>
      </c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5">
      <c r="A126" s="155"/>
      <c r="B126" s="156"/>
      <c r="C126" s="179" t="s">
        <v>258</v>
      </c>
      <c r="D126" s="160"/>
      <c r="E126" s="161">
        <v>2.0699999999999998</v>
      </c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48"/>
      <c r="Z126" s="148"/>
      <c r="AA126" s="148"/>
      <c r="AB126" s="148"/>
      <c r="AC126" s="148"/>
      <c r="AD126" s="148"/>
      <c r="AE126" s="148"/>
      <c r="AF126" s="148"/>
      <c r="AG126" s="148" t="s">
        <v>168</v>
      </c>
      <c r="AH126" s="148">
        <v>0</v>
      </c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5">
      <c r="A127" s="155"/>
      <c r="B127" s="156"/>
      <c r="C127" s="179" t="s">
        <v>259</v>
      </c>
      <c r="D127" s="160"/>
      <c r="E127" s="161">
        <v>5.95</v>
      </c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48"/>
      <c r="Z127" s="148"/>
      <c r="AA127" s="148"/>
      <c r="AB127" s="148"/>
      <c r="AC127" s="148"/>
      <c r="AD127" s="148"/>
      <c r="AE127" s="148"/>
      <c r="AF127" s="148"/>
      <c r="AG127" s="148" t="s">
        <v>168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5">
      <c r="A128" s="155"/>
      <c r="B128" s="156"/>
      <c r="C128" s="179" t="s">
        <v>260</v>
      </c>
      <c r="D128" s="160"/>
      <c r="E128" s="161">
        <v>5.95</v>
      </c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48"/>
      <c r="Z128" s="148"/>
      <c r="AA128" s="148"/>
      <c r="AB128" s="148"/>
      <c r="AC128" s="148"/>
      <c r="AD128" s="148"/>
      <c r="AE128" s="148"/>
      <c r="AF128" s="148"/>
      <c r="AG128" s="148" t="s">
        <v>168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5">
      <c r="A129" s="155"/>
      <c r="B129" s="156"/>
      <c r="C129" s="179" t="s">
        <v>261</v>
      </c>
      <c r="D129" s="160"/>
      <c r="E129" s="161">
        <v>20.84</v>
      </c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48"/>
      <c r="Z129" s="148"/>
      <c r="AA129" s="148"/>
      <c r="AB129" s="148"/>
      <c r="AC129" s="148"/>
      <c r="AD129" s="148"/>
      <c r="AE129" s="148"/>
      <c r="AF129" s="148"/>
      <c r="AG129" s="148" t="s">
        <v>168</v>
      </c>
      <c r="AH129" s="148">
        <v>0</v>
      </c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5">
      <c r="A130" s="169">
        <v>36</v>
      </c>
      <c r="B130" s="170" t="s">
        <v>262</v>
      </c>
      <c r="C130" s="178" t="s">
        <v>263</v>
      </c>
      <c r="D130" s="171" t="s">
        <v>187</v>
      </c>
      <c r="E130" s="172">
        <v>56.261099999999999</v>
      </c>
      <c r="F130" s="173"/>
      <c r="G130" s="174">
        <f>ROUND(E130*F130,2)</f>
        <v>0</v>
      </c>
      <c r="H130" s="159"/>
      <c r="I130" s="158">
        <f>ROUND(E130*H130,2)</f>
        <v>0</v>
      </c>
      <c r="J130" s="159"/>
      <c r="K130" s="158">
        <f>ROUND(E130*J130,2)</f>
        <v>0</v>
      </c>
      <c r="L130" s="158">
        <v>15</v>
      </c>
      <c r="M130" s="158">
        <f>G130*(1+L130/100)</f>
        <v>0</v>
      </c>
      <c r="N130" s="158">
        <v>2.9999999999999997E-4</v>
      </c>
      <c r="O130" s="158">
        <f>ROUND(E130*N130,2)</f>
        <v>0.02</v>
      </c>
      <c r="P130" s="158">
        <v>0</v>
      </c>
      <c r="Q130" s="158">
        <f>ROUND(E130*P130,2)</f>
        <v>0</v>
      </c>
      <c r="R130" s="158"/>
      <c r="S130" s="158" t="s">
        <v>144</v>
      </c>
      <c r="T130" s="158" t="s">
        <v>144</v>
      </c>
      <c r="U130" s="158">
        <v>8.8999999999999996E-2</v>
      </c>
      <c r="V130" s="158">
        <f>ROUND(E130*U130,2)</f>
        <v>5.01</v>
      </c>
      <c r="W130" s="158"/>
      <c r="X130" s="158" t="s">
        <v>133</v>
      </c>
      <c r="Y130" s="148"/>
      <c r="Z130" s="148"/>
      <c r="AA130" s="148"/>
      <c r="AB130" s="148"/>
      <c r="AC130" s="148"/>
      <c r="AD130" s="148"/>
      <c r="AE130" s="148"/>
      <c r="AF130" s="148"/>
      <c r="AG130" s="148" t="s">
        <v>134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5">
      <c r="A131" s="155"/>
      <c r="B131" s="156"/>
      <c r="C131" s="179" t="s">
        <v>264</v>
      </c>
      <c r="D131" s="160"/>
      <c r="E131" s="161">
        <v>56.261099999999999</v>
      </c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48"/>
      <c r="Z131" s="148"/>
      <c r="AA131" s="148"/>
      <c r="AB131" s="148"/>
      <c r="AC131" s="148"/>
      <c r="AD131" s="148"/>
      <c r="AE131" s="148"/>
      <c r="AF131" s="148"/>
      <c r="AG131" s="148" t="s">
        <v>168</v>
      </c>
      <c r="AH131" s="148">
        <v>5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1" x14ac:dyDescent="0.25">
      <c r="A132" s="169">
        <v>37</v>
      </c>
      <c r="B132" s="170" t="s">
        <v>265</v>
      </c>
      <c r="C132" s="178" t="s">
        <v>266</v>
      </c>
      <c r="D132" s="171" t="s">
        <v>187</v>
      </c>
      <c r="E132" s="172">
        <v>56.261099999999999</v>
      </c>
      <c r="F132" s="173"/>
      <c r="G132" s="174">
        <f>ROUND(E132*F132,2)</f>
        <v>0</v>
      </c>
      <c r="H132" s="159"/>
      <c r="I132" s="158">
        <f>ROUND(E132*H132,2)</f>
        <v>0</v>
      </c>
      <c r="J132" s="159"/>
      <c r="K132" s="158">
        <f>ROUND(E132*J132,2)</f>
        <v>0</v>
      </c>
      <c r="L132" s="158">
        <v>15</v>
      </c>
      <c r="M132" s="158">
        <f>G132*(1+L132/100)</f>
        <v>0</v>
      </c>
      <c r="N132" s="158">
        <v>4.9399999999999999E-3</v>
      </c>
      <c r="O132" s="158">
        <f>ROUND(E132*N132,2)</f>
        <v>0.28000000000000003</v>
      </c>
      <c r="P132" s="158">
        <v>0</v>
      </c>
      <c r="Q132" s="158">
        <f>ROUND(E132*P132,2)</f>
        <v>0</v>
      </c>
      <c r="R132" s="158"/>
      <c r="S132" s="158" t="s">
        <v>144</v>
      </c>
      <c r="T132" s="158" t="s">
        <v>144</v>
      </c>
      <c r="U132" s="158">
        <v>0.15720000000000001</v>
      </c>
      <c r="V132" s="158">
        <f>ROUND(E132*U132,2)</f>
        <v>8.84</v>
      </c>
      <c r="W132" s="158"/>
      <c r="X132" s="158" t="s">
        <v>133</v>
      </c>
      <c r="Y132" s="148"/>
      <c r="Z132" s="148"/>
      <c r="AA132" s="148"/>
      <c r="AB132" s="148"/>
      <c r="AC132" s="148"/>
      <c r="AD132" s="148"/>
      <c r="AE132" s="148"/>
      <c r="AF132" s="148"/>
      <c r="AG132" s="148" t="s">
        <v>137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 x14ac:dyDescent="0.25">
      <c r="A133" s="155"/>
      <c r="B133" s="156"/>
      <c r="C133" s="179" t="s">
        <v>264</v>
      </c>
      <c r="D133" s="160"/>
      <c r="E133" s="161">
        <v>56.261099999999999</v>
      </c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48"/>
      <c r="Z133" s="148"/>
      <c r="AA133" s="148"/>
      <c r="AB133" s="148"/>
      <c r="AC133" s="148"/>
      <c r="AD133" s="148"/>
      <c r="AE133" s="148"/>
      <c r="AF133" s="148"/>
      <c r="AG133" s="148" t="s">
        <v>168</v>
      </c>
      <c r="AH133" s="148">
        <v>5</v>
      </c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 x14ac:dyDescent="0.25">
      <c r="A134" s="169">
        <v>38</v>
      </c>
      <c r="B134" s="170" t="s">
        <v>267</v>
      </c>
      <c r="C134" s="178" t="s">
        <v>268</v>
      </c>
      <c r="D134" s="171" t="s">
        <v>187</v>
      </c>
      <c r="E134" s="172">
        <v>56.261099999999999</v>
      </c>
      <c r="F134" s="173"/>
      <c r="G134" s="174">
        <f>ROUND(E134*F134,2)</f>
        <v>0</v>
      </c>
      <c r="H134" s="159"/>
      <c r="I134" s="158">
        <f>ROUND(E134*H134,2)</f>
        <v>0</v>
      </c>
      <c r="J134" s="159"/>
      <c r="K134" s="158">
        <f>ROUND(E134*J134,2)</f>
        <v>0</v>
      </c>
      <c r="L134" s="158">
        <v>15</v>
      </c>
      <c r="M134" s="158">
        <f>G134*(1+L134/100)</f>
        <v>0</v>
      </c>
      <c r="N134" s="158">
        <v>7.6800000000000002E-3</v>
      </c>
      <c r="O134" s="158">
        <f>ROUND(E134*N134,2)</f>
        <v>0.43</v>
      </c>
      <c r="P134" s="158">
        <v>0</v>
      </c>
      <c r="Q134" s="158">
        <f>ROUND(E134*P134,2)</f>
        <v>0</v>
      </c>
      <c r="R134" s="158"/>
      <c r="S134" s="158" t="s">
        <v>144</v>
      </c>
      <c r="T134" s="158" t="s">
        <v>144</v>
      </c>
      <c r="U134" s="158">
        <v>0.38100000000000001</v>
      </c>
      <c r="V134" s="158">
        <f>ROUND(E134*U134,2)</f>
        <v>21.44</v>
      </c>
      <c r="W134" s="158"/>
      <c r="X134" s="158" t="s">
        <v>133</v>
      </c>
      <c r="Y134" s="148"/>
      <c r="Z134" s="148"/>
      <c r="AA134" s="148"/>
      <c r="AB134" s="148"/>
      <c r="AC134" s="148"/>
      <c r="AD134" s="148"/>
      <c r="AE134" s="148"/>
      <c r="AF134" s="148"/>
      <c r="AG134" s="148" t="s">
        <v>137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5">
      <c r="A135" s="155"/>
      <c r="B135" s="156"/>
      <c r="C135" s="179" t="s">
        <v>269</v>
      </c>
      <c r="D135" s="160"/>
      <c r="E135" s="161">
        <v>56.261099999999999</v>
      </c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48"/>
      <c r="Z135" s="148"/>
      <c r="AA135" s="148"/>
      <c r="AB135" s="148"/>
      <c r="AC135" s="148"/>
      <c r="AD135" s="148"/>
      <c r="AE135" s="148"/>
      <c r="AF135" s="148"/>
      <c r="AG135" s="148" t="s">
        <v>168</v>
      </c>
      <c r="AH135" s="148">
        <v>5</v>
      </c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 x14ac:dyDescent="0.25">
      <c r="A136" s="169">
        <v>39</v>
      </c>
      <c r="B136" s="170" t="s">
        <v>270</v>
      </c>
      <c r="C136" s="178" t="s">
        <v>271</v>
      </c>
      <c r="D136" s="171" t="s">
        <v>187</v>
      </c>
      <c r="E136" s="172">
        <v>186.00200000000001</v>
      </c>
      <c r="F136" s="173"/>
      <c r="G136" s="174">
        <f>ROUND(E136*F136,2)</f>
        <v>0</v>
      </c>
      <c r="H136" s="159"/>
      <c r="I136" s="158">
        <f>ROUND(E136*H136,2)</f>
        <v>0</v>
      </c>
      <c r="J136" s="159"/>
      <c r="K136" s="158">
        <f>ROUND(E136*J136,2)</f>
        <v>0</v>
      </c>
      <c r="L136" s="158">
        <v>15</v>
      </c>
      <c r="M136" s="158">
        <f>G136*(1+L136/100)</f>
        <v>0</v>
      </c>
      <c r="N136" s="158">
        <v>2.9999999999999997E-4</v>
      </c>
      <c r="O136" s="158">
        <f>ROUND(E136*N136,2)</f>
        <v>0.06</v>
      </c>
      <c r="P136" s="158">
        <v>0</v>
      </c>
      <c r="Q136" s="158">
        <f>ROUND(E136*P136,2)</f>
        <v>0</v>
      </c>
      <c r="R136" s="158"/>
      <c r="S136" s="158" t="s">
        <v>144</v>
      </c>
      <c r="T136" s="158" t="s">
        <v>144</v>
      </c>
      <c r="U136" s="158">
        <v>7.0000000000000007E-2</v>
      </c>
      <c r="V136" s="158">
        <f>ROUND(E136*U136,2)</f>
        <v>13.02</v>
      </c>
      <c r="W136" s="158"/>
      <c r="X136" s="158" t="s">
        <v>133</v>
      </c>
      <c r="Y136" s="148"/>
      <c r="Z136" s="148"/>
      <c r="AA136" s="148"/>
      <c r="AB136" s="148"/>
      <c r="AC136" s="148"/>
      <c r="AD136" s="148"/>
      <c r="AE136" s="148"/>
      <c r="AF136" s="148"/>
      <c r="AG136" s="148" t="s">
        <v>134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5">
      <c r="A137" s="155"/>
      <c r="B137" s="156"/>
      <c r="C137" s="179" t="s">
        <v>272</v>
      </c>
      <c r="D137" s="160"/>
      <c r="E137" s="161">
        <v>17.900400000000001</v>
      </c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48"/>
      <c r="Z137" s="148"/>
      <c r="AA137" s="148"/>
      <c r="AB137" s="148"/>
      <c r="AC137" s="148"/>
      <c r="AD137" s="148"/>
      <c r="AE137" s="148"/>
      <c r="AF137" s="148"/>
      <c r="AG137" s="148" t="s">
        <v>168</v>
      </c>
      <c r="AH137" s="148">
        <v>5</v>
      </c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 x14ac:dyDescent="0.25">
      <c r="A138" s="155"/>
      <c r="B138" s="156"/>
      <c r="C138" s="179" t="s">
        <v>273</v>
      </c>
      <c r="D138" s="160"/>
      <c r="E138" s="161">
        <v>166.19159999999999</v>
      </c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48"/>
      <c r="Z138" s="148"/>
      <c r="AA138" s="148"/>
      <c r="AB138" s="148"/>
      <c r="AC138" s="148"/>
      <c r="AD138" s="148"/>
      <c r="AE138" s="148"/>
      <c r="AF138" s="148"/>
      <c r="AG138" s="148" t="s">
        <v>168</v>
      </c>
      <c r="AH138" s="148">
        <v>5</v>
      </c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5">
      <c r="A139" s="155"/>
      <c r="B139" s="156"/>
      <c r="C139" s="179" t="s">
        <v>274</v>
      </c>
      <c r="D139" s="160"/>
      <c r="E139" s="161">
        <v>1.91</v>
      </c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48"/>
      <c r="Z139" s="148"/>
      <c r="AA139" s="148"/>
      <c r="AB139" s="148"/>
      <c r="AC139" s="148"/>
      <c r="AD139" s="148"/>
      <c r="AE139" s="148"/>
      <c r="AF139" s="148"/>
      <c r="AG139" s="148" t="s">
        <v>168</v>
      </c>
      <c r="AH139" s="148">
        <v>5</v>
      </c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5">
      <c r="A140" s="169">
        <v>40</v>
      </c>
      <c r="B140" s="170" t="s">
        <v>275</v>
      </c>
      <c r="C140" s="178" t="s">
        <v>276</v>
      </c>
      <c r="D140" s="171" t="s">
        <v>187</v>
      </c>
      <c r="E140" s="172">
        <v>166.19159999999999</v>
      </c>
      <c r="F140" s="173"/>
      <c r="G140" s="174">
        <f>ROUND(E140*F140,2)</f>
        <v>0</v>
      </c>
      <c r="H140" s="159"/>
      <c r="I140" s="158">
        <f>ROUND(E140*H140,2)</f>
        <v>0</v>
      </c>
      <c r="J140" s="159"/>
      <c r="K140" s="158">
        <f>ROUND(E140*J140,2)</f>
        <v>0</v>
      </c>
      <c r="L140" s="158">
        <v>15</v>
      </c>
      <c r="M140" s="158">
        <f>G140*(1+L140/100)</f>
        <v>0</v>
      </c>
      <c r="N140" s="158">
        <v>1.554E-2</v>
      </c>
      <c r="O140" s="158">
        <f>ROUND(E140*N140,2)</f>
        <v>2.58</v>
      </c>
      <c r="P140" s="158">
        <v>0</v>
      </c>
      <c r="Q140" s="158">
        <f>ROUND(E140*P140,2)</f>
        <v>0</v>
      </c>
      <c r="R140" s="158"/>
      <c r="S140" s="158" t="s">
        <v>144</v>
      </c>
      <c r="T140" s="158" t="s">
        <v>144</v>
      </c>
      <c r="U140" s="158">
        <v>0.23580000000000001</v>
      </c>
      <c r="V140" s="158">
        <f>ROUND(E140*U140,2)</f>
        <v>39.19</v>
      </c>
      <c r="W140" s="158"/>
      <c r="X140" s="158" t="s">
        <v>133</v>
      </c>
      <c r="Y140" s="148"/>
      <c r="Z140" s="148"/>
      <c r="AA140" s="148"/>
      <c r="AB140" s="148"/>
      <c r="AC140" s="148"/>
      <c r="AD140" s="148"/>
      <c r="AE140" s="148"/>
      <c r="AF140" s="148"/>
      <c r="AG140" s="148" t="s">
        <v>137</v>
      </c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5">
      <c r="A141" s="155"/>
      <c r="B141" s="156"/>
      <c r="C141" s="179" t="s">
        <v>273</v>
      </c>
      <c r="D141" s="160"/>
      <c r="E141" s="161">
        <v>166.19159999999999</v>
      </c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48"/>
      <c r="Z141" s="148"/>
      <c r="AA141" s="148"/>
      <c r="AB141" s="148"/>
      <c r="AC141" s="148"/>
      <c r="AD141" s="148"/>
      <c r="AE141" s="148"/>
      <c r="AF141" s="148"/>
      <c r="AG141" s="148" t="s">
        <v>168</v>
      </c>
      <c r="AH141" s="148">
        <v>5</v>
      </c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ht="20" outlineLevel="1" x14ac:dyDescent="0.25">
      <c r="A142" s="169">
        <v>41</v>
      </c>
      <c r="B142" s="170" t="s">
        <v>277</v>
      </c>
      <c r="C142" s="178" t="s">
        <v>278</v>
      </c>
      <c r="D142" s="171" t="s">
        <v>187</v>
      </c>
      <c r="E142" s="172">
        <v>1.91</v>
      </c>
      <c r="F142" s="173"/>
      <c r="G142" s="174">
        <f>ROUND(E142*F142,2)</f>
        <v>0</v>
      </c>
      <c r="H142" s="159"/>
      <c r="I142" s="158">
        <f>ROUND(E142*H142,2)</f>
        <v>0</v>
      </c>
      <c r="J142" s="159"/>
      <c r="K142" s="158">
        <f>ROUND(E142*J142,2)</f>
        <v>0</v>
      </c>
      <c r="L142" s="158">
        <v>15</v>
      </c>
      <c r="M142" s="158">
        <f>G142*(1+L142/100)</f>
        <v>0</v>
      </c>
      <c r="N142" s="158">
        <v>4.3800000000000002E-3</v>
      </c>
      <c r="O142" s="158">
        <f>ROUND(E142*N142,2)</f>
        <v>0.01</v>
      </c>
      <c r="P142" s="158">
        <v>0</v>
      </c>
      <c r="Q142" s="158">
        <f>ROUND(E142*P142,2)</f>
        <v>0</v>
      </c>
      <c r="R142" s="158"/>
      <c r="S142" s="158" t="s">
        <v>144</v>
      </c>
      <c r="T142" s="158" t="s">
        <v>144</v>
      </c>
      <c r="U142" s="158">
        <v>0.36199999999999999</v>
      </c>
      <c r="V142" s="158">
        <f>ROUND(E142*U142,2)</f>
        <v>0.69</v>
      </c>
      <c r="W142" s="158"/>
      <c r="X142" s="158" t="s">
        <v>133</v>
      </c>
      <c r="Y142" s="148"/>
      <c r="Z142" s="148"/>
      <c r="AA142" s="148"/>
      <c r="AB142" s="148"/>
      <c r="AC142" s="148"/>
      <c r="AD142" s="148"/>
      <c r="AE142" s="148"/>
      <c r="AF142" s="148"/>
      <c r="AG142" s="148" t="s">
        <v>137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5">
      <c r="A143" s="155"/>
      <c r="B143" s="156"/>
      <c r="C143" s="179" t="s">
        <v>274</v>
      </c>
      <c r="D143" s="160"/>
      <c r="E143" s="161">
        <v>1.91</v>
      </c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48"/>
      <c r="Z143" s="148"/>
      <c r="AA143" s="148"/>
      <c r="AB143" s="148"/>
      <c r="AC143" s="148"/>
      <c r="AD143" s="148"/>
      <c r="AE143" s="148"/>
      <c r="AF143" s="148"/>
      <c r="AG143" s="148" t="s">
        <v>168</v>
      </c>
      <c r="AH143" s="148">
        <v>5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ht="20" outlineLevel="1" x14ac:dyDescent="0.25">
      <c r="A144" s="169">
        <v>42</v>
      </c>
      <c r="B144" s="170" t="s">
        <v>279</v>
      </c>
      <c r="C144" s="178" t="s">
        <v>280</v>
      </c>
      <c r="D144" s="171" t="s">
        <v>187</v>
      </c>
      <c r="E144" s="172">
        <v>168.10159999999999</v>
      </c>
      <c r="F144" s="173"/>
      <c r="G144" s="174">
        <f>ROUND(E144*F144,2)</f>
        <v>0</v>
      </c>
      <c r="H144" s="159"/>
      <c r="I144" s="158">
        <f>ROUND(E144*H144,2)</f>
        <v>0</v>
      </c>
      <c r="J144" s="159"/>
      <c r="K144" s="158">
        <f>ROUND(E144*J144,2)</f>
        <v>0</v>
      </c>
      <c r="L144" s="158">
        <v>15</v>
      </c>
      <c r="M144" s="158">
        <f>G144*(1+L144/100)</f>
        <v>0</v>
      </c>
      <c r="N144" s="158">
        <v>4.4600000000000004E-3</v>
      </c>
      <c r="O144" s="158">
        <f>ROUND(E144*N144,2)</f>
        <v>0.75</v>
      </c>
      <c r="P144" s="158">
        <v>0</v>
      </c>
      <c r="Q144" s="158">
        <f>ROUND(E144*P144,2)</f>
        <v>0</v>
      </c>
      <c r="R144" s="158"/>
      <c r="S144" s="158" t="s">
        <v>144</v>
      </c>
      <c r="T144" s="158" t="s">
        <v>144</v>
      </c>
      <c r="U144" s="158">
        <v>0.25115999999999999</v>
      </c>
      <c r="V144" s="158">
        <f>ROUND(E144*U144,2)</f>
        <v>42.22</v>
      </c>
      <c r="W144" s="158"/>
      <c r="X144" s="158" t="s">
        <v>133</v>
      </c>
      <c r="Y144" s="148"/>
      <c r="Z144" s="148"/>
      <c r="AA144" s="148"/>
      <c r="AB144" s="148"/>
      <c r="AC144" s="148"/>
      <c r="AD144" s="148"/>
      <c r="AE144" s="148"/>
      <c r="AF144" s="148"/>
      <c r="AG144" s="148" t="s">
        <v>134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5">
      <c r="A145" s="155"/>
      <c r="B145" s="156"/>
      <c r="C145" s="179" t="s">
        <v>273</v>
      </c>
      <c r="D145" s="160"/>
      <c r="E145" s="161">
        <v>166.19159999999999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48"/>
      <c r="Z145" s="148"/>
      <c r="AA145" s="148"/>
      <c r="AB145" s="148"/>
      <c r="AC145" s="148"/>
      <c r="AD145" s="148"/>
      <c r="AE145" s="148"/>
      <c r="AF145" s="148"/>
      <c r="AG145" s="148" t="s">
        <v>168</v>
      </c>
      <c r="AH145" s="148">
        <v>5</v>
      </c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 x14ac:dyDescent="0.25">
      <c r="A146" s="155"/>
      <c r="B146" s="156"/>
      <c r="C146" s="179" t="s">
        <v>281</v>
      </c>
      <c r="D146" s="160"/>
      <c r="E146" s="161">
        <v>1.91</v>
      </c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48"/>
      <c r="Z146" s="148"/>
      <c r="AA146" s="148"/>
      <c r="AB146" s="148"/>
      <c r="AC146" s="148"/>
      <c r="AD146" s="148"/>
      <c r="AE146" s="148"/>
      <c r="AF146" s="148"/>
      <c r="AG146" s="148" t="s">
        <v>168</v>
      </c>
      <c r="AH146" s="148">
        <v>5</v>
      </c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 x14ac:dyDescent="0.25">
      <c r="A147" s="169">
        <v>43</v>
      </c>
      <c r="B147" s="170" t="s">
        <v>282</v>
      </c>
      <c r="C147" s="178" t="s">
        <v>283</v>
      </c>
      <c r="D147" s="171" t="s">
        <v>187</v>
      </c>
      <c r="E147" s="172">
        <v>17.900400000000001</v>
      </c>
      <c r="F147" s="173"/>
      <c r="G147" s="174">
        <f>ROUND(E147*F147,2)</f>
        <v>0</v>
      </c>
      <c r="H147" s="159"/>
      <c r="I147" s="158">
        <f>ROUND(E147*H147,2)</f>
        <v>0</v>
      </c>
      <c r="J147" s="159"/>
      <c r="K147" s="158">
        <f>ROUND(E147*J147,2)</f>
        <v>0</v>
      </c>
      <c r="L147" s="158">
        <v>15</v>
      </c>
      <c r="M147" s="158">
        <f>G147*(1+L147/100)</f>
        <v>0</v>
      </c>
      <c r="N147" s="158">
        <v>4.4139999999999999E-2</v>
      </c>
      <c r="O147" s="158">
        <f>ROUND(E147*N147,2)</f>
        <v>0.79</v>
      </c>
      <c r="P147" s="158">
        <v>0</v>
      </c>
      <c r="Q147" s="158">
        <f>ROUND(E147*P147,2)</f>
        <v>0</v>
      </c>
      <c r="R147" s="158"/>
      <c r="S147" s="158" t="s">
        <v>144</v>
      </c>
      <c r="T147" s="158" t="s">
        <v>144</v>
      </c>
      <c r="U147" s="158">
        <v>0.6</v>
      </c>
      <c r="V147" s="158">
        <f>ROUND(E147*U147,2)</f>
        <v>10.74</v>
      </c>
      <c r="W147" s="158"/>
      <c r="X147" s="158" t="s">
        <v>133</v>
      </c>
      <c r="Y147" s="148"/>
      <c r="Z147" s="148"/>
      <c r="AA147" s="148"/>
      <c r="AB147" s="148"/>
      <c r="AC147" s="148"/>
      <c r="AD147" s="148"/>
      <c r="AE147" s="148"/>
      <c r="AF147" s="148"/>
      <c r="AG147" s="148" t="s">
        <v>134</v>
      </c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 x14ac:dyDescent="0.25">
      <c r="A148" s="155"/>
      <c r="B148" s="156"/>
      <c r="C148" s="179" t="s">
        <v>272</v>
      </c>
      <c r="D148" s="160"/>
      <c r="E148" s="161">
        <v>17.900400000000001</v>
      </c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48"/>
      <c r="Z148" s="148"/>
      <c r="AA148" s="148"/>
      <c r="AB148" s="148"/>
      <c r="AC148" s="148"/>
      <c r="AD148" s="148"/>
      <c r="AE148" s="148"/>
      <c r="AF148" s="148"/>
      <c r="AG148" s="148" t="s">
        <v>168</v>
      </c>
      <c r="AH148" s="148">
        <v>5</v>
      </c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ht="13" x14ac:dyDescent="0.25">
      <c r="A149" s="151" t="s">
        <v>126</v>
      </c>
      <c r="B149" s="152" t="s">
        <v>64</v>
      </c>
      <c r="C149" s="177" t="s">
        <v>65</v>
      </c>
      <c r="D149" s="165"/>
      <c r="E149" s="166"/>
      <c r="F149" s="167"/>
      <c r="G149" s="168">
        <f>SUMIF(AG150:AG151,"&lt;&gt;NOR",G150:G151)</f>
        <v>0</v>
      </c>
      <c r="H149" s="164"/>
      <c r="I149" s="164">
        <f>SUM(I150:I151)</f>
        <v>0</v>
      </c>
      <c r="J149" s="164"/>
      <c r="K149" s="164">
        <f>SUM(K150:K151)</f>
        <v>0</v>
      </c>
      <c r="L149" s="164"/>
      <c r="M149" s="164">
        <f>SUM(M150:M151)</f>
        <v>0</v>
      </c>
      <c r="N149" s="164"/>
      <c r="O149" s="164">
        <f>SUM(O150:O151)</f>
        <v>0.05</v>
      </c>
      <c r="P149" s="164"/>
      <c r="Q149" s="164">
        <f>SUM(Q150:Q151)</f>
        <v>0</v>
      </c>
      <c r="R149" s="164"/>
      <c r="S149" s="164"/>
      <c r="T149" s="164"/>
      <c r="U149" s="164"/>
      <c r="V149" s="164">
        <f>SUM(V150:V151)</f>
        <v>1.93</v>
      </c>
      <c r="W149" s="164"/>
      <c r="X149" s="164"/>
      <c r="AG149" t="s">
        <v>127</v>
      </c>
    </row>
    <row r="150" spans="1:60" outlineLevel="1" x14ac:dyDescent="0.25">
      <c r="A150" s="169">
        <v>44</v>
      </c>
      <c r="B150" s="170" t="s">
        <v>284</v>
      </c>
      <c r="C150" s="178" t="s">
        <v>285</v>
      </c>
      <c r="D150" s="171" t="s">
        <v>187</v>
      </c>
      <c r="E150" s="172">
        <v>4.2817999999999996</v>
      </c>
      <c r="F150" s="173"/>
      <c r="G150" s="174">
        <f>ROUND(E150*F150,2)</f>
        <v>0</v>
      </c>
      <c r="H150" s="159"/>
      <c r="I150" s="158">
        <f>ROUND(E150*H150,2)</f>
        <v>0</v>
      </c>
      <c r="J150" s="159"/>
      <c r="K150" s="158">
        <f>ROUND(E150*J150,2)</f>
        <v>0</v>
      </c>
      <c r="L150" s="158">
        <v>15</v>
      </c>
      <c r="M150" s="158">
        <f>G150*(1+L150/100)</f>
        <v>0</v>
      </c>
      <c r="N150" s="158">
        <v>1.094E-2</v>
      </c>
      <c r="O150" s="158">
        <f>ROUND(E150*N150,2)</f>
        <v>0.05</v>
      </c>
      <c r="P150" s="158">
        <v>0</v>
      </c>
      <c r="Q150" s="158">
        <f>ROUND(E150*P150,2)</f>
        <v>0</v>
      </c>
      <c r="R150" s="158"/>
      <c r="S150" s="158" t="s">
        <v>144</v>
      </c>
      <c r="T150" s="158" t="s">
        <v>144</v>
      </c>
      <c r="U150" s="158">
        <v>0.45</v>
      </c>
      <c r="V150" s="158">
        <f>ROUND(E150*U150,2)</f>
        <v>1.93</v>
      </c>
      <c r="W150" s="158"/>
      <c r="X150" s="158" t="s">
        <v>133</v>
      </c>
      <c r="Y150" s="148"/>
      <c r="Z150" s="148"/>
      <c r="AA150" s="148"/>
      <c r="AB150" s="148"/>
      <c r="AC150" s="148"/>
      <c r="AD150" s="148"/>
      <c r="AE150" s="148"/>
      <c r="AF150" s="148"/>
      <c r="AG150" s="148" t="s">
        <v>137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 x14ac:dyDescent="0.25">
      <c r="A151" s="155"/>
      <c r="B151" s="156"/>
      <c r="C151" s="179" t="s">
        <v>203</v>
      </c>
      <c r="D151" s="160"/>
      <c r="E151" s="161">
        <v>4.2817999999999996</v>
      </c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48"/>
      <c r="Z151" s="148"/>
      <c r="AA151" s="148"/>
      <c r="AB151" s="148"/>
      <c r="AC151" s="148"/>
      <c r="AD151" s="148"/>
      <c r="AE151" s="148"/>
      <c r="AF151" s="148"/>
      <c r="AG151" s="148" t="s">
        <v>168</v>
      </c>
      <c r="AH151" s="148">
        <v>5</v>
      </c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ht="26" x14ac:dyDescent="0.25">
      <c r="A152" s="151" t="s">
        <v>126</v>
      </c>
      <c r="B152" s="152" t="s">
        <v>66</v>
      </c>
      <c r="C152" s="177" t="s">
        <v>67</v>
      </c>
      <c r="D152" s="165"/>
      <c r="E152" s="166"/>
      <c r="F152" s="167"/>
      <c r="G152" s="168">
        <f>SUMIF(AG153:AG158,"&lt;&gt;NOR",G153:G158)</f>
        <v>0</v>
      </c>
      <c r="H152" s="164"/>
      <c r="I152" s="164">
        <f>SUM(I153:I158)</f>
        <v>0</v>
      </c>
      <c r="J152" s="164"/>
      <c r="K152" s="164">
        <f>SUM(K153:K158)</f>
        <v>0</v>
      </c>
      <c r="L152" s="164"/>
      <c r="M152" s="164">
        <f>SUM(M153:M158)</f>
        <v>0</v>
      </c>
      <c r="N152" s="164"/>
      <c r="O152" s="164">
        <f>SUM(O153:O158)</f>
        <v>0</v>
      </c>
      <c r="P152" s="164"/>
      <c r="Q152" s="164">
        <f>SUM(Q153:Q158)</f>
        <v>0</v>
      </c>
      <c r="R152" s="164"/>
      <c r="S152" s="164"/>
      <c r="T152" s="164"/>
      <c r="U152" s="164"/>
      <c r="V152" s="164">
        <f>SUM(V153:V158)</f>
        <v>18.829999999999998</v>
      </c>
      <c r="W152" s="164"/>
      <c r="X152" s="164"/>
      <c r="AG152" t="s">
        <v>127</v>
      </c>
    </row>
    <row r="153" spans="1:60" outlineLevel="1" x14ac:dyDescent="0.25">
      <c r="A153" s="169">
        <v>45</v>
      </c>
      <c r="B153" s="170" t="s">
        <v>286</v>
      </c>
      <c r="C153" s="178" t="s">
        <v>287</v>
      </c>
      <c r="D153" s="171" t="s">
        <v>187</v>
      </c>
      <c r="E153" s="172">
        <v>56.261099999999999</v>
      </c>
      <c r="F153" s="173"/>
      <c r="G153" s="174">
        <f>ROUND(E153*F153,2)</f>
        <v>0</v>
      </c>
      <c r="H153" s="159"/>
      <c r="I153" s="158">
        <f>ROUND(E153*H153,2)</f>
        <v>0</v>
      </c>
      <c r="J153" s="159"/>
      <c r="K153" s="158">
        <f>ROUND(E153*J153,2)</f>
        <v>0</v>
      </c>
      <c r="L153" s="158">
        <v>15</v>
      </c>
      <c r="M153" s="158">
        <f>G153*(1+L153/100)</f>
        <v>0</v>
      </c>
      <c r="N153" s="158">
        <v>4.0000000000000003E-5</v>
      </c>
      <c r="O153" s="158">
        <f>ROUND(E153*N153,2)</f>
        <v>0</v>
      </c>
      <c r="P153" s="158">
        <v>0</v>
      </c>
      <c r="Q153" s="158">
        <f>ROUND(E153*P153,2)</f>
        <v>0</v>
      </c>
      <c r="R153" s="158"/>
      <c r="S153" s="158" t="s">
        <v>144</v>
      </c>
      <c r="T153" s="158" t="s">
        <v>144</v>
      </c>
      <c r="U153" s="158">
        <v>0.308</v>
      </c>
      <c r="V153" s="158">
        <f>ROUND(E153*U153,2)</f>
        <v>17.329999999999998</v>
      </c>
      <c r="W153" s="158"/>
      <c r="X153" s="158" t="s">
        <v>133</v>
      </c>
      <c r="Y153" s="148"/>
      <c r="Z153" s="148"/>
      <c r="AA153" s="148"/>
      <c r="AB153" s="148"/>
      <c r="AC153" s="148"/>
      <c r="AD153" s="148"/>
      <c r="AE153" s="148"/>
      <c r="AF153" s="148"/>
      <c r="AG153" s="148" t="s">
        <v>134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5">
      <c r="A154" s="155"/>
      <c r="B154" s="156"/>
      <c r="C154" s="179" t="s">
        <v>269</v>
      </c>
      <c r="D154" s="160"/>
      <c r="E154" s="161">
        <v>56.261099999999999</v>
      </c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48"/>
      <c r="Z154" s="148"/>
      <c r="AA154" s="148"/>
      <c r="AB154" s="148"/>
      <c r="AC154" s="148"/>
      <c r="AD154" s="148"/>
      <c r="AE154" s="148"/>
      <c r="AF154" s="148"/>
      <c r="AG154" s="148" t="s">
        <v>168</v>
      </c>
      <c r="AH154" s="148">
        <v>5</v>
      </c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5">
      <c r="A155" s="169">
        <v>46</v>
      </c>
      <c r="B155" s="170" t="s">
        <v>288</v>
      </c>
      <c r="C155" s="178" t="s">
        <v>289</v>
      </c>
      <c r="D155" s="171" t="s">
        <v>160</v>
      </c>
      <c r="E155" s="172">
        <v>6</v>
      </c>
      <c r="F155" s="173"/>
      <c r="G155" s="174">
        <f>ROUND(E155*F155,2)</f>
        <v>0</v>
      </c>
      <c r="H155" s="159"/>
      <c r="I155" s="158">
        <f>ROUND(E155*H155,2)</f>
        <v>0</v>
      </c>
      <c r="J155" s="159"/>
      <c r="K155" s="158">
        <f>ROUND(E155*J155,2)</f>
        <v>0</v>
      </c>
      <c r="L155" s="158">
        <v>15</v>
      </c>
      <c r="M155" s="158">
        <f>G155*(1+L155/100)</f>
        <v>0</v>
      </c>
      <c r="N155" s="158">
        <v>4.0000000000000003E-5</v>
      </c>
      <c r="O155" s="158">
        <f>ROUND(E155*N155,2)</f>
        <v>0</v>
      </c>
      <c r="P155" s="158">
        <v>0</v>
      </c>
      <c r="Q155" s="158">
        <f>ROUND(E155*P155,2)</f>
        <v>0</v>
      </c>
      <c r="R155" s="158"/>
      <c r="S155" s="158" t="s">
        <v>144</v>
      </c>
      <c r="T155" s="158" t="s">
        <v>132</v>
      </c>
      <c r="U155" s="158">
        <v>0.25</v>
      </c>
      <c r="V155" s="158">
        <f>ROUND(E155*U155,2)</f>
        <v>1.5</v>
      </c>
      <c r="W155" s="158"/>
      <c r="X155" s="158" t="s">
        <v>133</v>
      </c>
      <c r="Y155" s="148"/>
      <c r="Z155" s="148"/>
      <c r="AA155" s="148"/>
      <c r="AB155" s="148"/>
      <c r="AC155" s="148"/>
      <c r="AD155" s="148"/>
      <c r="AE155" s="148"/>
      <c r="AF155" s="148"/>
      <c r="AG155" s="148" t="s">
        <v>137</v>
      </c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 x14ac:dyDescent="0.25">
      <c r="A156" s="155"/>
      <c r="B156" s="156"/>
      <c r="C156" s="179" t="s">
        <v>290</v>
      </c>
      <c r="D156" s="160"/>
      <c r="E156" s="161">
        <v>2</v>
      </c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48"/>
      <c r="Z156" s="148"/>
      <c r="AA156" s="148"/>
      <c r="AB156" s="148"/>
      <c r="AC156" s="148"/>
      <c r="AD156" s="148"/>
      <c r="AE156" s="148"/>
      <c r="AF156" s="148"/>
      <c r="AG156" s="148" t="s">
        <v>168</v>
      </c>
      <c r="AH156" s="148">
        <v>0</v>
      </c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5">
      <c r="A157" s="155"/>
      <c r="B157" s="156"/>
      <c r="C157" s="179" t="s">
        <v>291</v>
      </c>
      <c r="D157" s="160"/>
      <c r="E157" s="161">
        <v>2</v>
      </c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48"/>
      <c r="Z157" s="148"/>
      <c r="AA157" s="148"/>
      <c r="AB157" s="148"/>
      <c r="AC157" s="148"/>
      <c r="AD157" s="148"/>
      <c r="AE157" s="148"/>
      <c r="AF157" s="148"/>
      <c r="AG157" s="148" t="s">
        <v>168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 x14ac:dyDescent="0.25">
      <c r="A158" s="155"/>
      <c r="B158" s="156"/>
      <c r="C158" s="179" t="s">
        <v>292</v>
      </c>
      <c r="D158" s="160"/>
      <c r="E158" s="161">
        <v>2</v>
      </c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48"/>
      <c r="Z158" s="148"/>
      <c r="AA158" s="148"/>
      <c r="AB158" s="148"/>
      <c r="AC158" s="148"/>
      <c r="AD158" s="148"/>
      <c r="AE158" s="148"/>
      <c r="AF158" s="148"/>
      <c r="AG158" s="148" t="s">
        <v>168</v>
      </c>
      <c r="AH158" s="148">
        <v>0</v>
      </c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ht="13" x14ac:dyDescent="0.25">
      <c r="A159" s="151" t="s">
        <v>126</v>
      </c>
      <c r="B159" s="152" t="s">
        <v>70</v>
      </c>
      <c r="C159" s="177" t="s">
        <v>71</v>
      </c>
      <c r="D159" s="165"/>
      <c r="E159" s="166"/>
      <c r="F159" s="167"/>
      <c r="G159" s="168">
        <f>SUMIF(AG160:AG160,"&lt;&gt;NOR",G160:G160)</f>
        <v>0</v>
      </c>
      <c r="H159" s="164"/>
      <c r="I159" s="164">
        <f>SUM(I160:I160)</f>
        <v>0</v>
      </c>
      <c r="J159" s="164"/>
      <c r="K159" s="164">
        <f>SUM(K160:K160)</f>
        <v>0</v>
      </c>
      <c r="L159" s="164"/>
      <c r="M159" s="164">
        <f>SUM(M160:M160)</f>
        <v>0</v>
      </c>
      <c r="N159" s="164"/>
      <c r="O159" s="164">
        <f>SUM(O160:O160)</f>
        <v>0</v>
      </c>
      <c r="P159" s="164"/>
      <c r="Q159" s="164">
        <f>SUM(Q160:Q160)</f>
        <v>0</v>
      </c>
      <c r="R159" s="164"/>
      <c r="S159" s="164"/>
      <c r="T159" s="164"/>
      <c r="U159" s="164"/>
      <c r="V159" s="164">
        <f>SUM(V160:V160)</f>
        <v>4.74</v>
      </c>
      <c r="W159" s="164"/>
      <c r="X159" s="164"/>
      <c r="AG159" t="s">
        <v>127</v>
      </c>
    </row>
    <row r="160" spans="1:60" outlineLevel="1" x14ac:dyDescent="0.25">
      <c r="A160" s="169">
        <v>47</v>
      </c>
      <c r="B160" s="170" t="s">
        <v>293</v>
      </c>
      <c r="C160" s="178" t="s">
        <v>294</v>
      </c>
      <c r="D160" s="171" t="s">
        <v>295</v>
      </c>
      <c r="E160" s="172">
        <v>5.0538600000000002</v>
      </c>
      <c r="F160" s="173"/>
      <c r="G160" s="174">
        <f>ROUND(E160*F160,2)</f>
        <v>0</v>
      </c>
      <c r="H160" s="159"/>
      <c r="I160" s="158">
        <f>ROUND(E160*H160,2)</f>
        <v>0</v>
      </c>
      <c r="J160" s="159"/>
      <c r="K160" s="158">
        <f>ROUND(E160*J160,2)</f>
        <v>0</v>
      </c>
      <c r="L160" s="158">
        <v>15</v>
      </c>
      <c r="M160" s="158">
        <f>G160*(1+L160/100)</f>
        <v>0</v>
      </c>
      <c r="N160" s="158">
        <v>0</v>
      </c>
      <c r="O160" s="158">
        <f>ROUND(E160*N160,2)</f>
        <v>0</v>
      </c>
      <c r="P160" s="158">
        <v>0</v>
      </c>
      <c r="Q160" s="158">
        <f>ROUND(E160*P160,2)</f>
        <v>0</v>
      </c>
      <c r="R160" s="158"/>
      <c r="S160" s="158" t="s">
        <v>144</v>
      </c>
      <c r="T160" s="158" t="s">
        <v>132</v>
      </c>
      <c r="U160" s="158">
        <v>0.9385</v>
      </c>
      <c r="V160" s="158">
        <f>ROUND(E160*U160,2)</f>
        <v>4.74</v>
      </c>
      <c r="W160" s="158"/>
      <c r="X160" s="158" t="s">
        <v>296</v>
      </c>
      <c r="Y160" s="148"/>
      <c r="Z160" s="148"/>
      <c r="AA160" s="148"/>
      <c r="AB160" s="148"/>
      <c r="AC160" s="148"/>
      <c r="AD160" s="148"/>
      <c r="AE160" s="148"/>
      <c r="AF160" s="148"/>
      <c r="AG160" s="148" t="s">
        <v>297</v>
      </c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ht="13" x14ac:dyDescent="0.25">
      <c r="A161" s="151" t="s">
        <v>126</v>
      </c>
      <c r="B161" s="152" t="s">
        <v>72</v>
      </c>
      <c r="C161" s="177" t="s">
        <v>73</v>
      </c>
      <c r="D161" s="165"/>
      <c r="E161" s="166"/>
      <c r="F161" s="167"/>
      <c r="G161" s="168">
        <f>SUMIF(AG162:AG173,"&lt;&gt;NOR",G162:G173)</f>
        <v>0</v>
      </c>
      <c r="H161" s="164"/>
      <c r="I161" s="164">
        <f>SUM(I162:I173)</f>
        <v>0</v>
      </c>
      <c r="J161" s="164"/>
      <c r="K161" s="164">
        <f>SUM(K162:K173)</f>
        <v>0</v>
      </c>
      <c r="L161" s="164"/>
      <c r="M161" s="164">
        <f>SUM(M162:M173)</f>
        <v>0</v>
      </c>
      <c r="N161" s="164"/>
      <c r="O161" s="164">
        <f>SUM(O162:O173)</f>
        <v>0.02</v>
      </c>
      <c r="P161" s="164"/>
      <c r="Q161" s="164">
        <f>SUM(Q162:Q173)</f>
        <v>0</v>
      </c>
      <c r="R161" s="164"/>
      <c r="S161" s="164"/>
      <c r="T161" s="164"/>
      <c r="U161" s="164"/>
      <c r="V161" s="164">
        <f>SUM(V162:V173)</f>
        <v>5.0999999999999996</v>
      </c>
      <c r="W161" s="164"/>
      <c r="X161" s="164"/>
      <c r="AG161" t="s">
        <v>127</v>
      </c>
    </row>
    <row r="162" spans="1:60" ht="20" outlineLevel="1" x14ac:dyDescent="0.25">
      <c r="A162" s="169">
        <v>48</v>
      </c>
      <c r="B162" s="170" t="s">
        <v>298</v>
      </c>
      <c r="C162" s="178" t="s">
        <v>299</v>
      </c>
      <c r="D162" s="171" t="s">
        <v>187</v>
      </c>
      <c r="E162" s="172">
        <v>7.3019999999999996</v>
      </c>
      <c r="F162" s="173"/>
      <c r="G162" s="174">
        <f>ROUND(E162*F162,2)</f>
        <v>0</v>
      </c>
      <c r="H162" s="159"/>
      <c r="I162" s="158">
        <f>ROUND(E162*H162,2)</f>
        <v>0</v>
      </c>
      <c r="J162" s="159"/>
      <c r="K162" s="158">
        <f>ROUND(E162*J162,2)</f>
        <v>0</v>
      </c>
      <c r="L162" s="158">
        <v>15</v>
      </c>
      <c r="M162" s="158">
        <f>G162*(1+L162/100)</f>
        <v>0</v>
      </c>
      <c r="N162" s="158">
        <v>2.1000000000000001E-4</v>
      </c>
      <c r="O162" s="158">
        <f>ROUND(E162*N162,2)</f>
        <v>0</v>
      </c>
      <c r="P162" s="158">
        <v>0</v>
      </c>
      <c r="Q162" s="158">
        <f>ROUND(E162*P162,2)</f>
        <v>0</v>
      </c>
      <c r="R162" s="158"/>
      <c r="S162" s="158" t="s">
        <v>144</v>
      </c>
      <c r="T162" s="158" t="s">
        <v>144</v>
      </c>
      <c r="U162" s="158">
        <v>9.5000000000000001E-2</v>
      </c>
      <c r="V162" s="158">
        <f>ROUND(E162*U162,2)</f>
        <v>0.69</v>
      </c>
      <c r="W162" s="158"/>
      <c r="X162" s="158" t="s">
        <v>133</v>
      </c>
      <c r="Y162" s="148"/>
      <c r="Z162" s="148"/>
      <c r="AA162" s="148"/>
      <c r="AB162" s="148"/>
      <c r="AC162" s="148"/>
      <c r="AD162" s="148"/>
      <c r="AE162" s="148"/>
      <c r="AF162" s="148"/>
      <c r="AG162" s="148" t="s">
        <v>300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1" x14ac:dyDescent="0.25">
      <c r="A163" s="155"/>
      <c r="B163" s="156"/>
      <c r="C163" s="179" t="s">
        <v>301</v>
      </c>
      <c r="D163" s="160"/>
      <c r="E163" s="161">
        <v>1.1639999999999999</v>
      </c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48"/>
      <c r="Z163" s="148"/>
      <c r="AA163" s="148"/>
      <c r="AB163" s="148"/>
      <c r="AC163" s="148"/>
      <c r="AD163" s="148"/>
      <c r="AE163" s="148"/>
      <c r="AF163" s="148"/>
      <c r="AG163" s="148" t="s">
        <v>168</v>
      </c>
      <c r="AH163" s="148">
        <v>0</v>
      </c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1" x14ac:dyDescent="0.25">
      <c r="A164" s="155"/>
      <c r="B164" s="156"/>
      <c r="C164" s="179" t="s">
        <v>302</v>
      </c>
      <c r="D164" s="160"/>
      <c r="E164" s="161">
        <v>6.1379999999999999</v>
      </c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48"/>
      <c r="Z164" s="148"/>
      <c r="AA164" s="148"/>
      <c r="AB164" s="148"/>
      <c r="AC164" s="148"/>
      <c r="AD164" s="148"/>
      <c r="AE164" s="148"/>
      <c r="AF164" s="148"/>
      <c r="AG164" s="148" t="s">
        <v>168</v>
      </c>
      <c r="AH164" s="148">
        <v>0</v>
      </c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ht="20" outlineLevel="1" x14ac:dyDescent="0.25">
      <c r="A165" s="169">
        <v>49</v>
      </c>
      <c r="B165" s="170" t="s">
        <v>303</v>
      </c>
      <c r="C165" s="178" t="s">
        <v>304</v>
      </c>
      <c r="D165" s="171" t="s">
        <v>187</v>
      </c>
      <c r="E165" s="172">
        <v>7.3019999999999996</v>
      </c>
      <c r="F165" s="173"/>
      <c r="G165" s="174">
        <f>ROUND(E165*F165,2)</f>
        <v>0</v>
      </c>
      <c r="H165" s="159"/>
      <c r="I165" s="158">
        <f>ROUND(E165*H165,2)</f>
        <v>0</v>
      </c>
      <c r="J165" s="159"/>
      <c r="K165" s="158">
        <f>ROUND(E165*J165,2)</f>
        <v>0</v>
      </c>
      <c r="L165" s="158">
        <v>15</v>
      </c>
      <c r="M165" s="158">
        <f>G165*(1+L165/100)</f>
        <v>0</v>
      </c>
      <c r="N165" s="158">
        <v>3.3999999999999998E-3</v>
      </c>
      <c r="O165" s="158">
        <f>ROUND(E165*N165,2)</f>
        <v>0.02</v>
      </c>
      <c r="P165" s="158">
        <v>0</v>
      </c>
      <c r="Q165" s="158">
        <f>ROUND(E165*P165,2)</f>
        <v>0</v>
      </c>
      <c r="R165" s="158"/>
      <c r="S165" s="158" t="s">
        <v>144</v>
      </c>
      <c r="T165" s="158" t="s">
        <v>144</v>
      </c>
      <c r="U165" s="158">
        <v>0.38500000000000001</v>
      </c>
      <c r="V165" s="158">
        <f>ROUND(E165*U165,2)</f>
        <v>2.81</v>
      </c>
      <c r="W165" s="158"/>
      <c r="X165" s="158" t="s">
        <v>133</v>
      </c>
      <c r="Y165" s="148"/>
      <c r="Z165" s="148"/>
      <c r="AA165" s="148"/>
      <c r="AB165" s="148"/>
      <c r="AC165" s="148"/>
      <c r="AD165" s="148"/>
      <c r="AE165" s="148"/>
      <c r="AF165" s="148"/>
      <c r="AG165" s="148" t="s">
        <v>300</v>
      </c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 x14ac:dyDescent="0.25">
      <c r="A166" s="155"/>
      <c r="B166" s="156"/>
      <c r="C166" s="179" t="s">
        <v>305</v>
      </c>
      <c r="D166" s="160"/>
      <c r="E166" s="161">
        <v>7.3019999999999996</v>
      </c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48"/>
      <c r="Z166" s="148"/>
      <c r="AA166" s="148"/>
      <c r="AB166" s="148"/>
      <c r="AC166" s="148"/>
      <c r="AD166" s="148"/>
      <c r="AE166" s="148"/>
      <c r="AF166" s="148"/>
      <c r="AG166" s="148" t="s">
        <v>168</v>
      </c>
      <c r="AH166" s="148">
        <v>5</v>
      </c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ht="20" outlineLevel="1" x14ac:dyDescent="0.25">
      <c r="A167" s="169">
        <v>50</v>
      </c>
      <c r="B167" s="170" t="s">
        <v>306</v>
      </c>
      <c r="C167" s="178" t="s">
        <v>307</v>
      </c>
      <c r="D167" s="171" t="s">
        <v>183</v>
      </c>
      <c r="E167" s="172">
        <v>6.42</v>
      </c>
      <c r="F167" s="173"/>
      <c r="G167" s="174">
        <f>ROUND(E167*F167,2)</f>
        <v>0</v>
      </c>
      <c r="H167" s="159"/>
      <c r="I167" s="158">
        <f>ROUND(E167*H167,2)</f>
        <v>0</v>
      </c>
      <c r="J167" s="159"/>
      <c r="K167" s="158">
        <f>ROUND(E167*J167,2)</f>
        <v>0</v>
      </c>
      <c r="L167" s="158">
        <v>15</v>
      </c>
      <c r="M167" s="158">
        <f>G167*(1+L167/100)</f>
        <v>0</v>
      </c>
      <c r="N167" s="158">
        <v>2.9E-4</v>
      </c>
      <c r="O167" s="158">
        <f>ROUND(E167*N167,2)</f>
        <v>0</v>
      </c>
      <c r="P167" s="158">
        <v>0</v>
      </c>
      <c r="Q167" s="158">
        <f>ROUND(E167*P167,2)</f>
        <v>0</v>
      </c>
      <c r="R167" s="158"/>
      <c r="S167" s="158" t="s">
        <v>144</v>
      </c>
      <c r="T167" s="158" t="s">
        <v>144</v>
      </c>
      <c r="U167" s="158">
        <v>0.11</v>
      </c>
      <c r="V167" s="158">
        <f>ROUND(E167*U167,2)</f>
        <v>0.71</v>
      </c>
      <c r="W167" s="158"/>
      <c r="X167" s="158" t="s">
        <v>133</v>
      </c>
      <c r="Y167" s="148"/>
      <c r="Z167" s="148"/>
      <c r="AA167" s="148"/>
      <c r="AB167" s="148"/>
      <c r="AC167" s="148"/>
      <c r="AD167" s="148"/>
      <c r="AE167" s="148"/>
      <c r="AF167" s="148"/>
      <c r="AG167" s="148" t="s">
        <v>300</v>
      </c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 x14ac:dyDescent="0.25">
      <c r="A168" s="155"/>
      <c r="B168" s="156"/>
      <c r="C168" s="179" t="s">
        <v>308</v>
      </c>
      <c r="D168" s="160"/>
      <c r="E168" s="161">
        <v>6.42</v>
      </c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48"/>
      <c r="Z168" s="148"/>
      <c r="AA168" s="148"/>
      <c r="AB168" s="148"/>
      <c r="AC168" s="148"/>
      <c r="AD168" s="148"/>
      <c r="AE168" s="148"/>
      <c r="AF168" s="148"/>
      <c r="AG168" s="148" t="s">
        <v>168</v>
      </c>
      <c r="AH168" s="148">
        <v>0</v>
      </c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ht="20" outlineLevel="1" x14ac:dyDescent="0.25">
      <c r="A169" s="169">
        <v>51</v>
      </c>
      <c r="B169" s="170" t="s">
        <v>309</v>
      </c>
      <c r="C169" s="178" t="s">
        <v>310</v>
      </c>
      <c r="D169" s="171" t="s">
        <v>183</v>
      </c>
      <c r="E169" s="172">
        <v>4.4000000000000004</v>
      </c>
      <c r="F169" s="173"/>
      <c r="G169" s="174">
        <f>ROUND(E169*F169,2)</f>
        <v>0</v>
      </c>
      <c r="H169" s="159"/>
      <c r="I169" s="158">
        <f>ROUND(E169*H169,2)</f>
        <v>0</v>
      </c>
      <c r="J169" s="159"/>
      <c r="K169" s="158">
        <f>ROUND(E169*J169,2)</f>
        <v>0</v>
      </c>
      <c r="L169" s="158">
        <v>15</v>
      </c>
      <c r="M169" s="158">
        <f>G169*(1+L169/100)</f>
        <v>0</v>
      </c>
      <c r="N169" s="158">
        <v>2.9E-4</v>
      </c>
      <c r="O169" s="158">
        <f>ROUND(E169*N169,2)</f>
        <v>0</v>
      </c>
      <c r="P169" s="158">
        <v>0</v>
      </c>
      <c r="Q169" s="158">
        <f>ROUND(E169*P169,2)</f>
        <v>0</v>
      </c>
      <c r="R169" s="158"/>
      <c r="S169" s="158" t="s">
        <v>144</v>
      </c>
      <c r="T169" s="158" t="s">
        <v>144</v>
      </c>
      <c r="U169" s="158">
        <v>0.14000000000000001</v>
      </c>
      <c r="V169" s="158">
        <f>ROUND(E169*U169,2)</f>
        <v>0.62</v>
      </c>
      <c r="W169" s="158"/>
      <c r="X169" s="158" t="s">
        <v>133</v>
      </c>
      <c r="Y169" s="148"/>
      <c r="Z169" s="148"/>
      <c r="AA169" s="148"/>
      <c r="AB169" s="148"/>
      <c r="AC169" s="148"/>
      <c r="AD169" s="148"/>
      <c r="AE169" s="148"/>
      <c r="AF169" s="148"/>
      <c r="AG169" s="148" t="s">
        <v>300</v>
      </c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 x14ac:dyDescent="0.25">
      <c r="A170" s="155"/>
      <c r="B170" s="156"/>
      <c r="C170" s="179" t="s">
        <v>311</v>
      </c>
      <c r="D170" s="160"/>
      <c r="E170" s="161">
        <v>4.4000000000000004</v>
      </c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48"/>
      <c r="Z170" s="148"/>
      <c r="AA170" s="148"/>
      <c r="AB170" s="148"/>
      <c r="AC170" s="148"/>
      <c r="AD170" s="148"/>
      <c r="AE170" s="148"/>
      <c r="AF170" s="148"/>
      <c r="AG170" s="148" t="s">
        <v>168</v>
      </c>
      <c r="AH170" s="148">
        <v>0</v>
      </c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ht="20" outlineLevel="1" x14ac:dyDescent="0.25">
      <c r="A171" s="169">
        <v>52</v>
      </c>
      <c r="B171" s="170" t="s">
        <v>312</v>
      </c>
      <c r="C171" s="178" t="s">
        <v>313</v>
      </c>
      <c r="D171" s="171" t="s">
        <v>160</v>
      </c>
      <c r="E171" s="172">
        <v>4</v>
      </c>
      <c r="F171" s="173"/>
      <c r="G171" s="174">
        <f>ROUND(E171*F171,2)</f>
        <v>0</v>
      </c>
      <c r="H171" s="159"/>
      <c r="I171" s="158">
        <f>ROUND(E171*H171,2)</f>
        <v>0</v>
      </c>
      <c r="J171" s="159"/>
      <c r="K171" s="158">
        <f>ROUND(E171*J171,2)</f>
        <v>0</v>
      </c>
      <c r="L171" s="158">
        <v>15</v>
      </c>
      <c r="M171" s="158">
        <f>G171*(1+L171/100)</f>
        <v>0</v>
      </c>
      <c r="N171" s="158">
        <v>1.1E-4</v>
      </c>
      <c r="O171" s="158">
        <f>ROUND(E171*N171,2)</f>
        <v>0</v>
      </c>
      <c r="P171" s="158">
        <v>0</v>
      </c>
      <c r="Q171" s="158">
        <f>ROUND(E171*P171,2)</f>
        <v>0</v>
      </c>
      <c r="R171" s="158"/>
      <c r="S171" s="158" t="s">
        <v>144</v>
      </c>
      <c r="T171" s="158" t="s">
        <v>144</v>
      </c>
      <c r="U171" s="158">
        <v>6.7000000000000004E-2</v>
      </c>
      <c r="V171" s="158">
        <f>ROUND(E171*U171,2)</f>
        <v>0.27</v>
      </c>
      <c r="W171" s="158"/>
      <c r="X171" s="158" t="s">
        <v>133</v>
      </c>
      <c r="Y171" s="148"/>
      <c r="Z171" s="148"/>
      <c r="AA171" s="148"/>
      <c r="AB171" s="148"/>
      <c r="AC171" s="148"/>
      <c r="AD171" s="148"/>
      <c r="AE171" s="148"/>
      <c r="AF171" s="148"/>
      <c r="AG171" s="148" t="s">
        <v>300</v>
      </c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1" x14ac:dyDescent="0.25">
      <c r="A172" s="155"/>
      <c r="B172" s="156"/>
      <c r="C172" s="179" t="s">
        <v>314</v>
      </c>
      <c r="D172" s="160"/>
      <c r="E172" s="161">
        <v>4</v>
      </c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48"/>
      <c r="Z172" s="148"/>
      <c r="AA172" s="148"/>
      <c r="AB172" s="148"/>
      <c r="AC172" s="148"/>
      <c r="AD172" s="148"/>
      <c r="AE172" s="148"/>
      <c r="AF172" s="148"/>
      <c r="AG172" s="148" t="s">
        <v>168</v>
      </c>
      <c r="AH172" s="148">
        <v>0</v>
      </c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 x14ac:dyDescent="0.25">
      <c r="A173" s="155">
        <v>53</v>
      </c>
      <c r="B173" s="156" t="s">
        <v>315</v>
      </c>
      <c r="C173" s="181" t="s">
        <v>316</v>
      </c>
      <c r="D173" s="157" t="s">
        <v>0</v>
      </c>
      <c r="E173" s="175"/>
      <c r="F173" s="159"/>
      <c r="G173" s="158">
        <f>ROUND(E173*F173,2)</f>
        <v>0</v>
      </c>
      <c r="H173" s="159"/>
      <c r="I173" s="158">
        <f>ROUND(E173*H173,2)</f>
        <v>0</v>
      </c>
      <c r="J173" s="159"/>
      <c r="K173" s="158">
        <f>ROUND(E173*J173,2)</f>
        <v>0</v>
      </c>
      <c r="L173" s="158">
        <v>15</v>
      </c>
      <c r="M173" s="158">
        <f>G173*(1+L173/100)</f>
        <v>0</v>
      </c>
      <c r="N173" s="158">
        <v>0</v>
      </c>
      <c r="O173" s="158">
        <f>ROUND(E173*N173,2)</f>
        <v>0</v>
      </c>
      <c r="P173" s="158">
        <v>0</v>
      </c>
      <c r="Q173" s="158">
        <f>ROUND(E173*P173,2)</f>
        <v>0</v>
      </c>
      <c r="R173" s="158"/>
      <c r="S173" s="158" t="s">
        <v>144</v>
      </c>
      <c r="T173" s="158" t="s">
        <v>144</v>
      </c>
      <c r="U173" s="158">
        <v>0</v>
      </c>
      <c r="V173" s="158">
        <f>ROUND(E173*U173,2)</f>
        <v>0</v>
      </c>
      <c r="W173" s="158"/>
      <c r="X173" s="158" t="s">
        <v>296</v>
      </c>
      <c r="Y173" s="148"/>
      <c r="Z173" s="148"/>
      <c r="AA173" s="148"/>
      <c r="AB173" s="148"/>
      <c r="AC173" s="148"/>
      <c r="AD173" s="148"/>
      <c r="AE173" s="148"/>
      <c r="AF173" s="148"/>
      <c r="AG173" s="148" t="s">
        <v>297</v>
      </c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ht="13" x14ac:dyDescent="0.25">
      <c r="A174" s="151" t="s">
        <v>126</v>
      </c>
      <c r="B174" s="152" t="s">
        <v>74</v>
      </c>
      <c r="C174" s="177" t="s">
        <v>75</v>
      </c>
      <c r="D174" s="165"/>
      <c r="E174" s="166"/>
      <c r="F174" s="167"/>
      <c r="G174" s="168">
        <f>SUMIF(AG175:AG183,"&lt;&gt;NOR",G175:G183)</f>
        <v>0</v>
      </c>
      <c r="H174" s="164"/>
      <c r="I174" s="164">
        <f>SUM(I175:I183)</f>
        <v>0</v>
      </c>
      <c r="J174" s="164"/>
      <c r="K174" s="164">
        <f>SUM(K175:K183)</f>
        <v>0</v>
      </c>
      <c r="L174" s="164"/>
      <c r="M174" s="164">
        <f>SUM(M175:M183)</f>
        <v>0</v>
      </c>
      <c r="N174" s="164"/>
      <c r="O174" s="164">
        <f>SUM(O175:O183)</f>
        <v>0</v>
      </c>
      <c r="P174" s="164"/>
      <c r="Q174" s="164">
        <f>SUM(Q175:Q183)</f>
        <v>0</v>
      </c>
      <c r="R174" s="164"/>
      <c r="S174" s="164"/>
      <c r="T174" s="164"/>
      <c r="U174" s="164"/>
      <c r="V174" s="164">
        <f>SUM(V175:V183)</f>
        <v>0</v>
      </c>
      <c r="W174" s="164"/>
      <c r="X174" s="164"/>
      <c r="AG174" t="s">
        <v>127</v>
      </c>
    </row>
    <row r="175" spans="1:60" outlineLevel="1" x14ac:dyDescent="0.25">
      <c r="A175" s="169">
        <v>54</v>
      </c>
      <c r="B175" s="170" t="s">
        <v>317</v>
      </c>
      <c r="C175" s="178" t="s">
        <v>318</v>
      </c>
      <c r="D175" s="171" t="s">
        <v>319</v>
      </c>
      <c r="E175" s="172">
        <v>1</v>
      </c>
      <c r="F175" s="173"/>
      <c r="G175" s="174">
        <f t="shared" ref="G175:G183" si="7">ROUND(E175*F175,2)</f>
        <v>0</v>
      </c>
      <c r="H175" s="159"/>
      <c r="I175" s="158">
        <f t="shared" ref="I175:I183" si="8">ROUND(E175*H175,2)</f>
        <v>0</v>
      </c>
      <c r="J175" s="159"/>
      <c r="K175" s="158">
        <f t="shared" ref="K175:K183" si="9">ROUND(E175*J175,2)</f>
        <v>0</v>
      </c>
      <c r="L175" s="158">
        <v>15</v>
      </c>
      <c r="M175" s="158">
        <f t="shared" ref="M175:M183" si="10">G175*(1+L175/100)</f>
        <v>0</v>
      </c>
      <c r="N175" s="158">
        <v>0</v>
      </c>
      <c r="O175" s="158">
        <f t="shared" ref="O175:O183" si="11">ROUND(E175*N175,2)</f>
        <v>0</v>
      </c>
      <c r="P175" s="158">
        <v>0</v>
      </c>
      <c r="Q175" s="158">
        <f t="shared" ref="Q175:Q183" si="12">ROUND(E175*P175,2)</f>
        <v>0</v>
      </c>
      <c r="R175" s="158"/>
      <c r="S175" s="158" t="s">
        <v>131</v>
      </c>
      <c r="T175" s="158" t="s">
        <v>132</v>
      </c>
      <c r="U175" s="158">
        <v>0</v>
      </c>
      <c r="V175" s="158">
        <f t="shared" ref="V175:V183" si="13">ROUND(E175*U175,2)</f>
        <v>0</v>
      </c>
      <c r="W175" s="158"/>
      <c r="X175" s="158" t="s">
        <v>133</v>
      </c>
      <c r="Y175" s="148"/>
      <c r="Z175" s="148"/>
      <c r="AA175" s="148"/>
      <c r="AB175" s="148"/>
      <c r="AC175" s="148"/>
      <c r="AD175" s="148"/>
      <c r="AE175" s="148"/>
      <c r="AF175" s="148"/>
      <c r="AG175" s="148" t="s">
        <v>300</v>
      </c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 x14ac:dyDescent="0.25">
      <c r="A176" s="169">
        <v>55</v>
      </c>
      <c r="B176" s="170" t="s">
        <v>320</v>
      </c>
      <c r="C176" s="178" t="s">
        <v>321</v>
      </c>
      <c r="D176" s="171" t="s">
        <v>319</v>
      </c>
      <c r="E176" s="172">
        <v>1</v>
      </c>
      <c r="F176" s="173"/>
      <c r="G176" s="174">
        <f t="shared" si="7"/>
        <v>0</v>
      </c>
      <c r="H176" s="159"/>
      <c r="I176" s="158">
        <f t="shared" si="8"/>
        <v>0</v>
      </c>
      <c r="J176" s="159"/>
      <c r="K176" s="158">
        <f t="shared" si="9"/>
        <v>0</v>
      </c>
      <c r="L176" s="158">
        <v>15</v>
      </c>
      <c r="M176" s="158">
        <f t="shared" si="10"/>
        <v>0</v>
      </c>
      <c r="N176" s="158">
        <v>0</v>
      </c>
      <c r="O176" s="158">
        <f t="shared" si="11"/>
        <v>0</v>
      </c>
      <c r="P176" s="158">
        <v>0</v>
      </c>
      <c r="Q176" s="158">
        <f t="shared" si="12"/>
        <v>0</v>
      </c>
      <c r="R176" s="158"/>
      <c r="S176" s="158" t="s">
        <v>131</v>
      </c>
      <c r="T176" s="158" t="s">
        <v>132</v>
      </c>
      <c r="U176" s="158">
        <v>0</v>
      </c>
      <c r="V176" s="158">
        <f t="shared" si="13"/>
        <v>0</v>
      </c>
      <c r="W176" s="158"/>
      <c r="X176" s="158" t="s">
        <v>133</v>
      </c>
      <c r="Y176" s="148"/>
      <c r="Z176" s="148"/>
      <c r="AA176" s="148"/>
      <c r="AB176" s="148"/>
      <c r="AC176" s="148"/>
      <c r="AD176" s="148"/>
      <c r="AE176" s="148"/>
      <c r="AF176" s="148"/>
      <c r="AG176" s="148" t="s">
        <v>300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1" x14ac:dyDescent="0.25">
      <c r="A177" s="169">
        <v>56</v>
      </c>
      <c r="B177" s="170" t="s">
        <v>322</v>
      </c>
      <c r="C177" s="178" t="s">
        <v>323</v>
      </c>
      <c r="D177" s="171" t="s">
        <v>319</v>
      </c>
      <c r="E177" s="172">
        <v>5</v>
      </c>
      <c r="F177" s="173"/>
      <c r="G177" s="174">
        <f t="shared" si="7"/>
        <v>0</v>
      </c>
      <c r="H177" s="159"/>
      <c r="I177" s="158">
        <f t="shared" si="8"/>
        <v>0</v>
      </c>
      <c r="J177" s="159"/>
      <c r="K177" s="158">
        <f t="shared" si="9"/>
        <v>0</v>
      </c>
      <c r="L177" s="158">
        <v>15</v>
      </c>
      <c r="M177" s="158">
        <f t="shared" si="10"/>
        <v>0</v>
      </c>
      <c r="N177" s="158">
        <v>0</v>
      </c>
      <c r="O177" s="158">
        <f t="shared" si="11"/>
        <v>0</v>
      </c>
      <c r="P177" s="158">
        <v>0</v>
      </c>
      <c r="Q177" s="158">
        <f t="shared" si="12"/>
        <v>0</v>
      </c>
      <c r="R177" s="158"/>
      <c r="S177" s="158" t="s">
        <v>131</v>
      </c>
      <c r="T177" s="158" t="s">
        <v>132</v>
      </c>
      <c r="U177" s="158">
        <v>0</v>
      </c>
      <c r="V177" s="158">
        <f t="shared" si="13"/>
        <v>0</v>
      </c>
      <c r="W177" s="158"/>
      <c r="X177" s="158" t="s">
        <v>133</v>
      </c>
      <c r="Y177" s="148"/>
      <c r="Z177" s="148"/>
      <c r="AA177" s="148"/>
      <c r="AB177" s="148"/>
      <c r="AC177" s="148"/>
      <c r="AD177" s="148"/>
      <c r="AE177" s="148"/>
      <c r="AF177" s="148"/>
      <c r="AG177" s="148" t="s">
        <v>300</v>
      </c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 x14ac:dyDescent="0.25">
      <c r="A178" s="169">
        <v>57</v>
      </c>
      <c r="B178" s="170" t="s">
        <v>324</v>
      </c>
      <c r="C178" s="178" t="s">
        <v>325</v>
      </c>
      <c r="D178" s="171" t="s">
        <v>319</v>
      </c>
      <c r="E178" s="172">
        <v>1</v>
      </c>
      <c r="F178" s="173"/>
      <c r="G178" s="174">
        <f t="shared" si="7"/>
        <v>0</v>
      </c>
      <c r="H178" s="159"/>
      <c r="I178" s="158">
        <f t="shared" si="8"/>
        <v>0</v>
      </c>
      <c r="J178" s="159"/>
      <c r="K178" s="158">
        <f t="shared" si="9"/>
        <v>0</v>
      </c>
      <c r="L178" s="158">
        <v>15</v>
      </c>
      <c r="M178" s="158">
        <f t="shared" si="10"/>
        <v>0</v>
      </c>
      <c r="N178" s="158">
        <v>0</v>
      </c>
      <c r="O178" s="158">
        <f t="shared" si="11"/>
        <v>0</v>
      </c>
      <c r="P178" s="158">
        <v>0</v>
      </c>
      <c r="Q178" s="158">
        <f t="shared" si="12"/>
        <v>0</v>
      </c>
      <c r="R178" s="158"/>
      <c r="S178" s="158" t="s">
        <v>131</v>
      </c>
      <c r="T178" s="158" t="s">
        <v>132</v>
      </c>
      <c r="U178" s="158">
        <v>0</v>
      </c>
      <c r="V178" s="158">
        <f t="shared" si="13"/>
        <v>0</v>
      </c>
      <c r="W178" s="158"/>
      <c r="X178" s="158" t="s">
        <v>133</v>
      </c>
      <c r="Y178" s="148"/>
      <c r="Z178" s="148"/>
      <c r="AA178" s="148"/>
      <c r="AB178" s="148"/>
      <c r="AC178" s="148"/>
      <c r="AD178" s="148"/>
      <c r="AE178" s="148"/>
      <c r="AF178" s="148"/>
      <c r="AG178" s="148" t="s">
        <v>300</v>
      </c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 x14ac:dyDescent="0.25">
      <c r="A179" s="169">
        <v>58</v>
      </c>
      <c r="B179" s="170" t="s">
        <v>326</v>
      </c>
      <c r="C179" s="178" t="s">
        <v>327</v>
      </c>
      <c r="D179" s="171" t="s">
        <v>319</v>
      </c>
      <c r="E179" s="172">
        <v>1</v>
      </c>
      <c r="F179" s="173"/>
      <c r="G179" s="174">
        <f t="shared" si="7"/>
        <v>0</v>
      </c>
      <c r="H179" s="159"/>
      <c r="I179" s="158">
        <f t="shared" si="8"/>
        <v>0</v>
      </c>
      <c r="J179" s="159"/>
      <c r="K179" s="158">
        <f t="shared" si="9"/>
        <v>0</v>
      </c>
      <c r="L179" s="158">
        <v>15</v>
      </c>
      <c r="M179" s="158">
        <f t="shared" si="10"/>
        <v>0</v>
      </c>
      <c r="N179" s="158">
        <v>0</v>
      </c>
      <c r="O179" s="158">
        <f t="shared" si="11"/>
        <v>0</v>
      </c>
      <c r="P179" s="158">
        <v>0</v>
      </c>
      <c r="Q179" s="158">
        <f t="shared" si="12"/>
        <v>0</v>
      </c>
      <c r="R179" s="158"/>
      <c r="S179" s="158" t="s">
        <v>131</v>
      </c>
      <c r="T179" s="158" t="s">
        <v>132</v>
      </c>
      <c r="U179" s="158">
        <v>0</v>
      </c>
      <c r="V179" s="158">
        <f t="shared" si="13"/>
        <v>0</v>
      </c>
      <c r="W179" s="158"/>
      <c r="X179" s="158" t="s">
        <v>133</v>
      </c>
      <c r="Y179" s="148"/>
      <c r="Z179" s="148"/>
      <c r="AA179" s="148"/>
      <c r="AB179" s="148"/>
      <c r="AC179" s="148"/>
      <c r="AD179" s="148"/>
      <c r="AE179" s="148"/>
      <c r="AF179" s="148"/>
      <c r="AG179" s="148" t="s">
        <v>300</v>
      </c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1" x14ac:dyDescent="0.25">
      <c r="A180" s="169">
        <v>59</v>
      </c>
      <c r="B180" s="170" t="s">
        <v>328</v>
      </c>
      <c r="C180" s="178" t="s">
        <v>329</v>
      </c>
      <c r="D180" s="171" t="s">
        <v>319</v>
      </c>
      <c r="E180" s="172">
        <v>1</v>
      </c>
      <c r="F180" s="173"/>
      <c r="G180" s="174">
        <f t="shared" si="7"/>
        <v>0</v>
      </c>
      <c r="H180" s="159"/>
      <c r="I180" s="158">
        <f t="shared" si="8"/>
        <v>0</v>
      </c>
      <c r="J180" s="159"/>
      <c r="K180" s="158">
        <f t="shared" si="9"/>
        <v>0</v>
      </c>
      <c r="L180" s="158">
        <v>15</v>
      </c>
      <c r="M180" s="158">
        <f t="shared" si="10"/>
        <v>0</v>
      </c>
      <c r="N180" s="158">
        <v>0</v>
      </c>
      <c r="O180" s="158">
        <f t="shared" si="11"/>
        <v>0</v>
      </c>
      <c r="P180" s="158">
        <v>0</v>
      </c>
      <c r="Q180" s="158">
        <f t="shared" si="12"/>
        <v>0</v>
      </c>
      <c r="R180" s="158"/>
      <c r="S180" s="158" t="s">
        <v>131</v>
      </c>
      <c r="T180" s="158" t="s">
        <v>132</v>
      </c>
      <c r="U180" s="158">
        <v>0</v>
      </c>
      <c r="V180" s="158">
        <f t="shared" si="13"/>
        <v>0</v>
      </c>
      <c r="W180" s="158"/>
      <c r="X180" s="158" t="s">
        <v>133</v>
      </c>
      <c r="Y180" s="148"/>
      <c r="Z180" s="148"/>
      <c r="AA180" s="148"/>
      <c r="AB180" s="148"/>
      <c r="AC180" s="148"/>
      <c r="AD180" s="148"/>
      <c r="AE180" s="148"/>
      <c r="AF180" s="148"/>
      <c r="AG180" s="148" t="s">
        <v>300</v>
      </c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1" x14ac:dyDescent="0.25">
      <c r="A181" s="169">
        <v>60</v>
      </c>
      <c r="B181" s="170" t="s">
        <v>330</v>
      </c>
      <c r="C181" s="178" t="s">
        <v>331</v>
      </c>
      <c r="D181" s="171" t="s">
        <v>319</v>
      </c>
      <c r="E181" s="172">
        <v>1</v>
      </c>
      <c r="F181" s="173"/>
      <c r="G181" s="174">
        <f t="shared" si="7"/>
        <v>0</v>
      </c>
      <c r="H181" s="159"/>
      <c r="I181" s="158">
        <f t="shared" si="8"/>
        <v>0</v>
      </c>
      <c r="J181" s="159"/>
      <c r="K181" s="158">
        <f t="shared" si="9"/>
        <v>0</v>
      </c>
      <c r="L181" s="158">
        <v>15</v>
      </c>
      <c r="M181" s="158">
        <f t="shared" si="10"/>
        <v>0</v>
      </c>
      <c r="N181" s="158">
        <v>0</v>
      </c>
      <c r="O181" s="158">
        <f t="shared" si="11"/>
        <v>0</v>
      </c>
      <c r="P181" s="158">
        <v>0</v>
      </c>
      <c r="Q181" s="158">
        <f t="shared" si="12"/>
        <v>0</v>
      </c>
      <c r="R181" s="158"/>
      <c r="S181" s="158" t="s">
        <v>131</v>
      </c>
      <c r="T181" s="158" t="s">
        <v>132</v>
      </c>
      <c r="U181" s="158">
        <v>0</v>
      </c>
      <c r="V181" s="158">
        <f t="shared" si="13"/>
        <v>0</v>
      </c>
      <c r="W181" s="158"/>
      <c r="X181" s="158" t="s">
        <v>133</v>
      </c>
      <c r="Y181" s="148"/>
      <c r="Z181" s="148"/>
      <c r="AA181" s="148"/>
      <c r="AB181" s="148"/>
      <c r="AC181" s="148"/>
      <c r="AD181" s="148"/>
      <c r="AE181" s="148"/>
      <c r="AF181" s="148"/>
      <c r="AG181" s="148" t="s">
        <v>300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1" x14ac:dyDescent="0.25">
      <c r="A182" s="169">
        <v>61</v>
      </c>
      <c r="B182" s="170" t="s">
        <v>332</v>
      </c>
      <c r="C182" s="178" t="s">
        <v>333</v>
      </c>
      <c r="D182" s="171" t="s">
        <v>319</v>
      </c>
      <c r="E182" s="172">
        <v>1</v>
      </c>
      <c r="F182" s="173"/>
      <c r="G182" s="174">
        <f t="shared" si="7"/>
        <v>0</v>
      </c>
      <c r="H182" s="159"/>
      <c r="I182" s="158">
        <f t="shared" si="8"/>
        <v>0</v>
      </c>
      <c r="J182" s="159"/>
      <c r="K182" s="158">
        <f t="shared" si="9"/>
        <v>0</v>
      </c>
      <c r="L182" s="158">
        <v>15</v>
      </c>
      <c r="M182" s="158">
        <f t="shared" si="10"/>
        <v>0</v>
      </c>
      <c r="N182" s="158">
        <v>0</v>
      </c>
      <c r="O182" s="158">
        <f t="shared" si="11"/>
        <v>0</v>
      </c>
      <c r="P182" s="158">
        <v>0</v>
      </c>
      <c r="Q182" s="158">
        <f t="shared" si="12"/>
        <v>0</v>
      </c>
      <c r="R182" s="158"/>
      <c r="S182" s="158" t="s">
        <v>131</v>
      </c>
      <c r="T182" s="158" t="s">
        <v>132</v>
      </c>
      <c r="U182" s="158">
        <v>0</v>
      </c>
      <c r="V182" s="158">
        <f t="shared" si="13"/>
        <v>0</v>
      </c>
      <c r="W182" s="158"/>
      <c r="X182" s="158" t="s">
        <v>133</v>
      </c>
      <c r="Y182" s="148"/>
      <c r="Z182" s="148"/>
      <c r="AA182" s="148"/>
      <c r="AB182" s="148"/>
      <c r="AC182" s="148"/>
      <c r="AD182" s="148"/>
      <c r="AE182" s="148"/>
      <c r="AF182" s="148"/>
      <c r="AG182" s="148" t="s">
        <v>300</v>
      </c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1" x14ac:dyDescent="0.25">
      <c r="A183" s="155">
        <v>62</v>
      </c>
      <c r="B183" s="156" t="s">
        <v>334</v>
      </c>
      <c r="C183" s="181" t="s">
        <v>335</v>
      </c>
      <c r="D183" s="157" t="s">
        <v>0</v>
      </c>
      <c r="E183" s="175"/>
      <c r="F183" s="159"/>
      <c r="G183" s="158">
        <f t="shared" si="7"/>
        <v>0</v>
      </c>
      <c r="H183" s="159"/>
      <c r="I183" s="158">
        <f t="shared" si="8"/>
        <v>0</v>
      </c>
      <c r="J183" s="159"/>
      <c r="K183" s="158">
        <f t="shared" si="9"/>
        <v>0</v>
      </c>
      <c r="L183" s="158">
        <v>15</v>
      </c>
      <c r="M183" s="158">
        <f t="shared" si="10"/>
        <v>0</v>
      </c>
      <c r="N183" s="158">
        <v>0</v>
      </c>
      <c r="O183" s="158">
        <f t="shared" si="11"/>
        <v>0</v>
      </c>
      <c r="P183" s="158">
        <v>0</v>
      </c>
      <c r="Q183" s="158">
        <f t="shared" si="12"/>
        <v>0</v>
      </c>
      <c r="R183" s="158"/>
      <c r="S183" s="158" t="s">
        <v>144</v>
      </c>
      <c r="T183" s="158" t="s">
        <v>144</v>
      </c>
      <c r="U183" s="158">
        <v>0</v>
      </c>
      <c r="V183" s="158">
        <f t="shared" si="13"/>
        <v>0</v>
      </c>
      <c r="W183" s="158"/>
      <c r="X183" s="158" t="s">
        <v>296</v>
      </c>
      <c r="Y183" s="148"/>
      <c r="Z183" s="148"/>
      <c r="AA183" s="148"/>
      <c r="AB183" s="148"/>
      <c r="AC183" s="148"/>
      <c r="AD183" s="148"/>
      <c r="AE183" s="148"/>
      <c r="AF183" s="148"/>
      <c r="AG183" s="148" t="s">
        <v>297</v>
      </c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ht="13" x14ac:dyDescent="0.25">
      <c r="A184" s="151" t="s">
        <v>126</v>
      </c>
      <c r="B184" s="152" t="s">
        <v>76</v>
      </c>
      <c r="C184" s="177" t="s">
        <v>77</v>
      </c>
      <c r="D184" s="165"/>
      <c r="E184" s="166"/>
      <c r="F184" s="167"/>
      <c r="G184" s="168">
        <f>SUMIF(AG185:AG212,"&lt;&gt;NOR",G185:G212)</f>
        <v>0</v>
      </c>
      <c r="H184" s="164"/>
      <c r="I184" s="164">
        <f>SUM(I185:I212)</f>
        <v>0</v>
      </c>
      <c r="J184" s="164"/>
      <c r="K184" s="164">
        <f>SUM(K185:K212)</f>
        <v>0</v>
      </c>
      <c r="L184" s="164"/>
      <c r="M184" s="164">
        <f>SUM(M185:M212)</f>
        <v>0</v>
      </c>
      <c r="N184" s="164"/>
      <c r="O184" s="164">
        <f>SUM(O185:O212)</f>
        <v>0</v>
      </c>
      <c r="P184" s="164"/>
      <c r="Q184" s="164">
        <f>SUM(Q185:Q212)</f>
        <v>0</v>
      </c>
      <c r="R184" s="164"/>
      <c r="S184" s="164"/>
      <c r="T184" s="164"/>
      <c r="U184" s="164"/>
      <c r="V184" s="164">
        <f>SUM(V185:V212)</f>
        <v>0</v>
      </c>
      <c r="W184" s="164"/>
      <c r="X184" s="164"/>
      <c r="AG184" t="s">
        <v>127</v>
      </c>
    </row>
    <row r="185" spans="1:60" outlineLevel="1" x14ac:dyDescent="0.25">
      <c r="A185" s="169">
        <v>63</v>
      </c>
      <c r="B185" s="170" t="s">
        <v>336</v>
      </c>
      <c r="C185" s="178" t="s">
        <v>337</v>
      </c>
      <c r="D185" s="171" t="s">
        <v>319</v>
      </c>
      <c r="E185" s="172">
        <v>1</v>
      </c>
      <c r="F185" s="173"/>
      <c r="G185" s="174">
        <f t="shared" ref="G185:G212" si="14">ROUND(E185*F185,2)</f>
        <v>0</v>
      </c>
      <c r="H185" s="159"/>
      <c r="I185" s="158">
        <f t="shared" ref="I185:I212" si="15">ROUND(E185*H185,2)</f>
        <v>0</v>
      </c>
      <c r="J185" s="159"/>
      <c r="K185" s="158">
        <f t="shared" ref="K185:K212" si="16">ROUND(E185*J185,2)</f>
        <v>0</v>
      </c>
      <c r="L185" s="158">
        <v>15</v>
      </c>
      <c r="M185" s="158">
        <f t="shared" ref="M185:M212" si="17">G185*(1+L185/100)</f>
        <v>0</v>
      </c>
      <c r="N185" s="158">
        <v>0</v>
      </c>
      <c r="O185" s="158">
        <f t="shared" ref="O185:O212" si="18">ROUND(E185*N185,2)</f>
        <v>0</v>
      </c>
      <c r="P185" s="158">
        <v>0</v>
      </c>
      <c r="Q185" s="158">
        <f t="shared" ref="Q185:Q212" si="19">ROUND(E185*P185,2)</f>
        <v>0</v>
      </c>
      <c r="R185" s="158"/>
      <c r="S185" s="158" t="s">
        <v>131</v>
      </c>
      <c r="T185" s="158" t="s">
        <v>132</v>
      </c>
      <c r="U185" s="158">
        <v>0</v>
      </c>
      <c r="V185" s="158">
        <f t="shared" ref="V185:V212" si="20">ROUND(E185*U185,2)</f>
        <v>0</v>
      </c>
      <c r="W185" s="158"/>
      <c r="X185" s="158" t="s">
        <v>338</v>
      </c>
      <c r="Y185" s="148"/>
      <c r="Z185" s="148"/>
      <c r="AA185" s="148"/>
      <c r="AB185" s="148"/>
      <c r="AC185" s="148"/>
      <c r="AD185" s="148"/>
      <c r="AE185" s="148"/>
      <c r="AF185" s="148"/>
      <c r="AG185" s="148" t="s">
        <v>339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1" x14ac:dyDescent="0.25">
      <c r="A186" s="169">
        <v>64</v>
      </c>
      <c r="B186" s="170" t="s">
        <v>340</v>
      </c>
      <c r="C186" s="178" t="s">
        <v>341</v>
      </c>
      <c r="D186" s="171" t="s">
        <v>319</v>
      </c>
      <c r="E186" s="172">
        <v>1</v>
      </c>
      <c r="F186" s="173"/>
      <c r="G186" s="174">
        <f t="shared" si="14"/>
        <v>0</v>
      </c>
      <c r="H186" s="159"/>
      <c r="I186" s="158">
        <f t="shared" si="15"/>
        <v>0</v>
      </c>
      <c r="J186" s="159"/>
      <c r="K186" s="158">
        <f t="shared" si="16"/>
        <v>0</v>
      </c>
      <c r="L186" s="158">
        <v>15</v>
      </c>
      <c r="M186" s="158">
        <f t="shared" si="17"/>
        <v>0</v>
      </c>
      <c r="N186" s="158">
        <v>0</v>
      </c>
      <c r="O186" s="158">
        <f t="shared" si="18"/>
        <v>0</v>
      </c>
      <c r="P186" s="158">
        <v>0</v>
      </c>
      <c r="Q186" s="158">
        <f t="shared" si="19"/>
        <v>0</v>
      </c>
      <c r="R186" s="158"/>
      <c r="S186" s="158" t="s">
        <v>131</v>
      </c>
      <c r="T186" s="158" t="s">
        <v>132</v>
      </c>
      <c r="U186" s="158">
        <v>0</v>
      </c>
      <c r="V186" s="158">
        <f t="shared" si="20"/>
        <v>0</v>
      </c>
      <c r="W186" s="158"/>
      <c r="X186" s="158" t="s">
        <v>338</v>
      </c>
      <c r="Y186" s="148"/>
      <c r="Z186" s="148"/>
      <c r="AA186" s="148"/>
      <c r="AB186" s="148"/>
      <c r="AC186" s="148"/>
      <c r="AD186" s="148"/>
      <c r="AE186" s="148"/>
      <c r="AF186" s="148"/>
      <c r="AG186" s="148" t="s">
        <v>339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1" x14ac:dyDescent="0.25">
      <c r="A187" s="169">
        <v>65</v>
      </c>
      <c r="B187" s="170" t="s">
        <v>342</v>
      </c>
      <c r="C187" s="178" t="s">
        <v>343</v>
      </c>
      <c r="D187" s="171" t="s">
        <v>319</v>
      </c>
      <c r="E187" s="172">
        <v>1</v>
      </c>
      <c r="F187" s="173"/>
      <c r="G187" s="174">
        <f t="shared" si="14"/>
        <v>0</v>
      </c>
      <c r="H187" s="159"/>
      <c r="I187" s="158">
        <f t="shared" si="15"/>
        <v>0</v>
      </c>
      <c r="J187" s="159"/>
      <c r="K187" s="158">
        <f t="shared" si="16"/>
        <v>0</v>
      </c>
      <c r="L187" s="158">
        <v>15</v>
      </c>
      <c r="M187" s="158">
        <f t="shared" si="17"/>
        <v>0</v>
      </c>
      <c r="N187" s="158">
        <v>0</v>
      </c>
      <c r="O187" s="158">
        <f t="shared" si="18"/>
        <v>0</v>
      </c>
      <c r="P187" s="158">
        <v>0</v>
      </c>
      <c r="Q187" s="158">
        <f t="shared" si="19"/>
        <v>0</v>
      </c>
      <c r="R187" s="158"/>
      <c r="S187" s="158" t="s">
        <v>131</v>
      </c>
      <c r="T187" s="158" t="s">
        <v>132</v>
      </c>
      <c r="U187" s="158">
        <v>0</v>
      </c>
      <c r="V187" s="158">
        <f t="shared" si="20"/>
        <v>0</v>
      </c>
      <c r="W187" s="158"/>
      <c r="X187" s="158" t="s">
        <v>338</v>
      </c>
      <c r="Y187" s="148"/>
      <c r="Z187" s="148"/>
      <c r="AA187" s="148"/>
      <c r="AB187" s="148"/>
      <c r="AC187" s="148"/>
      <c r="AD187" s="148"/>
      <c r="AE187" s="148"/>
      <c r="AF187" s="148"/>
      <c r="AG187" s="148" t="s">
        <v>339</v>
      </c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1" x14ac:dyDescent="0.25">
      <c r="A188" s="169">
        <v>66</v>
      </c>
      <c r="B188" s="170" t="s">
        <v>344</v>
      </c>
      <c r="C188" s="178" t="s">
        <v>345</v>
      </c>
      <c r="D188" s="171" t="s">
        <v>319</v>
      </c>
      <c r="E188" s="172">
        <v>1</v>
      </c>
      <c r="F188" s="173"/>
      <c r="G188" s="174">
        <f t="shared" si="14"/>
        <v>0</v>
      </c>
      <c r="H188" s="159"/>
      <c r="I188" s="158">
        <f t="shared" si="15"/>
        <v>0</v>
      </c>
      <c r="J188" s="159"/>
      <c r="K188" s="158">
        <f t="shared" si="16"/>
        <v>0</v>
      </c>
      <c r="L188" s="158">
        <v>15</v>
      </c>
      <c r="M188" s="158">
        <f t="shared" si="17"/>
        <v>0</v>
      </c>
      <c r="N188" s="158">
        <v>0</v>
      </c>
      <c r="O188" s="158">
        <f t="shared" si="18"/>
        <v>0</v>
      </c>
      <c r="P188" s="158">
        <v>0</v>
      </c>
      <c r="Q188" s="158">
        <f t="shared" si="19"/>
        <v>0</v>
      </c>
      <c r="R188" s="158"/>
      <c r="S188" s="158" t="s">
        <v>131</v>
      </c>
      <c r="T188" s="158" t="s">
        <v>132</v>
      </c>
      <c r="U188" s="158">
        <v>0</v>
      </c>
      <c r="V188" s="158">
        <f t="shared" si="20"/>
        <v>0</v>
      </c>
      <c r="W188" s="158"/>
      <c r="X188" s="158" t="s">
        <v>338</v>
      </c>
      <c r="Y188" s="148"/>
      <c r="Z188" s="148"/>
      <c r="AA188" s="148"/>
      <c r="AB188" s="148"/>
      <c r="AC188" s="148"/>
      <c r="AD188" s="148"/>
      <c r="AE188" s="148"/>
      <c r="AF188" s="148"/>
      <c r="AG188" s="148" t="s">
        <v>339</v>
      </c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1" x14ac:dyDescent="0.25">
      <c r="A189" s="169">
        <v>67</v>
      </c>
      <c r="B189" s="170" t="s">
        <v>346</v>
      </c>
      <c r="C189" s="178" t="s">
        <v>347</v>
      </c>
      <c r="D189" s="171" t="s">
        <v>319</v>
      </c>
      <c r="E189" s="172">
        <v>1</v>
      </c>
      <c r="F189" s="173"/>
      <c r="G189" s="174">
        <f t="shared" si="14"/>
        <v>0</v>
      </c>
      <c r="H189" s="159"/>
      <c r="I189" s="158">
        <f t="shared" si="15"/>
        <v>0</v>
      </c>
      <c r="J189" s="159"/>
      <c r="K189" s="158">
        <f t="shared" si="16"/>
        <v>0</v>
      </c>
      <c r="L189" s="158">
        <v>15</v>
      </c>
      <c r="M189" s="158">
        <f t="shared" si="17"/>
        <v>0</v>
      </c>
      <c r="N189" s="158">
        <v>0</v>
      </c>
      <c r="O189" s="158">
        <f t="shared" si="18"/>
        <v>0</v>
      </c>
      <c r="P189" s="158">
        <v>0</v>
      </c>
      <c r="Q189" s="158">
        <f t="shared" si="19"/>
        <v>0</v>
      </c>
      <c r="R189" s="158"/>
      <c r="S189" s="158" t="s">
        <v>131</v>
      </c>
      <c r="T189" s="158" t="s">
        <v>132</v>
      </c>
      <c r="U189" s="158">
        <v>0</v>
      </c>
      <c r="V189" s="158">
        <f t="shared" si="20"/>
        <v>0</v>
      </c>
      <c r="W189" s="158"/>
      <c r="X189" s="158" t="s">
        <v>338</v>
      </c>
      <c r="Y189" s="148"/>
      <c r="Z189" s="148"/>
      <c r="AA189" s="148"/>
      <c r="AB189" s="148"/>
      <c r="AC189" s="148"/>
      <c r="AD189" s="148"/>
      <c r="AE189" s="148"/>
      <c r="AF189" s="148"/>
      <c r="AG189" s="148" t="s">
        <v>339</v>
      </c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1" x14ac:dyDescent="0.25">
      <c r="A190" s="169">
        <v>68</v>
      </c>
      <c r="B190" s="170" t="s">
        <v>348</v>
      </c>
      <c r="C190" s="178" t="s">
        <v>349</v>
      </c>
      <c r="D190" s="171" t="s">
        <v>319</v>
      </c>
      <c r="E190" s="172">
        <v>4</v>
      </c>
      <c r="F190" s="173"/>
      <c r="G190" s="174">
        <f t="shared" si="14"/>
        <v>0</v>
      </c>
      <c r="H190" s="159"/>
      <c r="I190" s="158">
        <f t="shared" si="15"/>
        <v>0</v>
      </c>
      <c r="J190" s="159"/>
      <c r="K190" s="158">
        <f t="shared" si="16"/>
        <v>0</v>
      </c>
      <c r="L190" s="158">
        <v>15</v>
      </c>
      <c r="M190" s="158">
        <f t="shared" si="17"/>
        <v>0</v>
      </c>
      <c r="N190" s="158">
        <v>0</v>
      </c>
      <c r="O190" s="158">
        <f t="shared" si="18"/>
        <v>0</v>
      </c>
      <c r="P190" s="158">
        <v>0</v>
      </c>
      <c r="Q190" s="158">
        <f t="shared" si="19"/>
        <v>0</v>
      </c>
      <c r="R190" s="158"/>
      <c r="S190" s="158" t="s">
        <v>131</v>
      </c>
      <c r="T190" s="158" t="s">
        <v>132</v>
      </c>
      <c r="U190" s="158">
        <v>0</v>
      </c>
      <c r="V190" s="158">
        <f t="shared" si="20"/>
        <v>0</v>
      </c>
      <c r="W190" s="158"/>
      <c r="X190" s="158" t="s">
        <v>338</v>
      </c>
      <c r="Y190" s="148"/>
      <c r="Z190" s="148"/>
      <c r="AA190" s="148"/>
      <c r="AB190" s="148"/>
      <c r="AC190" s="148"/>
      <c r="AD190" s="148"/>
      <c r="AE190" s="148"/>
      <c r="AF190" s="148"/>
      <c r="AG190" s="148" t="s">
        <v>339</v>
      </c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 x14ac:dyDescent="0.25">
      <c r="A191" s="169">
        <v>69</v>
      </c>
      <c r="B191" s="170" t="s">
        <v>350</v>
      </c>
      <c r="C191" s="178" t="s">
        <v>351</v>
      </c>
      <c r="D191" s="171" t="s">
        <v>319</v>
      </c>
      <c r="E191" s="172">
        <v>1</v>
      </c>
      <c r="F191" s="173"/>
      <c r="G191" s="174">
        <f t="shared" si="14"/>
        <v>0</v>
      </c>
      <c r="H191" s="159"/>
      <c r="I191" s="158">
        <f t="shared" si="15"/>
        <v>0</v>
      </c>
      <c r="J191" s="159"/>
      <c r="K191" s="158">
        <f t="shared" si="16"/>
        <v>0</v>
      </c>
      <c r="L191" s="158">
        <v>15</v>
      </c>
      <c r="M191" s="158">
        <f t="shared" si="17"/>
        <v>0</v>
      </c>
      <c r="N191" s="158">
        <v>0</v>
      </c>
      <c r="O191" s="158">
        <f t="shared" si="18"/>
        <v>0</v>
      </c>
      <c r="P191" s="158">
        <v>0</v>
      </c>
      <c r="Q191" s="158">
        <f t="shared" si="19"/>
        <v>0</v>
      </c>
      <c r="R191" s="158"/>
      <c r="S191" s="158" t="s">
        <v>131</v>
      </c>
      <c r="T191" s="158" t="s">
        <v>132</v>
      </c>
      <c r="U191" s="158">
        <v>0</v>
      </c>
      <c r="V191" s="158">
        <f t="shared" si="20"/>
        <v>0</v>
      </c>
      <c r="W191" s="158"/>
      <c r="X191" s="158" t="s">
        <v>338</v>
      </c>
      <c r="Y191" s="148"/>
      <c r="Z191" s="148"/>
      <c r="AA191" s="148"/>
      <c r="AB191" s="148"/>
      <c r="AC191" s="148"/>
      <c r="AD191" s="148"/>
      <c r="AE191" s="148"/>
      <c r="AF191" s="148"/>
      <c r="AG191" s="148" t="s">
        <v>339</v>
      </c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 x14ac:dyDescent="0.25">
      <c r="A192" s="169">
        <v>70</v>
      </c>
      <c r="B192" s="170" t="s">
        <v>352</v>
      </c>
      <c r="C192" s="178" t="s">
        <v>353</v>
      </c>
      <c r="D192" s="171" t="s">
        <v>319</v>
      </c>
      <c r="E192" s="172">
        <v>1</v>
      </c>
      <c r="F192" s="173"/>
      <c r="G192" s="174">
        <f t="shared" si="14"/>
        <v>0</v>
      </c>
      <c r="H192" s="159"/>
      <c r="I192" s="158">
        <f t="shared" si="15"/>
        <v>0</v>
      </c>
      <c r="J192" s="159"/>
      <c r="K192" s="158">
        <f t="shared" si="16"/>
        <v>0</v>
      </c>
      <c r="L192" s="158">
        <v>15</v>
      </c>
      <c r="M192" s="158">
        <f t="shared" si="17"/>
        <v>0</v>
      </c>
      <c r="N192" s="158">
        <v>0</v>
      </c>
      <c r="O192" s="158">
        <f t="shared" si="18"/>
        <v>0</v>
      </c>
      <c r="P192" s="158">
        <v>0</v>
      </c>
      <c r="Q192" s="158">
        <f t="shared" si="19"/>
        <v>0</v>
      </c>
      <c r="R192" s="158"/>
      <c r="S192" s="158" t="s">
        <v>131</v>
      </c>
      <c r="T192" s="158" t="s">
        <v>132</v>
      </c>
      <c r="U192" s="158">
        <v>0</v>
      </c>
      <c r="V192" s="158">
        <f t="shared" si="20"/>
        <v>0</v>
      </c>
      <c r="W192" s="158"/>
      <c r="X192" s="158" t="s">
        <v>338</v>
      </c>
      <c r="Y192" s="148"/>
      <c r="Z192" s="148"/>
      <c r="AA192" s="148"/>
      <c r="AB192" s="148"/>
      <c r="AC192" s="148"/>
      <c r="AD192" s="148"/>
      <c r="AE192" s="148"/>
      <c r="AF192" s="148"/>
      <c r="AG192" s="148" t="s">
        <v>339</v>
      </c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 x14ac:dyDescent="0.25">
      <c r="A193" s="169">
        <v>71</v>
      </c>
      <c r="B193" s="170" t="s">
        <v>354</v>
      </c>
      <c r="C193" s="178" t="s">
        <v>355</v>
      </c>
      <c r="D193" s="171" t="s">
        <v>319</v>
      </c>
      <c r="E193" s="172">
        <v>1</v>
      </c>
      <c r="F193" s="173"/>
      <c r="G193" s="174">
        <f t="shared" si="14"/>
        <v>0</v>
      </c>
      <c r="H193" s="159"/>
      <c r="I193" s="158">
        <f t="shared" si="15"/>
        <v>0</v>
      </c>
      <c r="J193" s="159"/>
      <c r="K193" s="158">
        <f t="shared" si="16"/>
        <v>0</v>
      </c>
      <c r="L193" s="158">
        <v>15</v>
      </c>
      <c r="M193" s="158">
        <f t="shared" si="17"/>
        <v>0</v>
      </c>
      <c r="N193" s="158">
        <v>0</v>
      </c>
      <c r="O193" s="158">
        <f t="shared" si="18"/>
        <v>0</v>
      </c>
      <c r="P193" s="158">
        <v>0</v>
      </c>
      <c r="Q193" s="158">
        <f t="shared" si="19"/>
        <v>0</v>
      </c>
      <c r="R193" s="158"/>
      <c r="S193" s="158" t="s">
        <v>131</v>
      </c>
      <c r="T193" s="158" t="s">
        <v>132</v>
      </c>
      <c r="U193" s="158">
        <v>0</v>
      </c>
      <c r="V193" s="158">
        <f t="shared" si="20"/>
        <v>0</v>
      </c>
      <c r="W193" s="158"/>
      <c r="X193" s="158" t="s">
        <v>338</v>
      </c>
      <c r="Y193" s="148"/>
      <c r="Z193" s="148"/>
      <c r="AA193" s="148"/>
      <c r="AB193" s="148"/>
      <c r="AC193" s="148"/>
      <c r="AD193" s="148"/>
      <c r="AE193" s="148"/>
      <c r="AF193" s="148"/>
      <c r="AG193" s="148" t="s">
        <v>339</v>
      </c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5">
      <c r="A194" s="169">
        <v>72</v>
      </c>
      <c r="B194" s="170" t="s">
        <v>356</v>
      </c>
      <c r="C194" s="178" t="s">
        <v>357</v>
      </c>
      <c r="D194" s="171" t="s">
        <v>319</v>
      </c>
      <c r="E194" s="172">
        <v>1</v>
      </c>
      <c r="F194" s="173"/>
      <c r="G194" s="174">
        <f t="shared" si="14"/>
        <v>0</v>
      </c>
      <c r="H194" s="159"/>
      <c r="I194" s="158">
        <f t="shared" si="15"/>
        <v>0</v>
      </c>
      <c r="J194" s="159"/>
      <c r="K194" s="158">
        <f t="shared" si="16"/>
        <v>0</v>
      </c>
      <c r="L194" s="158">
        <v>15</v>
      </c>
      <c r="M194" s="158">
        <f t="shared" si="17"/>
        <v>0</v>
      </c>
      <c r="N194" s="158">
        <v>0</v>
      </c>
      <c r="O194" s="158">
        <f t="shared" si="18"/>
        <v>0</v>
      </c>
      <c r="P194" s="158">
        <v>0</v>
      </c>
      <c r="Q194" s="158">
        <f t="shared" si="19"/>
        <v>0</v>
      </c>
      <c r="R194" s="158"/>
      <c r="S194" s="158" t="s">
        <v>131</v>
      </c>
      <c r="T194" s="158" t="s">
        <v>132</v>
      </c>
      <c r="U194" s="158">
        <v>0</v>
      </c>
      <c r="V194" s="158">
        <f t="shared" si="20"/>
        <v>0</v>
      </c>
      <c r="W194" s="158"/>
      <c r="X194" s="158" t="s">
        <v>338</v>
      </c>
      <c r="Y194" s="148"/>
      <c r="Z194" s="148"/>
      <c r="AA194" s="148"/>
      <c r="AB194" s="148"/>
      <c r="AC194" s="148"/>
      <c r="AD194" s="148"/>
      <c r="AE194" s="148"/>
      <c r="AF194" s="148"/>
      <c r="AG194" s="148" t="s">
        <v>339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 x14ac:dyDescent="0.25">
      <c r="A195" s="169">
        <v>73</v>
      </c>
      <c r="B195" s="170" t="s">
        <v>358</v>
      </c>
      <c r="C195" s="178" t="s">
        <v>359</v>
      </c>
      <c r="D195" s="171" t="s">
        <v>319</v>
      </c>
      <c r="E195" s="172">
        <v>1</v>
      </c>
      <c r="F195" s="173"/>
      <c r="G195" s="174">
        <f t="shared" si="14"/>
        <v>0</v>
      </c>
      <c r="H195" s="159"/>
      <c r="I195" s="158">
        <f t="shared" si="15"/>
        <v>0</v>
      </c>
      <c r="J195" s="159"/>
      <c r="K195" s="158">
        <f t="shared" si="16"/>
        <v>0</v>
      </c>
      <c r="L195" s="158">
        <v>15</v>
      </c>
      <c r="M195" s="158">
        <f t="shared" si="17"/>
        <v>0</v>
      </c>
      <c r="N195" s="158">
        <v>0</v>
      </c>
      <c r="O195" s="158">
        <f t="shared" si="18"/>
        <v>0</v>
      </c>
      <c r="P195" s="158">
        <v>0</v>
      </c>
      <c r="Q195" s="158">
        <f t="shared" si="19"/>
        <v>0</v>
      </c>
      <c r="R195" s="158"/>
      <c r="S195" s="158" t="s">
        <v>131</v>
      </c>
      <c r="T195" s="158" t="s">
        <v>132</v>
      </c>
      <c r="U195" s="158">
        <v>0</v>
      </c>
      <c r="V195" s="158">
        <f t="shared" si="20"/>
        <v>0</v>
      </c>
      <c r="W195" s="158"/>
      <c r="X195" s="158" t="s">
        <v>338</v>
      </c>
      <c r="Y195" s="148"/>
      <c r="Z195" s="148"/>
      <c r="AA195" s="148"/>
      <c r="AB195" s="148"/>
      <c r="AC195" s="148"/>
      <c r="AD195" s="148"/>
      <c r="AE195" s="148"/>
      <c r="AF195" s="148"/>
      <c r="AG195" s="148" t="s">
        <v>339</v>
      </c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 x14ac:dyDescent="0.25">
      <c r="A196" s="169">
        <v>74</v>
      </c>
      <c r="B196" s="170" t="s">
        <v>360</v>
      </c>
      <c r="C196" s="178" t="s">
        <v>361</v>
      </c>
      <c r="D196" s="171" t="s">
        <v>319</v>
      </c>
      <c r="E196" s="172">
        <v>1</v>
      </c>
      <c r="F196" s="173"/>
      <c r="G196" s="174">
        <f t="shared" si="14"/>
        <v>0</v>
      </c>
      <c r="H196" s="159"/>
      <c r="I196" s="158">
        <f t="shared" si="15"/>
        <v>0</v>
      </c>
      <c r="J196" s="159"/>
      <c r="K196" s="158">
        <f t="shared" si="16"/>
        <v>0</v>
      </c>
      <c r="L196" s="158">
        <v>15</v>
      </c>
      <c r="M196" s="158">
        <f t="shared" si="17"/>
        <v>0</v>
      </c>
      <c r="N196" s="158">
        <v>0</v>
      </c>
      <c r="O196" s="158">
        <f t="shared" si="18"/>
        <v>0</v>
      </c>
      <c r="P196" s="158">
        <v>0</v>
      </c>
      <c r="Q196" s="158">
        <f t="shared" si="19"/>
        <v>0</v>
      </c>
      <c r="R196" s="158"/>
      <c r="S196" s="158" t="s">
        <v>131</v>
      </c>
      <c r="T196" s="158" t="s">
        <v>132</v>
      </c>
      <c r="U196" s="158">
        <v>0</v>
      </c>
      <c r="V196" s="158">
        <f t="shared" si="20"/>
        <v>0</v>
      </c>
      <c r="W196" s="158"/>
      <c r="X196" s="158" t="s">
        <v>338</v>
      </c>
      <c r="Y196" s="148"/>
      <c r="Z196" s="148"/>
      <c r="AA196" s="148"/>
      <c r="AB196" s="148"/>
      <c r="AC196" s="148"/>
      <c r="AD196" s="148"/>
      <c r="AE196" s="148"/>
      <c r="AF196" s="148"/>
      <c r="AG196" s="148" t="s">
        <v>339</v>
      </c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1" x14ac:dyDescent="0.25">
      <c r="A197" s="169">
        <v>75</v>
      </c>
      <c r="B197" s="170" t="s">
        <v>362</v>
      </c>
      <c r="C197" s="178" t="s">
        <v>363</v>
      </c>
      <c r="D197" s="171" t="s">
        <v>319</v>
      </c>
      <c r="E197" s="172">
        <v>1</v>
      </c>
      <c r="F197" s="173"/>
      <c r="G197" s="174">
        <f t="shared" si="14"/>
        <v>0</v>
      </c>
      <c r="H197" s="159"/>
      <c r="I197" s="158">
        <f t="shared" si="15"/>
        <v>0</v>
      </c>
      <c r="J197" s="159"/>
      <c r="K197" s="158">
        <f t="shared" si="16"/>
        <v>0</v>
      </c>
      <c r="L197" s="158">
        <v>15</v>
      </c>
      <c r="M197" s="158">
        <f t="shared" si="17"/>
        <v>0</v>
      </c>
      <c r="N197" s="158">
        <v>0</v>
      </c>
      <c r="O197" s="158">
        <f t="shared" si="18"/>
        <v>0</v>
      </c>
      <c r="P197" s="158">
        <v>0</v>
      </c>
      <c r="Q197" s="158">
        <f t="shared" si="19"/>
        <v>0</v>
      </c>
      <c r="R197" s="158"/>
      <c r="S197" s="158" t="s">
        <v>131</v>
      </c>
      <c r="T197" s="158" t="s">
        <v>132</v>
      </c>
      <c r="U197" s="158">
        <v>0</v>
      </c>
      <c r="V197" s="158">
        <f t="shared" si="20"/>
        <v>0</v>
      </c>
      <c r="W197" s="158"/>
      <c r="X197" s="158" t="s">
        <v>338</v>
      </c>
      <c r="Y197" s="148"/>
      <c r="Z197" s="148"/>
      <c r="AA197" s="148"/>
      <c r="AB197" s="148"/>
      <c r="AC197" s="148"/>
      <c r="AD197" s="148"/>
      <c r="AE197" s="148"/>
      <c r="AF197" s="148"/>
      <c r="AG197" s="148" t="s">
        <v>339</v>
      </c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5">
      <c r="A198" s="169">
        <v>76</v>
      </c>
      <c r="B198" s="170" t="s">
        <v>364</v>
      </c>
      <c r="C198" s="178" t="s">
        <v>365</v>
      </c>
      <c r="D198" s="171" t="s">
        <v>319</v>
      </c>
      <c r="E198" s="172">
        <v>1</v>
      </c>
      <c r="F198" s="173"/>
      <c r="G198" s="174">
        <f t="shared" si="14"/>
        <v>0</v>
      </c>
      <c r="H198" s="159"/>
      <c r="I198" s="158">
        <f t="shared" si="15"/>
        <v>0</v>
      </c>
      <c r="J198" s="159"/>
      <c r="K198" s="158">
        <f t="shared" si="16"/>
        <v>0</v>
      </c>
      <c r="L198" s="158">
        <v>15</v>
      </c>
      <c r="M198" s="158">
        <f t="shared" si="17"/>
        <v>0</v>
      </c>
      <c r="N198" s="158">
        <v>0</v>
      </c>
      <c r="O198" s="158">
        <f t="shared" si="18"/>
        <v>0</v>
      </c>
      <c r="P198" s="158">
        <v>0</v>
      </c>
      <c r="Q198" s="158">
        <f t="shared" si="19"/>
        <v>0</v>
      </c>
      <c r="R198" s="158"/>
      <c r="S198" s="158" t="s">
        <v>131</v>
      </c>
      <c r="T198" s="158" t="s">
        <v>132</v>
      </c>
      <c r="U198" s="158">
        <v>0</v>
      </c>
      <c r="V198" s="158">
        <f t="shared" si="20"/>
        <v>0</v>
      </c>
      <c r="W198" s="158"/>
      <c r="X198" s="158" t="s">
        <v>338</v>
      </c>
      <c r="Y198" s="148"/>
      <c r="Z198" s="148"/>
      <c r="AA198" s="148"/>
      <c r="AB198" s="148"/>
      <c r="AC198" s="148"/>
      <c r="AD198" s="148"/>
      <c r="AE198" s="148"/>
      <c r="AF198" s="148"/>
      <c r="AG198" s="148" t="s">
        <v>339</v>
      </c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1" x14ac:dyDescent="0.25">
      <c r="A199" s="169">
        <v>77</v>
      </c>
      <c r="B199" s="170" t="s">
        <v>366</v>
      </c>
      <c r="C199" s="178" t="s">
        <v>367</v>
      </c>
      <c r="D199" s="171" t="s">
        <v>319</v>
      </c>
      <c r="E199" s="172">
        <v>1</v>
      </c>
      <c r="F199" s="173"/>
      <c r="G199" s="174">
        <f t="shared" si="14"/>
        <v>0</v>
      </c>
      <c r="H199" s="159"/>
      <c r="I199" s="158">
        <f t="shared" si="15"/>
        <v>0</v>
      </c>
      <c r="J199" s="159"/>
      <c r="K199" s="158">
        <f t="shared" si="16"/>
        <v>0</v>
      </c>
      <c r="L199" s="158">
        <v>15</v>
      </c>
      <c r="M199" s="158">
        <f t="shared" si="17"/>
        <v>0</v>
      </c>
      <c r="N199" s="158">
        <v>0</v>
      </c>
      <c r="O199" s="158">
        <f t="shared" si="18"/>
        <v>0</v>
      </c>
      <c r="P199" s="158">
        <v>0</v>
      </c>
      <c r="Q199" s="158">
        <f t="shared" si="19"/>
        <v>0</v>
      </c>
      <c r="R199" s="158"/>
      <c r="S199" s="158" t="s">
        <v>131</v>
      </c>
      <c r="T199" s="158" t="s">
        <v>132</v>
      </c>
      <c r="U199" s="158">
        <v>0</v>
      </c>
      <c r="V199" s="158">
        <f t="shared" si="20"/>
        <v>0</v>
      </c>
      <c r="W199" s="158"/>
      <c r="X199" s="158" t="s">
        <v>338</v>
      </c>
      <c r="Y199" s="148"/>
      <c r="Z199" s="148"/>
      <c r="AA199" s="148"/>
      <c r="AB199" s="148"/>
      <c r="AC199" s="148"/>
      <c r="AD199" s="148"/>
      <c r="AE199" s="148"/>
      <c r="AF199" s="148"/>
      <c r="AG199" s="148" t="s">
        <v>339</v>
      </c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outlineLevel="1" x14ac:dyDescent="0.25">
      <c r="A200" s="169">
        <v>78</v>
      </c>
      <c r="B200" s="170" t="s">
        <v>368</v>
      </c>
      <c r="C200" s="178" t="s">
        <v>369</v>
      </c>
      <c r="D200" s="171" t="s">
        <v>319</v>
      </c>
      <c r="E200" s="172">
        <v>1</v>
      </c>
      <c r="F200" s="173"/>
      <c r="G200" s="174">
        <f t="shared" si="14"/>
        <v>0</v>
      </c>
      <c r="H200" s="159"/>
      <c r="I200" s="158">
        <f t="shared" si="15"/>
        <v>0</v>
      </c>
      <c r="J200" s="159"/>
      <c r="K200" s="158">
        <f t="shared" si="16"/>
        <v>0</v>
      </c>
      <c r="L200" s="158">
        <v>15</v>
      </c>
      <c r="M200" s="158">
        <f t="shared" si="17"/>
        <v>0</v>
      </c>
      <c r="N200" s="158">
        <v>0</v>
      </c>
      <c r="O200" s="158">
        <f t="shared" si="18"/>
        <v>0</v>
      </c>
      <c r="P200" s="158">
        <v>0</v>
      </c>
      <c r="Q200" s="158">
        <f t="shared" si="19"/>
        <v>0</v>
      </c>
      <c r="R200" s="158"/>
      <c r="S200" s="158" t="s">
        <v>131</v>
      </c>
      <c r="T200" s="158" t="s">
        <v>132</v>
      </c>
      <c r="U200" s="158">
        <v>0</v>
      </c>
      <c r="V200" s="158">
        <f t="shared" si="20"/>
        <v>0</v>
      </c>
      <c r="W200" s="158"/>
      <c r="X200" s="158" t="s">
        <v>338</v>
      </c>
      <c r="Y200" s="148"/>
      <c r="Z200" s="148"/>
      <c r="AA200" s="148"/>
      <c r="AB200" s="148"/>
      <c r="AC200" s="148"/>
      <c r="AD200" s="148"/>
      <c r="AE200" s="148"/>
      <c r="AF200" s="148"/>
      <c r="AG200" s="148" t="s">
        <v>339</v>
      </c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 x14ac:dyDescent="0.25">
      <c r="A201" s="169">
        <v>79</v>
      </c>
      <c r="B201" s="170" t="s">
        <v>370</v>
      </c>
      <c r="C201" s="178" t="s">
        <v>371</v>
      </c>
      <c r="D201" s="171" t="s">
        <v>319</v>
      </c>
      <c r="E201" s="172">
        <v>1</v>
      </c>
      <c r="F201" s="173"/>
      <c r="G201" s="174">
        <f t="shared" si="14"/>
        <v>0</v>
      </c>
      <c r="H201" s="159"/>
      <c r="I201" s="158">
        <f t="shared" si="15"/>
        <v>0</v>
      </c>
      <c r="J201" s="159"/>
      <c r="K201" s="158">
        <f t="shared" si="16"/>
        <v>0</v>
      </c>
      <c r="L201" s="158">
        <v>15</v>
      </c>
      <c r="M201" s="158">
        <f t="shared" si="17"/>
        <v>0</v>
      </c>
      <c r="N201" s="158">
        <v>0</v>
      </c>
      <c r="O201" s="158">
        <f t="shared" si="18"/>
        <v>0</v>
      </c>
      <c r="P201" s="158">
        <v>0</v>
      </c>
      <c r="Q201" s="158">
        <f t="shared" si="19"/>
        <v>0</v>
      </c>
      <c r="R201" s="158"/>
      <c r="S201" s="158" t="s">
        <v>131</v>
      </c>
      <c r="T201" s="158" t="s">
        <v>132</v>
      </c>
      <c r="U201" s="158">
        <v>0</v>
      </c>
      <c r="V201" s="158">
        <f t="shared" si="20"/>
        <v>0</v>
      </c>
      <c r="W201" s="158"/>
      <c r="X201" s="158" t="s">
        <v>338</v>
      </c>
      <c r="Y201" s="148"/>
      <c r="Z201" s="148"/>
      <c r="AA201" s="148"/>
      <c r="AB201" s="148"/>
      <c r="AC201" s="148"/>
      <c r="AD201" s="148"/>
      <c r="AE201" s="148"/>
      <c r="AF201" s="148"/>
      <c r="AG201" s="148" t="s">
        <v>339</v>
      </c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1" x14ac:dyDescent="0.25">
      <c r="A202" s="169">
        <v>80</v>
      </c>
      <c r="B202" s="170" t="s">
        <v>372</v>
      </c>
      <c r="C202" s="178" t="s">
        <v>373</v>
      </c>
      <c r="D202" s="171" t="s">
        <v>319</v>
      </c>
      <c r="E202" s="172">
        <v>1</v>
      </c>
      <c r="F202" s="173"/>
      <c r="G202" s="174">
        <f t="shared" si="14"/>
        <v>0</v>
      </c>
      <c r="H202" s="159"/>
      <c r="I202" s="158">
        <f t="shared" si="15"/>
        <v>0</v>
      </c>
      <c r="J202" s="159"/>
      <c r="K202" s="158">
        <f t="shared" si="16"/>
        <v>0</v>
      </c>
      <c r="L202" s="158">
        <v>15</v>
      </c>
      <c r="M202" s="158">
        <f t="shared" si="17"/>
        <v>0</v>
      </c>
      <c r="N202" s="158">
        <v>0</v>
      </c>
      <c r="O202" s="158">
        <f t="shared" si="18"/>
        <v>0</v>
      </c>
      <c r="P202" s="158">
        <v>0</v>
      </c>
      <c r="Q202" s="158">
        <f t="shared" si="19"/>
        <v>0</v>
      </c>
      <c r="R202" s="158"/>
      <c r="S202" s="158" t="s">
        <v>131</v>
      </c>
      <c r="T202" s="158" t="s">
        <v>132</v>
      </c>
      <c r="U202" s="158">
        <v>0</v>
      </c>
      <c r="V202" s="158">
        <f t="shared" si="20"/>
        <v>0</v>
      </c>
      <c r="W202" s="158"/>
      <c r="X202" s="158" t="s">
        <v>338</v>
      </c>
      <c r="Y202" s="148"/>
      <c r="Z202" s="148"/>
      <c r="AA202" s="148"/>
      <c r="AB202" s="148"/>
      <c r="AC202" s="148"/>
      <c r="AD202" s="148"/>
      <c r="AE202" s="148"/>
      <c r="AF202" s="148"/>
      <c r="AG202" s="148" t="s">
        <v>339</v>
      </c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1" x14ac:dyDescent="0.25">
      <c r="A203" s="169">
        <v>81</v>
      </c>
      <c r="B203" s="170" t="s">
        <v>374</v>
      </c>
      <c r="C203" s="178" t="s">
        <v>375</v>
      </c>
      <c r="D203" s="171" t="s">
        <v>319</v>
      </c>
      <c r="E203" s="172">
        <v>1</v>
      </c>
      <c r="F203" s="173"/>
      <c r="G203" s="174">
        <f t="shared" si="14"/>
        <v>0</v>
      </c>
      <c r="H203" s="159"/>
      <c r="I203" s="158">
        <f t="shared" si="15"/>
        <v>0</v>
      </c>
      <c r="J203" s="159"/>
      <c r="K203" s="158">
        <f t="shared" si="16"/>
        <v>0</v>
      </c>
      <c r="L203" s="158">
        <v>15</v>
      </c>
      <c r="M203" s="158">
        <f t="shared" si="17"/>
        <v>0</v>
      </c>
      <c r="N203" s="158">
        <v>0</v>
      </c>
      <c r="O203" s="158">
        <f t="shared" si="18"/>
        <v>0</v>
      </c>
      <c r="P203" s="158">
        <v>0</v>
      </c>
      <c r="Q203" s="158">
        <f t="shared" si="19"/>
        <v>0</v>
      </c>
      <c r="R203" s="158"/>
      <c r="S203" s="158" t="s">
        <v>131</v>
      </c>
      <c r="T203" s="158" t="s">
        <v>132</v>
      </c>
      <c r="U203" s="158">
        <v>0</v>
      </c>
      <c r="V203" s="158">
        <f t="shared" si="20"/>
        <v>0</v>
      </c>
      <c r="W203" s="158"/>
      <c r="X203" s="158" t="s">
        <v>338</v>
      </c>
      <c r="Y203" s="148"/>
      <c r="Z203" s="148"/>
      <c r="AA203" s="148"/>
      <c r="AB203" s="148"/>
      <c r="AC203" s="148"/>
      <c r="AD203" s="148"/>
      <c r="AE203" s="148"/>
      <c r="AF203" s="148"/>
      <c r="AG203" s="148" t="s">
        <v>339</v>
      </c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1" x14ac:dyDescent="0.25">
      <c r="A204" s="169">
        <v>82</v>
      </c>
      <c r="B204" s="170" t="s">
        <v>376</v>
      </c>
      <c r="C204" s="178" t="s">
        <v>377</v>
      </c>
      <c r="D204" s="171" t="s">
        <v>183</v>
      </c>
      <c r="E204" s="172">
        <v>3</v>
      </c>
      <c r="F204" s="173"/>
      <c r="G204" s="174">
        <f t="shared" si="14"/>
        <v>0</v>
      </c>
      <c r="H204" s="159"/>
      <c r="I204" s="158">
        <f t="shared" si="15"/>
        <v>0</v>
      </c>
      <c r="J204" s="159"/>
      <c r="K204" s="158">
        <f t="shared" si="16"/>
        <v>0</v>
      </c>
      <c r="L204" s="158">
        <v>15</v>
      </c>
      <c r="M204" s="158">
        <f t="shared" si="17"/>
        <v>0</v>
      </c>
      <c r="N204" s="158">
        <v>0</v>
      </c>
      <c r="O204" s="158">
        <f t="shared" si="18"/>
        <v>0</v>
      </c>
      <c r="P204" s="158">
        <v>0</v>
      </c>
      <c r="Q204" s="158">
        <f t="shared" si="19"/>
        <v>0</v>
      </c>
      <c r="R204" s="158"/>
      <c r="S204" s="158" t="s">
        <v>131</v>
      </c>
      <c r="T204" s="158" t="s">
        <v>132</v>
      </c>
      <c r="U204" s="158">
        <v>0</v>
      </c>
      <c r="V204" s="158">
        <f t="shared" si="20"/>
        <v>0</v>
      </c>
      <c r="W204" s="158"/>
      <c r="X204" s="158" t="s">
        <v>338</v>
      </c>
      <c r="Y204" s="148"/>
      <c r="Z204" s="148"/>
      <c r="AA204" s="148"/>
      <c r="AB204" s="148"/>
      <c r="AC204" s="148"/>
      <c r="AD204" s="148"/>
      <c r="AE204" s="148"/>
      <c r="AF204" s="148"/>
      <c r="AG204" s="148" t="s">
        <v>339</v>
      </c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outlineLevel="1" x14ac:dyDescent="0.25">
      <c r="A205" s="169">
        <v>83</v>
      </c>
      <c r="B205" s="170" t="s">
        <v>378</v>
      </c>
      <c r="C205" s="178" t="s">
        <v>379</v>
      </c>
      <c r="D205" s="171" t="s">
        <v>319</v>
      </c>
      <c r="E205" s="172">
        <v>9</v>
      </c>
      <c r="F205" s="173"/>
      <c r="G205" s="174">
        <f t="shared" si="14"/>
        <v>0</v>
      </c>
      <c r="H205" s="159"/>
      <c r="I205" s="158">
        <f t="shared" si="15"/>
        <v>0</v>
      </c>
      <c r="J205" s="159"/>
      <c r="K205" s="158">
        <f t="shared" si="16"/>
        <v>0</v>
      </c>
      <c r="L205" s="158">
        <v>15</v>
      </c>
      <c r="M205" s="158">
        <f t="shared" si="17"/>
        <v>0</v>
      </c>
      <c r="N205" s="158">
        <v>0</v>
      </c>
      <c r="O205" s="158">
        <f t="shared" si="18"/>
        <v>0</v>
      </c>
      <c r="P205" s="158">
        <v>0</v>
      </c>
      <c r="Q205" s="158">
        <f t="shared" si="19"/>
        <v>0</v>
      </c>
      <c r="R205" s="158"/>
      <c r="S205" s="158" t="s">
        <v>131</v>
      </c>
      <c r="T205" s="158" t="s">
        <v>132</v>
      </c>
      <c r="U205" s="158">
        <v>0</v>
      </c>
      <c r="V205" s="158">
        <f t="shared" si="20"/>
        <v>0</v>
      </c>
      <c r="W205" s="158"/>
      <c r="X205" s="158" t="s">
        <v>338</v>
      </c>
      <c r="Y205" s="148"/>
      <c r="Z205" s="148"/>
      <c r="AA205" s="148"/>
      <c r="AB205" s="148"/>
      <c r="AC205" s="148"/>
      <c r="AD205" s="148"/>
      <c r="AE205" s="148"/>
      <c r="AF205" s="148"/>
      <c r="AG205" s="148" t="s">
        <v>339</v>
      </c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1" x14ac:dyDescent="0.25">
      <c r="A206" s="169">
        <v>84</v>
      </c>
      <c r="B206" s="170" t="s">
        <v>380</v>
      </c>
      <c r="C206" s="178" t="s">
        <v>381</v>
      </c>
      <c r="D206" s="171" t="s">
        <v>319</v>
      </c>
      <c r="E206" s="172">
        <v>1</v>
      </c>
      <c r="F206" s="173"/>
      <c r="G206" s="174">
        <f t="shared" si="14"/>
        <v>0</v>
      </c>
      <c r="H206" s="159"/>
      <c r="I206" s="158">
        <f t="shared" si="15"/>
        <v>0</v>
      </c>
      <c r="J206" s="159"/>
      <c r="K206" s="158">
        <f t="shared" si="16"/>
        <v>0</v>
      </c>
      <c r="L206" s="158">
        <v>15</v>
      </c>
      <c r="M206" s="158">
        <f t="shared" si="17"/>
        <v>0</v>
      </c>
      <c r="N206" s="158">
        <v>0</v>
      </c>
      <c r="O206" s="158">
        <f t="shared" si="18"/>
        <v>0</v>
      </c>
      <c r="P206" s="158">
        <v>0</v>
      </c>
      <c r="Q206" s="158">
        <f t="shared" si="19"/>
        <v>0</v>
      </c>
      <c r="R206" s="158"/>
      <c r="S206" s="158" t="s">
        <v>131</v>
      </c>
      <c r="T206" s="158" t="s">
        <v>132</v>
      </c>
      <c r="U206" s="158">
        <v>0</v>
      </c>
      <c r="V206" s="158">
        <f t="shared" si="20"/>
        <v>0</v>
      </c>
      <c r="W206" s="158"/>
      <c r="X206" s="158" t="s">
        <v>338</v>
      </c>
      <c r="Y206" s="148"/>
      <c r="Z206" s="148"/>
      <c r="AA206" s="148"/>
      <c r="AB206" s="148"/>
      <c r="AC206" s="148"/>
      <c r="AD206" s="148"/>
      <c r="AE206" s="148"/>
      <c r="AF206" s="148"/>
      <c r="AG206" s="148" t="s">
        <v>339</v>
      </c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outlineLevel="1" x14ac:dyDescent="0.25">
      <c r="A207" s="169">
        <v>85</v>
      </c>
      <c r="B207" s="170" t="s">
        <v>382</v>
      </c>
      <c r="C207" s="178" t="s">
        <v>383</v>
      </c>
      <c r="D207" s="171" t="s">
        <v>319</v>
      </c>
      <c r="E207" s="172">
        <v>1</v>
      </c>
      <c r="F207" s="173"/>
      <c r="G207" s="174">
        <f t="shared" si="14"/>
        <v>0</v>
      </c>
      <c r="H207" s="159"/>
      <c r="I207" s="158">
        <f t="shared" si="15"/>
        <v>0</v>
      </c>
      <c r="J207" s="159"/>
      <c r="K207" s="158">
        <f t="shared" si="16"/>
        <v>0</v>
      </c>
      <c r="L207" s="158">
        <v>15</v>
      </c>
      <c r="M207" s="158">
        <f t="shared" si="17"/>
        <v>0</v>
      </c>
      <c r="N207" s="158">
        <v>0</v>
      </c>
      <c r="O207" s="158">
        <f t="shared" si="18"/>
        <v>0</v>
      </c>
      <c r="P207" s="158">
        <v>0</v>
      </c>
      <c r="Q207" s="158">
        <f t="shared" si="19"/>
        <v>0</v>
      </c>
      <c r="R207" s="158"/>
      <c r="S207" s="158" t="s">
        <v>131</v>
      </c>
      <c r="T207" s="158" t="s">
        <v>132</v>
      </c>
      <c r="U207" s="158">
        <v>0</v>
      </c>
      <c r="V207" s="158">
        <f t="shared" si="20"/>
        <v>0</v>
      </c>
      <c r="W207" s="158"/>
      <c r="X207" s="158" t="s">
        <v>338</v>
      </c>
      <c r="Y207" s="148"/>
      <c r="Z207" s="148"/>
      <c r="AA207" s="148"/>
      <c r="AB207" s="148"/>
      <c r="AC207" s="148"/>
      <c r="AD207" s="148"/>
      <c r="AE207" s="148"/>
      <c r="AF207" s="148"/>
      <c r="AG207" s="148" t="s">
        <v>339</v>
      </c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outlineLevel="1" x14ac:dyDescent="0.25">
      <c r="A208" s="169">
        <v>86</v>
      </c>
      <c r="B208" s="170" t="s">
        <v>384</v>
      </c>
      <c r="C208" s="178" t="s">
        <v>385</v>
      </c>
      <c r="D208" s="171" t="s">
        <v>319</v>
      </c>
      <c r="E208" s="172">
        <v>1</v>
      </c>
      <c r="F208" s="173"/>
      <c r="G208" s="174">
        <f t="shared" si="14"/>
        <v>0</v>
      </c>
      <c r="H208" s="159"/>
      <c r="I208" s="158">
        <f t="shared" si="15"/>
        <v>0</v>
      </c>
      <c r="J208" s="159"/>
      <c r="K208" s="158">
        <f t="shared" si="16"/>
        <v>0</v>
      </c>
      <c r="L208" s="158">
        <v>15</v>
      </c>
      <c r="M208" s="158">
        <f t="shared" si="17"/>
        <v>0</v>
      </c>
      <c r="N208" s="158">
        <v>0</v>
      </c>
      <c r="O208" s="158">
        <f t="shared" si="18"/>
        <v>0</v>
      </c>
      <c r="P208" s="158">
        <v>0</v>
      </c>
      <c r="Q208" s="158">
        <f t="shared" si="19"/>
        <v>0</v>
      </c>
      <c r="R208" s="158"/>
      <c r="S208" s="158" t="s">
        <v>131</v>
      </c>
      <c r="T208" s="158" t="s">
        <v>132</v>
      </c>
      <c r="U208" s="158">
        <v>0</v>
      </c>
      <c r="V208" s="158">
        <f t="shared" si="20"/>
        <v>0</v>
      </c>
      <c r="W208" s="158"/>
      <c r="X208" s="158" t="s">
        <v>338</v>
      </c>
      <c r="Y208" s="148"/>
      <c r="Z208" s="148"/>
      <c r="AA208" s="148"/>
      <c r="AB208" s="148"/>
      <c r="AC208" s="148"/>
      <c r="AD208" s="148"/>
      <c r="AE208" s="148"/>
      <c r="AF208" s="148"/>
      <c r="AG208" s="148" t="s">
        <v>339</v>
      </c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1" x14ac:dyDescent="0.25">
      <c r="A209" s="169">
        <v>87</v>
      </c>
      <c r="B209" s="170" t="s">
        <v>386</v>
      </c>
      <c r="C209" s="178" t="s">
        <v>387</v>
      </c>
      <c r="D209" s="171" t="s">
        <v>319</v>
      </c>
      <c r="E209" s="172">
        <v>1</v>
      </c>
      <c r="F209" s="173"/>
      <c r="G209" s="174">
        <f t="shared" si="14"/>
        <v>0</v>
      </c>
      <c r="H209" s="159"/>
      <c r="I209" s="158">
        <f t="shared" si="15"/>
        <v>0</v>
      </c>
      <c r="J209" s="159"/>
      <c r="K209" s="158">
        <f t="shared" si="16"/>
        <v>0</v>
      </c>
      <c r="L209" s="158">
        <v>15</v>
      </c>
      <c r="M209" s="158">
        <f t="shared" si="17"/>
        <v>0</v>
      </c>
      <c r="N209" s="158">
        <v>0</v>
      </c>
      <c r="O209" s="158">
        <f t="shared" si="18"/>
        <v>0</v>
      </c>
      <c r="P209" s="158">
        <v>0</v>
      </c>
      <c r="Q209" s="158">
        <f t="shared" si="19"/>
        <v>0</v>
      </c>
      <c r="R209" s="158"/>
      <c r="S209" s="158" t="s">
        <v>131</v>
      </c>
      <c r="T209" s="158" t="s">
        <v>132</v>
      </c>
      <c r="U209" s="158">
        <v>0</v>
      </c>
      <c r="V209" s="158">
        <f t="shared" si="20"/>
        <v>0</v>
      </c>
      <c r="W209" s="158"/>
      <c r="X209" s="158" t="s">
        <v>338</v>
      </c>
      <c r="Y209" s="148"/>
      <c r="Z209" s="148"/>
      <c r="AA209" s="148"/>
      <c r="AB209" s="148"/>
      <c r="AC209" s="148"/>
      <c r="AD209" s="148"/>
      <c r="AE209" s="148"/>
      <c r="AF209" s="148"/>
      <c r="AG209" s="148" t="s">
        <v>339</v>
      </c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outlineLevel="1" x14ac:dyDescent="0.25">
      <c r="A210" s="169">
        <v>88</v>
      </c>
      <c r="B210" s="170" t="s">
        <v>388</v>
      </c>
      <c r="C210" s="178" t="s">
        <v>389</v>
      </c>
      <c r="D210" s="171" t="s">
        <v>319</v>
      </c>
      <c r="E210" s="172">
        <v>1</v>
      </c>
      <c r="F210" s="173"/>
      <c r="G210" s="174">
        <f t="shared" si="14"/>
        <v>0</v>
      </c>
      <c r="H210" s="159"/>
      <c r="I210" s="158">
        <f t="shared" si="15"/>
        <v>0</v>
      </c>
      <c r="J210" s="159"/>
      <c r="K210" s="158">
        <f t="shared" si="16"/>
        <v>0</v>
      </c>
      <c r="L210" s="158">
        <v>15</v>
      </c>
      <c r="M210" s="158">
        <f t="shared" si="17"/>
        <v>0</v>
      </c>
      <c r="N210" s="158">
        <v>0</v>
      </c>
      <c r="O210" s="158">
        <f t="shared" si="18"/>
        <v>0</v>
      </c>
      <c r="P210" s="158">
        <v>0</v>
      </c>
      <c r="Q210" s="158">
        <f t="shared" si="19"/>
        <v>0</v>
      </c>
      <c r="R210" s="158"/>
      <c r="S210" s="158" t="s">
        <v>131</v>
      </c>
      <c r="T210" s="158" t="s">
        <v>132</v>
      </c>
      <c r="U210" s="158">
        <v>0</v>
      </c>
      <c r="V210" s="158">
        <f t="shared" si="20"/>
        <v>0</v>
      </c>
      <c r="W210" s="158"/>
      <c r="X210" s="158" t="s">
        <v>338</v>
      </c>
      <c r="Y210" s="148"/>
      <c r="Z210" s="148"/>
      <c r="AA210" s="148"/>
      <c r="AB210" s="148"/>
      <c r="AC210" s="148"/>
      <c r="AD210" s="148"/>
      <c r="AE210" s="148"/>
      <c r="AF210" s="148"/>
      <c r="AG210" s="148" t="s">
        <v>339</v>
      </c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</row>
    <row r="211" spans="1:60" outlineLevel="1" x14ac:dyDescent="0.25">
      <c r="A211" s="169">
        <v>89</v>
      </c>
      <c r="B211" s="170" t="s">
        <v>390</v>
      </c>
      <c r="C211" s="178" t="s">
        <v>391</v>
      </c>
      <c r="D211" s="171" t="s">
        <v>319</v>
      </c>
      <c r="E211" s="172">
        <v>1</v>
      </c>
      <c r="F211" s="173"/>
      <c r="G211" s="174">
        <f t="shared" si="14"/>
        <v>0</v>
      </c>
      <c r="H211" s="159"/>
      <c r="I211" s="158">
        <f t="shared" si="15"/>
        <v>0</v>
      </c>
      <c r="J211" s="159"/>
      <c r="K211" s="158">
        <f t="shared" si="16"/>
        <v>0</v>
      </c>
      <c r="L211" s="158">
        <v>15</v>
      </c>
      <c r="M211" s="158">
        <f t="shared" si="17"/>
        <v>0</v>
      </c>
      <c r="N211" s="158">
        <v>0</v>
      </c>
      <c r="O211" s="158">
        <f t="shared" si="18"/>
        <v>0</v>
      </c>
      <c r="P211" s="158">
        <v>0</v>
      </c>
      <c r="Q211" s="158">
        <f t="shared" si="19"/>
        <v>0</v>
      </c>
      <c r="R211" s="158"/>
      <c r="S211" s="158" t="s">
        <v>131</v>
      </c>
      <c r="T211" s="158" t="s">
        <v>132</v>
      </c>
      <c r="U211" s="158">
        <v>0</v>
      </c>
      <c r="V211" s="158">
        <f t="shared" si="20"/>
        <v>0</v>
      </c>
      <c r="W211" s="158"/>
      <c r="X211" s="158" t="s">
        <v>338</v>
      </c>
      <c r="Y211" s="148"/>
      <c r="Z211" s="148"/>
      <c r="AA211" s="148"/>
      <c r="AB211" s="148"/>
      <c r="AC211" s="148"/>
      <c r="AD211" s="148"/>
      <c r="AE211" s="148"/>
      <c r="AF211" s="148"/>
      <c r="AG211" s="148" t="s">
        <v>339</v>
      </c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outlineLevel="1" x14ac:dyDescent="0.25">
      <c r="A212" s="155">
        <v>90</v>
      </c>
      <c r="B212" s="156" t="s">
        <v>392</v>
      </c>
      <c r="C212" s="181" t="s">
        <v>393</v>
      </c>
      <c r="D212" s="157" t="s">
        <v>0</v>
      </c>
      <c r="E212" s="175"/>
      <c r="F212" s="159"/>
      <c r="G212" s="158">
        <f t="shared" si="14"/>
        <v>0</v>
      </c>
      <c r="H212" s="159"/>
      <c r="I212" s="158">
        <f t="shared" si="15"/>
        <v>0</v>
      </c>
      <c r="J212" s="159"/>
      <c r="K212" s="158">
        <f t="shared" si="16"/>
        <v>0</v>
      </c>
      <c r="L212" s="158">
        <v>15</v>
      </c>
      <c r="M212" s="158">
        <f t="shared" si="17"/>
        <v>0</v>
      </c>
      <c r="N212" s="158">
        <v>0</v>
      </c>
      <c r="O212" s="158">
        <f t="shared" si="18"/>
        <v>0</v>
      </c>
      <c r="P212" s="158">
        <v>0</v>
      </c>
      <c r="Q212" s="158">
        <f t="shared" si="19"/>
        <v>0</v>
      </c>
      <c r="R212" s="158"/>
      <c r="S212" s="158" t="s">
        <v>144</v>
      </c>
      <c r="T212" s="158" t="s">
        <v>144</v>
      </c>
      <c r="U212" s="158">
        <v>0</v>
      </c>
      <c r="V212" s="158">
        <f t="shared" si="20"/>
        <v>0</v>
      </c>
      <c r="W212" s="158"/>
      <c r="X212" s="158" t="s">
        <v>296</v>
      </c>
      <c r="Y212" s="148"/>
      <c r="Z212" s="148"/>
      <c r="AA212" s="148"/>
      <c r="AB212" s="148"/>
      <c r="AC212" s="148"/>
      <c r="AD212" s="148"/>
      <c r="AE212" s="148"/>
      <c r="AF212" s="148"/>
      <c r="AG212" s="148" t="s">
        <v>297</v>
      </c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ht="13" x14ac:dyDescent="0.25">
      <c r="A213" s="151" t="s">
        <v>126</v>
      </c>
      <c r="B213" s="152" t="s">
        <v>78</v>
      </c>
      <c r="C213" s="177" t="s">
        <v>79</v>
      </c>
      <c r="D213" s="165"/>
      <c r="E213" s="166"/>
      <c r="F213" s="167"/>
      <c r="G213" s="168">
        <f>SUMIF(AG214:AG223,"&lt;&gt;NOR",G214:G223)</f>
        <v>0</v>
      </c>
      <c r="H213" s="164"/>
      <c r="I213" s="164">
        <f>SUM(I214:I223)</f>
        <v>0</v>
      </c>
      <c r="J213" s="164"/>
      <c r="K213" s="164">
        <f>SUM(K214:K223)</f>
        <v>0</v>
      </c>
      <c r="L213" s="164"/>
      <c r="M213" s="164">
        <f>SUM(M214:M223)</f>
        <v>0</v>
      </c>
      <c r="N213" s="164"/>
      <c r="O213" s="164">
        <f>SUM(O214:O223)</f>
        <v>0.33</v>
      </c>
      <c r="P213" s="164"/>
      <c r="Q213" s="164">
        <f>SUM(Q214:Q223)</f>
        <v>0</v>
      </c>
      <c r="R213" s="164"/>
      <c r="S213" s="164"/>
      <c r="T213" s="164"/>
      <c r="U213" s="164"/>
      <c r="V213" s="164">
        <f>SUM(V214:V223)</f>
        <v>30.78</v>
      </c>
      <c r="W213" s="164"/>
      <c r="X213" s="164"/>
      <c r="AG213" t="s">
        <v>127</v>
      </c>
    </row>
    <row r="214" spans="1:60" outlineLevel="1" x14ac:dyDescent="0.25">
      <c r="A214" s="169">
        <v>91</v>
      </c>
      <c r="B214" s="170" t="s">
        <v>394</v>
      </c>
      <c r="C214" s="178" t="s">
        <v>395</v>
      </c>
      <c r="D214" s="171" t="s">
        <v>160</v>
      </c>
      <c r="E214" s="172">
        <v>3</v>
      </c>
      <c r="F214" s="173"/>
      <c r="G214" s="174">
        <f t="shared" ref="G214:G223" si="21">ROUND(E214*F214,2)</f>
        <v>0</v>
      </c>
      <c r="H214" s="159"/>
      <c r="I214" s="158">
        <f t="shared" ref="I214:I223" si="22">ROUND(E214*H214,2)</f>
        <v>0</v>
      </c>
      <c r="J214" s="159"/>
      <c r="K214" s="158">
        <f t="shared" ref="K214:K223" si="23">ROUND(E214*J214,2)</f>
        <v>0</v>
      </c>
      <c r="L214" s="158">
        <v>15</v>
      </c>
      <c r="M214" s="158">
        <f t="shared" ref="M214:M223" si="24">G214*(1+L214/100)</f>
        <v>0</v>
      </c>
      <c r="N214" s="158">
        <v>1.2199999999999999E-3</v>
      </c>
      <c r="O214" s="158">
        <f t="shared" ref="O214:O223" si="25">ROUND(E214*N214,2)</f>
        <v>0</v>
      </c>
      <c r="P214" s="158">
        <v>0</v>
      </c>
      <c r="Q214" s="158">
        <f t="shared" ref="Q214:Q223" si="26">ROUND(E214*P214,2)</f>
        <v>0</v>
      </c>
      <c r="R214" s="158"/>
      <c r="S214" s="158" t="s">
        <v>144</v>
      </c>
      <c r="T214" s="158" t="s">
        <v>144</v>
      </c>
      <c r="U214" s="158">
        <v>2.0459000000000001</v>
      </c>
      <c r="V214" s="158">
        <f t="shared" ref="V214:V223" si="27">ROUND(E214*U214,2)</f>
        <v>6.14</v>
      </c>
      <c r="W214" s="158"/>
      <c r="X214" s="158" t="s">
        <v>396</v>
      </c>
      <c r="Y214" s="148"/>
      <c r="Z214" s="148"/>
      <c r="AA214" s="148"/>
      <c r="AB214" s="148"/>
      <c r="AC214" s="148"/>
      <c r="AD214" s="148"/>
      <c r="AE214" s="148"/>
      <c r="AF214" s="148"/>
      <c r="AG214" s="148" t="s">
        <v>397</v>
      </c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</row>
    <row r="215" spans="1:60" ht="20" outlineLevel="1" x14ac:dyDescent="0.25">
      <c r="A215" s="169">
        <v>92</v>
      </c>
      <c r="B215" s="170" t="s">
        <v>398</v>
      </c>
      <c r="C215" s="178" t="s">
        <v>399</v>
      </c>
      <c r="D215" s="171" t="s">
        <v>160</v>
      </c>
      <c r="E215" s="172">
        <v>3</v>
      </c>
      <c r="F215" s="173"/>
      <c r="G215" s="174">
        <f t="shared" si="21"/>
        <v>0</v>
      </c>
      <c r="H215" s="159"/>
      <c r="I215" s="158">
        <f t="shared" si="22"/>
        <v>0</v>
      </c>
      <c r="J215" s="159"/>
      <c r="K215" s="158">
        <f t="shared" si="23"/>
        <v>0</v>
      </c>
      <c r="L215" s="158">
        <v>15</v>
      </c>
      <c r="M215" s="158">
        <f t="shared" si="24"/>
        <v>0</v>
      </c>
      <c r="N215" s="158">
        <v>1.6E-2</v>
      </c>
      <c r="O215" s="158">
        <f t="shared" si="25"/>
        <v>0.05</v>
      </c>
      <c r="P215" s="158">
        <v>0</v>
      </c>
      <c r="Q215" s="158">
        <f t="shared" si="26"/>
        <v>0</v>
      </c>
      <c r="R215" s="158" t="s">
        <v>400</v>
      </c>
      <c r="S215" s="158" t="s">
        <v>144</v>
      </c>
      <c r="T215" s="158" t="s">
        <v>144</v>
      </c>
      <c r="U215" s="158">
        <v>0</v>
      </c>
      <c r="V215" s="158">
        <f t="shared" si="27"/>
        <v>0</v>
      </c>
      <c r="W215" s="158"/>
      <c r="X215" s="158" t="s">
        <v>338</v>
      </c>
      <c r="Y215" s="148"/>
      <c r="Z215" s="148"/>
      <c r="AA215" s="148"/>
      <c r="AB215" s="148"/>
      <c r="AC215" s="148"/>
      <c r="AD215" s="148"/>
      <c r="AE215" s="148"/>
      <c r="AF215" s="148"/>
      <c r="AG215" s="148" t="s">
        <v>339</v>
      </c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1" x14ac:dyDescent="0.25">
      <c r="A216" s="169">
        <v>93</v>
      </c>
      <c r="B216" s="170" t="s">
        <v>401</v>
      </c>
      <c r="C216" s="178" t="s">
        <v>402</v>
      </c>
      <c r="D216" s="171" t="s">
        <v>160</v>
      </c>
      <c r="E216" s="172">
        <v>3</v>
      </c>
      <c r="F216" s="173"/>
      <c r="G216" s="174">
        <f t="shared" si="21"/>
        <v>0</v>
      </c>
      <c r="H216" s="159"/>
      <c r="I216" s="158">
        <f t="shared" si="22"/>
        <v>0</v>
      </c>
      <c r="J216" s="159"/>
      <c r="K216" s="158">
        <f t="shared" si="23"/>
        <v>0</v>
      </c>
      <c r="L216" s="158">
        <v>15</v>
      </c>
      <c r="M216" s="158">
        <f t="shared" si="24"/>
        <v>0</v>
      </c>
      <c r="N216" s="158">
        <v>1.6199999999999999E-3</v>
      </c>
      <c r="O216" s="158">
        <f t="shared" si="25"/>
        <v>0</v>
      </c>
      <c r="P216" s="158">
        <v>0</v>
      </c>
      <c r="Q216" s="158">
        <f t="shared" si="26"/>
        <v>0</v>
      </c>
      <c r="R216" s="158"/>
      <c r="S216" s="158" t="s">
        <v>144</v>
      </c>
      <c r="T216" s="158" t="s">
        <v>144</v>
      </c>
      <c r="U216" s="158">
        <v>2.04392</v>
      </c>
      <c r="V216" s="158">
        <f t="shared" si="27"/>
        <v>6.13</v>
      </c>
      <c r="W216" s="158"/>
      <c r="X216" s="158" t="s">
        <v>396</v>
      </c>
      <c r="Y216" s="148"/>
      <c r="Z216" s="148"/>
      <c r="AA216" s="148"/>
      <c r="AB216" s="148"/>
      <c r="AC216" s="148"/>
      <c r="AD216" s="148"/>
      <c r="AE216" s="148"/>
      <c r="AF216" s="148"/>
      <c r="AG216" s="148" t="s">
        <v>397</v>
      </c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ht="20" outlineLevel="1" x14ac:dyDescent="0.25">
      <c r="A217" s="169">
        <v>94</v>
      </c>
      <c r="B217" s="170" t="s">
        <v>403</v>
      </c>
      <c r="C217" s="178" t="s">
        <v>613</v>
      </c>
      <c r="D217" s="171" t="s">
        <v>160</v>
      </c>
      <c r="E217" s="172">
        <v>3</v>
      </c>
      <c r="F217" s="173"/>
      <c r="G217" s="174">
        <f t="shared" si="21"/>
        <v>0</v>
      </c>
      <c r="H217" s="159"/>
      <c r="I217" s="158">
        <f t="shared" si="22"/>
        <v>0</v>
      </c>
      <c r="J217" s="159"/>
      <c r="K217" s="158">
        <f t="shared" si="23"/>
        <v>0</v>
      </c>
      <c r="L217" s="158">
        <v>15</v>
      </c>
      <c r="M217" s="158">
        <f t="shared" si="24"/>
        <v>0</v>
      </c>
      <c r="N217" s="158">
        <v>0.02</v>
      </c>
      <c r="O217" s="158">
        <f t="shared" si="25"/>
        <v>0.06</v>
      </c>
      <c r="P217" s="158">
        <v>0</v>
      </c>
      <c r="Q217" s="158">
        <f t="shared" si="26"/>
        <v>0</v>
      </c>
      <c r="R217" s="158" t="s">
        <v>400</v>
      </c>
      <c r="S217" s="158" t="s">
        <v>144</v>
      </c>
      <c r="T217" s="158" t="s">
        <v>144</v>
      </c>
      <c r="U217" s="158">
        <v>0</v>
      </c>
      <c r="V217" s="158">
        <f t="shared" si="27"/>
        <v>0</v>
      </c>
      <c r="W217" s="158"/>
      <c r="X217" s="158" t="s">
        <v>338</v>
      </c>
      <c r="Y217" s="148"/>
      <c r="Z217" s="148"/>
      <c r="AA217" s="148"/>
      <c r="AB217" s="148"/>
      <c r="AC217" s="148"/>
      <c r="AD217" s="148"/>
      <c r="AE217" s="148"/>
      <c r="AF217" s="148"/>
      <c r="AG217" s="148" t="s">
        <v>339</v>
      </c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</row>
    <row r="218" spans="1:60" ht="30" outlineLevel="1" x14ac:dyDescent="0.25">
      <c r="A218" s="169">
        <v>95</v>
      </c>
      <c r="B218" s="170" t="s">
        <v>404</v>
      </c>
      <c r="C218" s="178" t="s">
        <v>405</v>
      </c>
      <c r="D218" s="171" t="s">
        <v>160</v>
      </c>
      <c r="E218" s="172">
        <v>1</v>
      </c>
      <c r="F218" s="173"/>
      <c r="G218" s="174">
        <f t="shared" si="21"/>
        <v>0</v>
      </c>
      <c r="H218" s="159"/>
      <c r="I218" s="158">
        <f t="shared" si="22"/>
        <v>0</v>
      </c>
      <c r="J218" s="159"/>
      <c r="K218" s="158">
        <f t="shared" si="23"/>
        <v>0</v>
      </c>
      <c r="L218" s="158">
        <v>15</v>
      </c>
      <c r="M218" s="158">
        <f t="shared" si="24"/>
        <v>0</v>
      </c>
      <c r="N218" s="158">
        <v>2.5000000000000001E-2</v>
      </c>
      <c r="O218" s="158">
        <f t="shared" si="25"/>
        <v>0.03</v>
      </c>
      <c r="P218" s="158">
        <v>0</v>
      </c>
      <c r="Q218" s="158">
        <f t="shared" si="26"/>
        <v>0</v>
      </c>
      <c r="R218" s="158"/>
      <c r="S218" s="158" t="s">
        <v>131</v>
      </c>
      <c r="T218" s="158" t="s">
        <v>132</v>
      </c>
      <c r="U218" s="158">
        <v>5.8210600000000001</v>
      </c>
      <c r="V218" s="158">
        <f t="shared" si="27"/>
        <v>5.82</v>
      </c>
      <c r="W218" s="158"/>
      <c r="X218" s="158" t="s">
        <v>396</v>
      </c>
      <c r="Y218" s="148"/>
      <c r="Z218" s="148"/>
      <c r="AA218" s="148"/>
      <c r="AB218" s="148"/>
      <c r="AC218" s="148"/>
      <c r="AD218" s="148"/>
      <c r="AE218" s="148"/>
      <c r="AF218" s="148"/>
      <c r="AG218" s="148" t="s">
        <v>397</v>
      </c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</row>
    <row r="219" spans="1:60" outlineLevel="1" x14ac:dyDescent="0.25">
      <c r="A219" s="169">
        <v>96</v>
      </c>
      <c r="B219" s="170" t="s">
        <v>406</v>
      </c>
      <c r="C219" s="178" t="s">
        <v>407</v>
      </c>
      <c r="D219" s="171" t="s">
        <v>160</v>
      </c>
      <c r="E219" s="172">
        <v>1</v>
      </c>
      <c r="F219" s="173"/>
      <c r="G219" s="174">
        <f t="shared" si="21"/>
        <v>0</v>
      </c>
      <c r="H219" s="159"/>
      <c r="I219" s="158">
        <f t="shared" si="22"/>
        <v>0</v>
      </c>
      <c r="J219" s="159"/>
      <c r="K219" s="158">
        <f t="shared" si="23"/>
        <v>0</v>
      </c>
      <c r="L219" s="158">
        <v>15</v>
      </c>
      <c r="M219" s="158">
        <f t="shared" si="24"/>
        <v>0</v>
      </c>
      <c r="N219" s="158">
        <v>0</v>
      </c>
      <c r="O219" s="158">
        <f t="shared" si="25"/>
        <v>0</v>
      </c>
      <c r="P219" s="158">
        <v>0</v>
      </c>
      <c r="Q219" s="158">
        <f t="shared" si="26"/>
        <v>0</v>
      </c>
      <c r="R219" s="158"/>
      <c r="S219" s="158" t="s">
        <v>144</v>
      </c>
      <c r="T219" s="158" t="s">
        <v>144</v>
      </c>
      <c r="U219" s="158">
        <v>10.728</v>
      </c>
      <c r="V219" s="158">
        <f t="shared" si="27"/>
        <v>10.73</v>
      </c>
      <c r="W219" s="158"/>
      <c r="X219" s="158" t="s">
        <v>133</v>
      </c>
      <c r="Y219" s="148"/>
      <c r="Z219" s="148"/>
      <c r="AA219" s="148"/>
      <c r="AB219" s="148"/>
      <c r="AC219" s="148"/>
      <c r="AD219" s="148"/>
      <c r="AE219" s="148"/>
      <c r="AF219" s="148"/>
      <c r="AG219" s="148" t="s">
        <v>137</v>
      </c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outlineLevel="1" x14ac:dyDescent="0.25">
      <c r="A220" s="169">
        <v>97</v>
      </c>
      <c r="B220" s="170" t="s">
        <v>408</v>
      </c>
      <c r="C220" s="178" t="s">
        <v>614</v>
      </c>
      <c r="D220" s="171" t="s">
        <v>130</v>
      </c>
      <c r="E220" s="172">
        <v>1</v>
      </c>
      <c r="F220" s="173"/>
      <c r="G220" s="174">
        <f t="shared" si="21"/>
        <v>0</v>
      </c>
      <c r="H220" s="159"/>
      <c r="I220" s="158">
        <f t="shared" si="22"/>
        <v>0</v>
      </c>
      <c r="J220" s="159"/>
      <c r="K220" s="158">
        <f t="shared" si="23"/>
        <v>0</v>
      </c>
      <c r="L220" s="158">
        <v>15</v>
      </c>
      <c r="M220" s="158">
        <f t="shared" si="24"/>
        <v>0</v>
      </c>
      <c r="N220" s="158">
        <v>0.184</v>
      </c>
      <c r="O220" s="158">
        <f t="shared" si="25"/>
        <v>0.18</v>
      </c>
      <c r="P220" s="158">
        <v>0</v>
      </c>
      <c r="Q220" s="158">
        <f t="shared" si="26"/>
        <v>0</v>
      </c>
      <c r="R220" s="158" t="s">
        <v>400</v>
      </c>
      <c r="S220" s="158" t="s">
        <v>144</v>
      </c>
      <c r="T220" s="158" t="s">
        <v>132</v>
      </c>
      <c r="U220" s="158">
        <v>0</v>
      </c>
      <c r="V220" s="158">
        <f t="shared" si="27"/>
        <v>0</v>
      </c>
      <c r="W220" s="158"/>
      <c r="X220" s="158" t="s">
        <v>338</v>
      </c>
      <c r="Y220" s="148"/>
      <c r="Z220" s="148"/>
      <c r="AA220" s="148"/>
      <c r="AB220" s="148"/>
      <c r="AC220" s="148"/>
      <c r="AD220" s="148"/>
      <c r="AE220" s="148"/>
      <c r="AF220" s="148"/>
      <c r="AG220" s="148" t="s">
        <v>339</v>
      </c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outlineLevel="1" x14ac:dyDescent="0.25">
      <c r="A221" s="169">
        <v>98</v>
      </c>
      <c r="B221" s="170" t="s">
        <v>409</v>
      </c>
      <c r="C221" s="178" t="s">
        <v>410</v>
      </c>
      <c r="D221" s="171" t="s">
        <v>160</v>
      </c>
      <c r="E221" s="172">
        <v>7</v>
      </c>
      <c r="F221" s="173"/>
      <c r="G221" s="174">
        <f t="shared" si="21"/>
        <v>0</v>
      </c>
      <c r="H221" s="159"/>
      <c r="I221" s="158">
        <f t="shared" si="22"/>
        <v>0</v>
      </c>
      <c r="J221" s="159"/>
      <c r="K221" s="158">
        <f t="shared" si="23"/>
        <v>0</v>
      </c>
      <c r="L221" s="158">
        <v>15</v>
      </c>
      <c r="M221" s="158">
        <f t="shared" si="24"/>
        <v>0</v>
      </c>
      <c r="N221" s="158">
        <v>1.0000000000000001E-5</v>
      </c>
      <c r="O221" s="158">
        <f t="shared" si="25"/>
        <v>0</v>
      </c>
      <c r="P221" s="158">
        <v>0</v>
      </c>
      <c r="Q221" s="158">
        <f t="shared" si="26"/>
        <v>0</v>
      </c>
      <c r="R221" s="158"/>
      <c r="S221" s="158" t="s">
        <v>144</v>
      </c>
      <c r="T221" s="158" t="s">
        <v>144</v>
      </c>
      <c r="U221" s="158">
        <v>0.28000000000000003</v>
      </c>
      <c r="V221" s="158">
        <f t="shared" si="27"/>
        <v>1.96</v>
      </c>
      <c r="W221" s="158"/>
      <c r="X221" s="158" t="s">
        <v>133</v>
      </c>
      <c r="Y221" s="148"/>
      <c r="Z221" s="148"/>
      <c r="AA221" s="148"/>
      <c r="AB221" s="148"/>
      <c r="AC221" s="148"/>
      <c r="AD221" s="148"/>
      <c r="AE221" s="148"/>
      <c r="AF221" s="148"/>
      <c r="AG221" s="148" t="s">
        <v>137</v>
      </c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1" x14ac:dyDescent="0.25">
      <c r="A222" s="169">
        <v>99</v>
      </c>
      <c r="B222" s="170" t="s">
        <v>411</v>
      </c>
      <c r="C222" s="178" t="s">
        <v>615</v>
      </c>
      <c r="D222" s="171" t="s">
        <v>160</v>
      </c>
      <c r="E222" s="172">
        <v>7</v>
      </c>
      <c r="F222" s="173"/>
      <c r="G222" s="174">
        <f t="shared" si="21"/>
        <v>0</v>
      </c>
      <c r="H222" s="159"/>
      <c r="I222" s="158">
        <f t="shared" si="22"/>
        <v>0</v>
      </c>
      <c r="J222" s="159"/>
      <c r="K222" s="158">
        <f t="shared" si="23"/>
        <v>0</v>
      </c>
      <c r="L222" s="158">
        <v>15</v>
      </c>
      <c r="M222" s="158">
        <f t="shared" si="24"/>
        <v>0</v>
      </c>
      <c r="N222" s="158">
        <v>1.81E-3</v>
      </c>
      <c r="O222" s="158">
        <f t="shared" si="25"/>
        <v>0.01</v>
      </c>
      <c r="P222" s="158">
        <v>0</v>
      </c>
      <c r="Q222" s="158">
        <f t="shared" si="26"/>
        <v>0</v>
      </c>
      <c r="R222" s="158" t="s">
        <v>400</v>
      </c>
      <c r="S222" s="158" t="s">
        <v>144</v>
      </c>
      <c r="T222" s="158" t="s">
        <v>144</v>
      </c>
      <c r="U222" s="158">
        <v>0</v>
      </c>
      <c r="V222" s="158">
        <f t="shared" si="27"/>
        <v>0</v>
      </c>
      <c r="W222" s="158"/>
      <c r="X222" s="158" t="s">
        <v>338</v>
      </c>
      <c r="Y222" s="148"/>
      <c r="Z222" s="148"/>
      <c r="AA222" s="148"/>
      <c r="AB222" s="148"/>
      <c r="AC222" s="148"/>
      <c r="AD222" s="148"/>
      <c r="AE222" s="148"/>
      <c r="AF222" s="148"/>
      <c r="AG222" s="148" t="s">
        <v>339</v>
      </c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outlineLevel="1" x14ac:dyDescent="0.25">
      <c r="A223" s="155">
        <v>100</v>
      </c>
      <c r="B223" s="156" t="s">
        <v>412</v>
      </c>
      <c r="C223" s="181" t="s">
        <v>413</v>
      </c>
      <c r="D223" s="157" t="s">
        <v>0</v>
      </c>
      <c r="E223" s="175"/>
      <c r="F223" s="159"/>
      <c r="G223" s="158">
        <f t="shared" si="21"/>
        <v>0</v>
      </c>
      <c r="H223" s="159"/>
      <c r="I223" s="158">
        <f t="shared" si="22"/>
        <v>0</v>
      </c>
      <c r="J223" s="159"/>
      <c r="K223" s="158">
        <f t="shared" si="23"/>
        <v>0</v>
      </c>
      <c r="L223" s="158">
        <v>15</v>
      </c>
      <c r="M223" s="158">
        <f t="shared" si="24"/>
        <v>0</v>
      </c>
      <c r="N223" s="158">
        <v>0</v>
      </c>
      <c r="O223" s="158">
        <f t="shared" si="25"/>
        <v>0</v>
      </c>
      <c r="P223" s="158">
        <v>0</v>
      </c>
      <c r="Q223" s="158">
        <f t="shared" si="26"/>
        <v>0</v>
      </c>
      <c r="R223" s="158"/>
      <c r="S223" s="158" t="s">
        <v>144</v>
      </c>
      <c r="T223" s="158" t="s">
        <v>144</v>
      </c>
      <c r="U223" s="158">
        <v>0</v>
      </c>
      <c r="V223" s="158">
        <f t="shared" si="27"/>
        <v>0</v>
      </c>
      <c r="W223" s="158"/>
      <c r="X223" s="158" t="s">
        <v>296</v>
      </c>
      <c r="Y223" s="148"/>
      <c r="Z223" s="148"/>
      <c r="AA223" s="148"/>
      <c r="AB223" s="148"/>
      <c r="AC223" s="148"/>
      <c r="AD223" s="148"/>
      <c r="AE223" s="148"/>
      <c r="AF223" s="148"/>
      <c r="AG223" s="148" t="s">
        <v>297</v>
      </c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ht="13" x14ac:dyDescent="0.25">
      <c r="A224" s="151" t="s">
        <v>126</v>
      </c>
      <c r="B224" s="152" t="s">
        <v>80</v>
      </c>
      <c r="C224" s="177" t="s">
        <v>81</v>
      </c>
      <c r="D224" s="165"/>
      <c r="E224" s="166"/>
      <c r="F224" s="167"/>
      <c r="G224" s="168">
        <f>SUMIF(AG225:AG242,"&lt;&gt;NOR",G225:G242)</f>
        <v>0</v>
      </c>
      <c r="H224" s="164"/>
      <c r="I224" s="164">
        <f>SUM(I225:I242)</f>
        <v>0</v>
      </c>
      <c r="J224" s="164"/>
      <c r="K224" s="164">
        <f>SUM(K225:K242)</f>
        <v>0</v>
      </c>
      <c r="L224" s="164"/>
      <c r="M224" s="164">
        <f>SUM(M225:M242)</f>
        <v>0</v>
      </c>
      <c r="N224" s="164"/>
      <c r="O224" s="164">
        <f>SUM(O225:O242)</f>
        <v>0.18</v>
      </c>
      <c r="P224" s="164"/>
      <c r="Q224" s="164">
        <f>SUM(Q225:Q242)</f>
        <v>0</v>
      </c>
      <c r="R224" s="164"/>
      <c r="S224" s="164"/>
      <c r="T224" s="164"/>
      <c r="U224" s="164"/>
      <c r="V224" s="164">
        <f>SUM(V225:V242)</f>
        <v>13.350000000000001</v>
      </c>
      <c r="W224" s="164"/>
      <c r="X224" s="164"/>
      <c r="AG224" t="s">
        <v>127</v>
      </c>
    </row>
    <row r="225" spans="1:60" outlineLevel="1" x14ac:dyDescent="0.25">
      <c r="A225" s="169">
        <v>101</v>
      </c>
      <c r="B225" s="170" t="s">
        <v>414</v>
      </c>
      <c r="C225" s="178" t="s">
        <v>415</v>
      </c>
      <c r="D225" s="171" t="s">
        <v>187</v>
      </c>
      <c r="E225" s="172">
        <v>4.2817999999999996</v>
      </c>
      <c r="F225" s="173"/>
      <c r="G225" s="174">
        <f>ROUND(E225*F225,2)</f>
        <v>0</v>
      </c>
      <c r="H225" s="159"/>
      <c r="I225" s="158">
        <f>ROUND(E225*H225,2)</f>
        <v>0</v>
      </c>
      <c r="J225" s="159"/>
      <c r="K225" s="158">
        <f>ROUND(E225*J225,2)</f>
        <v>0</v>
      </c>
      <c r="L225" s="158">
        <v>15</v>
      </c>
      <c r="M225" s="158">
        <f>G225*(1+L225/100)</f>
        <v>0</v>
      </c>
      <c r="N225" s="158">
        <v>2.1000000000000001E-4</v>
      </c>
      <c r="O225" s="158">
        <f>ROUND(E225*N225,2)</f>
        <v>0</v>
      </c>
      <c r="P225" s="158">
        <v>0</v>
      </c>
      <c r="Q225" s="158">
        <f>ROUND(E225*P225,2)</f>
        <v>0</v>
      </c>
      <c r="R225" s="158"/>
      <c r="S225" s="158" t="s">
        <v>144</v>
      </c>
      <c r="T225" s="158" t="s">
        <v>144</v>
      </c>
      <c r="U225" s="158">
        <v>0.05</v>
      </c>
      <c r="V225" s="158">
        <f>ROUND(E225*U225,2)</f>
        <v>0.21</v>
      </c>
      <c r="W225" s="158"/>
      <c r="X225" s="158" t="s">
        <v>133</v>
      </c>
      <c r="Y225" s="148"/>
      <c r="Z225" s="148"/>
      <c r="AA225" s="148"/>
      <c r="AB225" s="148"/>
      <c r="AC225" s="148"/>
      <c r="AD225" s="148"/>
      <c r="AE225" s="148"/>
      <c r="AF225" s="148"/>
      <c r="AG225" s="148" t="s">
        <v>300</v>
      </c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</row>
    <row r="226" spans="1:60" outlineLevel="1" x14ac:dyDescent="0.25">
      <c r="A226" s="155"/>
      <c r="B226" s="156"/>
      <c r="C226" s="179" t="s">
        <v>203</v>
      </c>
      <c r="D226" s="160"/>
      <c r="E226" s="161">
        <v>4.2817999999999996</v>
      </c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48"/>
      <c r="Z226" s="148"/>
      <c r="AA226" s="148"/>
      <c r="AB226" s="148"/>
      <c r="AC226" s="148"/>
      <c r="AD226" s="148"/>
      <c r="AE226" s="148"/>
      <c r="AF226" s="148"/>
      <c r="AG226" s="148" t="s">
        <v>168</v>
      </c>
      <c r="AH226" s="148">
        <v>5</v>
      </c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</row>
    <row r="227" spans="1:60" ht="20" outlineLevel="1" x14ac:dyDescent="0.25">
      <c r="A227" s="169">
        <v>102</v>
      </c>
      <c r="B227" s="170" t="s">
        <v>416</v>
      </c>
      <c r="C227" s="178" t="s">
        <v>417</v>
      </c>
      <c r="D227" s="171" t="s">
        <v>183</v>
      </c>
      <c r="E227" s="172">
        <v>18.2</v>
      </c>
      <c r="F227" s="173"/>
      <c r="G227" s="174">
        <f>ROUND(E227*F227,2)</f>
        <v>0</v>
      </c>
      <c r="H227" s="159"/>
      <c r="I227" s="158">
        <f>ROUND(E227*H227,2)</f>
        <v>0</v>
      </c>
      <c r="J227" s="159"/>
      <c r="K227" s="158">
        <f>ROUND(E227*J227,2)</f>
        <v>0</v>
      </c>
      <c r="L227" s="158">
        <v>15</v>
      </c>
      <c r="M227" s="158">
        <f>G227*(1+L227/100)</f>
        <v>0</v>
      </c>
      <c r="N227" s="158">
        <v>3.2000000000000003E-4</v>
      </c>
      <c r="O227" s="158">
        <f>ROUND(E227*N227,2)</f>
        <v>0.01</v>
      </c>
      <c r="P227" s="158">
        <v>0</v>
      </c>
      <c r="Q227" s="158">
        <f>ROUND(E227*P227,2)</f>
        <v>0</v>
      </c>
      <c r="R227" s="158"/>
      <c r="S227" s="158" t="s">
        <v>144</v>
      </c>
      <c r="T227" s="158" t="s">
        <v>144</v>
      </c>
      <c r="U227" s="158">
        <v>0.23599999999999999</v>
      </c>
      <c r="V227" s="158">
        <f>ROUND(E227*U227,2)</f>
        <v>4.3</v>
      </c>
      <c r="W227" s="158"/>
      <c r="X227" s="158" t="s">
        <v>133</v>
      </c>
      <c r="Y227" s="148"/>
      <c r="Z227" s="148"/>
      <c r="AA227" s="148"/>
      <c r="AB227" s="148"/>
      <c r="AC227" s="148"/>
      <c r="AD227" s="148"/>
      <c r="AE227" s="148"/>
      <c r="AF227" s="148"/>
      <c r="AG227" s="148" t="s">
        <v>137</v>
      </c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outlineLevel="1" x14ac:dyDescent="0.25">
      <c r="A228" s="155"/>
      <c r="B228" s="156"/>
      <c r="C228" s="179" t="s">
        <v>418</v>
      </c>
      <c r="D228" s="160"/>
      <c r="E228" s="161">
        <v>14.82</v>
      </c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48"/>
      <c r="Z228" s="148"/>
      <c r="AA228" s="148"/>
      <c r="AB228" s="148"/>
      <c r="AC228" s="148"/>
      <c r="AD228" s="148"/>
      <c r="AE228" s="148"/>
      <c r="AF228" s="148"/>
      <c r="AG228" s="148" t="s">
        <v>168</v>
      </c>
      <c r="AH228" s="148">
        <v>0</v>
      </c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</row>
    <row r="229" spans="1:60" outlineLevel="1" x14ac:dyDescent="0.25">
      <c r="A229" s="155"/>
      <c r="B229" s="156"/>
      <c r="C229" s="179" t="s">
        <v>419</v>
      </c>
      <c r="D229" s="160"/>
      <c r="E229" s="161">
        <v>3.38</v>
      </c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48"/>
      <c r="Z229" s="148"/>
      <c r="AA229" s="148"/>
      <c r="AB229" s="148"/>
      <c r="AC229" s="148"/>
      <c r="AD229" s="148"/>
      <c r="AE229" s="148"/>
      <c r="AF229" s="148"/>
      <c r="AG229" s="148" t="s">
        <v>168</v>
      </c>
      <c r="AH229" s="148">
        <v>0</v>
      </c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</row>
    <row r="230" spans="1:60" outlineLevel="1" x14ac:dyDescent="0.25">
      <c r="A230" s="169">
        <v>103</v>
      </c>
      <c r="B230" s="170" t="s">
        <v>420</v>
      </c>
      <c r="C230" s="178" t="s">
        <v>421</v>
      </c>
      <c r="D230" s="171" t="s">
        <v>183</v>
      </c>
      <c r="E230" s="172">
        <v>18.2</v>
      </c>
      <c r="F230" s="173"/>
      <c r="G230" s="174">
        <f>ROUND(E230*F230,2)</f>
        <v>0</v>
      </c>
      <c r="H230" s="159"/>
      <c r="I230" s="158">
        <f>ROUND(E230*H230,2)</f>
        <v>0</v>
      </c>
      <c r="J230" s="159"/>
      <c r="K230" s="158">
        <f>ROUND(E230*J230,2)</f>
        <v>0</v>
      </c>
      <c r="L230" s="158">
        <v>15</v>
      </c>
      <c r="M230" s="158">
        <f>G230*(1+L230/100)</f>
        <v>0</v>
      </c>
      <c r="N230" s="158">
        <v>0</v>
      </c>
      <c r="O230" s="158">
        <f>ROUND(E230*N230,2)</f>
        <v>0</v>
      </c>
      <c r="P230" s="158">
        <v>0</v>
      </c>
      <c r="Q230" s="158">
        <f>ROUND(E230*P230,2)</f>
        <v>0</v>
      </c>
      <c r="R230" s="158"/>
      <c r="S230" s="158" t="s">
        <v>144</v>
      </c>
      <c r="T230" s="158" t="s">
        <v>144</v>
      </c>
      <c r="U230" s="158">
        <v>0.154</v>
      </c>
      <c r="V230" s="158">
        <f>ROUND(E230*U230,2)</f>
        <v>2.8</v>
      </c>
      <c r="W230" s="158"/>
      <c r="X230" s="158" t="s">
        <v>133</v>
      </c>
      <c r="Y230" s="148"/>
      <c r="Z230" s="148"/>
      <c r="AA230" s="148"/>
      <c r="AB230" s="148"/>
      <c r="AC230" s="148"/>
      <c r="AD230" s="148"/>
      <c r="AE230" s="148"/>
      <c r="AF230" s="148"/>
      <c r="AG230" s="148" t="s">
        <v>137</v>
      </c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</row>
    <row r="231" spans="1:60" outlineLevel="1" x14ac:dyDescent="0.25">
      <c r="A231" s="155"/>
      <c r="B231" s="156"/>
      <c r="C231" s="179" t="s">
        <v>422</v>
      </c>
      <c r="D231" s="160"/>
      <c r="E231" s="161">
        <v>18.2</v>
      </c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48"/>
      <c r="Z231" s="148"/>
      <c r="AA231" s="148"/>
      <c r="AB231" s="148"/>
      <c r="AC231" s="148"/>
      <c r="AD231" s="148"/>
      <c r="AE231" s="148"/>
      <c r="AF231" s="148"/>
      <c r="AG231" s="148" t="s">
        <v>168</v>
      </c>
      <c r="AH231" s="148">
        <v>5</v>
      </c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</row>
    <row r="232" spans="1:60" ht="20" outlineLevel="1" x14ac:dyDescent="0.25">
      <c r="A232" s="169">
        <v>104</v>
      </c>
      <c r="B232" s="170" t="s">
        <v>423</v>
      </c>
      <c r="C232" s="178" t="s">
        <v>424</v>
      </c>
      <c r="D232" s="171" t="s">
        <v>187</v>
      </c>
      <c r="E232" s="172">
        <v>4.2817999999999996</v>
      </c>
      <c r="F232" s="173"/>
      <c r="G232" s="174">
        <f>ROUND(E232*F232,2)</f>
        <v>0</v>
      </c>
      <c r="H232" s="159"/>
      <c r="I232" s="158">
        <f>ROUND(E232*H232,2)</f>
        <v>0</v>
      </c>
      <c r="J232" s="159"/>
      <c r="K232" s="158">
        <f>ROUND(E232*J232,2)</f>
        <v>0</v>
      </c>
      <c r="L232" s="158">
        <v>15</v>
      </c>
      <c r="M232" s="158">
        <f>G232*(1+L232/100)</f>
        <v>0</v>
      </c>
      <c r="N232" s="158">
        <v>5.0400000000000002E-3</v>
      </c>
      <c r="O232" s="158">
        <f>ROUND(E232*N232,2)</f>
        <v>0.02</v>
      </c>
      <c r="P232" s="158">
        <v>0</v>
      </c>
      <c r="Q232" s="158">
        <f>ROUND(E232*P232,2)</f>
        <v>0</v>
      </c>
      <c r="R232" s="158"/>
      <c r="S232" s="158" t="s">
        <v>144</v>
      </c>
      <c r="T232" s="158" t="s">
        <v>144</v>
      </c>
      <c r="U232" s="158">
        <v>0.97799999999999998</v>
      </c>
      <c r="V232" s="158">
        <f>ROUND(E232*U232,2)</f>
        <v>4.1900000000000004</v>
      </c>
      <c r="W232" s="158"/>
      <c r="X232" s="158" t="s">
        <v>133</v>
      </c>
      <c r="Y232" s="148"/>
      <c r="Z232" s="148"/>
      <c r="AA232" s="148"/>
      <c r="AB232" s="148"/>
      <c r="AC232" s="148"/>
      <c r="AD232" s="148"/>
      <c r="AE232" s="148"/>
      <c r="AF232" s="148"/>
      <c r="AG232" s="148" t="s">
        <v>300</v>
      </c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</row>
    <row r="233" spans="1:60" outlineLevel="1" x14ac:dyDescent="0.25">
      <c r="A233" s="155"/>
      <c r="B233" s="156"/>
      <c r="C233" s="179" t="s">
        <v>203</v>
      </c>
      <c r="D233" s="160"/>
      <c r="E233" s="161">
        <v>4.2817999999999996</v>
      </c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48"/>
      <c r="Z233" s="148"/>
      <c r="AA233" s="148"/>
      <c r="AB233" s="148"/>
      <c r="AC233" s="148"/>
      <c r="AD233" s="148"/>
      <c r="AE233" s="148"/>
      <c r="AF233" s="148"/>
      <c r="AG233" s="148" t="s">
        <v>168</v>
      </c>
      <c r="AH233" s="148">
        <v>5</v>
      </c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</row>
    <row r="234" spans="1:60" outlineLevel="1" x14ac:dyDescent="0.25">
      <c r="A234" s="169">
        <v>105</v>
      </c>
      <c r="B234" s="170" t="s">
        <v>425</v>
      </c>
      <c r="C234" s="178" t="s">
        <v>426</v>
      </c>
      <c r="D234" s="171" t="s">
        <v>187</v>
      </c>
      <c r="E234" s="172">
        <v>4.2817999999999996</v>
      </c>
      <c r="F234" s="173"/>
      <c r="G234" s="174">
        <f>ROUND(E234*F234,2)</f>
        <v>0</v>
      </c>
      <c r="H234" s="159"/>
      <c r="I234" s="158">
        <f>ROUND(E234*H234,2)</f>
        <v>0</v>
      </c>
      <c r="J234" s="159"/>
      <c r="K234" s="158">
        <f>ROUND(E234*J234,2)</f>
        <v>0</v>
      </c>
      <c r="L234" s="158">
        <v>15</v>
      </c>
      <c r="M234" s="158">
        <f>G234*(1+L234/100)</f>
        <v>0</v>
      </c>
      <c r="N234" s="158">
        <v>0</v>
      </c>
      <c r="O234" s="158">
        <f>ROUND(E234*N234,2)</f>
        <v>0</v>
      </c>
      <c r="P234" s="158">
        <v>0</v>
      </c>
      <c r="Q234" s="158">
        <f>ROUND(E234*P234,2)</f>
        <v>0</v>
      </c>
      <c r="R234" s="158"/>
      <c r="S234" s="158" t="s">
        <v>144</v>
      </c>
      <c r="T234" s="158" t="s">
        <v>144</v>
      </c>
      <c r="U234" s="158">
        <v>0.03</v>
      </c>
      <c r="V234" s="158">
        <f>ROUND(E234*U234,2)</f>
        <v>0.13</v>
      </c>
      <c r="W234" s="158"/>
      <c r="X234" s="158" t="s">
        <v>133</v>
      </c>
      <c r="Y234" s="148"/>
      <c r="Z234" s="148"/>
      <c r="AA234" s="148"/>
      <c r="AB234" s="148"/>
      <c r="AC234" s="148"/>
      <c r="AD234" s="148"/>
      <c r="AE234" s="148"/>
      <c r="AF234" s="148"/>
      <c r="AG234" s="148" t="s">
        <v>300</v>
      </c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</row>
    <row r="235" spans="1:60" outlineLevel="1" x14ac:dyDescent="0.25">
      <c r="A235" s="155"/>
      <c r="B235" s="156"/>
      <c r="C235" s="179" t="s">
        <v>427</v>
      </c>
      <c r="D235" s="160"/>
      <c r="E235" s="161">
        <v>4.2817999999999996</v>
      </c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48"/>
      <c r="Z235" s="148"/>
      <c r="AA235" s="148"/>
      <c r="AB235" s="148"/>
      <c r="AC235" s="148"/>
      <c r="AD235" s="148"/>
      <c r="AE235" s="148"/>
      <c r="AF235" s="148"/>
      <c r="AG235" s="148" t="s">
        <v>168</v>
      </c>
      <c r="AH235" s="148">
        <v>5</v>
      </c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</row>
    <row r="236" spans="1:60" outlineLevel="1" x14ac:dyDescent="0.25">
      <c r="A236" s="169">
        <v>106</v>
      </c>
      <c r="B236" s="170" t="s">
        <v>428</v>
      </c>
      <c r="C236" s="178" t="s">
        <v>429</v>
      </c>
      <c r="D236" s="171" t="s">
        <v>183</v>
      </c>
      <c r="E236" s="172">
        <v>24.62</v>
      </c>
      <c r="F236" s="173"/>
      <c r="G236" s="174">
        <f>ROUND(E236*F236,2)</f>
        <v>0</v>
      </c>
      <c r="H236" s="159"/>
      <c r="I236" s="158">
        <f>ROUND(E236*H236,2)</f>
        <v>0</v>
      </c>
      <c r="J236" s="159"/>
      <c r="K236" s="158">
        <f>ROUND(E236*J236,2)</f>
        <v>0</v>
      </c>
      <c r="L236" s="158">
        <v>15</v>
      </c>
      <c r="M236" s="158">
        <f>G236*(1+L236/100)</f>
        <v>0</v>
      </c>
      <c r="N236" s="158">
        <v>4.0000000000000003E-5</v>
      </c>
      <c r="O236" s="158">
        <f>ROUND(E236*N236,2)</f>
        <v>0</v>
      </c>
      <c r="P236" s="158">
        <v>0</v>
      </c>
      <c r="Q236" s="158">
        <f>ROUND(E236*P236,2)</f>
        <v>0</v>
      </c>
      <c r="R236" s="158"/>
      <c r="S236" s="158" t="s">
        <v>144</v>
      </c>
      <c r="T236" s="158" t="s">
        <v>144</v>
      </c>
      <c r="U236" s="158">
        <v>7.0000000000000007E-2</v>
      </c>
      <c r="V236" s="158">
        <f>ROUND(E236*U236,2)</f>
        <v>1.72</v>
      </c>
      <c r="W236" s="158"/>
      <c r="X236" s="158" t="s">
        <v>133</v>
      </c>
      <c r="Y236" s="148"/>
      <c r="Z236" s="148"/>
      <c r="AA236" s="148"/>
      <c r="AB236" s="148"/>
      <c r="AC236" s="148"/>
      <c r="AD236" s="148"/>
      <c r="AE236" s="148"/>
      <c r="AF236" s="148"/>
      <c r="AG236" s="148" t="s">
        <v>300</v>
      </c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</row>
    <row r="237" spans="1:60" outlineLevel="1" x14ac:dyDescent="0.25">
      <c r="A237" s="155"/>
      <c r="B237" s="156"/>
      <c r="C237" s="179" t="s">
        <v>430</v>
      </c>
      <c r="D237" s="160"/>
      <c r="E237" s="161">
        <v>6.42</v>
      </c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48"/>
      <c r="Z237" s="148"/>
      <c r="AA237" s="148"/>
      <c r="AB237" s="148"/>
      <c r="AC237" s="148"/>
      <c r="AD237" s="148"/>
      <c r="AE237" s="148"/>
      <c r="AF237" s="148"/>
      <c r="AG237" s="148" t="s">
        <v>168</v>
      </c>
      <c r="AH237" s="148">
        <v>5</v>
      </c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</row>
    <row r="238" spans="1:60" outlineLevel="1" x14ac:dyDescent="0.25">
      <c r="A238" s="155"/>
      <c r="B238" s="156"/>
      <c r="C238" s="179" t="s">
        <v>422</v>
      </c>
      <c r="D238" s="160"/>
      <c r="E238" s="161">
        <v>18.2</v>
      </c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48"/>
      <c r="Z238" s="148"/>
      <c r="AA238" s="148"/>
      <c r="AB238" s="148"/>
      <c r="AC238" s="148"/>
      <c r="AD238" s="148"/>
      <c r="AE238" s="148"/>
      <c r="AF238" s="148"/>
      <c r="AG238" s="148" t="s">
        <v>168</v>
      </c>
      <c r="AH238" s="148">
        <v>5</v>
      </c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</row>
    <row r="239" spans="1:60" outlineLevel="1" x14ac:dyDescent="0.25">
      <c r="A239" s="169">
        <v>107</v>
      </c>
      <c r="B239" s="170" t="s">
        <v>431</v>
      </c>
      <c r="C239" s="178" t="s">
        <v>432</v>
      </c>
      <c r="D239" s="171" t="s">
        <v>187</v>
      </c>
      <c r="E239" s="172">
        <v>7.7129799999999999</v>
      </c>
      <c r="F239" s="173"/>
      <c r="G239" s="174">
        <f>ROUND(E239*F239,2)</f>
        <v>0</v>
      </c>
      <c r="H239" s="159"/>
      <c r="I239" s="158">
        <f>ROUND(E239*H239,2)</f>
        <v>0</v>
      </c>
      <c r="J239" s="159"/>
      <c r="K239" s="158">
        <f>ROUND(E239*J239,2)</f>
        <v>0</v>
      </c>
      <c r="L239" s="158">
        <v>15</v>
      </c>
      <c r="M239" s="158">
        <f>G239*(1+L239/100)</f>
        <v>0</v>
      </c>
      <c r="N239" s="158">
        <v>1.9199999999999998E-2</v>
      </c>
      <c r="O239" s="158">
        <f>ROUND(E239*N239,2)</f>
        <v>0.15</v>
      </c>
      <c r="P239" s="158">
        <v>0</v>
      </c>
      <c r="Q239" s="158">
        <f>ROUND(E239*P239,2)</f>
        <v>0</v>
      </c>
      <c r="R239" s="158" t="s">
        <v>400</v>
      </c>
      <c r="S239" s="158" t="s">
        <v>144</v>
      </c>
      <c r="T239" s="158" t="s">
        <v>144</v>
      </c>
      <c r="U239" s="158">
        <v>0</v>
      </c>
      <c r="V239" s="158">
        <f>ROUND(E239*U239,2)</f>
        <v>0</v>
      </c>
      <c r="W239" s="158"/>
      <c r="X239" s="158" t="s">
        <v>338</v>
      </c>
      <c r="Y239" s="148"/>
      <c r="Z239" s="148"/>
      <c r="AA239" s="148"/>
      <c r="AB239" s="148"/>
      <c r="AC239" s="148"/>
      <c r="AD239" s="148"/>
      <c r="AE239" s="148"/>
      <c r="AF239" s="148"/>
      <c r="AG239" s="148" t="s">
        <v>433</v>
      </c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</row>
    <row r="240" spans="1:60" outlineLevel="1" x14ac:dyDescent="0.25">
      <c r="A240" s="155"/>
      <c r="B240" s="156"/>
      <c r="C240" s="179" t="s">
        <v>434</v>
      </c>
      <c r="D240" s="160"/>
      <c r="E240" s="161">
        <v>4.7099799999999998</v>
      </c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48"/>
      <c r="Z240" s="148"/>
      <c r="AA240" s="148"/>
      <c r="AB240" s="148"/>
      <c r="AC240" s="148"/>
      <c r="AD240" s="148"/>
      <c r="AE240" s="148"/>
      <c r="AF240" s="148"/>
      <c r="AG240" s="148" t="s">
        <v>168</v>
      </c>
      <c r="AH240" s="148">
        <v>5</v>
      </c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</row>
    <row r="241" spans="1:60" outlineLevel="1" x14ac:dyDescent="0.25">
      <c r="A241" s="155"/>
      <c r="B241" s="156"/>
      <c r="C241" s="179" t="s">
        <v>435</v>
      </c>
      <c r="D241" s="160"/>
      <c r="E241" s="161">
        <v>3.0030000000000001</v>
      </c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48"/>
      <c r="Z241" s="148"/>
      <c r="AA241" s="148"/>
      <c r="AB241" s="148"/>
      <c r="AC241" s="148"/>
      <c r="AD241" s="148"/>
      <c r="AE241" s="148"/>
      <c r="AF241" s="148"/>
      <c r="AG241" s="148" t="s">
        <v>168</v>
      </c>
      <c r="AH241" s="148">
        <v>5</v>
      </c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</row>
    <row r="242" spans="1:60" outlineLevel="1" x14ac:dyDescent="0.25">
      <c r="A242" s="155">
        <v>108</v>
      </c>
      <c r="B242" s="156" t="s">
        <v>436</v>
      </c>
      <c r="C242" s="181" t="s">
        <v>437</v>
      </c>
      <c r="D242" s="157" t="s">
        <v>0</v>
      </c>
      <c r="E242" s="175"/>
      <c r="F242" s="159"/>
      <c r="G242" s="158">
        <f>ROUND(E242*F242,2)</f>
        <v>0</v>
      </c>
      <c r="H242" s="159"/>
      <c r="I242" s="158">
        <f>ROUND(E242*H242,2)</f>
        <v>0</v>
      </c>
      <c r="J242" s="159"/>
      <c r="K242" s="158">
        <f>ROUND(E242*J242,2)</f>
        <v>0</v>
      </c>
      <c r="L242" s="158">
        <v>15</v>
      </c>
      <c r="M242" s="158">
        <f>G242*(1+L242/100)</f>
        <v>0</v>
      </c>
      <c r="N242" s="158">
        <v>0</v>
      </c>
      <c r="O242" s="158">
        <f>ROUND(E242*N242,2)</f>
        <v>0</v>
      </c>
      <c r="P242" s="158">
        <v>0</v>
      </c>
      <c r="Q242" s="158">
        <f>ROUND(E242*P242,2)</f>
        <v>0</v>
      </c>
      <c r="R242" s="158"/>
      <c r="S242" s="158" t="s">
        <v>144</v>
      </c>
      <c r="T242" s="158" t="s">
        <v>144</v>
      </c>
      <c r="U242" s="158">
        <v>0</v>
      </c>
      <c r="V242" s="158">
        <f>ROUND(E242*U242,2)</f>
        <v>0</v>
      </c>
      <c r="W242" s="158"/>
      <c r="X242" s="158" t="s">
        <v>296</v>
      </c>
      <c r="Y242" s="148"/>
      <c r="Z242" s="148"/>
      <c r="AA242" s="148"/>
      <c r="AB242" s="148"/>
      <c r="AC242" s="148"/>
      <c r="AD242" s="148"/>
      <c r="AE242" s="148"/>
      <c r="AF242" s="148"/>
      <c r="AG242" s="148" t="s">
        <v>297</v>
      </c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</row>
    <row r="243" spans="1:60" ht="13" x14ac:dyDescent="0.25">
      <c r="A243" s="151" t="s">
        <v>126</v>
      </c>
      <c r="B243" s="152" t="s">
        <v>82</v>
      </c>
      <c r="C243" s="177" t="s">
        <v>83</v>
      </c>
      <c r="D243" s="165"/>
      <c r="E243" s="166"/>
      <c r="F243" s="167"/>
      <c r="G243" s="168">
        <f>SUMIF(AG244:AG251,"&lt;&gt;NOR",G244:G251)</f>
        <v>0</v>
      </c>
      <c r="H243" s="164"/>
      <c r="I243" s="164">
        <f>SUM(I244:I251)</f>
        <v>0</v>
      </c>
      <c r="J243" s="164"/>
      <c r="K243" s="164">
        <f>SUM(K244:K251)</f>
        <v>0</v>
      </c>
      <c r="L243" s="164"/>
      <c r="M243" s="164">
        <f>SUM(M244:M251)</f>
        <v>0</v>
      </c>
      <c r="N243" s="164"/>
      <c r="O243" s="164">
        <f>SUM(O244:O251)</f>
        <v>0.03</v>
      </c>
      <c r="P243" s="164"/>
      <c r="Q243" s="164">
        <f>SUM(Q244:Q251)</f>
        <v>0</v>
      </c>
      <c r="R243" s="164"/>
      <c r="S243" s="164"/>
      <c r="T243" s="164"/>
      <c r="U243" s="164"/>
      <c r="V243" s="164">
        <f>SUM(V244:V251)</f>
        <v>35.28</v>
      </c>
      <c r="W243" s="164"/>
      <c r="X243" s="164"/>
      <c r="AG243" t="s">
        <v>127</v>
      </c>
    </row>
    <row r="244" spans="1:60" outlineLevel="1" x14ac:dyDescent="0.25">
      <c r="A244" s="169">
        <v>109</v>
      </c>
      <c r="B244" s="170" t="s">
        <v>438</v>
      </c>
      <c r="C244" s="178" t="s">
        <v>439</v>
      </c>
      <c r="D244" s="171" t="s">
        <v>187</v>
      </c>
      <c r="E244" s="172">
        <v>32.612699999999997</v>
      </c>
      <c r="F244" s="173"/>
      <c r="G244" s="174">
        <f>ROUND(E244*F244,2)</f>
        <v>0</v>
      </c>
      <c r="H244" s="159"/>
      <c r="I244" s="158">
        <f>ROUND(E244*H244,2)</f>
        <v>0</v>
      </c>
      <c r="J244" s="159"/>
      <c r="K244" s="158">
        <f>ROUND(E244*J244,2)</f>
        <v>0</v>
      </c>
      <c r="L244" s="158">
        <v>15</v>
      </c>
      <c r="M244" s="158">
        <f>G244*(1+L244/100)</f>
        <v>0</v>
      </c>
      <c r="N244" s="158">
        <v>1.0000000000000001E-5</v>
      </c>
      <c r="O244" s="158">
        <f>ROUND(E244*N244,2)</f>
        <v>0</v>
      </c>
      <c r="P244" s="158">
        <v>0</v>
      </c>
      <c r="Q244" s="158">
        <f>ROUND(E244*P244,2)</f>
        <v>0</v>
      </c>
      <c r="R244" s="158"/>
      <c r="S244" s="158" t="s">
        <v>144</v>
      </c>
      <c r="T244" s="158" t="s">
        <v>145</v>
      </c>
      <c r="U244" s="158">
        <v>0.34</v>
      </c>
      <c r="V244" s="158">
        <f>ROUND(E244*U244,2)</f>
        <v>11.09</v>
      </c>
      <c r="W244" s="158"/>
      <c r="X244" s="158" t="s">
        <v>133</v>
      </c>
      <c r="Y244" s="148"/>
      <c r="Z244" s="148"/>
      <c r="AA244" s="148"/>
      <c r="AB244" s="148"/>
      <c r="AC244" s="148"/>
      <c r="AD244" s="148"/>
      <c r="AE244" s="148"/>
      <c r="AF244" s="148"/>
      <c r="AG244" s="148" t="s">
        <v>137</v>
      </c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</row>
    <row r="245" spans="1:60" outlineLevel="1" x14ac:dyDescent="0.25">
      <c r="A245" s="155"/>
      <c r="B245" s="156"/>
      <c r="C245" s="179" t="s">
        <v>236</v>
      </c>
      <c r="D245" s="160"/>
      <c r="E245" s="161">
        <v>18.316199999999998</v>
      </c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48"/>
      <c r="Z245" s="148"/>
      <c r="AA245" s="148"/>
      <c r="AB245" s="148"/>
      <c r="AC245" s="148"/>
      <c r="AD245" s="148"/>
      <c r="AE245" s="148"/>
      <c r="AF245" s="148"/>
      <c r="AG245" s="148" t="s">
        <v>168</v>
      </c>
      <c r="AH245" s="148">
        <v>0</v>
      </c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</row>
    <row r="246" spans="1:60" outlineLevel="1" x14ac:dyDescent="0.25">
      <c r="A246" s="155"/>
      <c r="B246" s="156"/>
      <c r="C246" s="179" t="s">
        <v>237</v>
      </c>
      <c r="D246" s="160"/>
      <c r="E246" s="161">
        <v>14.2965</v>
      </c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48"/>
      <c r="Z246" s="148"/>
      <c r="AA246" s="148"/>
      <c r="AB246" s="148"/>
      <c r="AC246" s="148"/>
      <c r="AD246" s="148"/>
      <c r="AE246" s="148"/>
      <c r="AF246" s="148"/>
      <c r="AG246" s="148" t="s">
        <v>168</v>
      </c>
      <c r="AH246" s="148">
        <v>0</v>
      </c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</row>
    <row r="247" spans="1:60" outlineLevel="1" x14ac:dyDescent="0.25">
      <c r="A247" s="169">
        <v>110</v>
      </c>
      <c r="B247" s="170" t="s">
        <v>440</v>
      </c>
      <c r="C247" s="178" t="s">
        <v>441</v>
      </c>
      <c r="D247" s="171" t="s">
        <v>183</v>
      </c>
      <c r="E247" s="172">
        <v>31.1</v>
      </c>
      <c r="F247" s="173"/>
      <c r="G247" s="174">
        <f>ROUND(E247*F247,2)</f>
        <v>0</v>
      </c>
      <c r="H247" s="159"/>
      <c r="I247" s="158">
        <f>ROUND(E247*H247,2)</f>
        <v>0</v>
      </c>
      <c r="J247" s="159"/>
      <c r="K247" s="158">
        <f>ROUND(E247*J247,2)</f>
        <v>0</v>
      </c>
      <c r="L247" s="158">
        <v>15</v>
      </c>
      <c r="M247" s="158">
        <f>G247*(1+L247/100)</f>
        <v>0</v>
      </c>
      <c r="N247" s="158">
        <v>7.2999999999999996E-4</v>
      </c>
      <c r="O247" s="158">
        <f>ROUND(E247*N247,2)</f>
        <v>0.02</v>
      </c>
      <c r="P247" s="158">
        <v>0</v>
      </c>
      <c r="Q247" s="158">
        <f>ROUND(E247*P247,2)</f>
        <v>0</v>
      </c>
      <c r="R247" s="158"/>
      <c r="S247" s="158" t="s">
        <v>144</v>
      </c>
      <c r="T247" s="158" t="s">
        <v>145</v>
      </c>
      <c r="U247" s="158">
        <v>0.18</v>
      </c>
      <c r="V247" s="158">
        <f>ROUND(E247*U247,2)</f>
        <v>5.6</v>
      </c>
      <c r="W247" s="158"/>
      <c r="X247" s="158" t="s">
        <v>133</v>
      </c>
      <c r="Y247" s="148"/>
      <c r="Z247" s="148"/>
      <c r="AA247" s="148"/>
      <c r="AB247" s="148"/>
      <c r="AC247" s="148"/>
      <c r="AD247" s="148"/>
      <c r="AE247" s="148"/>
      <c r="AF247" s="148"/>
      <c r="AG247" s="148" t="s">
        <v>137</v>
      </c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</row>
    <row r="248" spans="1:60" outlineLevel="1" x14ac:dyDescent="0.25">
      <c r="A248" s="155"/>
      <c r="B248" s="156"/>
      <c r="C248" s="179" t="s">
        <v>442</v>
      </c>
      <c r="D248" s="160"/>
      <c r="E248" s="161">
        <v>31.1</v>
      </c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48"/>
      <c r="Z248" s="148"/>
      <c r="AA248" s="148"/>
      <c r="AB248" s="148"/>
      <c r="AC248" s="148"/>
      <c r="AD248" s="148"/>
      <c r="AE248" s="148"/>
      <c r="AF248" s="148"/>
      <c r="AG248" s="148" t="s">
        <v>168</v>
      </c>
      <c r="AH248" s="148">
        <v>5</v>
      </c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</row>
    <row r="249" spans="1:60" outlineLevel="1" x14ac:dyDescent="0.25">
      <c r="A249" s="169">
        <v>111</v>
      </c>
      <c r="B249" s="170" t="s">
        <v>443</v>
      </c>
      <c r="C249" s="178" t="s">
        <v>444</v>
      </c>
      <c r="D249" s="171" t="s">
        <v>187</v>
      </c>
      <c r="E249" s="172">
        <v>32.612699999999997</v>
      </c>
      <c r="F249" s="173"/>
      <c r="G249" s="174">
        <f>ROUND(E249*F249,2)</f>
        <v>0</v>
      </c>
      <c r="H249" s="159"/>
      <c r="I249" s="158">
        <f>ROUND(E249*H249,2)</f>
        <v>0</v>
      </c>
      <c r="J249" s="159"/>
      <c r="K249" s="158">
        <f>ROUND(E249*J249,2)</f>
        <v>0</v>
      </c>
      <c r="L249" s="158">
        <v>15</v>
      </c>
      <c r="M249" s="158">
        <f>G249*(1+L249/100)</f>
        <v>0</v>
      </c>
      <c r="N249" s="158">
        <v>3.5E-4</v>
      </c>
      <c r="O249" s="158">
        <f>ROUND(E249*N249,2)</f>
        <v>0.01</v>
      </c>
      <c r="P249" s="158">
        <v>0</v>
      </c>
      <c r="Q249" s="158">
        <f>ROUND(E249*P249,2)</f>
        <v>0</v>
      </c>
      <c r="R249" s="158"/>
      <c r="S249" s="158" t="s">
        <v>144</v>
      </c>
      <c r="T249" s="158" t="s">
        <v>145</v>
      </c>
      <c r="U249" s="158">
        <v>0.56999999999999995</v>
      </c>
      <c r="V249" s="158">
        <f>ROUND(E249*U249,2)</f>
        <v>18.59</v>
      </c>
      <c r="W249" s="158"/>
      <c r="X249" s="158" t="s">
        <v>133</v>
      </c>
      <c r="Y249" s="148"/>
      <c r="Z249" s="148"/>
      <c r="AA249" s="148"/>
      <c r="AB249" s="148"/>
      <c r="AC249" s="148"/>
      <c r="AD249" s="148"/>
      <c r="AE249" s="148"/>
      <c r="AF249" s="148"/>
      <c r="AG249" s="148" t="s">
        <v>137</v>
      </c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</row>
    <row r="250" spans="1:60" outlineLevel="1" x14ac:dyDescent="0.25">
      <c r="A250" s="155"/>
      <c r="B250" s="156"/>
      <c r="C250" s="179" t="s">
        <v>445</v>
      </c>
      <c r="D250" s="160"/>
      <c r="E250" s="161">
        <v>32.612699999999997</v>
      </c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48"/>
      <c r="Z250" s="148"/>
      <c r="AA250" s="148"/>
      <c r="AB250" s="148"/>
      <c r="AC250" s="148"/>
      <c r="AD250" s="148"/>
      <c r="AE250" s="148"/>
      <c r="AF250" s="148"/>
      <c r="AG250" s="148" t="s">
        <v>168</v>
      </c>
      <c r="AH250" s="148">
        <v>5</v>
      </c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</row>
    <row r="251" spans="1:60" outlineLevel="1" x14ac:dyDescent="0.25">
      <c r="A251" s="155">
        <v>112</v>
      </c>
      <c r="B251" s="156" t="s">
        <v>446</v>
      </c>
      <c r="C251" s="181" t="s">
        <v>447</v>
      </c>
      <c r="D251" s="157" t="s">
        <v>0</v>
      </c>
      <c r="E251" s="175"/>
      <c r="F251" s="159"/>
      <c r="G251" s="158">
        <f>ROUND(E251*F251,2)</f>
        <v>0</v>
      </c>
      <c r="H251" s="159"/>
      <c r="I251" s="158">
        <f>ROUND(E251*H251,2)</f>
        <v>0</v>
      </c>
      <c r="J251" s="159"/>
      <c r="K251" s="158">
        <f>ROUND(E251*J251,2)</f>
        <v>0</v>
      </c>
      <c r="L251" s="158">
        <v>15</v>
      </c>
      <c r="M251" s="158">
        <f>G251*(1+L251/100)</f>
        <v>0</v>
      </c>
      <c r="N251" s="158">
        <v>0</v>
      </c>
      <c r="O251" s="158">
        <f>ROUND(E251*N251,2)</f>
        <v>0</v>
      </c>
      <c r="P251" s="158">
        <v>0</v>
      </c>
      <c r="Q251" s="158">
        <f>ROUND(E251*P251,2)</f>
        <v>0</v>
      </c>
      <c r="R251" s="158"/>
      <c r="S251" s="158" t="s">
        <v>144</v>
      </c>
      <c r="T251" s="158" t="s">
        <v>145</v>
      </c>
      <c r="U251" s="158">
        <v>0</v>
      </c>
      <c r="V251" s="158">
        <f>ROUND(E251*U251,2)</f>
        <v>0</v>
      </c>
      <c r="W251" s="158"/>
      <c r="X251" s="158" t="s">
        <v>296</v>
      </c>
      <c r="Y251" s="148"/>
      <c r="Z251" s="148"/>
      <c r="AA251" s="148"/>
      <c r="AB251" s="148"/>
      <c r="AC251" s="148"/>
      <c r="AD251" s="148"/>
      <c r="AE251" s="148"/>
      <c r="AF251" s="148"/>
      <c r="AG251" s="148" t="s">
        <v>297</v>
      </c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</row>
    <row r="252" spans="1:60" ht="13" x14ac:dyDescent="0.25">
      <c r="A252" s="151" t="s">
        <v>126</v>
      </c>
      <c r="B252" s="152" t="s">
        <v>84</v>
      </c>
      <c r="C252" s="177" t="s">
        <v>85</v>
      </c>
      <c r="D252" s="165"/>
      <c r="E252" s="166"/>
      <c r="F252" s="167"/>
      <c r="G252" s="168">
        <f>SUMIF(AG253:AG265,"&lt;&gt;NOR",G253:G265)</f>
        <v>0</v>
      </c>
      <c r="H252" s="164"/>
      <c r="I252" s="164">
        <f>SUM(I253:I265)</f>
        <v>0</v>
      </c>
      <c r="J252" s="164"/>
      <c r="K252" s="164">
        <f>SUM(K253:K265)</f>
        <v>0</v>
      </c>
      <c r="L252" s="164"/>
      <c r="M252" s="164">
        <f>SUM(M253:M265)</f>
        <v>0</v>
      </c>
      <c r="N252" s="164"/>
      <c r="O252" s="164">
        <f>SUM(O253:O265)</f>
        <v>0.04</v>
      </c>
      <c r="P252" s="164"/>
      <c r="Q252" s="164">
        <f>SUM(Q253:Q265)</f>
        <v>0</v>
      </c>
      <c r="R252" s="164"/>
      <c r="S252" s="164"/>
      <c r="T252" s="164"/>
      <c r="U252" s="164"/>
      <c r="V252" s="164">
        <f>SUM(V253:V265)</f>
        <v>6.9499999999999993</v>
      </c>
      <c r="W252" s="164"/>
      <c r="X252" s="164"/>
      <c r="AG252" t="s">
        <v>127</v>
      </c>
    </row>
    <row r="253" spans="1:60" outlineLevel="1" x14ac:dyDescent="0.25">
      <c r="A253" s="169">
        <v>113</v>
      </c>
      <c r="B253" s="170" t="s">
        <v>448</v>
      </c>
      <c r="C253" s="178" t="s">
        <v>449</v>
      </c>
      <c r="D253" s="171" t="s">
        <v>187</v>
      </c>
      <c r="E253" s="172">
        <v>11.224</v>
      </c>
      <c r="F253" s="173"/>
      <c r="G253" s="174">
        <f>ROUND(E253*F253,2)</f>
        <v>0</v>
      </c>
      <c r="H253" s="159"/>
      <c r="I253" s="158">
        <f>ROUND(E253*H253,2)</f>
        <v>0</v>
      </c>
      <c r="J253" s="159"/>
      <c r="K253" s="158">
        <f>ROUND(E253*J253,2)</f>
        <v>0</v>
      </c>
      <c r="L253" s="158">
        <v>15</v>
      </c>
      <c r="M253" s="158">
        <f>G253*(1+L253/100)</f>
        <v>0</v>
      </c>
      <c r="N253" s="158">
        <v>0</v>
      </c>
      <c r="O253" s="158">
        <f>ROUND(E253*N253,2)</f>
        <v>0</v>
      </c>
      <c r="P253" s="158">
        <v>0</v>
      </c>
      <c r="Q253" s="158">
        <f>ROUND(E253*P253,2)</f>
        <v>0</v>
      </c>
      <c r="R253" s="158"/>
      <c r="S253" s="158" t="s">
        <v>131</v>
      </c>
      <c r="T253" s="158" t="s">
        <v>132</v>
      </c>
      <c r="U253" s="158">
        <v>0</v>
      </c>
      <c r="V253" s="158">
        <f>ROUND(E253*U253,2)</f>
        <v>0</v>
      </c>
      <c r="W253" s="158"/>
      <c r="X253" s="158" t="s">
        <v>133</v>
      </c>
      <c r="Y253" s="148"/>
      <c r="Z253" s="148"/>
      <c r="AA253" s="148"/>
      <c r="AB253" s="148"/>
      <c r="AC253" s="148"/>
      <c r="AD253" s="148"/>
      <c r="AE253" s="148"/>
      <c r="AF253" s="148"/>
      <c r="AG253" s="148" t="s">
        <v>300</v>
      </c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</row>
    <row r="254" spans="1:60" outlineLevel="1" x14ac:dyDescent="0.25">
      <c r="A254" s="155"/>
      <c r="B254" s="156"/>
      <c r="C254" s="179" t="s">
        <v>191</v>
      </c>
      <c r="D254" s="160"/>
      <c r="E254" s="161">
        <v>11.224</v>
      </c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48"/>
      <c r="Z254" s="148"/>
      <c r="AA254" s="148"/>
      <c r="AB254" s="148"/>
      <c r="AC254" s="148"/>
      <c r="AD254" s="148"/>
      <c r="AE254" s="148"/>
      <c r="AF254" s="148"/>
      <c r="AG254" s="148" t="s">
        <v>168</v>
      </c>
      <c r="AH254" s="148">
        <v>5</v>
      </c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</row>
    <row r="255" spans="1:60" outlineLevel="1" x14ac:dyDescent="0.25">
      <c r="A255" s="169">
        <v>114</v>
      </c>
      <c r="B255" s="170" t="s">
        <v>450</v>
      </c>
      <c r="C255" s="178" t="s">
        <v>451</v>
      </c>
      <c r="D255" s="171" t="s">
        <v>187</v>
      </c>
      <c r="E255" s="172">
        <v>11.224</v>
      </c>
      <c r="F255" s="173"/>
      <c r="G255" s="174">
        <f>ROUND(E255*F255,2)</f>
        <v>0</v>
      </c>
      <c r="H255" s="159"/>
      <c r="I255" s="158">
        <f>ROUND(E255*H255,2)</f>
        <v>0</v>
      </c>
      <c r="J255" s="159"/>
      <c r="K255" s="158">
        <f>ROUND(E255*J255,2)</f>
        <v>0</v>
      </c>
      <c r="L255" s="158">
        <v>15</v>
      </c>
      <c r="M255" s="158">
        <f>G255*(1+L255/100)</f>
        <v>0</v>
      </c>
      <c r="N255" s="158">
        <v>0</v>
      </c>
      <c r="O255" s="158">
        <f>ROUND(E255*N255,2)</f>
        <v>0</v>
      </c>
      <c r="P255" s="158">
        <v>0</v>
      </c>
      <c r="Q255" s="158">
        <f>ROUND(E255*P255,2)</f>
        <v>0</v>
      </c>
      <c r="R255" s="158"/>
      <c r="S255" s="158" t="s">
        <v>131</v>
      </c>
      <c r="T255" s="158" t="s">
        <v>132</v>
      </c>
      <c r="U255" s="158">
        <v>0</v>
      </c>
      <c r="V255" s="158">
        <f>ROUND(E255*U255,2)</f>
        <v>0</v>
      </c>
      <c r="W255" s="158"/>
      <c r="X255" s="158" t="s">
        <v>133</v>
      </c>
      <c r="Y255" s="148"/>
      <c r="Z255" s="148"/>
      <c r="AA255" s="148"/>
      <c r="AB255" s="148"/>
      <c r="AC255" s="148"/>
      <c r="AD255" s="148"/>
      <c r="AE255" s="148"/>
      <c r="AF255" s="148"/>
      <c r="AG255" s="148" t="s">
        <v>300</v>
      </c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</row>
    <row r="256" spans="1:60" outlineLevel="1" x14ac:dyDescent="0.25">
      <c r="A256" s="155"/>
      <c r="B256" s="156"/>
      <c r="C256" s="179" t="s">
        <v>452</v>
      </c>
      <c r="D256" s="160"/>
      <c r="E256" s="161">
        <v>11.224</v>
      </c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48"/>
      <c r="Z256" s="148"/>
      <c r="AA256" s="148"/>
      <c r="AB256" s="148"/>
      <c r="AC256" s="148"/>
      <c r="AD256" s="148"/>
      <c r="AE256" s="148"/>
      <c r="AF256" s="148"/>
      <c r="AG256" s="148" t="s">
        <v>168</v>
      </c>
      <c r="AH256" s="148">
        <v>5</v>
      </c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</row>
    <row r="257" spans="1:60" outlineLevel="1" x14ac:dyDescent="0.25">
      <c r="A257" s="169">
        <v>115</v>
      </c>
      <c r="B257" s="170" t="s">
        <v>453</v>
      </c>
      <c r="C257" s="178" t="s">
        <v>454</v>
      </c>
      <c r="D257" s="171" t="s">
        <v>187</v>
      </c>
      <c r="E257" s="172">
        <v>11.224</v>
      </c>
      <c r="F257" s="173"/>
      <c r="G257" s="174">
        <f>ROUND(E257*F257,2)</f>
        <v>0</v>
      </c>
      <c r="H257" s="159"/>
      <c r="I257" s="158">
        <f>ROUND(E257*H257,2)</f>
        <v>0</v>
      </c>
      <c r="J257" s="159"/>
      <c r="K257" s="158">
        <f>ROUND(E257*J257,2)</f>
        <v>0</v>
      </c>
      <c r="L257" s="158">
        <v>15</v>
      </c>
      <c r="M257" s="158">
        <f>G257*(1+L257/100)</f>
        <v>0</v>
      </c>
      <c r="N257" s="158">
        <v>0</v>
      </c>
      <c r="O257" s="158">
        <f>ROUND(E257*N257,2)</f>
        <v>0</v>
      </c>
      <c r="P257" s="158">
        <v>0</v>
      </c>
      <c r="Q257" s="158">
        <f>ROUND(E257*P257,2)</f>
        <v>0</v>
      </c>
      <c r="R257" s="158"/>
      <c r="S257" s="158" t="s">
        <v>144</v>
      </c>
      <c r="T257" s="158" t="s">
        <v>144</v>
      </c>
      <c r="U257" s="158">
        <v>4.5999999999999999E-2</v>
      </c>
      <c r="V257" s="158">
        <f>ROUND(E257*U257,2)</f>
        <v>0.52</v>
      </c>
      <c r="W257" s="158"/>
      <c r="X257" s="158" t="s">
        <v>133</v>
      </c>
      <c r="Y257" s="148"/>
      <c r="Z257" s="148"/>
      <c r="AA257" s="148"/>
      <c r="AB257" s="148"/>
      <c r="AC257" s="148"/>
      <c r="AD257" s="148"/>
      <c r="AE257" s="148"/>
      <c r="AF257" s="148"/>
      <c r="AG257" s="148" t="s">
        <v>300</v>
      </c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</row>
    <row r="258" spans="1:60" outlineLevel="1" x14ac:dyDescent="0.25">
      <c r="A258" s="155"/>
      <c r="B258" s="156"/>
      <c r="C258" s="179" t="s">
        <v>455</v>
      </c>
      <c r="D258" s="160"/>
      <c r="E258" s="161">
        <v>11.224</v>
      </c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48"/>
      <c r="Z258" s="148"/>
      <c r="AA258" s="148"/>
      <c r="AB258" s="148"/>
      <c r="AC258" s="148"/>
      <c r="AD258" s="148"/>
      <c r="AE258" s="148"/>
      <c r="AF258" s="148"/>
      <c r="AG258" s="148" t="s">
        <v>168</v>
      </c>
      <c r="AH258" s="148">
        <v>5</v>
      </c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</row>
    <row r="259" spans="1:60" ht="20" outlineLevel="1" x14ac:dyDescent="0.25">
      <c r="A259" s="169">
        <v>116</v>
      </c>
      <c r="B259" s="170" t="s">
        <v>456</v>
      </c>
      <c r="C259" s="178" t="s">
        <v>457</v>
      </c>
      <c r="D259" s="171" t="s">
        <v>183</v>
      </c>
      <c r="E259" s="172">
        <v>15.72</v>
      </c>
      <c r="F259" s="173"/>
      <c r="G259" s="174">
        <f>ROUND(E259*F259,2)</f>
        <v>0</v>
      </c>
      <c r="H259" s="159"/>
      <c r="I259" s="158">
        <f>ROUND(E259*H259,2)</f>
        <v>0</v>
      </c>
      <c r="J259" s="159"/>
      <c r="K259" s="158">
        <f>ROUND(E259*J259,2)</f>
        <v>0</v>
      </c>
      <c r="L259" s="158">
        <v>15</v>
      </c>
      <c r="M259" s="158">
        <f>G259*(1+L259/100)</f>
        <v>0</v>
      </c>
      <c r="N259" s="158">
        <v>8.0000000000000007E-5</v>
      </c>
      <c r="O259" s="158">
        <f>ROUND(E259*N259,2)</f>
        <v>0</v>
      </c>
      <c r="P259" s="158">
        <v>0</v>
      </c>
      <c r="Q259" s="158">
        <f>ROUND(E259*P259,2)</f>
        <v>0</v>
      </c>
      <c r="R259" s="158"/>
      <c r="S259" s="158" t="s">
        <v>144</v>
      </c>
      <c r="T259" s="158" t="s">
        <v>144</v>
      </c>
      <c r="U259" s="158">
        <v>0.13719999999999999</v>
      </c>
      <c r="V259" s="158">
        <f>ROUND(E259*U259,2)</f>
        <v>2.16</v>
      </c>
      <c r="W259" s="158"/>
      <c r="X259" s="158" t="s">
        <v>133</v>
      </c>
      <c r="Y259" s="148"/>
      <c r="Z259" s="148"/>
      <c r="AA259" s="148"/>
      <c r="AB259" s="148"/>
      <c r="AC259" s="148"/>
      <c r="AD259" s="148"/>
      <c r="AE259" s="148"/>
      <c r="AF259" s="148"/>
      <c r="AG259" s="148" t="s">
        <v>300</v>
      </c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</row>
    <row r="260" spans="1:60" outlineLevel="1" x14ac:dyDescent="0.25">
      <c r="A260" s="155"/>
      <c r="B260" s="156"/>
      <c r="C260" s="179" t="s">
        <v>458</v>
      </c>
      <c r="D260" s="160"/>
      <c r="E260" s="161">
        <v>15.72</v>
      </c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48"/>
      <c r="Z260" s="148"/>
      <c r="AA260" s="148"/>
      <c r="AB260" s="148"/>
      <c r="AC260" s="148"/>
      <c r="AD260" s="148"/>
      <c r="AE260" s="148"/>
      <c r="AF260" s="148"/>
      <c r="AG260" s="148" t="s">
        <v>168</v>
      </c>
      <c r="AH260" s="148">
        <v>5</v>
      </c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</row>
    <row r="261" spans="1:60" ht="20" outlineLevel="1" x14ac:dyDescent="0.25">
      <c r="A261" s="169">
        <v>117</v>
      </c>
      <c r="B261" s="170" t="s">
        <v>459</v>
      </c>
      <c r="C261" s="178" t="s">
        <v>460</v>
      </c>
      <c r="D261" s="171" t="s">
        <v>187</v>
      </c>
      <c r="E261" s="172">
        <v>11.224</v>
      </c>
      <c r="F261" s="173"/>
      <c r="G261" s="174">
        <f>ROUND(E261*F261,2)</f>
        <v>0</v>
      </c>
      <c r="H261" s="159"/>
      <c r="I261" s="158">
        <f>ROUND(E261*H261,2)</f>
        <v>0</v>
      </c>
      <c r="J261" s="159"/>
      <c r="K261" s="158">
        <f>ROUND(E261*J261,2)</f>
        <v>0</v>
      </c>
      <c r="L261" s="158">
        <v>15</v>
      </c>
      <c r="M261" s="158">
        <f>G261*(1+L261/100)</f>
        <v>0</v>
      </c>
      <c r="N261" s="158">
        <v>2.5000000000000001E-4</v>
      </c>
      <c r="O261" s="158">
        <f>ROUND(E261*N261,2)</f>
        <v>0</v>
      </c>
      <c r="P261" s="158">
        <v>0</v>
      </c>
      <c r="Q261" s="158">
        <f>ROUND(E261*P261,2)</f>
        <v>0</v>
      </c>
      <c r="R261" s="158"/>
      <c r="S261" s="158" t="s">
        <v>144</v>
      </c>
      <c r="T261" s="158" t="s">
        <v>144</v>
      </c>
      <c r="U261" s="158">
        <v>0.38</v>
      </c>
      <c r="V261" s="158">
        <f>ROUND(E261*U261,2)</f>
        <v>4.2699999999999996</v>
      </c>
      <c r="W261" s="158"/>
      <c r="X261" s="158" t="s">
        <v>133</v>
      </c>
      <c r="Y261" s="148"/>
      <c r="Z261" s="148"/>
      <c r="AA261" s="148"/>
      <c r="AB261" s="148"/>
      <c r="AC261" s="148"/>
      <c r="AD261" s="148"/>
      <c r="AE261" s="148"/>
      <c r="AF261" s="148"/>
      <c r="AG261" s="148" t="s">
        <v>300</v>
      </c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</row>
    <row r="262" spans="1:60" outlineLevel="1" x14ac:dyDescent="0.25">
      <c r="A262" s="155"/>
      <c r="B262" s="156"/>
      <c r="C262" s="179" t="s">
        <v>452</v>
      </c>
      <c r="D262" s="160"/>
      <c r="E262" s="161">
        <v>11.224</v>
      </c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48"/>
      <c r="Z262" s="148"/>
      <c r="AA262" s="148"/>
      <c r="AB262" s="148"/>
      <c r="AC262" s="148"/>
      <c r="AD262" s="148"/>
      <c r="AE262" s="148"/>
      <c r="AF262" s="148"/>
      <c r="AG262" s="148" t="s">
        <v>168</v>
      </c>
      <c r="AH262" s="148">
        <v>5</v>
      </c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</row>
    <row r="263" spans="1:60" outlineLevel="1" x14ac:dyDescent="0.25">
      <c r="A263" s="169">
        <v>118</v>
      </c>
      <c r="B263" s="170" t="s">
        <v>461</v>
      </c>
      <c r="C263" s="178" t="s">
        <v>462</v>
      </c>
      <c r="D263" s="171" t="s">
        <v>187</v>
      </c>
      <c r="E263" s="172">
        <v>11.7852</v>
      </c>
      <c r="F263" s="173"/>
      <c r="G263" s="174">
        <f>ROUND(E263*F263,2)</f>
        <v>0</v>
      </c>
      <c r="H263" s="159"/>
      <c r="I263" s="158">
        <f>ROUND(E263*H263,2)</f>
        <v>0</v>
      </c>
      <c r="J263" s="159"/>
      <c r="K263" s="158">
        <f>ROUND(E263*J263,2)</f>
        <v>0</v>
      </c>
      <c r="L263" s="158">
        <v>15</v>
      </c>
      <c r="M263" s="158">
        <f>G263*(1+L263/100)</f>
        <v>0</v>
      </c>
      <c r="N263" s="158">
        <v>3.5000000000000001E-3</v>
      </c>
      <c r="O263" s="158">
        <f>ROUND(E263*N263,2)</f>
        <v>0.04</v>
      </c>
      <c r="P263" s="158">
        <v>0</v>
      </c>
      <c r="Q263" s="158">
        <f>ROUND(E263*P263,2)</f>
        <v>0</v>
      </c>
      <c r="R263" s="158" t="s">
        <v>400</v>
      </c>
      <c r="S263" s="158" t="s">
        <v>144</v>
      </c>
      <c r="T263" s="158" t="s">
        <v>144</v>
      </c>
      <c r="U263" s="158">
        <v>0</v>
      </c>
      <c r="V263" s="158">
        <f>ROUND(E263*U263,2)</f>
        <v>0</v>
      </c>
      <c r="W263" s="158"/>
      <c r="X263" s="158" t="s">
        <v>338</v>
      </c>
      <c r="Y263" s="148"/>
      <c r="Z263" s="148"/>
      <c r="AA263" s="148"/>
      <c r="AB263" s="148"/>
      <c r="AC263" s="148"/>
      <c r="AD263" s="148"/>
      <c r="AE263" s="148"/>
      <c r="AF263" s="148"/>
      <c r="AG263" s="148" t="s">
        <v>339</v>
      </c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</row>
    <row r="264" spans="1:60" outlineLevel="1" x14ac:dyDescent="0.25">
      <c r="A264" s="155"/>
      <c r="B264" s="156"/>
      <c r="C264" s="179" t="s">
        <v>463</v>
      </c>
      <c r="D264" s="160"/>
      <c r="E264" s="161">
        <v>11.7852</v>
      </c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48"/>
      <c r="Z264" s="148"/>
      <c r="AA264" s="148"/>
      <c r="AB264" s="148"/>
      <c r="AC264" s="148"/>
      <c r="AD264" s="148"/>
      <c r="AE264" s="148"/>
      <c r="AF264" s="148"/>
      <c r="AG264" s="148" t="s">
        <v>168</v>
      </c>
      <c r="AH264" s="148">
        <v>5</v>
      </c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</row>
    <row r="265" spans="1:60" outlineLevel="1" x14ac:dyDescent="0.25">
      <c r="A265" s="155">
        <v>119</v>
      </c>
      <c r="B265" s="156" t="s">
        <v>464</v>
      </c>
      <c r="C265" s="181" t="s">
        <v>465</v>
      </c>
      <c r="D265" s="157" t="s">
        <v>0</v>
      </c>
      <c r="E265" s="175"/>
      <c r="F265" s="159"/>
      <c r="G265" s="158">
        <f>ROUND(E265*F265,2)</f>
        <v>0</v>
      </c>
      <c r="H265" s="159"/>
      <c r="I265" s="158">
        <f>ROUND(E265*H265,2)</f>
        <v>0</v>
      </c>
      <c r="J265" s="159"/>
      <c r="K265" s="158">
        <f>ROUND(E265*J265,2)</f>
        <v>0</v>
      </c>
      <c r="L265" s="158">
        <v>15</v>
      </c>
      <c r="M265" s="158">
        <f>G265*(1+L265/100)</f>
        <v>0</v>
      </c>
      <c r="N265" s="158">
        <v>0</v>
      </c>
      <c r="O265" s="158">
        <f>ROUND(E265*N265,2)</f>
        <v>0</v>
      </c>
      <c r="P265" s="158">
        <v>0</v>
      </c>
      <c r="Q265" s="158">
        <f>ROUND(E265*P265,2)</f>
        <v>0</v>
      </c>
      <c r="R265" s="158"/>
      <c r="S265" s="158" t="s">
        <v>144</v>
      </c>
      <c r="T265" s="158" t="s">
        <v>144</v>
      </c>
      <c r="U265" s="158">
        <v>0</v>
      </c>
      <c r="V265" s="158">
        <f>ROUND(E265*U265,2)</f>
        <v>0</v>
      </c>
      <c r="W265" s="158"/>
      <c r="X265" s="158" t="s">
        <v>296</v>
      </c>
      <c r="Y265" s="148"/>
      <c r="Z265" s="148"/>
      <c r="AA265" s="148"/>
      <c r="AB265" s="148"/>
      <c r="AC265" s="148"/>
      <c r="AD265" s="148"/>
      <c r="AE265" s="148"/>
      <c r="AF265" s="148"/>
      <c r="AG265" s="148" t="s">
        <v>297</v>
      </c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</row>
    <row r="266" spans="1:60" ht="13" x14ac:dyDescent="0.25">
      <c r="A266" s="151" t="s">
        <v>126</v>
      </c>
      <c r="B266" s="152" t="s">
        <v>86</v>
      </c>
      <c r="C266" s="177" t="s">
        <v>87</v>
      </c>
      <c r="D266" s="165"/>
      <c r="E266" s="166"/>
      <c r="F266" s="167"/>
      <c r="G266" s="168">
        <f>SUMIF(AG267:AG273,"&lt;&gt;NOR",G267:G273)</f>
        <v>0</v>
      </c>
      <c r="H266" s="164"/>
      <c r="I266" s="164">
        <f>SUM(I267:I273)</f>
        <v>0</v>
      </c>
      <c r="J266" s="164"/>
      <c r="K266" s="164">
        <f>SUM(K267:K273)</f>
        <v>0</v>
      </c>
      <c r="L266" s="164"/>
      <c r="M266" s="164">
        <f>SUM(M267:M273)</f>
        <v>0</v>
      </c>
      <c r="N266" s="164"/>
      <c r="O266" s="164">
        <f>SUM(O267:O273)</f>
        <v>0.02</v>
      </c>
      <c r="P266" s="164"/>
      <c r="Q266" s="164">
        <f>SUM(Q267:Q273)</f>
        <v>0</v>
      </c>
      <c r="R266" s="164"/>
      <c r="S266" s="164"/>
      <c r="T266" s="164"/>
      <c r="U266" s="164"/>
      <c r="V266" s="164">
        <f>SUM(V267:V273)</f>
        <v>5.23</v>
      </c>
      <c r="W266" s="164"/>
      <c r="X266" s="164"/>
      <c r="AG266" t="s">
        <v>127</v>
      </c>
    </row>
    <row r="267" spans="1:60" outlineLevel="1" x14ac:dyDescent="0.25">
      <c r="A267" s="169">
        <v>120</v>
      </c>
      <c r="B267" s="170" t="s">
        <v>466</v>
      </c>
      <c r="C267" s="178" t="s">
        <v>467</v>
      </c>
      <c r="D267" s="171" t="s">
        <v>187</v>
      </c>
      <c r="E267" s="172">
        <v>11.224</v>
      </c>
      <c r="F267" s="173"/>
      <c r="G267" s="174">
        <f>ROUND(E267*F267,2)</f>
        <v>0</v>
      </c>
      <c r="H267" s="159"/>
      <c r="I267" s="158">
        <f>ROUND(E267*H267,2)</f>
        <v>0</v>
      </c>
      <c r="J267" s="159"/>
      <c r="K267" s="158">
        <f>ROUND(E267*J267,2)</f>
        <v>0</v>
      </c>
      <c r="L267" s="158">
        <v>15</v>
      </c>
      <c r="M267" s="158">
        <f>G267*(1+L267/100)</f>
        <v>0</v>
      </c>
      <c r="N267" s="158">
        <v>0</v>
      </c>
      <c r="O267" s="158">
        <f>ROUND(E267*N267,2)</f>
        <v>0</v>
      </c>
      <c r="P267" s="158">
        <v>0</v>
      </c>
      <c r="Q267" s="158">
        <f>ROUND(E267*P267,2)</f>
        <v>0</v>
      </c>
      <c r="R267" s="158"/>
      <c r="S267" s="158" t="s">
        <v>144</v>
      </c>
      <c r="T267" s="158" t="s">
        <v>144</v>
      </c>
      <c r="U267" s="158">
        <v>1.6E-2</v>
      </c>
      <c r="V267" s="158">
        <f>ROUND(E267*U267,2)</f>
        <v>0.18</v>
      </c>
      <c r="W267" s="158"/>
      <c r="X267" s="158" t="s">
        <v>133</v>
      </c>
      <c r="Y267" s="148"/>
      <c r="Z267" s="148"/>
      <c r="AA267" s="148"/>
      <c r="AB267" s="148"/>
      <c r="AC267" s="148"/>
      <c r="AD267" s="148"/>
      <c r="AE267" s="148"/>
      <c r="AF267" s="148"/>
      <c r="AG267" s="148" t="s">
        <v>137</v>
      </c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</row>
    <row r="268" spans="1:60" outlineLevel="1" x14ac:dyDescent="0.25">
      <c r="A268" s="155"/>
      <c r="B268" s="156"/>
      <c r="C268" s="179" t="s">
        <v>452</v>
      </c>
      <c r="D268" s="160"/>
      <c r="E268" s="161">
        <v>11.224</v>
      </c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48"/>
      <c r="Z268" s="148"/>
      <c r="AA268" s="148"/>
      <c r="AB268" s="148"/>
      <c r="AC268" s="148"/>
      <c r="AD268" s="148"/>
      <c r="AE268" s="148"/>
      <c r="AF268" s="148"/>
      <c r="AG268" s="148" t="s">
        <v>168</v>
      </c>
      <c r="AH268" s="148">
        <v>5</v>
      </c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</row>
    <row r="269" spans="1:60" outlineLevel="1" x14ac:dyDescent="0.25">
      <c r="A269" s="169">
        <v>121</v>
      </c>
      <c r="B269" s="170" t="s">
        <v>468</v>
      </c>
      <c r="C269" s="178" t="s">
        <v>469</v>
      </c>
      <c r="D269" s="171" t="s">
        <v>187</v>
      </c>
      <c r="E269" s="172">
        <v>11.224</v>
      </c>
      <c r="F269" s="173"/>
      <c r="G269" s="174">
        <f>ROUND(E269*F269,2)</f>
        <v>0</v>
      </c>
      <c r="H269" s="159"/>
      <c r="I269" s="158">
        <f>ROUND(E269*H269,2)</f>
        <v>0</v>
      </c>
      <c r="J269" s="159"/>
      <c r="K269" s="158">
        <f>ROUND(E269*J269,2)</f>
        <v>0</v>
      </c>
      <c r="L269" s="158">
        <v>15</v>
      </c>
      <c r="M269" s="158">
        <f>G269*(1+L269/100)</f>
        <v>0</v>
      </c>
      <c r="N269" s="158">
        <v>8.0000000000000007E-5</v>
      </c>
      <c r="O269" s="158">
        <f>ROUND(E269*N269,2)</f>
        <v>0</v>
      </c>
      <c r="P269" s="158">
        <v>0</v>
      </c>
      <c r="Q269" s="158">
        <f>ROUND(E269*P269,2)</f>
        <v>0</v>
      </c>
      <c r="R269" s="158"/>
      <c r="S269" s="158" t="s">
        <v>144</v>
      </c>
      <c r="T269" s="158" t="s">
        <v>144</v>
      </c>
      <c r="U269" s="158">
        <v>0.05</v>
      </c>
      <c r="V269" s="158">
        <f>ROUND(E269*U269,2)</f>
        <v>0.56000000000000005</v>
      </c>
      <c r="W269" s="158"/>
      <c r="X269" s="158" t="s">
        <v>133</v>
      </c>
      <c r="Y269" s="148"/>
      <c r="Z269" s="148"/>
      <c r="AA269" s="148"/>
      <c r="AB269" s="148"/>
      <c r="AC269" s="148"/>
      <c r="AD269" s="148"/>
      <c r="AE269" s="148"/>
      <c r="AF269" s="148"/>
      <c r="AG269" s="148" t="s">
        <v>137</v>
      </c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</row>
    <row r="270" spans="1:60" outlineLevel="1" x14ac:dyDescent="0.25">
      <c r="A270" s="155"/>
      <c r="B270" s="156"/>
      <c r="C270" s="179" t="s">
        <v>470</v>
      </c>
      <c r="D270" s="160"/>
      <c r="E270" s="161">
        <v>11.224</v>
      </c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48"/>
      <c r="Z270" s="148"/>
      <c r="AA270" s="148"/>
      <c r="AB270" s="148"/>
      <c r="AC270" s="148"/>
      <c r="AD270" s="148"/>
      <c r="AE270" s="148"/>
      <c r="AF270" s="148"/>
      <c r="AG270" s="148" t="s">
        <v>168</v>
      </c>
      <c r="AH270" s="148">
        <v>5</v>
      </c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</row>
    <row r="271" spans="1:60" outlineLevel="1" x14ac:dyDescent="0.25">
      <c r="A271" s="169">
        <v>122</v>
      </c>
      <c r="B271" s="170" t="s">
        <v>471</v>
      </c>
      <c r="C271" s="178" t="s">
        <v>472</v>
      </c>
      <c r="D271" s="171" t="s">
        <v>187</v>
      </c>
      <c r="E271" s="172">
        <v>11.224</v>
      </c>
      <c r="F271" s="173"/>
      <c r="G271" s="174">
        <f>ROUND(E271*F271,2)</f>
        <v>0</v>
      </c>
      <c r="H271" s="159"/>
      <c r="I271" s="158">
        <f>ROUND(E271*H271,2)</f>
        <v>0</v>
      </c>
      <c r="J271" s="159"/>
      <c r="K271" s="158">
        <f>ROUND(E271*J271,2)</f>
        <v>0</v>
      </c>
      <c r="L271" s="158">
        <v>15</v>
      </c>
      <c r="M271" s="158">
        <f>G271*(1+L271/100)</f>
        <v>0</v>
      </c>
      <c r="N271" s="158">
        <v>2.2000000000000001E-3</v>
      </c>
      <c r="O271" s="158">
        <f>ROUND(E271*N271,2)</f>
        <v>0.02</v>
      </c>
      <c r="P271" s="158">
        <v>0</v>
      </c>
      <c r="Q271" s="158">
        <f>ROUND(E271*P271,2)</f>
        <v>0</v>
      </c>
      <c r="R271" s="158"/>
      <c r="S271" s="158" t="s">
        <v>144</v>
      </c>
      <c r="T271" s="158" t="s">
        <v>144</v>
      </c>
      <c r="U271" s="158">
        <v>0.4</v>
      </c>
      <c r="V271" s="158">
        <f>ROUND(E271*U271,2)</f>
        <v>4.49</v>
      </c>
      <c r="W271" s="158"/>
      <c r="X271" s="158" t="s">
        <v>133</v>
      </c>
      <c r="Y271" s="148"/>
      <c r="Z271" s="148"/>
      <c r="AA271" s="148"/>
      <c r="AB271" s="148"/>
      <c r="AC271" s="148"/>
      <c r="AD271" s="148"/>
      <c r="AE271" s="148"/>
      <c r="AF271" s="148"/>
      <c r="AG271" s="148" t="s">
        <v>137</v>
      </c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</row>
    <row r="272" spans="1:60" outlineLevel="1" x14ac:dyDescent="0.25">
      <c r="A272" s="155"/>
      <c r="B272" s="156"/>
      <c r="C272" s="179" t="s">
        <v>470</v>
      </c>
      <c r="D272" s="160"/>
      <c r="E272" s="161">
        <v>11.224</v>
      </c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48"/>
      <c r="Z272" s="148"/>
      <c r="AA272" s="148"/>
      <c r="AB272" s="148"/>
      <c r="AC272" s="148"/>
      <c r="AD272" s="148"/>
      <c r="AE272" s="148"/>
      <c r="AF272" s="148"/>
      <c r="AG272" s="148" t="s">
        <v>168</v>
      </c>
      <c r="AH272" s="148">
        <v>5</v>
      </c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</row>
    <row r="273" spans="1:60" outlineLevel="1" x14ac:dyDescent="0.25">
      <c r="A273" s="155">
        <v>123</v>
      </c>
      <c r="B273" s="156" t="s">
        <v>473</v>
      </c>
      <c r="C273" s="181" t="s">
        <v>474</v>
      </c>
      <c r="D273" s="157" t="s">
        <v>0</v>
      </c>
      <c r="E273" s="175"/>
      <c r="F273" s="159"/>
      <c r="G273" s="158">
        <f>ROUND(E273*F273,2)</f>
        <v>0</v>
      </c>
      <c r="H273" s="159"/>
      <c r="I273" s="158">
        <f>ROUND(E273*H273,2)</f>
        <v>0</v>
      </c>
      <c r="J273" s="159"/>
      <c r="K273" s="158">
        <f>ROUND(E273*J273,2)</f>
        <v>0</v>
      </c>
      <c r="L273" s="158">
        <v>15</v>
      </c>
      <c r="M273" s="158">
        <f>G273*(1+L273/100)</f>
        <v>0</v>
      </c>
      <c r="N273" s="158">
        <v>0</v>
      </c>
      <c r="O273" s="158">
        <f>ROUND(E273*N273,2)</f>
        <v>0</v>
      </c>
      <c r="P273" s="158">
        <v>0</v>
      </c>
      <c r="Q273" s="158">
        <f>ROUND(E273*P273,2)</f>
        <v>0</v>
      </c>
      <c r="R273" s="158"/>
      <c r="S273" s="158" t="s">
        <v>144</v>
      </c>
      <c r="T273" s="158" t="s">
        <v>144</v>
      </c>
      <c r="U273" s="158">
        <v>0</v>
      </c>
      <c r="V273" s="158">
        <f>ROUND(E273*U273,2)</f>
        <v>0</v>
      </c>
      <c r="W273" s="158"/>
      <c r="X273" s="158" t="s">
        <v>296</v>
      </c>
      <c r="Y273" s="148"/>
      <c r="Z273" s="148"/>
      <c r="AA273" s="148"/>
      <c r="AB273" s="148"/>
      <c r="AC273" s="148"/>
      <c r="AD273" s="148"/>
      <c r="AE273" s="148"/>
      <c r="AF273" s="148"/>
      <c r="AG273" s="148" t="s">
        <v>297</v>
      </c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</row>
    <row r="274" spans="1:60" ht="13" x14ac:dyDescent="0.25">
      <c r="A274" s="151" t="s">
        <v>126</v>
      </c>
      <c r="B274" s="152" t="s">
        <v>88</v>
      </c>
      <c r="C274" s="177" t="s">
        <v>89</v>
      </c>
      <c r="D274" s="165"/>
      <c r="E274" s="166"/>
      <c r="F274" s="167"/>
      <c r="G274" s="168">
        <f>SUMIF(AG275:AG288,"&lt;&gt;NOR",G275:G288)</f>
        <v>0</v>
      </c>
      <c r="H274" s="164"/>
      <c r="I274" s="164">
        <f>SUM(I275:I288)</f>
        <v>0</v>
      </c>
      <c r="J274" s="164"/>
      <c r="K274" s="164">
        <f>SUM(K275:K288)</f>
        <v>0</v>
      </c>
      <c r="L274" s="164"/>
      <c r="M274" s="164">
        <f>SUM(M275:M288)</f>
        <v>0</v>
      </c>
      <c r="N274" s="164"/>
      <c r="O274" s="164">
        <f>SUM(O275:O288)</f>
        <v>0.33999999999999997</v>
      </c>
      <c r="P274" s="164"/>
      <c r="Q274" s="164">
        <f>SUM(Q275:Q288)</f>
        <v>0</v>
      </c>
      <c r="R274" s="164"/>
      <c r="S274" s="164"/>
      <c r="T274" s="164"/>
      <c r="U274" s="164"/>
      <c r="V274" s="164">
        <f>SUM(V275:V288)</f>
        <v>20.62</v>
      </c>
      <c r="W274" s="164"/>
      <c r="X274" s="164"/>
      <c r="AG274" t="s">
        <v>127</v>
      </c>
    </row>
    <row r="275" spans="1:60" ht="20" outlineLevel="1" x14ac:dyDescent="0.25">
      <c r="A275" s="169">
        <v>124</v>
      </c>
      <c r="B275" s="170" t="s">
        <v>475</v>
      </c>
      <c r="C275" s="178" t="s">
        <v>476</v>
      </c>
      <c r="D275" s="171" t="s">
        <v>187</v>
      </c>
      <c r="E275" s="172">
        <v>18.335999999999999</v>
      </c>
      <c r="F275" s="173"/>
      <c r="G275" s="174">
        <f>ROUND(E275*F275,2)</f>
        <v>0</v>
      </c>
      <c r="H275" s="159"/>
      <c r="I275" s="158">
        <f>ROUND(E275*H275,2)</f>
        <v>0</v>
      </c>
      <c r="J275" s="159"/>
      <c r="K275" s="158">
        <f>ROUND(E275*J275,2)</f>
        <v>0</v>
      </c>
      <c r="L275" s="158">
        <v>15</v>
      </c>
      <c r="M275" s="158">
        <f>G275*(1+L275/100)</f>
        <v>0</v>
      </c>
      <c r="N275" s="158">
        <v>1.6000000000000001E-4</v>
      </c>
      <c r="O275" s="158">
        <f>ROUND(E275*N275,2)</f>
        <v>0</v>
      </c>
      <c r="P275" s="158">
        <v>0</v>
      </c>
      <c r="Q275" s="158">
        <f>ROUND(E275*P275,2)</f>
        <v>0</v>
      </c>
      <c r="R275" s="158"/>
      <c r="S275" s="158" t="s">
        <v>144</v>
      </c>
      <c r="T275" s="158" t="s">
        <v>144</v>
      </c>
      <c r="U275" s="158">
        <v>0.05</v>
      </c>
      <c r="V275" s="158">
        <f>ROUND(E275*U275,2)</f>
        <v>0.92</v>
      </c>
      <c r="W275" s="158"/>
      <c r="X275" s="158" t="s">
        <v>133</v>
      </c>
      <c r="Y275" s="148"/>
      <c r="Z275" s="148"/>
      <c r="AA275" s="148"/>
      <c r="AB275" s="148"/>
      <c r="AC275" s="148"/>
      <c r="AD275" s="148"/>
      <c r="AE275" s="148"/>
      <c r="AF275" s="148"/>
      <c r="AG275" s="148" t="s">
        <v>137</v>
      </c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</row>
    <row r="276" spans="1:60" outlineLevel="1" x14ac:dyDescent="0.25">
      <c r="A276" s="155"/>
      <c r="B276" s="156"/>
      <c r="C276" s="179" t="s">
        <v>477</v>
      </c>
      <c r="D276" s="160"/>
      <c r="E276" s="161">
        <v>2.1960000000000002</v>
      </c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48"/>
      <c r="Z276" s="148"/>
      <c r="AA276" s="148"/>
      <c r="AB276" s="148"/>
      <c r="AC276" s="148"/>
      <c r="AD276" s="148"/>
      <c r="AE276" s="148"/>
      <c r="AF276" s="148"/>
      <c r="AG276" s="148" t="s">
        <v>168</v>
      </c>
      <c r="AH276" s="148">
        <v>0</v>
      </c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</row>
    <row r="277" spans="1:60" outlineLevel="1" x14ac:dyDescent="0.25">
      <c r="A277" s="155"/>
      <c r="B277" s="156"/>
      <c r="C277" s="179" t="s">
        <v>478</v>
      </c>
      <c r="D277" s="160"/>
      <c r="E277" s="161">
        <v>11.64</v>
      </c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48"/>
      <c r="Z277" s="148"/>
      <c r="AA277" s="148"/>
      <c r="AB277" s="148"/>
      <c r="AC277" s="148"/>
      <c r="AD277" s="148"/>
      <c r="AE277" s="148"/>
      <c r="AF277" s="148"/>
      <c r="AG277" s="148" t="s">
        <v>168</v>
      </c>
      <c r="AH277" s="148">
        <v>0</v>
      </c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</row>
    <row r="278" spans="1:60" outlineLevel="1" x14ac:dyDescent="0.25">
      <c r="A278" s="155"/>
      <c r="B278" s="156"/>
      <c r="C278" s="179" t="s">
        <v>479</v>
      </c>
      <c r="D278" s="160"/>
      <c r="E278" s="161">
        <v>4.5</v>
      </c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48"/>
      <c r="Z278" s="148"/>
      <c r="AA278" s="148"/>
      <c r="AB278" s="148"/>
      <c r="AC278" s="148"/>
      <c r="AD278" s="148"/>
      <c r="AE278" s="148"/>
      <c r="AF278" s="148"/>
      <c r="AG278" s="148" t="s">
        <v>168</v>
      </c>
      <c r="AH278" s="148">
        <v>0</v>
      </c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</row>
    <row r="279" spans="1:60" ht="20" outlineLevel="1" x14ac:dyDescent="0.25">
      <c r="A279" s="169">
        <v>125</v>
      </c>
      <c r="B279" s="170" t="s">
        <v>480</v>
      </c>
      <c r="C279" s="178" t="s">
        <v>481</v>
      </c>
      <c r="D279" s="171" t="s">
        <v>187</v>
      </c>
      <c r="E279" s="172">
        <v>18.335999999999999</v>
      </c>
      <c r="F279" s="173"/>
      <c r="G279" s="174">
        <f>ROUND(E279*F279,2)</f>
        <v>0</v>
      </c>
      <c r="H279" s="159"/>
      <c r="I279" s="158">
        <f>ROUND(E279*H279,2)</f>
        <v>0</v>
      </c>
      <c r="J279" s="159"/>
      <c r="K279" s="158">
        <f>ROUND(E279*J279,2)</f>
        <v>0</v>
      </c>
      <c r="L279" s="158">
        <v>15</v>
      </c>
      <c r="M279" s="158">
        <f>G279*(1+L279/100)</f>
        <v>0</v>
      </c>
      <c r="N279" s="158">
        <v>4.9100000000000003E-3</v>
      </c>
      <c r="O279" s="158">
        <f>ROUND(E279*N279,2)</f>
        <v>0.09</v>
      </c>
      <c r="P279" s="158">
        <v>0</v>
      </c>
      <c r="Q279" s="158">
        <f>ROUND(E279*P279,2)</f>
        <v>0</v>
      </c>
      <c r="R279" s="158"/>
      <c r="S279" s="158" t="s">
        <v>144</v>
      </c>
      <c r="T279" s="158" t="s">
        <v>144</v>
      </c>
      <c r="U279" s="158">
        <v>1.0165</v>
      </c>
      <c r="V279" s="158">
        <f>ROUND(E279*U279,2)</f>
        <v>18.64</v>
      </c>
      <c r="W279" s="158"/>
      <c r="X279" s="158" t="s">
        <v>133</v>
      </c>
      <c r="Y279" s="148"/>
      <c r="Z279" s="148"/>
      <c r="AA279" s="148"/>
      <c r="AB279" s="148"/>
      <c r="AC279" s="148"/>
      <c r="AD279" s="148"/>
      <c r="AE279" s="148"/>
      <c r="AF279" s="148"/>
      <c r="AG279" s="148" t="s">
        <v>300</v>
      </c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</row>
    <row r="280" spans="1:60" outlineLevel="1" x14ac:dyDescent="0.25">
      <c r="A280" s="155"/>
      <c r="B280" s="156"/>
      <c r="C280" s="179" t="s">
        <v>482</v>
      </c>
      <c r="D280" s="160"/>
      <c r="E280" s="161">
        <v>18.335999999999999</v>
      </c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48"/>
      <c r="Z280" s="148"/>
      <c r="AA280" s="148"/>
      <c r="AB280" s="148"/>
      <c r="AC280" s="148"/>
      <c r="AD280" s="148"/>
      <c r="AE280" s="148"/>
      <c r="AF280" s="148"/>
      <c r="AG280" s="148" t="s">
        <v>168</v>
      </c>
      <c r="AH280" s="148">
        <v>5</v>
      </c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</row>
    <row r="281" spans="1:60" outlineLevel="1" x14ac:dyDescent="0.25">
      <c r="A281" s="169">
        <v>126</v>
      </c>
      <c r="B281" s="170" t="s">
        <v>483</v>
      </c>
      <c r="C281" s="178" t="s">
        <v>484</v>
      </c>
      <c r="D281" s="171" t="s">
        <v>187</v>
      </c>
      <c r="E281" s="172">
        <v>20.169599999999999</v>
      </c>
      <c r="F281" s="173"/>
      <c r="G281" s="174">
        <f>ROUND(E281*F281,2)</f>
        <v>0</v>
      </c>
      <c r="H281" s="159"/>
      <c r="I281" s="158">
        <f>ROUND(E281*H281,2)</f>
        <v>0</v>
      </c>
      <c r="J281" s="159"/>
      <c r="K281" s="158">
        <f>ROUND(E281*J281,2)</f>
        <v>0</v>
      </c>
      <c r="L281" s="158">
        <v>15</v>
      </c>
      <c r="M281" s="158">
        <f>G281*(1+L281/100)</f>
        <v>0</v>
      </c>
      <c r="N281" s="158">
        <v>1.26E-2</v>
      </c>
      <c r="O281" s="158">
        <f>ROUND(E281*N281,2)</f>
        <v>0.25</v>
      </c>
      <c r="P281" s="158">
        <v>0</v>
      </c>
      <c r="Q281" s="158">
        <f>ROUND(E281*P281,2)</f>
        <v>0</v>
      </c>
      <c r="R281" s="158" t="s">
        <v>400</v>
      </c>
      <c r="S281" s="158" t="s">
        <v>144</v>
      </c>
      <c r="T281" s="158" t="s">
        <v>144</v>
      </c>
      <c r="U281" s="158">
        <v>0</v>
      </c>
      <c r="V281" s="158">
        <f>ROUND(E281*U281,2)</f>
        <v>0</v>
      </c>
      <c r="W281" s="158"/>
      <c r="X281" s="158" t="s">
        <v>338</v>
      </c>
      <c r="Y281" s="148"/>
      <c r="Z281" s="148"/>
      <c r="AA281" s="148"/>
      <c r="AB281" s="148"/>
      <c r="AC281" s="148"/>
      <c r="AD281" s="148"/>
      <c r="AE281" s="148"/>
      <c r="AF281" s="148"/>
      <c r="AG281" s="148" t="s">
        <v>339</v>
      </c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</row>
    <row r="282" spans="1:60" outlineLevel="1" x14ac:dyDescent="0.25">
      <c r="A282" s="155"/>
      <c r="B282" s="156"/>
      <c r="C282" s="179" t="s">
        <v>485</v>
      </c>
      <c r="D282" s="160"/>
      <c r="E282" s="161">
        <v>20.169599999999999</v>
      </c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48"/>
      <c r="Z282" s="148"/>
      <c r="AA282" s="148"/>
      <c r="AB282" s="148"/>
      <c r="AC282" s="148"/>
      <c r="AD282" s="148"/>
      <c r="AE282" s="148"/>
      <c r="AF282" s="148"/>
      <c r="AG282" s="148" t="s">
        <v>168</v>
      </c>
      <c r="AH282" s="148">
        <v>5</v>
      </c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</row>
    <row r="283" spans="1:60" outlineLevel="1" x14ac:dyDescent="0.25">
      <c r="A283" s="169">
        <v>127</v>
      </c>
      <c r="B283" s="170" t="s">
        <v>486</v>
      </c>
      <c r="C283" s="178" t="s">
        <v>487</v>
      </c>
      <c r="D283" s="171" t="s">
        <v>187</v>
      </c>
      <c r="E283" s="172">
        <v>18.335999999999999</v>
      </c>
      <c r="F283" s="173"/>
      <c r="G283" s="174">
        <f>ROUND(E283*F283,2)</f>
        <v>0</v>
      </c>
      <c r="H283" s="159"/>
      <c r="I283" s="158">
        <f>ROUND(E283*H283,2)</f>
        <v>0</v>
      </c>
      <c r="J283" s="159"/>
      <c r="K283" s="158">
        <f>ROUND(E283*J283,2)</f>
        <v>0</v>
      </c>
      <c r="L283" s="158">
        <v>15</v>
      </c>
      <c r="M283" s="158">
        <f>G283*(1+L283/100)</f>
        <v>0</v>
      </c>
      <c r="N283" s="158">
        <v>1.1E-4</v>
      </c>
      <c r="O283" s="158">
        <f>ROUND(E283*N283,2)</f>
        <v>0</v>
      </c>
      <c r="P283" s="158">
        <v>0</v>
      </c>
      <c r="Q283" s="158">
        <f>ROUND(E283*P283,2)</f>
        <v>0</v>
      </c>
      <c r="R283" s="158"/>
      <c r="S283" s="158" t="s">
        <v>144</v>
      </c>
      <c r="T283" s="158" t="s">
        <v>144</v>
      </c>
      <c r="U283" s="158">
        <v>0</v>
      </c>
      <c r="V283" s="158">
        <f>ROUND(E283*U283,2)</f>
        <v>0</v>
      </c>
      <c r="W283" s="158"/>
      <c r="X283" s="158" t="s">
        <v>133</v>
      </c>
      <c r="Y283" s="148"/>
      <c r="Z283" s="148"/>
      <c r="AA283" s="148"/>
      <c r="AB283" s="148"/>
      <c r="AC283" s="148"/>
      <c r="AD283" s="148"/>
      <c r="AE283" s="148"/>
      <c r="AF283" s="148"/>
      <c r="AG283" s="148" t="s">
        <v>300</v>
      </c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</row>
    <row r="284" spans="1:60" outlineLevel="1" x14ac:dyDescent="0.25">
      <c r="A284" s="155"/>
      <c r="B284" s="156"/>
      <c r="C284" s="179" t="s">
        <v>488</v>
      </c>
      <c r="D284" s="160"/>
      <c r="E284" s="161">
        <v>18.335999999999999</v>
      </c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48"/>
      <c r="Z284" s="148"/>
      <c r="AA284" s="148"/>
      <c r="AB284" s="148"/>
      <c r="AC284" s="148"/>
      <c r="AD284" s="148"/>
      <c r="AE284" s="148"/>
      <c r="AF284" s="148"/>
      <c r="AG284" s="148" t="s">
        <v>168</v>
      </c>
      <c r="AH284" s="148">
        <v>5</v>
      </c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</row>
    <row r="285" spans="1:60" ht="20" outlineLevel="1" x14ac:dyDescent="0.25">
      <c r="A285" s="169">
        <v>128</v>
      </c>
      <c r="B285" s="170" t="s">
        <v>489</v>
      </c>
      <c r="C285" s="178" t="s">
        <v>490</v>
      </c>
      <c r="D285" s="171" t="s">
        <v>183</v>
      </c>
      <c r="E285" s="172">
        <v>8.82</v>
      </c>
      <c r="F285" s="173"/>
      <c r="G285" s="174">
        <f>ROUND(E285*F285,2)</f>
        <v>0</v>
      </c>
      <c r="H285" s="159"/>
      <c r="I285" s="158">
        <f>ROUND(E285*H285,2)</f>
        <v>0</v>
      </c>
      <c r="J285" s="159"/>
      <c r="K285" s="158">
        <f>ROUND(E285*J285,2)</f>
        <v>0</v>
      </c>
      <c r="L285" s="158">
        <v>15</v>
      </c>
      <c r="M285" s="158">
        <f>G285*(1+L285/100)</f>
        <v>0</v>
      </c>
      <c r="N285" s="158">
        <v>0</v>
      </c>
      <c r="O285" s="158">
        <f>ROUND(E285*N285,2)</f>
        <v>0</v>
      </c>
      <c r="P285" s="158">
        <v>0</v>
      </c>
      <c r="Q285" s="158">
        <f>ROUND(E285*P285,2)</f>
        <v>0</v>
      </c>
      <c r="R285" s="158"/>
      <c r="S285" s="158" t="s">
        <v>131</v>
      </c>
      <c r="T285" s="158" t="s">
        <v>132</v>
      </c>
      <c r="U285" s="158">
        <v>0.12</v>
      </c>
      <c r="V285" s="158">
        <f>ROUND(E285*U285,2)</f>
        <v>1.06</v>
      </c>
      <c r="W285" s="158"/>
      <c r="X285" s="158" t="s">
        <v>133</v>
      </c>
      <c r="Y285" s="148"/>
      <c r="Z285" s="148"/>
      <c r="AA285" s="148"/>
      <c r="AB285" s="148"/>
      <c r="AC285" s="148"/>
      <c r="AD285" s="148"/>
      <c r="AE285" s="148"/>
      <c r="AF285" s="148"/>
      <c r="AG285" s="148" t="s">
        <v>137</v>
      </c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</row>
    <row r="286" spans="1:60" outlineLevel="1" x14ac:dyDescent="0.25">
      <c r="A286" s="155"/>
      <c r="B286" s="156"/>
      <c r="C286" s="179" t="s">
        <v>491</v>
      </c>
      <c r="D286" s="160"/>
      <c r="E286" s="161">
        <v>5.82</v>
      </c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48"/>
      <c r="Z286" s="148"/>
      <c r="AA286" s="148"/>
      <c r="AB286" s="148"/>
      <c r="AC286" s="148"/>
      <c r="AD286" s="148"/>
      <c r="AE286" s="148"/>
      <c r="AF286" s="148"/>
      <c r="AG286" s="148" t="s">
        <v>168</v>
      </c>
      <c r="AH286" s="148">
        <v>0</v>
      </c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</row>
    <row r="287" spans="1:60" outlineLevel="1" x14ac:dyDescent="0.25">
      <c r="A287" s="155"/>
      <c r="B287" s="156"/>
      <c r="C287" s="179" t="s">
        <v>492</v>
      </c>
      <c r="D287" s="160"/>
      <c r="E287" s="161">
        <v>3</v>
      </c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48"/>
      <c r="Z287" s="148"/>
      <c r="AA287" s="148"/>
      <c r="AB287" s="148"/>
      <c r="AC287" s="148"/>
      <c r="AD287" s="148"/>
      <c r="AE287" s="148"/>
      <c r="AF287" s="148"/>
      <c r="AG287" s="148" t="s">
        <v>168</v>
      </c>
      <c r="AH287" s="148">
        <v>0</v>
      </c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</row>
    <row r="288" spans="1:60" outlineLevel="1" x14ac:dyDescent="0.25">
      <c r="A288" s="155">
        <v>129</v>
      </c>
      <c r="B288" s="156" t="s">
        <v>493</v>
      </c>
      <c r="C288" s="181" t="s">
        <v>494</v>
      </c>
      <c r="D288" s="157" t="s">
        <v>0</v>
      </c>
      <c r="E288" s="175"/>
      <c r="F288" s="159"/>
      <c r="G288" s="158">
        <f>ROUND(E288*F288,2)</f>
        <v>0</v>
      </c>
      <c r="H288" s="159"/>
      <c r="I288" s="158">
        <f>ROUND(E288*H288,2)</f>
        <v>0</v>
      </c>
      <c r="J288" s="159"/>
      <c r="K288" s="158">
        <f>ROUND(E288*J288,2)</f>
        <v>0</v>
      </c>
      <c r="L288" s="158">
        <v>15</v>
      </c>
      <c r="M288" s="158">
        <f>G288*(1+L288/100)</f>
        <v>0</v>
      </c>
      <c r="N288" s="158">
        <v>0</v>
      </c>
      <c r="O288" s="158">
        <f>ROUND(E288*N288,2)</f>
        <v>0</v>
      </c>
      <c r="P288" s="158">
        <v>0</v>
      </c>
      <c r="Q288" s="158">
        <f>ROUND(E288*P288,2)</f>
        <v>0</v>
      </c>
      <c r="R288" s="158"/>
      <c r="S288" s="158" t="s">
        <v>144</v>
      </c>
      <c r="T288" s="158" t="s">
        <v>144</v>
      </c>
      <c r="U288" s="158">
        <v>0</v>
      </c>
      <c r="V288" s="158">
        <f>ROUND(E288*U288,2)</f>
        <v>0</v>
      </c>
      <c r="W288" s="158"/>
      <c r="X288" s="158" t="s">
        <v>296</v>
      </c>
      <c r="Y288" s="148"/>
      <c r="Z288" s="148"/>
      <c r="AA288" s="148"/>
      <c r="AB288" s="148"/>
      <c r="AC288" s="148"/>
      <c r="AD288" s="148"/>
      <c r="AE288" s="148"/>
      <c r="AF288" s="148"/>
      <c r="AG288" s="148" t="s">
        <v>297</v>
      </c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</row>
    <row r="289" spans="1:60" ht="13" x14ac:dyDescent="0.25">
      <c r="A289" s="151" t="s">
        <v>126</v>
      </c>
      <c r="B289" s="152" t="s">
        <v>90</v>
      </c>
      <c r="C289" s="177" t="s">
        <v>91</v>
      </c>
      <c r="D289" s="165"/>
      <c r="E289" s="166"/>
      <c r="F289" s="167"/>
      <c r="G289" s="168">
        <f>SUMIF(AG290:AG308,"&lt;&gt;NOR",G290:G308)</f>
        <v>0</v>
      </c>
      <c r="H289" s="164"/>
      <c r="I289" s="164">
        <f>SUM(I290:I308)</f>
        <v>0</v>
      </c>
      <c r="J289" s="164"/>
      <c r="K289" s="164">
        <f>SUM(K290:K308)</f>
        <v>0</v>
      </c>
      <c r="L289" s="164"/>
      <c r="M289" s="164">
        <f>SUM(M290:M308)</f>
        <v>0</v>
      </c>
      <c r="N289" s="164"/>
      <c r="O289" s="164">
        <f>SUM(O290:O308)</f>
        <v>0.01</v>
      </c>
      <c r="P289" s="164"/>
      <c r="Q289" s="164">
        <f>SUM(Q290:Q308)</f>
        <v>0</v>
      </c>
      <c r="R289" s="164"/>
      <c r="S289" s="164"/>
      <c r="T289" s="164"/>
      <c r="U289" s="164"/>
      <c r="V289" s="164">
        <f>SUM(V290:V308)</f>
        <v>19.919999999999998</v>
      </c>
      <c r="W289" s="164"/>
      <c r="X289" s="164"/>
      <c r="AG289" t="s">
        <v>127</v>
      </c>
    </row>
    <row r="290" spans="1:60" outlineLevel="1" x14ac:dyDescent="0.25">
      <c r="A290" s="169">
        <v>130</v>
      </c>
      <c r="B290" s="170" t="s">
        <v>495</v>
      </c>
      <c r="C290" s="178" t="s">
        <v>496</v>
      </c>
      <c r="D290" s="171" t="s">
        <v>187</v>
      </c>
      <c r="E290" s="172">
        <v>14.08</v>
      </c>
      <c r="F290" s="173"/>
      <c r="G290" s="174">
        <f>ROUND(E290*F290,2)</f>
        <v>0</v>
      </c>
      <c r="H290" s="159"/>
      <c r="I290" s="158">
        <f>ROUND(E290*H290,2)</f>
        <v>0</v>
      </c>
      <c r="J290" s="159"/>
      <c r="K290" s="158">
        <f>ROUND(E290*J290,2)</f>
        <v>0</v>
      </c>
      <c r="L290" s="158">
        <v>15</v>
      </c>
      <c r="M290" s="158">
        <f>G290*(1+L290/100)</f>
        <v>0</v>
      </c>
      <c r="N290" s="158">
        <v>1.0000000000000001E-5</v>
      </c>
      <c r="O290" s="158">
        <f>ROUND(E290*N290,2)</f>
        <v>0</v>
      </c>
      <c r="P290" s="158">
        <v>0</v>
      </c>
      <c r="Q290" s="158">
        <f>ROUND(E290*P290,2)</f>
        <v>0</v>
      </c>
      <c r="R290" s="158"/>
      <c r="S290" s="158" t="s">
        <v>144</v>
      </c>
      <c r="T290" s="158" t="s">
        <v>144</v>
      </c>
      <c r="U290" s="158">
        <v>7.0000000000000007E-2</v>
      </c>
      <c r="V290" s="158">
        <f>ROUND(E290*U290,2)</f>
        <v>0.99</v>
      </c>
      <c r="W290" s="158"/>
      <c r="X290" s="158" t="s">
        <v>133</v>
      </c>
      <c r="Y290" s="148"/>
      <c r="Z290" s="148"/>
      <c r="AA290" s="148"/>
      <c r="AB290" s="148"/>
      <c r="AC290" s="148"/>
      <c r="AD290" s="148"/>
      <c r="AE290" s="148"/>
      <c r="AF290" s="148"/>
      <c r="AG290" s="148" t="s">
        <v>300</v>
      </c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</row>
    <row r="291" spans="1:60" outlineLevel="1" x14ac:dyDescent="0.25">
      <c r="A291" s="155"/>
      <c r="B291" s="156"/>
      <c r="C291" s="179" t="s">
        <v>497</v>
      </c>
      <c r="D291" s="160"/>
      <c r="E291" s="161">
        <v>5.88</v>
      </c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48"/>
      <c r="Z291" s="148"/>
      <c r="AA291" s="148"/>
      <c r="AB291" s="148"/>
      <c r="AC291" s="148"/>
      <c r="AD291" s="148"/>
      <c r="AE291" s="148"/>
      <c r="AF291" s="148"/>
      <c r="AG291" s="148" t="s">
        <v>168</v>
      </c>
      <c r="AH291" s="148">
        <v>0</v>
      </c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</row>
    <row r="292" spans="1:60" outlineLevel="1" x14ac:dyDescent="0.25">
      <c r="A292" s="155"/>
      <c r="B292" s="156"/>
      <c r="C292" s="179" t="s">
        <v>498</v>
      </c>
      <c r="D292" s="160"/>
      <c r="E292" s="161">
        <v>6.12</v>
      </c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48"/>
      <c r="Z292" s="148"/>
      <c r="AA292" s="148"/>
      <c r="AB292" s="148"/>
      <c r="AC292" s="148"/>
      <c r="AD292" s="148"/>
      <c r="AE292" s="148"/>
      <c r="AF292" s="148"/>
      <c r="AG292" s="148" t="s">
        <v>168</v>
      </c>
      <c r="AH292" s="148">
        <v>0</v>
      </c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</row>
    <row r="293" spans="1:60" outlineLevel="1" x14ac:dyDescent="0.25">
      <c r="A293" s="155"/>
      <c r="B293" s="156"/>
      <c r="C293" s="179" t="s">
        <v>499</v>
      </c>
      <c r="D293" s="160"/>
      <c r="E293" s="161">
        <v>2.08</v>
      </c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48"/>
      <c r="Z293" s="148"/>
      <c r="AA293" s="148"/>
      <c r="AB293" s="148"/>
      <c r="AC293" s="148"/>
      <c r="AD293" s="148"/>
      <c r="AE293" s="148"/>
      <c r="AF293" s="148"/>
      <c r="AG293" s="148" t="s">
        <v>168</v>
      </c>
      <c r="AH293" s="148">
        <v>0</v>
      </c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</row>
    <row r="294" spans="1:60" outlineLevel="1" x14ac:dyDescent="0.25">
      <c r="A294" s="169">
        <v>131</v>
      </c>
      <c r="B294" s="170" t="s">
        <v>500</v>
      </c>
      <c r="C294" s="178" t="s">
        <v>501</v>
      </c>
      <c r="D294" s="171" t="s">
        <v>187</v>
      </c>
      <c r="E294" s="172">
        <v>14.08</v>
      </c>
      <c r="F294" s="173"/>
      <c r="G294" s="174">
        <f>ROUND(E294*F294,2)</f>
        <v>0</v>
      </c>
      <c r="H294" s="159"/>
      <c r="I294" s="158">
        <f>ROUND(E294*H294,2)</f>
        <v>0</v>
      </c>
      <c r="J294" s="159"/>
      <c r="K294" s="158">
        <f>ROUND(E294*J294,2)</f>
        <v>0</v>
      </c>
      <c r="L294" s="158">
        <v>15</v>
      </c>
      <c r="M294" s="158">
        <f>G294*(1+L294/100)</f>
        <v>0</v>
      </c>
      <c r="N294" s="158">
        <v>1.0000000000000001E-5</v>
      </c>
      <c r="O294" s="158">
        <f>ROUND(E294*N294,2)</f>
        <v>0</v>
      </c>
      <c r="P294" s="158">
        <v>0</v>
      </c>
      <c r="Q294" s="158">
        <f>ROUND(E294*P294,2)</f>
        <v>0</v>
      </c>
      <c r="R294" s="158"/>
      <c r="S294" s="158" t="s">
        <v>144</v>
      </c>
      <c r="T294" s="158" t="s">
        <v>144</v>
      </c>
      <c r="U294" s="158">
        <v>4.4999999999999998E-2</v>
      </c>
      <c r="V294" s="158">
        <f>ROUND(E294*U294,2)</f>
        <v>0.63</v>
      </c>
      <c r="W294" s="158"/>
      <c r="X294" s="158" t="s">
        <v>133</v>
      </c>
      <c r="Y294" s="148"/>
      <c r="Z294" s="148"/>
      <c r="AA294" s="148"/>
      <c r="AB294" s="148"/>
      <c r="AC294" s="148"/>
      <c r="AD294" s="148"/>
      <c r="AE294" s="148"/>
      <c r="AF294" s="148"/>
      <c r="AG294" s="148" t="s">
        <v>300</v>
      </c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</row>
    <row r="295" spans="1:60" outlineLevel="1" x14ac:dyDescent="0.25">
      <c r="A295" s="155"/>
      <c r="B295" s="156"/>
      <c r="C295" s="179" t="s">
        <v>502</v>
      </c>
      <c r="D295" s="160"/>
      <c r="E295" s="161">
        <v>14.08</v>
      </c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48"/>
      <c r="Z295" s="148"/>
      <c r="AA295" s="148"/>
      <c r="AB295" s="148"/>
      <c r="AC295" s="148"/>
      <c r="AD295" s="148"/>
      <c r="AE295" s="148"/>
      <c r="AF295" s="148"/>
      <c r="AG295" s="148" t="s">
        <v>168</v>
      </c>
      <c r="AH295" s="148">
        <v>5</v>
      </c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</row>
    <row r="296" spans="1:60" outlineLevel="1" x14ac:dyDescent="0.25">
      <c r="A296" s="169">
        <v>132</v>
      </c>
      <c r="B296" s="170" t="s">
        <v>503</v>
      </c>
      <c r="C296" s="178" t="s">
        <v>504</v>
      </c>
      <c r="D296" s="171" t="s">
        <v>187</v>
      </c>
      <c r="E296" s="172">
        <v>14.08</v>
      </c>
      <c r="F296" s="173"/>
      <c r="G296" s="174">
        <f>ROUND(E296*F296,2)</f>
        <v>0</v>
      </c>
      <c r="H296" s="159"/>
      <c r="I296" s="158">
        <f>ROUND(E296*H296,2)</f>
        <v>0</v>
      </c>
      <c r="J296" s="159"/>
      <c r="K296" s="158">
        <f>ROUND(E296*J296,2)</f>
        <v>0</v>
      </c>
      <c r="L296" s="158">
        <v>15</v>
      </c>
      <c r="M296" s="158">
        <f>G296*(1+L296/100)</f>
        <v>0</v>
      </c>
      <c r="N296" s="158">
        <v>6.9999999999999994E-5</v>
      </c>
      <c r="O296" s="158">
        <f>ROUND(E296*N296,2)</f>
        <v>0</v>
      </c>
      <c r="P296" s="158">
        <v>0</v>
      </c>
      <c r="Q296" s="158">
        <f>ROUND(E296*P296,2)</f>
        <v>0</v>
      </c>
      <c r="R296" s="158"/>
      <c r="S296" s="158" t="s">
        <v>144</v>
      </c>
      <c r="T296" s="158" t="s">
        <v>144</v>
      </c>
      <c r="U296" s="158">
        <v>0.14000000000000001</v>
      </c>
      <c r="V296" s="158">
        <f>ROUND(E296*U296,2)</f>
        <v>1.97</v>
      </c>
      <c r="W296" s="158"/>
      <c r="X296" s="158" t="s">
        <v>133</v>
      </c>
      <c r="Y296" s="148"/>
      <c r="Z296" s="148"/>
      <c r="AA296" s="148"/>
      <c r="AB296" s="148"/>
      <c r="AC296" s="148"/>
      <c r="AD296" s="148"/>
      <c r="AE296" s="148"/>
      <c r="AF296" s="148"/>
      <c r="AG296" s="148" t="s">
        <v>300</v>
      </c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</row>
    <row r="297" spans="1:60" outlineLevel="1" x14ac:dyDescent="0.25">
      <c r="A297" s="155"/>
      <c r="B297" s="156"/>
      <c r="C297" s="179" t="s">
        <v>502</v>
      </c>
      <c r="D297" s="160"/>
      <c r="E297" s="161">
        <v>14.08</v>
      </c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48"/>
      <c r="Z297" s="148"/>
      <c r="AA297" s="148"/>
      <c r="AB297" s="148"/>
      <c r="AC297" s="148"/>
      <c r="AD297" s="148"/>
      <c r="AE297" s="148"/>
      <c r="AF297" s="148"/>
      <c r="AG297" s="148" t="s">
        <v>168</v>
      </c>
      <c r="AH297" s="148">
        <v>5</v>
      </c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</row>
    <row r="298" spans="1:60" ht="20" outlineLevel="1" x14ac:dyDescent="0.25">
      <c r="A298" s="169">
        <v>133</v>
      </c>
      <c r="B298" s="170" t="s">
        <v>505</v>
      </c>
      <c r="C298" s="178" t="s">
        <v>506</v>
      </c>
      <c r="D298" s="171" t="s">
        <v>187</v>
      </c>
      <c r="E298" s="172">
        <v>14.08</v>
      </c>
      <c r="F298" s="173"/>
      <c r="G298" s="174">
        <f>ROUND(E298*F298,2)</f>
        <v>0</v>
      </c>
      <c r="H298" s="159"/>
      <c r="I298" s="158">
        <f>ROUND(E298*H298,2)</f>
        <v>0</v>
      </c>
      <c r="J298" s="159"/>
      <c r="K298" s="158">
        <f>ROUND(E298*J298,2)</f>
        <v>0</v>
      </c>
      <c r="L298" s="158">
        <v>15</v>
      </c>
      <c r="M298" s="158">
        <f>G298*(1+L298/100)</f>
        <v>0</v>
      </c>
      <c r="N298" s="158">
        <v>3.2000000000000003E-4</v>
      </c>
      <c r="O298" s="158">
        <f>ROUND(E298*N298,2)</f>
        <v>0</v>
      </c>
      <c r="P298" s="158">
        <v>0</v>
      </c>
      <c r="Q298" s="158">
        <f>ROUND(E298*P298,2)</f>
        <v>0</v>
      </c>
      <c r="R298" s="158"/>
      <c r="S298" s="158" t="s">
        <v>144</v>
      </c>
      <c r="T298" s="158" t="s">
        <v>144</v>
      </c>
      <c r="U298" s="158">
        <v>0.44</v>
      </c>
      <c r="V298" s="158">
        <f>ROUND(E298*U298,2)</f>
        <v>6.2</v>
      </c>
      <c r="W298" s="158"/>
      <c r="X298" s="158" t="s">
        <v>396</v>
      </c>
      <c r="Y298" s="148"/>
      <c r="Z298" s="148"/>
      <c r="AA298" s="148"/>
      <c r="AB298" s="148"/>
      <c r="AC298" s="148"/>
      <c r="AD298" s="148"/>
      <c r="AE298" s="148"/>
      <c r="AF298" s="148"/>
      <c r="AG298" s="148" t="s">
        <v>397</v>
      </c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</row>
    <row r="299" spans="1:60" outlineLevel="1" x14ac:dyDescent="0.25">
      <c r="A299" s="155"/>
      <c r="B299" s="156"/>
      <c r="C299" s="179" t="s">
        <v>507</v>
      </c>
      <c r="D299" s="160"/>
      <c r="E299" s="161">
        <v>14.08</v>
      </c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48"/>
      <c r="Z299" s="148"/>
      <c r="AA299" s="148"/>
      <c r="AB299" s="148"/>
      <c r="AC299" s="148"/>
      <c r="AD299" s="148"/>
      <c r="AE299" s="148"/>
      <c r="AF299" s="148"/>
      <c r="AG299" s="148" t="s">
        <v>168</v>
      </c>
      <c r="AH299" s="148">
        <v>5</v>
      </c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</row>
    <row r="300" spans="1:60" outlineLevel="1" x14ac:dyDescent="0.25">
      <c r="A300" s="169">
        <v>134</v>
      </c>
      <c r="B300" s="170" t="s">
        <v>508</v>
      </c>
      <c r="C300" s="178" t="s">
        <v>509</v>
      </c>
      <c r="D300" s="171" t="s">
        <v>187</v>
      </c>
      <c r="E300" s="172">
        <v>14.464</v>
      </c>
      <c r="F300" s="173"/>
      <c r="G300" s="174">
        <f>ROUND(E300*F300,2)</f>
        <v>0</v>
      </c>
      <c r="H300" s="159"/>
      <c r="I300" s="158">
        <f>ROUND(E300*H300,2)</f>
        <v>0</v>
      </c>
      <c r="J300" s="159"/>
      <c r="K300" s="158">
        <f>ROUND(E300*J300,2)</f>
        <v>0</v>
      </c>
      <c r="L300" s="158">
        <v>15</v>
      </c>
      <c r="M300" s="158">
        <f>G300*(1+L300/100)</f>
        <v>0</v>
      </c>
      <c r="N300" s="158">
        <v>1.4999999999999999E-4</v>
      </c>
      <c r="O300" s="158">
        <f>ROUND(E300*N300,2)</f>
        <v>0</v>
      </c>
      <c r="P300" s="158">
        <v>0</v>
      </c>
      <c r="Q300" s="158">
        <f>ROUND(E300*P300,2)</f>
        <v>0</v>
      </c>
      <c r="R300" s="158"/>
      <c r="S300" s="158" t="s">
        <v>144</v>
      </c>
      <c r="T300" s="158" t="s">
        <v>144</v>
      </c>
      <c r="U300" s="158">
        <v>0.22800000000000001</v>
      </c>
      <c r="V300" s="158">
        <f>ROUND(E300*U300,2)</f>
        <v>3.3</v>
      </c>
      <c r="W300" s="158"/>
      <c r="X300" s="158" t="s">
        <v>133</v>
      </c>
      <c r="Y300" s="148"/>
      <c r="Z300" s="148"/>
      <c r="AA300" s="148"/>
      <c r="AB300" s="148"/>
      <c r="AC300" s="148"/>
      <c r="AD300" s="148"/>
      <c r="AE300" s="148"/>
      <c r="AF300" s="148"/>
      <c r="AG300" s="148" t="s">
        <v>137</v>
      </c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</row>
    <row r="301" spans="1:60" outlineLevel="1" x14ac:dyDescent="0.25">
      <c r="A301" s="155"/>
      <c r="B301" s="156"/>
      <c r="C301" s="179" t="s">
        <v>510</v>
      </c>
      <c r="D301" s="160"/>
      <c r="E301" s="161">
        <v>10.444800000000001</v>
      </c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48"/>
      <c r="Z301" s="148"/>
      <c r="AA301" s="148"/>
      <c r="AB301" s="148"/>
      <c r="AC301" s="148"/>
      <c r="AD301" s="148"/>
      <c r="AE301" s="148"/>
      <c r="AF301" s="148"/>
      <c r="AG301" s="148" t="s">
        <v>168</v>
      </c>
      <c r="AH301" s="148">
        <v>0</v>
      </c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</row>
    <row r="302" spans="1:60" outlineLevel="1" x14ac:dyDescent="0.25">
      <c r="A302" s="155"/>
      <c r="B302" s="156"/>
      <c r="C302" s="179" t="s">
        <v>511</v>
      </c>
      <c r="D302" s="160"/>
      <c r="E302" s="161">
        <v>3.3912</v>
      </c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48"/>
      <c r="Z302" s="148"/>
      <c r="AA302" s="148"/>
      <c r="AB302" s="148"/>
      <c r="AC302" s="148"/>
      <c r="AD302" s="148"/>
      <c r="AE302" s="148"/>
      <c r="AF302" s="148"/>
      <c r="AG302" s="148" t="s">
        <v>168</v>
      </c>
      <c r="AH302" s="148">
        <v>0</v>
      </c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</row>
    <row r="303" spans="1:60" outlineLevel="1" x14ac:dyDescent="0.25">
      <c r="A303" s="155"/>
      <c r="B303" s="156"/>
      <c r="C303" s="179" t="s">
        <v>512</v>
      </c>
      <c r="D303" s="160"/>
      <c r="E303" s="161">
        <v>0.628</v>
      </c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48"/>
      <c r="Z303" s="148"/>
      <c r="AA303" s="148"/>
      <c r="AB303" s="148"/>
      <c r="AC303" s="148"/>
      <c r="AD303" s="148"/>
      <c r="AE303" s="148"/>
      <c r="AF303" s="148"/>
      <c r="AG303" s="148" t="s">
        <v>168</v>
      </c>
      <c r="AH303" s="148">
        <v>0</v>
      </c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</row>
    <row r="304" spans="1:60" outlineLevel="1" x14ac:dyDescent="0.25">
      <c r="A304" s="169">
        <v>135</v>
      </c>
      <c r="B304" s="170" t="s">
        <v>513</v>
      </c>
      <c r="C304" s="178" t="s">
        <v>514</v>
      </c>
      <c r="D304" s="171" t="s">
        <v>187</v>
      </c>
      <c r="E304" s="172">
        <v>13.836</v>
      </c>
      <c r="F304" s="173"/>
      <c r="G304" s="174">
        <f>ROUND(E304*F304,2)</f>
        <v>0</v>
      </c>
      <c r="H304" s="159"/>
      <c r="I304" s="158">
        <f>ROUND(E304*H304,2)</f>
        <v>0</v>
      </c>
      <c r="J304" s="159"/>
      <c r="K304" s="158">
        <f>ROUND(E304*J304,2)</f>
        <v>0</v>
      </c>
      <c r="L304" s="158">
        <v>15</v>
      </c>
      <c r="M304" s="158">
        <f>G304*(1+L304/100)</f>
        <v>0</v>
      </c>
      <c r="N304" s="158">
        <v>8.0999999999999996E-4</v>
      </c>
      <c r="O304" s="158">
        <f>ROUND(E304*N304,2)</f>
        <v>0.01</v>
      </c>
      <c r="P304" s="158">
        <v>0</v>
      </c>
      <c r="Q304" s="158">
        <f>ROUND(E304*P304,2)</f>
        <v>0</v>
      </c>
      <c r="R304" s="158"/>
      <c r="S304" s="158" t="s">
        <v>144</v>
      </c>
      <c r="T304" s="158" t="s">
        <v>144</v>
      </c>
      <c r="U304" s="158">
        <v>0.41</v>
      </c>
      <c r="V304" s="158">
        <f>ROUND(E304*U304,2)</f>
        <v>5.67</v>
      </c>
      <c r="W304" s="158"/>
      <c r="X304" s="158" t="s">
        <v>133</v>
      </c>
      <c r="Y304" s="148"/>
      <c r="Z304" s="148"/>
      <c r="AA304" s="148"/>
      <c r="AB304" s="148"/>
      <c r="AC304" s="148"/>
      <c r="AD304" s="148"/>
      <c r="AE304" s="148"/>
      <c r="AF304" s="148"/>
      <c r="AG304" s="148" t="s">
        <v>300</v>
      </c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</row>
    <row r="305" spans="1:60" outlineLevel="1" x14ac:dyDescent="0.25">
      <c r="A305" s="155"/>
      <c r="B305" s="156"/>
      <c r="C305" s="179" t="s">
        <v>510</v>
      </c>
      <c r="D305" s="160"/>
      <c r="E305" s="161">
        <v>10.444800000000001</v>
      </c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48"/>
      <c r="Z305" s="148"/>
      <c r="AA305" s="148"/>
      <c r="AB305" s="148"/>
      <c r="AC305" s="148"/>
      <c r="AD305" s="148"/>
      <c r="AE305" s="148"/>
      <c r="AF305" s="148"/>
      <c r="AG305" s="148" t="s">
        <v>168</v>
      </c>
      <c r="AH305" s="148">
        <v>0</v>
      </c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</row>
    <row r="306" spans="1:60" outlineLevel="1" x14ac:dyDescent="0.25">
      <c r="A306" s="155"/>
      <c r="B306" s="156"/>
      <c r="C306" s="179" t="s">
        <v>511</v>
      </c>
      <c r="D306" s="160"/>
      <c r="E306" s="161">
        <v>3.3912</v>
      </c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48"/>
      <c r="Z306" s="148"/>
      <c r="AA306" s="148"/>
      <c r="AB306" s="148"/>
      <c r="AC306" s="148"/>
      <c r="AD306" s="148"/>
      <c r="AE306" s="148"/>
      <c r="AF306" s="148"/>
      <c r="AG306" s="148" t="s">
        <v>168</v>
      </c>
      <c r="AH306" s="148">
        <v>0</v>
      </c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</row>
    <row r="307" spans="1:60" outlineLevel="1" x14ac:dyDescent="0.25">
      <c r="A307" s="169">
        <v>136</v>
      </c>
      <c r="B307" s="170" t="s">
        <v>515</v>
      </c>
      <c r="C307" s="178" t="s">
        <v>516</v>
      </c>
      <c r="D307" s="171" t="s">
        <v>183</v>
      </c>
      <c r="E307" s="172">
        <v>10</v>
      </c>
      <c r="F307" s="173"/>
      <c r="G307" s="174">
        <f>ROUND(E307*F307,2)</f>
        <v>0</v>
      </c>
      <c r="H307" s="159"/>
      <c r="I307" s="158">
        <f>ROUND(E307*H307,2)</f>
        <v>0</v>
      </c>
      <c r="J307" s="159"/>
      <c r="K307" s="158">
        <f>ROUND(E307*J307,2)</f>
        <v>0</v>
      </c>
      <c r="L307" s="158">
        <v>15</v>
      </c>
      <c r="M307" s="158">
        <f>G307*(1+L307/100)</f>
        <v>0</v>
      </c>
      <c r="N307" s="158">
        <v>9.0000000000000006E-5</v>
      </c>
      <c r="O307" s="158">
        <f>ROUND(E307*N307,2)</f>
        <v>0</v>
      </c>
      <c r="P307" s="158">
        <v>0</v>
      </c>
      <c r="Q307" s="158">
        <f>ROUND(E307*P307,2)</f>
        <v>0</v>
      </c>
      <c r="R307" s="158"/>
      <c r="S307" s="158" t="s">
        <v>144</v>
      </c>
      <c r="T307" s="158" t="s">
        <v>144</v>
      </c>
      <c r="U307" s="158">
        <v>0.11600000000000001</v>
      </c>
      <c r="V307" s="158">
        <f>ROUND(E307*U307,2)</f>
        <v>1.1599999999999999</v>
      </c>
      <c r="W307" s="158"/>
      <c r="X307" s="158" t="s">
        <v>133</v>
      </c>
      <c r="Y307" s="148"/>
      <c r="Z307" s="148"/>
      <c r="AA307" s="148"/>
      <c r="AB307" s="148"/>
      <c r="AC307" s="148"/>
      <c r="AD307" s="148"/>
      <c r="AE307" s="148"/>
      <c r="AF307" s="148"/>
      <c r="AG307" s="148" t="s">
        <v>300</v>
      </c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</row>
    <row r="308" spans="1:60" outlineLevel="1" x14ac:dyDescent="0.25">
      <c r="A308" s="155"/>
      <c r="B308" s="156"/>
      <c r="C308" s="179" t="s">
        <v>517</v>
      </c>
      <c r="D308" s="160"/>
      <c r="E308" s="161">
        <v>10</v>
      </c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48"/>
      <c r="Z308" s="148"/>
      <c r="AA308" s="148"/>
      <c r="AB308" s="148"/>
      <c r="AC308" s="148"/>
      <c r="AD308" s="148"/>
      <c r="AE308" s="148"/>
      <c r="AF308" s="148"/>
      <c r="AG308" s="148" t="s">
        <v>168</v>
      </c>
      <c r="AH308" s="148">
        <v>0</v>
      </c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</row>
    <row r="309" spans="1:60" ht="13" x14ac:dyDescent="0.25">
      <c r="A309" s="151" t="s">
        <v>126</v>
      </c>
      <c r="B309" s="152" t="s">
        <v>92</v>
      </c>
      <c r="C309" s="177" t="s">
        <v>93</v>
      </c>
      <c r="D309" s="165"/>
      <c r="E309" s="166"/>
      <c r="F309" s="167"/>
      <c r="G309" s="168">
        <f>SUMIF(AG310:AG319,"&lt;&gt;NOR",G310:G319)</f>
        <v>0</v>
      </c>
      <c r="H309" s="164"/>
      <c r="I309" s="164">
        <f>SUM(I310:I319)</f>
        <v>0</v>
      </c>
      <c r="J309" s="164"/>
      <c r="K309" s="164">
        <f>SUM(K310:K319)</f>
        <v>0</v>
      </c>
      <c r="L309" s="164"/>
      <c r="M309" s="164">
        <f>SUM(M310:M319)</f>
        <v>0</v>
      </c>
      <c r="N309" s="164"/>
      <c r="O309" s="164">
        <f>SUM(O310:O319)</f>
        <v>0.05</v>
      </c>
      <c r="P309" s="164"/>
      <c r="Q309" s="164">
        <f>SUM(Q310:Q319)</f>
        <v>0</v>
      </c>
      <c r="R309" s="164"/>
      <c r="S309" s="164"/>
      <c r="T309" s="164"/>
      <c r="U309" s="164"/>
      <c r="V309" s="164">
        <f>SUM(V310:V319)</f>
        <v>33.74</v>
      </c>
      <c r="W309" s="164"/>
      <c r="X309" s="164"/>
      <c r="AG309" t="s">
        <v>127</v>
      </c>
    </row>
    <row r="310" spans="1:60" outlineLevel="1" x14ac:dyDescent="0.25">
      <c r="A310" s="169">
        <v>137</v>
      </c>
      <c r="B310" s="170" t="s">
        <v>518</v>
      </c>
      <c r="C310" s="178" t="s">
        <v>519</v>
      </c>
      <c r="D310" s="171" t="s">
        <v>187</v>
      </c>
      <c r="E310" s="172">
        <v>44.9</v>
      </c>
      <c r="F310" s="173"/>
      <c r="G310" s="174">
        <f>ROUND(E310*F310,2)</f>
        <v>0</v>
      </c>
      <c r="H310" s="159"/>
      <c r="I310" s="158">
        <f>ROUND(E310*H310,2)</f>
        <v>0</v>
      </c>
      <c r="J310" s="159"/>
      <c r="K310" s="158">
        <f>ROUND(E310*J310,2)</f>
        <v>0</v>
      </c>
      <c r="L310" s="158">
        <v>15</v>
      </c>
      <c r="M310" s="158">
        <f>G310*(1+L310/100)</f>
        <v>0</v>
      </c>
      <c r="N310" s="158">
        <v>2.0000000000000002E-5</v>
      </c>
      <c r="O310" s="158">
        <f>ROUND(E310*N310,2)</f>
        <v>0</v>
      </c>
      <c r="P310" s="158">
        <v>0</v>
      </c>
      <c r="Q310" s="158">
        <f>ROUND(E310*P310,2)</f>
        <v>0</v>
      </c>
      <c r="R310" s="158"/>
      <c r="S310" s="158" t="s">
        <v>144</v>
      </c>
      <c r="T310" s="158" t="s">
        <v>144</v>
      </c>
      <c r="U310" s="158">
        <v>0.03</v>
      </c>
      <c r="V310" s="158">
        <f>ROUND(E310*U310,2)</f>
        <v>1.35</v>
      </c>
      <c r="W310" s="158"/>
      <c r="X310" s="158" t="s">
        <v>133</v>
      </c>
      <c r="Y310" s="148"/>
      <c r="Z310" s="148"/>
      <c r="AA310" s="148"/>
      <c r="AB310" s="148"/>
      <c r="AC310" s="148"/>
      <c r="AD310" s="148"/>
      <c r="AE310" s="148"/>
      <c r="AF310" s="148"/>
      <c r="AG310" s="148" t="s">
        <v>520</v>
      </c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</row>
    <row r="311" spans="1:60" outlineLevel="1" x14ac:dyDescent="0.25">
      <c r="A311" s="155"/>
      <c r="B311" s="156"/>
      <c r="C311" s="179" t="s">
        <v>521</v>
      </c>
      <c r="D311" s="160"/>
      <c r="E311" s="161">
        <v>44.9</v>
      </c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48"/>
      <c r="Z311" s="148"/>
      <c r="AA311" s="148"/>
      <c r="AB311" s="148"/>
      <c r="AC311" s="148"/>
      <c r="AD311" s="148"/>
      <c r="AE311" s="148"/>
      <c r="AF311" s="148"/>
      <c r="AG311" s="148" t="s">
        <v>168</v>
      </c>
      <c r="AH311" s="148">
        <v>5</v>
      </c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</row>
    <row r="312" spans="1:60" outlineLevel="1" x14ac:dyDescent="0.25">
      <c r="A312" s="169">
        <v>138</v>
      </c>
      <c r="B312" s="170" t="s">
        <v>522</v>
      </c>
      <c r="C312" s="178" t="s">
        <v>523</v>
      </c>
      <c r="D312" s="171" t="s">
        <v>187</v>
      </c>
      <c r="E312" s="172">
        <v>224.36269999999999</v>
      </c>
      <c r="F312" s="173"/>
      <c r="G312" s="174">
        <f>ROUND(E312*F312,2)</f>
        <v>0</v>
      </c>
      <c r="H312" s="159"/>
      <c r="I312" s="158">
        <f>ROUND(E312*H312,2)</f>
        <v>0</v>
      </c>
      <c r="J312" s="159"/>
      <c r="K312" s="158">
        <f>ROUND(E312*J312,2)</f>
        <v>0</v>
      </c>
      <c r="L312" s="158">
        <v>15</v>
      </c>
      <c r="M312" s="158">
        <f>G312*(1+L312/100)</f>
        <v>0</v>
      </c>
      <c r="N312" s="158">
        <v>0</v>
      </c>
      <c r="O312" s="158">
        <f>ROUND(E312*N312,2)</f>
        <v>0</v>
      </c>
      <c r="P312" s="158">
        <v>0</v>
      </c>
      <c r="Q312" s="158">
        <f>ROUND(E312*P312,2)</f>
        <v>0</v>
      </c>
      <c r="R312" s="158"/>
      <c r="S312" s="158" t="s">
        <v>144</v>
      </c>
      <c r="T312" s="158" t="s">
        <v>144</v>
      </c>
      <c r="U312" s="158">
        <v>0.01</v>
      </c>
      <c r="V312" s="158">
        <f>ROUND(E312*U312,2)</f>
        <v>2.2400000000000002</v>
      </c>
      <c r="W312" s="158"/>
      <c r="X312" s="158" t="s">
        <v>133</v>
      </c>
      <c r="Y312" s="148"/>
      <c r="Z312" s="148"/>
      <c r="AA312" s="148"/>
      <c r="AB312" s="148"/>
      <c r="AC312" s="148"/>
      <c r="AD312" s="148"/>
      <c r="AE312" s="148"/>
      <c r="AF312" s="148"/>
      <c r="AG312" s="148" t="s">
        <v>520</v>
      </c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</row>
    <row r="313" spans="1:60" outlineLevel="1" x14ac:dyDescent="0.25">
      <c r="A313" s="155"/>
      <c r="B313" s="156"/>
      <c r="C313" s="179" t="s">
        <v>269</v>
      </c>
      <c r="D313" s="160"/>
      <c r="E313" s="161">
        <v>56.261099999999999</v>
      </c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48"/>
      <c r="Z313" s="148"/>
      <c r="AA313" s="148"/>
      <c r="AB313" s="148"/>
      <c r="AC313" s="148"/>
      <c r="AD313" s="148"/>
      <c r="AE313" s="148"/>
      <c r="AF313" s="148"/>
      <c r="AG313" s="148" t="s">
        <v>168</v>
      </c>
      <c r="AH313" s="148">
        <v>5</v>
      </c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</row>
    <row r="314" spans="1:60" outlineLevel="1" x14ac:dyDescent="0.25">
      <c r="A314" s="155"/>
      <c r="B314" s="156"/>
      <c r="C314" s="179" t="s">
        <v>524</v>
      </c>
      <c r="D314" s="160"/>
      <c r="E314" s="161">
        <v>168.10159999999999</v>
      </c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48"/>
      <c r="Z314" s="148"/>
      <c r="AA314" s="148"/>
      <c r="AB314" s="148"/>
      <c r="AC314" s="148"/>
      <c r="AD314" s="148"/>
      <c r="AE314" s="148"/>
      <c r="AF314" s="148"/>
      <c r="AG314" s="148" t="s">
        <v>168</v>
      </c>
      <c r="AH314" s="148">
        <v>5</v>
      </c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</row>
    <row r="315" spans="1:60" outlineLevel="1" x14ac:dyDescent="0.25">
      <c r="A315" s="169">
        <v>139</v>
      </c>
      <c r="B315" s="170" t="s">
        <v>525</v>
      </c>
      <c r="C315" s="178" t="s">
        <v>526</v>
      </c>
      <c r="D315" s="171" t="s">
        <v>187</v>
      </c>
      <c r="E315" s="172">
        <v>224.36269999999999</v>
      </c>
      <c r="F315" s="173"/>
      <c r="G315" s="174">
        <f>ROUND(E315*F315,2)</f>
        <v>0</v>
      </c>
      <c r="H315" s="159"/>
      <c r="I315" s="158">
        <f>ROUND(E315*H315,2)</f>
        <v>0</v>
      </c>
      <c r="J315" s="159"/>
      <c r="K315" s="158">
        <f>ROUND(E315*J315,2)</f>
        <v>0</v>
      </c>
      <c r="L315" s="158">
        <v>15</v>
      </c>
      <c r="M315" s="158">
        <f>G315*(1+L315/100)</f>
        <v>0</v>
      </c>
      <c r="N315" s="158">
        <v>6.9999999999999994E-5</v>
      </c>
      <c r="O315" s="158">
        <f>ROUND(E315*N315,2)</f>
        <v>0.02</v>
      </c>
      <c r="P315" s="158">
        <v>0</v>
      </c>
      <c r="Q315" s="158">
        <f>ROUND(E315*P315,2)</f>
        <v>0</v>
      </c>
      <c r="R315" s="158"/>
      <c r="S315" s="158" t="s">
        <v>144</v>
      </c>
      <c r="T315" s="158" t="s">
        <v>144</v>
      </c>
      <c r="U315" s="158">
        <v>3.2480000000000002E-2</v>
      </c>
      <c r="V315" s="158">
        <f>ROUND(E315*U315,2)</f>
        <v>7.29</v>
      </c>
      <c r="W315" s="158"/>
      <c r="X315" s="158" t="s">
        <v>133</v>
      </c>
      <c r="Y315" s="148"/>
      <c r="Z315" s="148"/>
      <c r="AA315" s="148"/>
      <c r="AB315" s="148"/>
      <c r="AC315" s="148"/>
      <c r="AD315" s="148"/>
      <c r="AE315" s="148"/>
      <c r="AF315" s="148"/>
      <c r="AG315" s="148" t="s">
        <v>137</v>
      </c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</row>
    <row r="316" spans="1:60" outlineLevel="1" x14ac:dyDescent="0.25">
      <c r="A316" s="155"/>
      <c r="B316" s="156"/>
      <c r="C316" s="179" t="s">
        <v>269</v>
      </c>
      <c r="D316" s="160"/>
      <c r="E316" s="161">
        <v>56.261099999999999</v>
      </c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48"/>
      <c r="Z316" s="148"/>
      <c r="AA316" s="148"/>
      <c r="AB316" s="148"/>
      <c r="AC316" s="148"/>
      <c r="AD316" s="148"/>
      <c r="AE316" s="148"/>
      <c r="AF316" s="148"/>
      <c r="AG316" s="148" t="s">
        <v>168</v>
      </c>
      <c r="AH316" s="148">
        <v>5</v>
      </c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</row>
    <row r="317" spans="1:60" outlineLevel="1" x14ac:dyDescent="0.25">
      <c r="A317" s="155"/>
      <c r="B317" s="156"/>
      <c r="C317" s="179" t="s">
        <v>524</v>
      </c>
      <c r="D317" s="160"/>
      <c r="E317" s="161">
        <v>168.10159999999999</v>
      </c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48"/>
      <c r="Z317" s="148"/>
      <c r="AA317" s="148"/>
      <c r="AB317" s="148"/>
      <c r="AC317" s="148"/>
      <c r="AD317" s="148"/>
      <c r="AE317" s="148"/>
      <c r="AF317" s="148"/>
      <c r="AG317" s="148" t="s">
        <v>168</v>
      </c>
      <c r="AH317" s="148">
        <v>5</v>
      </c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</row>
    <row r="318" spans="1:60" outlineLevel="1" x14ac:dyDescent="0.25">
      <c r="A318" s="169">
        <v>140</v>
      </c>
      <c r="B318" s="170" t="s">
        <v>527</v>
      </c>
      <c r="C318" s="178" t="s">
        <v>528</v>
      </c>
      <c r="D318" s="171" t="s">
        <v>187</v>
      </c>
      <c r="E318" s="172">
        <v>224.36269999999999</v>
      </c>
      <c r="F318" s="173"/>
      <c r="G318" s="174">
        <f>ROUND(E318*F318,2)</f>
        <v>0</v>
      </c>
      <c r="H318" s="159"/>
      <c r="I318" s="158">
        <f>ROUND(E318*H318,2)</f>
        <v>0</v>
      </c>
      <c r="J318" s="159"/>
      <c r="K318" s="158">
        <f>ROUND(E318*J318,2)</f>
        <v>0</v>
      </c>
      <c r="L318" s="158">
        <v>15</v>
      </c>
      <c r="M318" s="158">
        <f>G318*(1+L318/100)</f>
        <v>0</v>
      </c>
      <c r="N318" s="158">
        <v>1.4999999999999999E-4</v>
      </c>
      <c r="O318" s="158">
        <f>ROUND(E318*N318,2)</f>
        <v>0.03</v>
      </c>
      <c r="P318" s="158">
        <v>0</v>
      </c>
      <c r="Q318" s="158">
        <f>ROUND(E318*P318,2)</f>
        <v>0</v>
      </c>
      <c r="R318" s="158"/>
      <c r="S318" s="158" t="s">
        <v>144</v>
      </c>
      <c r="T318" s="158" t="s">
        <v>144</v>
      </c>
      <c r="U318" s="158">
        <v>0.10191</v>
      </c>
      <c r="V318" s="158">
        <f>ROUND(E318*U318,2)</f>
        <v>22.86</v>
      </c>
      <c r="W318" s="158"/>
      <c r="X318" s="158" t="s">
        <v>133</v>
      </c>
      <c r="Y318" s="148"/>
      <c r="Z318" s="148"/>
      <c r="AA318" s="148"/>
      <c r="AB318" s="148"/>
      <c r="AC318" s="148"/>
      <c r="AD318" s="148"/>
      <c r="AE318" s="148"/>
      <c r="AF318" s="148"/>
      <c r="AG318" s="148" t="s">
        <v>137</v>
      </c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</row>
    <row r="319" spans="1:60" outlineLevel="1" x14ac:dyDescent="0.25">
      <c r="A319" s="155"/>
      <c r="B319" s="156"/>
      <c r="C319" s="179" t="s">
        <v>529</v>
      </c>
      <c r="D319" s="160"/>
      <c r="E319" s="161">
        <v>224.36269999999999</v>
      </c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48"/>
      <c r="Z319" s="148"/>
      <c r="AA319" s="148"/>
      <c r="AB319" s="148"/>
      <c r="AC319" s="148"/>
      <c r="AD319" s="148"/>
      <c r="AE319" s="148"/>
      <c r="AF319" s="148"/>
      <c r="AG319" s="148" t="s">
        <v>168</v>
      </c>
      <c r="AH319" s="148">
        <v>5</v>
      </c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</row>
    <row r="320" spans="1:60" ht="13" x14ac:dyDescent="0.25">
      <c r="A320" s="151" t="s">
        <v>126</v>
      </c>
      <c r="B320" s="152" t="s">
        <v>94</v>
      </c>
      <c r="C320" s="177" t="s">
        <v>95</v>
      </c>
      <c r="D320" s="165"/>
      <c r="E320" s="166"/>
      <c r="F320" s="167"/>
      <c r="G320" s="168">
        <f>SUMIF(AG321:AG338,"&lt;&gt;NOR",G321:G338)</f>
        <v>0</v>
      </c>
      <c r="H320" s="164"/>
      <c r="I320" s="164">
        <f>SUM(I321:I338)</f>
        <v>0</v>
      </c>
      <c r="J320" s="164"/>
      <c r="K320" s="164">
        <f>SUM(K321:K338)</f>
        <v>0</v>
      </c>
      <c r="L320" s="164"/>
      <c r="M320" s="164">
        <f>SUM(M321:M338)</f>
        <v>0</v>
      </c>
      <c r="N320" s="164"/>
      <c r="O320" s="164">
        <f>SUM(O321:O338)</f>
        <v>0</v>
      </c>
      <c r="P320" s="164"/>
      <c r="Q320" s="164">
        <f>SUM(Q321:Q338)</f>
        <v>0</v>
      </c>
      <c r="R320" s="164"/>
      <c r="S320" s="164"/>
      <c r="T320" s="164"/>
      <c r="U320" s="164"/>
      <c r="V320" s="164">
        <f>SUM(V321:V338)</f>
        <v>0</v>
      </c>
      <c r="W320" s="164"/>
      <c r="X320" s="164"/>
      <c r="AG320" t="s">
        <v>127</v>
      </c>
    </row>
    <row r="321" spans="1:60" outlineLevel="1" x14ac:dyDescent="0.25">
      <c r="A321" s="169">
        <v>141</v>
      </c>
      <c r="B321" s="170" t="s">
        <v>530</v>
      </c>
      <c r="C321" s="178" t="s">
        <v>531</v>
      </c>
      <c r="D321" s="171" t="s">
        <v>183</v>
      </c>
      <c r="E321" s="172">
        <v>280</v>
      </c>
      <c r="F321" s="173"/>
      <c r="G321" s="174">
        <f t="shared" ref="G321:G338" si="28">ROUND(E321*F321,2)</f>
        <v>0</v>
      </c>
      <c r="H321" s="159"/>
      <c r="I321" s="158">
        <f t="shared" ref="I321:I338" si="29">ROUND(E321*H321,2)</f>
        <v>0</v>
      </c>
      <c r="J321" s="159"/>
      <c r="K321" s="158">
        <f t="shared" ref="K321:K338" si="30">ROUND(E321*J321,2)</f>
        <v>0</v>
      </c>
      <c r="L321" s="158">
        <v>15</v>
      </c>
      <c r="M321" s="158">
        <f t="shared" ref="M321:M338" si="31">G321*(1+L321/100)</f>
        <v>0</v>
      </c>
      <c r="N321" s="158">
        <v>0</v>
      </c>
      <c r="O321" s="158">
        <f t="shared" ref="O321:O338" si="32">ROUND(E321*N321,2)</f>
        <v>0</v>
      </c>
      <c r="P321" s="158">
        <v>0</v>
      </c>
      <c r="Q321" s="158">
        <f t="shared" ref="Q321:Q338" si="33">ROUND(E321*P321,2)</f>
        <v>0</v>
      </c>
      <c r="R321" s="158"/>
      <c r="S321" s="158" t="s">
        <v>131</v>
      </c>
      <c r="T321" s="158" t="s">
        <v>132</v>
      </c>
      <c r="U321" s="158">
        <v>0</v>
      </c>
      <c r="V321" s="158">
        <f t="shared" ref="V321:V338" si="34">ROUND(E321*U321,2)</f>
        <v>0</v>
      </c>
      <c r="W321" s="158"/>
      <c r="X321" s="158" t="s">
        <v>133</v>
      </c>
      <c r="Y321" s="148"/>
      <c r="Z321" s="148"/>
      <c r="AA321" s="148"/>
      <c r="AB321" s="148"/>
      <c r="AC321" s="148"/>
      <c r="AD321" s="148"/>
      <c r="AE321" s="148"/>
      <c r="AF321" s="148"/>
      <c r="AG321" s="148" t="s">
        <v>532</v>
      </c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</row>
    <row r="322" spans="1:60" outlineLevel="1" x14ac:dyDescent="0.25">
      <c r="A322" s="169">
        <v>142</v>
      </c>
      <c r="B322" s="170" t="s">
        <v>533</v>
      </c>
      <c r="C322" s="178" t="s">
        <v>534</v>
      </c>
      <c r="D322" s="171" t="s">
        <v>183</v>
      </c>
      <c r="E322" s="172">
        <v>230</v>
      </c>
      <c r="F322" s="173"/>
      <c r="G322" s="174">
        <f t="shared" si="28"/>
        <v>0</v>
      </c>
      <c r="H322" s="159"/>
      <c r="I322" s="158">
        <f t="shared" si="29"/>
        <v>0</v>
      </c>
      <c r="J322" s="159"/>
      <c r="K322" s="158">
        <f t="shared" si="30"/>
        <v>0</v>
      </c>
      <c r="L322" s="158">
        <v>15</v>
      </c>
      <c r="M322" s="158">
        <f t="shared" si="31"/>
        <v>0</v>
      </c>
      <c r="N322" s="158">
        <v>0</v>
      </c>
      <c r="O322" s="158">
        <f t="shared" si="32"/>
        <v>0</v>
      </c>
      <c r="P322" s="158">
        <v>0</v>
      </c>
      <c r="Q322" s="158">
        <f t="shared" si="33"/>
        <v>0</v>
      </c>
      <c r="R322" s="158"/>
      <c r="S322" s="158" t="s">
        <v>131</v>
      </c>
      <c r="T322" s="158" t="s">
        <v>132</v>
      </c>
      <c r="U322" s="158">
        <v>0</v>
      </c>
      <c r="V322" s="158">
        <f t="shared" si="34"/>
        <v>0</v>
      </c>
      <c r="W322" s="158"/>
      <c r="X322" s="158" t="s">
        <v>133</v>
      </c>
      <c r="Y322" s="148"/>
      <c r="Z322" s="148"/>
      <c r="AA322" s="148"/>
      <c r="AB322" s="148"/>
      <c r="AC322" s="148"/>
      <c r="AD322" s="148"/>
      <c r="AE322" s="148"/>
      <c r="AF322" s="148"/>
      <c r="AG322" s="148" t="s">
        <v>532</v>
      </c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</row>
    <row r="323" spans="1:60" outlineLevel="1" x14ac:dyDescent="0.25">
      <c r="A323" s="169">
        <v>143</v>
      </c>
      <c r="B323" s="170" t="s">
        <v>535</v>
      </c>
      <c r="C323" s="178" t="s">
        <v>536</v>
      </c>
      <c r="D323" s="171" t="s">
        <v>183</v>
      </c>
      <c r="E323" s="172">
        <v>35</v>
      </c>
      <c r="F323" s="173"/>
      <c r="G323" s="174">
        <f t="shared" si="28"/>
        <v>0</v>
      </c>
      <c r="H323" s="159"/>
      <c r="I323" s="158">
        <f t="shared" si="29"/>
        <v>0</v>
      </c>
      <c r="J323" s="159"/>
      <c r="K323" s="158">
        <f t="shared" si="30"/>
        <v>0</v>
      </c>
      <c r="L323" s="158">
        <v>15</v>
      </c>
      <c r="M323" s="158">
        <f t="shared" si="31"/>
        <v>0</v>
      </c>
      <c r="N323" s="158">
        <v>0</v>
      </c>
      <c r="O323" s="158">
        <f t="shared" si="32"/>
        <v>0</v>
      </c>
      <c r="P323" s="158">
        <v>0</v>
      </c>
      <c r="Q323" s="158">
        <f t="shared" si="33"/>
        <v>0</v>
      </c>
      <c r="R323" s="158"/>
      <c r="S323" s="158" t="s">
        <v>131</v>
      </c>
      <c r="T323" s="158" t="s">
        <v>132</v>
      </c>
      <c r="U323" s="158">
        <v>0</v>
      </c>
      <c r="V323" s="158">
        <f t="shared" si="34"/>
        <v>0</v>
      </c>
      <c r="W323" s="158"/>
      <c r="X323" s="158" t="s">
        <v>133</v>
      </c>
      <c r="Y323" s="148"/>
      <c r="Z323" s="148"/>
      <c r="AA323" s="148"/>
      <c r="AB323" s="148"/>
      <c r="AC323" s="148"/>
      <c r="AD323" s="148"/>
      <c r="AE323" s="148"/>
      <c r="AF323" s="148"/>
      <c r="AG323" s="148" t="s">
        <v>532</v>
      </c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</row>
    <row r="324" spans="1:60" outlineLevel="1" x14ac:dyDescent="0.25">
      <c r="A324" s="169">
        <v>144</v>
      </c>
      <c r="B324" s="170" t="s">
        <v>537</v>
      </c>
      <c r="C324" s="178" t="s">
        <v>538</v>
      </c>
      <c r="D324" s="171" t="s">
        <v>183</v>
      </c>
      <c r="E324" s="172">
        <v>5</v>
      </c>
      <c r="F324" s="173"/>
      <c r="G324" s="174">
        <f t="shared" si="28"/>
        <v>0</v>
      </c>
      <c r="H324" s="159"/>
      <c r="I324" s="158">
        <f t="shared" si="29"/>
        <v>0</v>
      </c>
      <c r="J324" s="159"/>
      <c r="K324" s="158">
        <f t="shared" si="30"/>
        <v>0</v>
      </c>
      <c r="L324" s="158">
        <v>15</v>
      </c>
      <c r="M324" s="158">
        <f t="shared" si="31"/>
        <v>0</v>
      </c>
      <c r="N324" s="158">
        <v>0</v>
      </c>
      <c r="O324" s="158">
        <f t="shared" si="32"/>
        <v>0</v>
      </c>
      <c r="P324" s="158">
        <v>0</v>
      </c>
      <c r="Q324" s="158">
        <f t="shared" si="33"/>
        <v>0</v>
      </c>
      <c r="R324" s="158"/>
      <c r="S324" s="158" t="s">
        <v>131</v>
      </c>
      <c r="T324" s="158" t="s">
        <v>132</v>
      </c>
      <c r="U324" s="158">
        <v>0</v>
      </c>
      <c r="V324" s="158">
        <f t="shared" si="34"/>
        <v>0</v>
      </c>
      <c r="W324" s="158"/>
      <c r="X324" s="158" t="s">
        <v>133</v>
      </c>
      <c r="Y324" s="148"/>
      <c r="Z324" s="148"/>
      <c r="AA324" s="148"/>
      <c r="AB324" s="148"/>
      <c r="AC324" s="148"/>
      <c r="AD324" s="148"/>
      <c r="AE324" s="148"/>
      <c r="AF324" s="148"/>
      <c r="AG324" s="148" t="s">
        <v>532</v>
      </c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</row>
    <row r="325" spans="1:60" outlineLevel="1" x14ac:dyDescent="0.25">
      <c r="A325" s="169">
        <v>145</v>
      </c>
      <c r="B325" s="170" t="s">
        <v>539</v>
      </c>
      <c r="C325" s="178" t="s">
        <v>540</v>
      </c>
      <c r="D325" s="171" t="s">
        <v>183</v>
      </c>
      <c r="E325" s="172">
        <v>20</v>
      </c>
      <c r="F325" s="173"/>
      <c r="G325" s="174">
        <f t="shared" si="28"/>
        <v>0</v>
      </c>
      <c r="H325" s="159"/>
      <c r="I325" s="158">
        <f t="shared" si="29"/>
        <v>0</v>
      </c>
      <c r="J325" s="159"/>
      <c r="K325" s="158">
        <f t="shared" si="30"/>
        <v>0</v>
      </c>
      <c r="L325" s="158">
        <v>15</v>
      </c>
      <c r="M325" s="158">
        <f t="shared" si="31"/>
        <v>0</v>
      </c>
      <c r="N325" s="158">
        <v>0</v>
      </c>
      <c r="O325" s="158">
        <f t="shared" si="32"/>
        <v>0</v>
      </c>
      <c r="P325" s="158">
        <v>0</v>
      </c>
      <c r="Q325" s="158">
        <f t="shared" si="33"/>
        <v>0</v>
      </c>
      <c r="R325" s="158"/>
      <c r="S325" s="158" t="s">
        <v>131</v>
      </c>
      <c r="T325" s="158" t="s">
        <v>132</v>
      </c>
      <c r="U325" s="158">
        <v>0</v>
      </c>
      <c r="V325" s="158">
        <f t="shared" si="34"/>
        <v>0</v>
      </c>
      <c r="W325" s="158"/>
      <c r="X325" s="158" t="s">
        <v>133</v>
      </c>
      <c r="Y325" s="148"/>
      <c r="Z325" s="148"/>
      <c r="AA325" s="148"/>
      <c r="AB325" s="148"/>
      <c r="AC325" s="148"/>
      <c r="AD325" s="148"/>
      <c r="AE325" s="148"/>
      <c r="AF325" s="148"/>
      <c r="AG325" s="148" t="s">
        <v>532</v>
      </c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</row>
    <row r="326" spans="1:60" outlineLevel="1" x14ac:dyDescent="0.25">
      <c r="A326" s="169">
        <v>146</v>
      </c>
      <c r="B326" s="170" t="s">
        <v>541</v>
      </c>
      <c r="C326" s="178" t="s">
        <v>542</v>
      </c>
      <c r="D326" s="171" t="s">
        <v>183</v>
      </c>
      <c r="E326" s="172">
        <v>30</v>
      </c>
      <c r="F326" s="173"/>
      <c r="G326" s="174">
        <f t="shared" si="28"/>
        <v>0</v>
      </c>
      <c r="H326" s="159"/>
      <c r="I326" s="158">
        <f t="shared" si="29"/>
        <v>0</v>
      </c>
      <c r="J326" s="159"/>
      <c r="K326" s="158">
        <f t="shared" si="30"/>
        <v>0</v>
      </c>
      <c r="L326" s="158">
        <v>15</v>
      </c>
      <c r="M326" s="158">
        <f t="shared" si="31"/>
        <v>0</v>
      </c>
      <c r="N326" s="158">
        <v>0</v>
      </c>
      <c r="O326" s="158">
        <f t="shared" si="32"/>
        <v>0</v>
      </c>
      <c r="P326" s="158">
        <v>0</v>
      </c>
      <c r="Q326" s="158">
        <f t="shared" si="33"/>
        <v>0</v>
      </c>
      <c r="R326" s="158"/>
      <c r="S326" s="158" t="s">
        <v>131</v>
      </c>
      <c r="T326" s="158" t="s">
        <v>132</v>
      </c>
      <c r="U326" s="158">
        <v>0</v>
      </c>
      <c r="V326" s="158">
        <f t="shared" si="34"/>
        <v>0</v>
      </c>
      <c r="W326" s="158"/>
      <c r="X326" s="158" t="s">
        <v>133</v>
      </c>
      <c r="Y326" s="148"/>
      <c r="Z326" s="148"/>
      <c r="AA326" s="148"/>
      <c r="AB326" s="148"/>
      <c r="AC326" s="148"/>
      <c r="AD326" s="148"/>
      <c r="AE326" s="148"/>
      <c r="AF326" s="148"/>
      <c r="AG326" s="148" t="s">
        <v>532</v>
      </c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</row>
    <row r="327" spans="1:60" outlineLevel="1" x14ac:dyDescent="0.25">
      <c r="A327" s="169">
        <v>147</v>
      </c>
      <c r="B327" s="170" t="s">
        <v>543</v>
      </c>
      <c r="C327" s="178" t="s">
        <v>544</v>
      </c>
      <c r="D327" s="171" t="s">
        <v>319</v>
      </c>
      <c r="E327" s="172">
        <v>35</v>
      </c>
      <c r="F327" s="173"/>
      <c r="G327" s="174">
        <f t="shared" si="28"/>
        <v>0</v>
      </c>
      <c r="H327" s="159"/>
      <c r="I327" s="158">
        <f t="shared" si="29"/>
        <v>0</v>
      </c>
      <c r="J327" s="159"/>
      <c r="K327" s="158">
        <f t="shared" si="30"/>
        <v>0</v>
      </c>
      <c r="L327" s="158">
        <v>15</v>
      </c>
      <c r="M327" s="158">
        <f t="shared" si="31"/>
        <v>0</v>
      </c>
      <c r="N327" s="158">
        <v>0</v>
      </c>
      <c r="O327" s="158">
        <f t="shared" si="32"/>
        <v>0</v>
      </c>
      <c r="P327" s="158">
        <v>0</v>
      </c>
      <c r="Q327" s="158">
        <f t="shared" si="33"/>
        <v>0</v>
      </c>
      <c r="R327" s="158"/>
      <c r="S327" s="158" t="s">
        <v>131</v>
      </c>
      <c r="T327" s="158" t="s">
        <v>132</v>
      </c>
      <c r="U327" s="158">
        <v>0</v>
      </c>
      <c r="V327" s="158">
        <f t="shared" si="34"/>
        <v>0</v>
      </c>
      <c r="W327" s="158"/>
      <c r="X327" s="158" t="s">
        <v>133</v>
      </c>
      <c r="Y327" s="148"/>
      <c r="Z327" s="148"/>
      <c r="AA327" s="148"/>
      <c r="AB327" s="148"/>
      <c r="AC327" s="148"/>
      <c r="AD327" s="148"/>
      <c r="AE327" s="148"/>
      <c r="AF327" s="148"/>
      <c r="AG327" s="148" t="s">
        <v>532</v>
      </c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</row>
    <row r="328" spans="1:60" outlineLevel="1" x14ac:dyDescent="0.25">
      <c r="A328" s="169">
        <v>148</v>
      </c>
      <c r="B328" s="170" t="s">
        <v>545</v>
      </c>
      <c r="C328" s="178" t="s">
        <v>546</v>
      </c>
      <c r="D328" s="171" t="s">
        <v>319</v>
      </c>
      <c r="E328" s="172">
        <v>4</v>
      </c>
      <c r="F328" s="173"/>
      <c r="G328" s="174">
        <f t="shared" si="28"/>
        <v>0</v>
      </c>
      <c r="H328" s="159"/>
      <c r="I328" s="158">
        <f t="shared" si="29"/>
        <v>0</v>
      </c>
      <c r="J328" s="159"/>
      <c r="K328" s="158">
        <f t="shared" si="30"/>
        <v>0</v>
      </c>
      <c r="L328" s="158">
        <v>15</v>
      </c>
      <c r="M328" s="158">
        <f t="shared" si="31"/>
        <v>0</v>
      </c>
      <c r="N328" s="158">
        <v>0</v>
      </c>
      <c r="O328" s="158">
        <f t="shared" si="32"/>
        <v>0</v>
      </c>
      <c r="P328" s="158">
        <v>0</v>
      </c>
      <c r="Q328" s="158">
        <f t="shared" si="33"/>
        <v>0</v>
      </c>
      <c r="R328" s="158"/>
      <c r="S328" s="158" t="s">
        <v>131</v>
      </c>
      <c r="T328" s="158" t="s">
        <v>132</v>
      </c>
      <c r="U328" s="158">
        <v>0</v>
      </c>
      <c r="V328" s="158">
        <f t="shared" si="34"/>
        <v>0</v>
      </c>
      <c r="W328" s="158"/>
      <c r="X328" s="158" t="s">
        <v>133</v>
      </c>
      <c r="Y328" s="148"/>
      <c r="Z328" s="148"/>
      <c r="AA328" s="148"/>
      <c r="AB328" s="148"/>
      <c r="AC328" s="148"/>
      <c r="AD328" s="148"/>
      <c r="AE328" s="148"/>
      <c r="AF328" s="148"/>
      <c r="AG328" s="148" t="s">
        <v>532</v>
      </c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</row>
    <row r="329" spans="1:60" outlineLevel="1" x14ac:dyDescent="0.25">
      <c r="A329" s="169">
        <v>149</v>
      </c>
      <c r="B329" s="170" t="s">
        <v>547</v>
      </c>
      <c r="C329" s="178" t="s">
        <v>548</v>
      </c>
      <c r="D329" s="171" t="s">
        <v>319</v>
      </c>
      <c r="E329" s="172">
        <v>14</v>
      </c>
      <c r="F329" s="173"/>
      <c r="G329" s="174">
        <f t="shared" si="28"/>
        <v>0</v>
      </c>
      <c r="H329" s="159"/>
      <c r="I329" s="158">
        <f t="shared" si="29"/>
        <v>0</v>
      </c>
      <c r="J329" s="159"/>
      <c r="K329" s="158">
        <f t="shared" si="30"/>
        <v>0</v>
      </c>
      <c r="L329" s="158">
        <v>15</v>
      </c>
      <c r="M329" s="158">
        <f t="shared" si="31"/>
        <v>0</v>
      </c>
      <c r="N329" s="158">
        <v>0</v>
      </c>
      <c r="O329" s="158">
        <f t="shared" si="32"/>
        <v>0</v>
      </c>
      <c r="P329" s="158">
        <v>0</v>
      </c>
      <c r="Q329" s="158">
        <f t="shared" si="33"/>
        <v>0</v>
      </c>
      <c r="R329" s="158"/>
      <c r="S329" s="158" t="s">
        <v>131</v>
      </c>
      <c r="T329" s="158" t="s">
        <v>132</v>
      </c>
      <c r="U329" s="158">
        <v>0</v>
      </c>
      <c r="V329" s="158">
        <f t="shared" si="34"/>
        <v>0</v>
      </c>
      <c r="W329" s="158"/>
      <c r="X329" s="158" t="s">
        <v>133</v>
      </c>
      <c r="Y329" s="148"/>
      <c r="Z329" s="148"/>
      <c r="AA329" s="148"/>
      <c r="AB329" s="148"/>
      <c r="AC329" s="148"/>
      <c r="AD329" s="148"/>
      <c r="AE329" s="148"/>
      <c r="AF329" s="148"/>
      <c r="AG329" s="148" t="s">
        <v>532</v>
      </c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</row>
    <row r="330" spans="1:60" outlineLevel="1" x14ac:dyDescent="0.25">
      <c r="A330" s="169">
        <v>150</v>
      </c>
      <c r="B330" s="170" t="s">
        <v>549</v>
      </c>
      <c r="C330" s="178" t="s">
        <v>550</v>
      </c>
      <c r="D330" s="171" t="s">
        <v>319</v>
      </c>
      <c r="E330" s="172">
        <v>1</v>
      </c>
      <c r="F330" s="173"/>
      <c r="G330" s="174">
        <f t="shared" si="28"/>
        <v>0</v>
      </c>
      <c r="H330" s="159"/>
      <c r="I330" s="158">
        <f t="shared" si="29"/>
        <v>0</v>
      </c>
      <c r="J330" s="159"/>
      <c r="K330" s="158">
        <f t="shared" si="30"/>
        <v>0</v>
      </c>
      <c r="L330" s="158">
        <v>15</v>
      </c>
      <c r="M330" s="158">
        <f t="shared" si="31"/>
        <v>0</v>
      </c>
      <c r="N330" s="158">
        <v>0</v>
      </c>
      <c r="O330" s="158">
        <f t="shared" si="32"/>
        <v>0</v>
      </c>
      <c r="P330" s="158">
        <v>0</v>
      </c>
      <c r="Q330" s="158">
        <f t="shared" si="33"/>
        <v>0</v>
      </c>
      <c r="R330" s="158"/>
      <c r="S330" s="158" t="s">
        <v>131</v>
      </c>
      <c r="T330" s="158" t="s">
        <v>132</v>
      </c>
      <c r="U330" s="158">
        <v>0</v>
      </c>
      <c r="V330" s="158">
        <f t="shared" si="34"/>
        <v>0</v>
      </c>
      <c r="W330" s="158"/>
      <c r="X330" s="158" t="s">
        <v>133</v>
      </c>
      <c r="Y330" s="148"/>
      <c r="Z330" s="148"/>
      <c r="AA330" s="148"/>
      <c r="AB330" s="148"/>
      <c r="AC330" s="148"/>
      <c r="AD330" s="148"/>
      <c r="AE330" s="148"/>
      <c r="AF330" s="148"/>
      <c r="AG330" s="148" t="s">
        <v>532</v>
      </c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</row>
    <row r="331" spans="1:60" outlineLevel="1" x14ac:dyDescent="0.25">
      <c r="A331" s="169">
        <v>151</v>
      </c>
      <c r="B331" s="170" t="s">
        <v>551</v>
      </c>
      <c r="C331" s="178" t="s">
        <v>552</v>
      </c>
      <c r="D331" s="171" t="s">
        <v>319</v>
      </c>
      <c r="E331" s="172">
        <v>6</v>
      </c>
      <c r="F331" s="173"/>
      <c r="G331" s="174">
        <f t="shared" si="28"/>
        <v>0</v>
      </c>
      <c r="H331" s="159"/>
      <c r="I331" s="158">
        <f t="shared" si="29"/>
        <v>0</v>
      </c>
      <c r="J331" s="159"/>
      <c r="K331" s="158">
        <f t="shared" si="30"/>
        <v>0</v>
      </c>
      <c r="L331" s="158">
        <v>15</v>
      </c>
      <c r="M331" s="158">
        <f t="shared" si="31"/>
        <v>0</v>
      </c>
      <c r="N331" s="158">
        <v>0</v>
      </c>
      <c r="O331" s="158">
        <f t="shared" si="32"/>
        <v>0</v>
      </c>
      <c r="P331" s="158">
        <v>0</v>
      </c>
      <c r="Q331" s="158">
        <f t="shared" si="33"/>
        <v>0</v>
      </c>
      <c r="R331" s="158"/>
      <c r="S331" s="158" t="s">
        <v>131</v>
      </c>
      <c r="T331" s="158" t="s">
        <v>132</v>
      </c>
      <c r="U331" s="158">
        <v>0</v>
      </c>
      <c r="V331" s="158">
        <f t="shared" si="34"/>
        <v>0</v>
      </c>
      <c r="W331" s="158"/>
      <c r="X331" s="158" t="s">
        <v>133</v>
      </c>
      <c r="Y331" s="148"/>
      <c r="Z331" s="148"/>
      <c r="AA331" s="148"/>
      <c r="AB331" s="148"/>
      <c r="AC331" s="148"/>
      <c r="AD331" s="148"/>
      <c r="AE331" s="148"/>
      <c r="AF331" s="148"/>
      <c r="AG331" s="148" t="s">
        <v>532</v>
      </c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</row>
    <row r="332" spans="1:60" outlineLevel="1" x14ac:dyDescent="0.25">
      <c r="A332" s="169">
        <v>152</v>
      </c>
      <c r="B332" s="170" t="s">
        <v>553</v>
      </c>
      <c r="C332" s="178" t="s">
        <v>554</v>
      </c>
      <c r="D332" s="171" t="s">
        <v>319</v>
      </c>
      <c r="E332" s="172">
        <v>4</v>
      </c>
      <c r="F332" s="173"/>
      <c r="G332" s="174">
        <f t="shared" si="28"/>
        <v>0</v>
      </c>
      <c r="H332" s="159"/>
      <c r="I332" s="158">
        <f t="shared" si="29"/>
        <v>0</v>
      </c>
      <c r="J332" s="159"/>
      <c r="K332" s="158">
        <f t="shared" si="30"/>
        <v>0</v>
      </c>
      <c r="L332" s="158">
        <v>15</v>
      </c>
      <c r="M332" s="158">
        <f t="shared" si="31"/>
        <v>0</v>
      </c>
      <c r="N332" s="158">
        <v>0</v>
      </c>
      <c r="O332" s="158">
        <f t="shared" si="32"/>
        <v>0</v>
      </c>
      <c r="P332" s="158">
        <v>0</v>
      </c>
      <c r="Q332" s="158">
        <f t="shared" si="33"/>
        <v>0</v>
      </c>
      <c r="R332" s="158"/>
      <c r="S332" s="158" t="s">
        <v>131</v>
      </c>
      <c r="T332" s="158" t="s">
        <v>132</v>
      </c>
      <c r="U332" s="158">
        <v>0</v>
      </c>
      <c r="V332" s="158">
        <f t="shared" si="34"/>
        <v>0</v>
      </c>
      <c r="W332" s="158"/>
      <c r="X332" s="158" t="s">
        <v>133</v>
      </c>
      <c r="Y332" s="148"/>
      <c r="Z332" s="148"/>
      <c r="AA332" s="148"/>
      <c r="AB332" s="148"/>
      <c r="AC332" s="148"/>
      <c r="AD332" s="148"/>
      <c r="AE332" s="148"/>
      <c r="AF332" s="148"/>
      <c r="AG332" s="148" t="s">
        <v>532</v>
      </c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</row>
    <row r="333" spans="1:60" outlineLevel="1" x14ac:dyDescent="0.25">
      <c r="A333" s="169">
        <v>153</v>
      </c>
      <c r="B333" s="170" t="s">
        <v>555</v>
      </c>
      <c r="C333" s="178" t="s">
        <v>556</v>
      </c>
      <c r="D333" s="171" t="s">
        <v>319</v>
      </c>
      <c r="E333" s="172">
        <v>1</v>
      </c>
      <c r="F333" s="173"/>
      <c r="G333" s="174">
        <f t="shared" si="28"/>
        <v>0</v>
      </c>
      <c r="H333" s="159"/>
      <c r="I333" s="158">
        <f t="shared" si="29"/>
        <v>0</v>
      </c>
      <c r="J333" s="159"/>
      <c r="K333" s="158">
        <f t="shared" si="30"/>
        <v>0</v>
      </c>
      <c r="L333" s="158">
        <v>15</v>
      </c>
      <c r="M333" s="158">
        <f t="shared" si="31"/>
        <v>0</v>
      </c>
      <c r="N333" s="158">
        <v>0</v>
      </c>
      <c r="O333" s="158">
        <f t="shared" si="32"/>
        <v>0</v>
      </c>
      <c r="P333" s="158">
        <v>0</v>
      </c>
      <c r="Q333" s="158">
        <f t="shared" si="33"/>
        <v>0</v>
      </c>
      <c r="R333" s="158"/>
      <c r="S333" s="158" t="s">
        <v>131</v>
      </c>
      <c r="T333" s="158" t="s">
        <v>132</v>
      </c>
      <c r="U333" s="158">
        <v>0</v>
      </c>
      <c r="V333" s="158">
        <f t="shared" si="34"/>
        <v>0</v>
      </c>
      <c r="W333" s="158"/>
      <c r="X333" s="158" t="s">
        <v>133</v>
      </c>
      <c r="Y333" s="148"/>
      <c r="Z333" s="148"/>
      <c r="AA333" s="148"/>
      <c r="AB333" s="148"/>
      <c r="AC333" s="148"/>
      <c r="AD333" s="148"/>
      <c r="AE333" s="148"/>
      <c r="AF333" s="148"/>
      <c r="AG333" s="148" t="s">
        <v>532</v>
      </c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</row>
    <row r="334" spans="1:60" outlineLevel="1" x14ac:dyDescent="0.25">
      <c r="A334" s="169">
        <v>154</v>
      </c>
      <c r="B334" s="170" t="s">
        <v>557</v>
      </c>
      <c r="C334" s="178" t="s">
        <v>558</v>
      </c>
      <c r="D334" s="171" t="s">
        <v>319</v>
      </c>
      <c r="E334" s="172">
        <v>2</v>
      </c>
      <c r="F334" s="173"/>
      <c r="G334" s="174">
        <f t="shared" si="28"/>
        <v>0</v>
      </c>
      <c r="H334" s="159"/>
      <c r="I334" s="158">
        <f t="shared" si="29"/>
        <v>0</v>
      </c>
      <c r="J334" s="159"/>
      <c r="K334" s="158">
        <f t="shared" si="30"/>
        <v>0</v>
      </c>
      <c r="L334" s="158">
        <v>15</v>
      </c>
      <c r="M334" s="158">
        <f t="shared" si="31"/>
        <v>0</v>
      </c>
      <c r="N334" s="158">
        <v>0</v>
      </c>
      <c r="O334" s="158">
        <f t="shared" si="32"/>
        <v>0</v>
      </c>
      <c r="P334" s="158">
        <v>0</v>
      </c>
      <c r="Q334" s="158">
        <f t="shared" si="33"/>
        <v>0</v>
      </c>
      <c r="R334" s="158"/>
      <c r="S334" s="158" t="s">
        <v>131</v>
      </c>
      <c r="T334" s="158" t="s">
        <v>132</v>
      </c>
      <c r="U334" s="158">
        <v>0</v>
      </c>
      <c r="V334" s="158">
        <f t="shared" si="34"/>
        <v>0</v>
      </c>
      <c r="W334" s="158"/>
      <c r="X334" s="158" t="s">
        <v>133</v>
      </c>
      <c r="Y334" s="148"/>
      <c r="Z334" s="148"/>
      <c r="AA334" s="148"/>
      <c r="AB334" s="148"/>
      <c r="AC334" s="148"/>
      <c r="AD334" s="148"/>
      <c r="AE334" s="148"/>
      <c r="AF334" s="148"/>
      <c r="AG334" s="148" t="s">
        <v>532</v>
      </c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</row>
    <row r="335" spans="1:60" outlineLevel="1" x14ac:dyDescent="0.25">
      <c r="A335" s="169">
        <v>155</v>
      </c>
      <c r="B335" s="170" t="s">
        <v>559</v>
      </c>
      <c r="C335" s="178" t="s">
        <v>560</v>
      </c>
      <c r="D335" s="171" t="s">
        <v>319</v>
      </c>
      <c r="E335" s="172">
        <v>2</v>
      </c>
      <c r="F335" s="173"/>
      <c r="G335" s="174">
        <f t="shared" si="28"/>
        <v>0</v>
      </c>
      <c r="H335" s="159"/>
      <c r="I335" s="158">
        <f t="shared" si="29"/>
        <v>0</v>
      </c>
      <c r="J335" s="159"/>
      <c r="K335" s="158">
        <f t="shared" si="30"/>
        <v>0</v>
      </c>
      <c r="L335" s="158">
        <v>15</v>
      </c>
      <c r="M335" s="158">
        <f t="shared" si="31"/>
        <v>0</v>
      </c>
      <c r="N335" s="158">
        <v>0</v>
      </c>
      <c r="O335" s="158">
        <f t="shared" si="32"/>
        <v>0</v>
      </c>
      <c r="P335" s="158">
        <v>0</v>
      </c>
      <c r="Q335" s="158">
        <f t="shared" si="33"/>
        <v>0</v>
      </c>
      <c r="R335" s="158"/>
      <c r="S335" s="158" t="s">
        <v>131</v>
      </c>
      <c r="T335" s="158" t="s">
        <v>132</v>
      </c>
      <c r="U335" s="158">
        <v>0</v>
      </c>
      <c r="V335" s="158">
        <f t="shared" si="34"/>
        <v>0</v>
      </c>
      <c r="W335" s="158"/>
      <c r="X335" s="158" t="s">
        <v>133</v>
      </c>
      <c r="Y335" s="148"/>
      <c r="Z335" s="148"/>
      <c r="AA335" s="148"/>
      <c r="AB335" s="148"/>
      <c r="AC335" s="148"/>
      <c r="AD335" s="148"/>
      <c r="AE335" s="148"/>
      <c r="AF335" s="148"/>
      <c r="AG335" s="148" t="s">
        <v>532</v>
      </c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</row>
    <row r="336" spans="1:60" outlineLevel="1" x14ac:dyDescent="0.25">
      <c r="A336" s="169">
        <v>156</v>
      </c>
      <c r="B336" s="170" t="s">
        <v>561</v>
      </c>
      <c r="C336" s="178" t="s">
        <v>562</v>
      </c>
      <c r="D336" s="171" t="s">
        <v>130</v>
      </c>
      <c r="E336" s="172">
        <v>1</v>
      </c>
      <c r="F336" s="173"/>
      <c r="G336" s="174">
        <f t="shared" si="28"/>
        <v>0</v>
      </c>
      <c r="H336" s="159"/>
      <c r="I336" s="158">
        <f t="shared" si="29"/>
        <v>0</v>
      </c>
      <c r="J336" s="159"/>
      <c r="K336" s="158">
        <f t="shared" si="30"/>
        <v>0</v>
      </c>
      <c r="L336" s="158">
        <v>15</v>
      </c>
      <c r="M336" s="158">
        <f t="shared" si="31"/>
        <v>0</v>
      </c>
      <c r="N336" s="158">
        <v>0</v>
      </c>
      <c r="O336" s="158">
        <f t="shared" si="32"/>
        <v>0</v>
      </c>
      <c r="P336" s="158">
        <v>0</v>
      </c>
      <c r="Q336" s="158">
        <f t="shared" si="33"/>
        <v>0</v>
      </c>
      <c r="R336" s="158"/>
      <c r="S336" s="158" t="s">
        <v>131</v>
      </c>
      <c r="T336" s="158" t="s">
        <v>132</v>
      </c>
      <c r="U336" s="158">
        <v>0</v>
      </c>
      <c r="V336" s="158">
        <f t="shared" si="34"/>
        <v>0</v>
      </c>
      <c r="W336" s="158"/>
      <c r="X336" s="158" t="s">
        <v>133</v>
      </c>
      <c r="Y336" s="148"/>
      <c r="Z336" s="148"/>
      <c r="AA336" s="148"/>
      <c r="AB336" s="148"/>
      <c r="AC336" s="148"/>
      <c r="AD336" s="148"/>
      <c r="AE336" s="148"/>
      <c r="AF336" s="148"/>
      <c r="AG336" s="148" t="s">
        <v>532</v>
      </c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</row>
    <row r="337" spans="1:60" outlineLevel="1" x14ac:dyDescent="0.25">
      <c r="A337" s="169">
        <v>157</v>
      </c>
      <c r="B337" s="170" t="s">
        <v>563</v>
      </c>
      <c r="C337" s="178" t="s">
        <v>564</v>
      </c>
      <c r="D337" s="171" t="s">
        <v>130</v>
      </c>
      <c r="E337" s="172">
        <v>1</v>
      </c>
      <c r="F337" s="173"/>
      <c r="G337" s="174">
        <f t="shared" si="28"/>
        <v>0</v>
      </c>
      <c r="H337" s="159"/>
      <c r="I337" s="158">
        <f t="shared" si="29"/>
        <v>0</v>
      </c>
      <c r="J337" s="159"/>
      <c r="K337" s="158">
        <f t="shared" si="30"/>
        <v>0</v>
      </c>
      <c r="L337" s="158">
        <v>15</v>
      </c>
      <c r="M337" s="158">
        <f t="shared" si="31"/>
        <v>0</v>
      </c>
      <c r="N337" s="158">
        <v>0</v>
      </c>
      <c r="O337" s="158">
        <f t="shared" si="32"/>
        <v>0</v>
      </c>
      <c r="P337" s="158">
        <v>0</v>
      </c>
      <c r="Q337" s="158">
        <f t="shared" si="33"/>
        <v>0</v>
      </c>
      <c r="R337" s="158"/>
      <c r="S337" s="158" t="s">
        <v>131</v>
      </c>
      <c r="T337" s="158" t="s">
        <v>132</v>
      </c>
      <c r="U337" s="158">
        <v>0</v>
      </c>
      <c r="V337" s="158">
        <f t="shared" si="34"/>
        <v>0</v>
      </c>
      <c r="W337" s="158"/>
      <c r="X337" s="158" t="s">
        <v>133</v>
      </c>
      <c r="Y337" s="148"/>
      <c r="Z337" s="148"/>
      <c r="AA337" s="148"/>
      <c r="AB337" s="148"/>
      <c r="AC337" s="148"/>
      <c r="AD337" s="148"/>
      <c r="AE337" s="148"/>
      <c r="AF337" s="148"/>
      <c r="AG337" s="148" t="s">
        <v>532</v>
      </c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</row>
    <row r="338" spans="1:60" outlineLevel="1" x14ac:dyDescent="0.25">
      <c r="A338" s="169">
        <v>158</v>
      </c>
      <c r="B338" s="170" t="s">
        <v>565</v>
      </c>
      <c r="C338" s="178" t="s">
        <v>566</v>
      </c>
      <c r="D338" s="171" t="s">
        <v>130</v>
      </c>
      <c r="E338" s="172">
        <v>1</v>
      </c>
      <c r="F338" s="173"/>
      <c r="G338" s="174">
        <f t="shared" si="28"/>
        <v>0</v>
      </c>
      <c r="H338" s="159"/>
      <c r="I338" s="158">
        <f t="shared" si="29"/>
        <v>0</v>
      </c>
      <c r="J338" s="159"/>
      <c r="K338" s="158">
        <f t="shared" si="30"/>
        <v>0</v>
      </c>
      <c r="L338" s="158">
        <v>15</v>
      </c>
      <c r="M338" s="158">
        <f t="shared" si="31"/>
        <v>0</v>
      </c>
      <c r="N338" s="158">
        <v>0</v>
      </c>
      <c r="O338" s="158">
        <f t="shared" si="32"/>
        <v>0</v>
      </c>
      <c r="P338" s="158">
        <v>0</v>
      </c>
      <c r="Q338" s="158">
        <f t="shared" si="33"/>
        <v>0</v>
      </c>
      <c r="R338" s="158"/>
      <c r="S338" s="158" t="s">
        <v>131</v>
      </c>
      <c r="T338" s="158" t="s">
        <v>132</v>
      </c>
      <c r="U338" s="158">
        <v>0</v>
      </c>
      <c r="V338" s="158">
        <f t="shared" si="34"/>
        <v>0</v>
      </c>
      <c r="W338" s="158"/>
      <c r="X338" s="158" t="s">
        <v>133</v>
      </c>
      <c r="Y338" s="148"/>
      <c r="Z338" s="148"/>
      <c r="AA338" s="148"/>
      <c r="AB338" s="148"/>
      <c r="AC338" s="148"/>
      <c r="AD338" s="148"/>
      <c r="AE338" s="148"/>
      <c r="AF338" s="148"/>
      <c r="AG338" s="148" t="s">
        <v>532</v>
      </c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</row>
    <row r="339" spans="1:60" ht="13" x14ac:dyDescent="0.25">
      <c r="A339" s="151" t="s">
        <v>126</v>
      </c>
      <c r="B339" s="152" t="s">
        <v>96</v>
      </c>
      <c r="C339" s="177" t="s">
        <v>97</v>
      </c>
      <c r="D339" s="165"/>
      <c r="E339" s="166"/>
      <c r="F339" s="167"/>
      <c r="G339" s="168">
        <f>SUMIF(AG340:AG350,"&lt;&gt;NOR",G340:G350)</f>
        <v>0</v>
      </c>
      <c r="H339" s="164"/>
      <c r="I339" s="164">
        <f>SUM(I340:I350)</f>
        <v>0</v>
      </c>
      <c r="J339" s="164"/>
      <c r="K339" s="164">
        <f>SUM(K340:K350)</f>
        <v>0</v>
      </c>
      <c r="L339" s="164"/>
      <c r="M339" s="164">
        <f>SUM(M340:M350)</f>
        <v>0</v>
      </c>
      <c r="N339" s="164"/>
      <c r="O339" s="164">
        <f>SUM(O340:O350)</f>
        <v>0</v>
      </c>
      <c r="P339" s="164"/>
      <c r="Q339" s="164">
        <f>SUM(Q340:Q350)</f>
        <v>0</v>
      </c>
      <c r="R339" s="164"/>
      <c r="S339" s="164"/>
      <c r="T339" s="164"/>
      <c r="U339" s="164"/>
      <c r="V339" s="164">
        <f>SUM(V340:V350)</f>
        <v>20.3</v>
      </c>
      <c r="W339" s="164"/>
      <c r="X339" s="164"/>
      <c r="AG339" t="s">
        <v>127</v>
      </c>
    </row>
    <row r="340" spans="1:60" outlineLevel="1" x14ac:dyDescent="0.25">
      <c r="A340" s="169">
        <v>159</v>
      </c>
      <c r="B340" s="170" t="s">
        <v>567</v>
      </c>
      <c r="C340" s="178" t="s">
        <v>568</v>
      </c>
      <c r="D340" s="171" t="s">
        <v>295</v>
      </c>
      <c r="E340" s="172">
        <v>9.4263600000000007</v>
      </c>
      <c r="F340" s="173"/>
      <c r="G340" s="174">
        <f t="shared" ref="G340:G350" si="35">ROUND(E340*F340,2)</f>
        <v>0</v>
      </c>
      <c r="H340" s="159"/>
      <c r="I340" s="158">
        <f t="shared" ref="I340:I350" si="36">ROUND(E340*H340,2)</f>
        <v>0</v>
      </c>
      <c r="J340" s="159"/>
      <c r="K340" s="158">
        <f t="shared" ref="K340:K350" si="37">ROUND(E340*J340,2)</f>
        <v>0</v>
      </c>
      <c r="L340" s="158">
        <v>15</v>
      </c>
      <c r="M340" s="158">
        <f t="shared" ref="M340:M350" si="38">G340*(1+L340/100)</f>
        <v>0</v>
      </c>
      <c r="N340" s="158">
        <v>0</v>
      </c>
      <c r="O340" s="158">
        <f t="shared" ref="O340:O350" si="39">ROUND(E340*N340,2)</f>
        <v>0</v>
      </c>
      <c r="P340" s="158">
        <v>0</v>
      </c>
      <c r="Q340" s="158">
        <f t="shared" ref="Q340:Q350" si="40">ROUND(E340*P340,2)</f>
        <v>0</v>
      </c>
      <c r="R340" s="158"/>
      <c r="S340" s="158" t="s">
        <v>144</v>
      </c>
      <c r="T340" s="158" t="s">
        <v>144</v>
      </c>
      <c r="U340" s="158">
        <v>0.94199999999999995</v>
      </c>
      <c r="V340" s="158">
        <f t="shared" ref="V340:V350" si="41">ROUND(E340*U340,2)</f>
        <v>8.8800000000000008</v>
      </c>
      <c r="W340" s="158"/>
      <c r="X340" s="158" t="s">
        <v>569</v>
      </c>
      <c r="Y340" s="148"/>
      <c r="Z340" s="148"/>
      <c r="AA340" s="148"/>
      <c r="AB340" s="148"/>
      <c r="AC340" s="148"/>
      <c r="AD340" s="148"/>
      <c r="AE340" s="148"/>
      <c r="AF340" s="148"/>
      <c r="AG340" s="148" t="s">
        <v>570</v>
      </c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</row>
    <row r="341" spans="1:60" outlineLevel="1" x14ac:dyDescent="0.25">
      <c r="A341" s="169">
        <v>160</v>
      </c>
      <c r="B341" s="170" t="s">
        <v>571</v>
      </c>
      <c r="C341" s="178" t="s">
        <v>572</v>
      </c>
      <c r="D341" s="171" t="s">
        <v>295</v>
      </c>
      <c r="E341" s="172">
        <v>47.131799999999998</v>
      </c>
      <c r="F341" s="173"/>
      <c r="G341" s="174">
        <f t="shared" si="35"/>
        <v>0</v>
      </c>
      <c r="H341" s="159"/>
      <c r="I341" s="158">
        <f t="shared" si="36"/>
        <v>0</v>
      </c>
      <c r="J341" s="159"/>
      <c r="K341" s="158">
        <f t="shared" si="37"/>
        <v>0</v>
      </c>
      <c r="L341" s="158">
        <v>15</v>
      </c>
      <c r="M341" s="158">
        <f t="shared" si="38"/>
        <v>0</v>
      </c>
      <c r="N341" s="158">
        <v>0</v>
      </c>
      <c r="O341" s="158">
        <f t="shared" si="39"/>
        <v>0</v>
      </c>
      <c r="P341" s="158">
        <v>0</v>
      </c>
      <c r="Q341" s="158">
        <f t="shared" si="40"/>
        <v>0</v>
      </c>
      <c r="R341" s="158"/>
      <c r="S341" s="158" t="s">
        <v>144</v>
      </c>
      <c r="T341" s="158" t="s">
        <v>144</v>
      </c>
      <c r="U341" s="158">
        <v>0.105</v>
      </c>
      <c r="V341" s="158">
        <f t="shared" si="41"/>
        <v>4.95</v>
      </c>
      <c r="W341" s="158"/>
      <c r="X341" s="158" t="s">
        <v>569</v>
      </c>
      <c r="Y341" s="148"/>
      <c r="Z341" s="148"/>
      <c r="AA341" s="148"/>
      <c r="AB341" s="148"/>
      <c r="AC341" s="148"/>
      <c r="AD341" s="148"/>
      <c r="AE341" s="148"/>
      <c r="AF341" s="148"/>
      <c r="AG341" s="148" t="s">
        <v>570</v>
      </c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</row>
    <row r="342" spans="1:60" outlineLevel="1" x14ac:dyDescent="0.25">
      <c r="A342" s="169">
        <v>161</v>
      </c>
      <c r="B342" s="170" t="s">
        <v>573</v>
      </c>
      <c r="C342" s="178" t="s">
        <v>574</v>
      </c>
      <c r="D342" s="171" t="s">
        <v>295</v>
      </c>
      <c r="E342" s="172">
        <v>9.4263600000000007</v>
      </c>
      <c r="F342" s="173"/>
      <c r="G342" s="174">
        <f t="shared" si="35"/>
        <v>0</v>
      </c>
      <c r="H342" s="159"/>
      <c r="I342" s="158">
        <f t="shared" si="36"/>
        <v>0</v>
      </c>
      <c r="J342" s="159"/>
      <c r="K342" s="158">
        <f t="shared" si="37"/>
        <v>0</v>
      </c>
      <c r="L342" s="158">
        <v>15</v>
      </c>
      <c r="M342" s="158">
        <f t="shared" si="38"/>
        <v>0</v>
      </c>
      <c r="N342" s="158">
        <v>0</v>
      </c>
      <c r="O342" s="158">
        <f t="shared" si="39"/>
        <v>0</v>
      </c>
      <c r="P342" s="158">
        <v>0</v>
      </c>
      <c r="Q342" s="158">
        <f t="shared" si="40"/>
        <v>0</v>
      </c>
      <c r="R342" s="158"/>
      <c r="S342" s="158" t="s">
        <v>144</v>
      </c>
      <c r="T342" s="158" t="s">
        <v>144</v>
      </c>
      <c r="U342" s="158">
        <v>0.04</v>
      </c>
      <c r="V342" s="158">
        <f t="shared" si="41"/>
        <v>0.38</v>
      </c>
      <c r="W342" s="158"/>
      <c r="X342" s="158" t="s">
        <v>569</v>
      </c>
      <c r="Y342" s="148"/>
      <c r="Z342" s="148"/>
      <c r="AA342" s="148"/>
      <c r="AB342" s="148"/>
      <c r="AC342" s="148"/>
      <c r="AD342" s="148"/>
      <c r="AE342" s="148"/>
      <c r="AF342" s="148"/>
      <c r="AG342" s="148" t="s">
        <v>570</v>
      </c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</row>
    <row r="343" spans="1:60" outlineLevel="1" x14ac:dyDescent="0.25">
      <c r="A343" s="169">
        <v>162</v>
      </c>
      <c r="B343" s="170" t="s">
        <v>575</v>
      </c>
      <c r="C343" s="178" t="s">
        <v>576</v>
      </c>
      <c r="D343" s="171" t="s">
        <v>295</v>
      </c>
      <c r="E343" s="172">
        <v>131.96903</v>
      </c>
      <c r="F343" s="173"/>
      <c r="G343" s="174">
        <f t="shared" si="35"/>
        <v>0</v>
      </c>
      <c r="H343" s="159"/>
      <c r="I343" s="158">
        <f t="shared" si="36"/>
        <v>0</v>
      </c>
      <c r="J343" s="159"/>
      <c r="K343" s="158">
        <f t="shared" si="37"/>
        <v>0</v>
      </c>
      <c r="L343" s="158">
        <v>15</v>
      </c>
      <c r="M343" s="158">
        <f t="shared" si="38"/>
        <v>0</v>
      </c>
      <c r="N343" s="158">
        <v>0</v>
      </c>
      <c r="O343" s="158">
        <f t="shared" si="39"/>
        <v>0</v>
      </c>
      <c r="P343" s="158">
        <v>0</v>
      </c>
      <c r="Q343" s="158">
        <f t="shared" si="40"/>
        <v>0</v>
      </c>
      <c r="R343" s="158"/>
      <c r="S343" s="158" t="s">
        <v>144</v>
      </c>
      <c r="T343" s="158" t="s">
        <v>144</v>
      </c>
      <c r="U343" s="158">
        <v>0</v>
      </c>
      <c r="V343" s="158">
        <f t="shared" si="41"/>
        <v>0</v>
      </c>
      <c r="W343" s="158"/>
      <c r="X343" s="158" t="s">
        <v>569</v>
      </c>
      <c r="Y343" s="148"/>
      <c r="Z343" s="148"/>
      <c r="AA343" s="148"/>
      <c r="AB343" s="148"/>
      <c r="AC343" s="148"/>
      <c r="AD343" s="148"/>
      <c r="AE343" s="148"/>
      <c r="AF343" s="148"/>
      <c r="AG343" s="148" t="s">
        <v>570</v>
      </c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</row>
    <row r="344" spans="1:60" outlineLevel="1" x14ac:dyDescent="0.25">
      <c r="A344" s="169">
        <v>163</v>
      </c>
      <c r="B344" s="170" t="s">
        <v>577</v>
      </c>
      <c r="C344" s="178" t="s">
        <v>578</v>
      </c>
      <c r="D344" s="171" t="s">
        <v>295</v>
      </c>
      <c r="E344" s="172">
        <v>9.4263600000000007</v>
      </c>
      <c r="F344" s="173"/>
      <c r="G344" s="174">
        <f t="shared" si="35"/>
        <v>0</v>
      </c>
      <c r="H344" s="159"/>
      <c r="I344" s="158">
        <f t="shared" si="36"/>
        <v>0</v>
      </c>
      <c r="J344" s="159"/>
      <c r="K344" s="158">
        <f t="shared" si="37"/>
        <v>0</v>
      </c>
      <c r="L344" s="158">
        <v>15</v>
      </c>
      <c r="M344" s="158">
        <f t="shared" si="38"/>
        <v>0</v>
      </c>
      <c r="N344" s="158">
        <v>0</v>
      </c>
      <c r="O344" s="158">
        <f t="shared" si="39"/>
        <v>0</v>
      </c>
      <c r="P344" s="158">
        <v>0</v>
      </c>
      <c r="Q344" s="158">
        <f t="shared" si="40"/>
        <v>0</v>
      </c>
      <c r="R344" s="158"/>
      <c r="S344" s="158" t="s">
        <v>144</v>
      </c>
      <c r="T344" s="158" t="s">
        <v>144</v>
      </c>
      <c r="U344" s="158">
        <v>0.64</v>
      </c>
      <c r="V344" s="158">
        <f t="shared" si="41"/>
        <v>6.03</v>
      </c>
      <c r="W344" s="158"/>
      <c r="X344" s="158" t="s">
        <v>569</v>
      </c>
      <c r="Y344" s="148"/>
      <c r="Z344" s="148"/>
      <c r="AA344" s="148"/>
      <c r="AB344" s="148"/>
      <c r="AC344" s="148"/>
      <c r="AD344" s="148"/>
      <c r="AE344" s="148"/>
      <c r="AF344" s="148"/>
      <c r="AG344" s="148" t="s">
        <v>570</v>
      </c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</row>
    <row r="345" spans="1:60" outlineLevel="1" x14ac:dyDescent="0.25">
      <c r="A345" s="169">
        <v>164</v>
      </c>
      <c r="B345" s="170" t="s">
        <v>579</v>
      </c>
      <c r="C345" s="178" t="s">
        <v>580</v>
      </c>
      <c r="D345" s="171" t="s">
        <v>295</v>
      </c>
      <c r="E345" s="172">
        <v>9.4263600000000007</v>
      </c>
      <c r="F345" s="173"/>
      <c r="G345" s="174">
        <f t="shared" si="35"/>
        <v>0</v>
      </c>
      <c r="H345" s="159"/>
      <c r="I345" s="158">
        <f t="shared" si="36"/>
        <v>0</v>
      </c>
      <c r="J345" s="159"/>
      <c r="K345" s="158">
        <f t="shared" si="37"/>
        <v>0</v>
      </c>
      <c r="L345" s="158">
        <v>15</v>
      </c>
      <c r="M345" s="158">
        <f t="shared" si="38"/>
        <v>0</v>
      </c>
      <c r="N345" s="158">
        <v>0</v>
      </c>
      <c r="O345" s="158">
        <f t="shared" si="39"/>
        <v>0</v>
      </c>
      <c r="P345" s="158">
        <v>0</v>
      </c>
      <c r="Q345" s="158">
        <f t="shared" si="40"/>
        <v>0</v>
      </c>
      <c r="R345" s="158"/>
      <c r="S345" s="158" t="s">
        <v>144</v>
      </c>
      <c r="T345" s="158" t="s">
        <v>144</v>
      </c>
      <c r="U345" s="158">
        <v>6.0000000000000001E-3</v>
      </c>
      <c r="V345" s="158">
        <f t="shared" si="41"/>
        <v>0.06</v>
      </c>
      <c r="W345" s="158"/>
      <c r="X345" s="158" t="s">
        <v>569</v>
      </c>
      <c r="Y345" s="148"/>
      <c r="Z345" s="148"/>
      <c r="AA345" s="148"/>
      <c r="AB345" s="148"/>
      <c r="AC345" s="148"/>
      <c r="AD345" s="148"/>
      <c r="AE345" s="148"/>
      <c r="AF345" s="148"/>
      <c r="AG345" s="148" t="s">
        <v>570</v>
      </c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</row>
    <row r="346" spans="1:60" outlineLevel="1" x14ac:dyDescent="0.25">
      <c r="A346" s="169">
        <v>165</v>
      </c>
      <c r="B346" s="170" t="s">
        <v>581</v>
      </c>
      <c r="C346" s="178" t="s">
        <v>582</v>
      </c>
      <c r="D346" s="171" t="s">
        <v>295</v>
      </c>
      <c r="E346" s="172">
        <v>5.9389999999999998E-2</v>
      </c>
      <c r="F346" s="173"/>
      <c r="G346" s="174">
        <f t="shared" si="35"/>
        <v>0</v>
      </c>
      <c r="H346" s="159"/>
      <c r="I346" s="158">
        <f t="shared" si="36"/>
        <v>0</v>
      </c>
      <c r="J346" s="159"/>
      <c r="K346" s="158">
        <f t="shared" si="37"/>
        <v>0</v>
      </c>
      <c r="L346" s="158">
        <v>15</v>
      </c>
      <c r="M346" s="158">
        <f t="shared" si="38"/>
        <v>0</v>
      </c>
      <c r="N346" s="158">
        <v>0</v>
      </c>
      <c r="O346" s="158">
        <f t="shared" si="39"/>
        <v>0</v>
      </c>
      <c r="P346" s="158">
        <v>0</v>
      </c>
      <c r="Q346" s="158">
        <f t="shared" si="40"/>
        <v>0</v>
      </c>
      <c r="R346" s="158"/>
      <c r="S346" s="158" t="s">
        <v>144</v>
      </c>
      <c r="T346" s="158" t="s">
        <v>144</v>
      </c>
      <c r="U346" s="158">
        <v>0</v>
      </c>
      <c r="V346" s="158">
        <f t="shared" si="41"/>
        <v>0</v>
      </c>
      <c r="W346" s="158"/>
      <c r="X346" s="158" t="s">
        <v>569</v>
      </c>
      <c r="Y346" s="148"/>
      <c r="Z346" s="148"/>
      <c r="AA346" s="148"/>
      <c r="AB346" s="148"/>
      <c r="AC346" s="148"/>
      <c r="AD346" s="148"/>
      <c r="AE346" s="148"/>
      <c r="AF346" s="148"/>
      <c r="AG346" s="148" t="s">
        <v>570</v>
      </c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</row>
    <row r="347" spans="1:60" outlineLevel="1" x14ac:dyDescent="0.25">
      <c r="A347" s="169">
        <v>166</v>
      </c>
      <c r="B347" s="170" t="s">
        <v>583</v>
      </c>
      <c r="C347" s="178" t="s">
        <v>584</v>
      </c>
      <c r="D347" s="171" t="s">
        <v>295</v>
      </c>
      <c r="E347" s="172">
        <v>0.84836999999999996</v>
      </c>
      <c r="F347" s="173"/>
      <c r="G347" s="174">
        <f t="shared" si="35"/>
        <v>0</v>
      </c>
      <c r="H347" s="159"/>
      <c r="I347" s="158">
        <f t="shared" si="36"/>
        <v>0</v>
      </c>
      <c r="J347" s="159"/>
      <c r="K347" s="158">
        <f t="shared" si="37"/>
        <v>0</v>
      </c>
      <c r="L347" s="158">
        <v>15</v>
      </c>
      <c r="M347" s="158">
        <f t="shared" si="38"/>
        <v>0</v>
      </c>
      <c r="N347" s="158">
        <v>0</v>
      </c>
      <c r="O347" s="158">
        <f t="shared" si="39"/>
        <v>0</v>
      </c>
      <c r="P347" s="158">
        <v>0</v>
      </c>
      <c r="Q347" s="158">
        <f t="shared" si="40"/>
        <v>0</v>
      </c>
      <c r="R347" s="158"/>
      <c r="S347" s="158" t="s">
        <v>144</v>
      </c>
      <c r="T347" s="158" t="s">
        <v>144</v>
      </c>
      <c r="U347" s="158">
        <v>0</v>
      </c>
      <c r="V347" s="158">
        <f t="shared" si="41"/>
        <v>0</v>
      </c>
      <c r="W347" s="158"/>
      <c r="X347" s="158" t="s">
        <v>569</v>
      </c>
      <c r="Y347" s="148"/>
      <c r="Z347" s="148"/>
      <c r="AA347" s="148"/>
      <c r="AB347" s="148"/>
      <c r="AC347" s="148"/>
      <c r="AD347" s="148"/>
      <c r="AE347" s="148"/>
      <c r="AF347" s="148"/>
      <c r="AG347" s="148" t="s">
        <v>570</v>
      </c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</row>
    <row r="348" spans="1:60" outlineLevel="1" x14ac:dyDescent="0.25">
      <c r="A348" s="169">
        <v>167</v>
      </c>
      <c r="B348" s="170" t="s">
        <v>585</v>
      </c>
      <c r="C348" s="178" t="s">
        <v>586</v>
      </c>
      <c r="D348" s="171" t="s">
        <v>295</v>
      </c>
      <c r="E348" s="172">
        <v>0.24979999999999999</v>
      </c>
      <c r="F348" s="173"/>
      <c r="G348" s="174">
        <f t="shared" si="35"/>
        <v>0</v>
      </c>
      <c r="H348" s="159"/>
      <c r="I348" s="158">
        <f t="shared" si="36"/>
        <v>0</v>
      </c>
      <c r="J348" s="159"/>
      <c r="K348" s="158">
        <f t="shared" si="37"/>
        <v>0</v>
      </c>
      <c r="L348" s="158">
        <v>15</v>
      </c>
      <c r="M348" s="158">
        <f t="shared" si="38"/>
        <v>0</v>
      </c>
      <c r="N348" s="158">
        <v>0</v>
      </c>
      <c r="O348" s="158">
        <f t="shared" si="39"/>
        <v>0</v>
      </c>
      <c r="P348" s="158">
        <v>0</v>
      </c>
      <c r="Q348" s="158">
        <f t="shared" si="40"/>
        <v>0</v>
      </c>
      <c r="R348" s="158"/>
      <c r="S348" s="158" t="s">
        <v>131</v>
      </c>
      <c r="T348" s="158" t="s">
        <v>202</v>
      </c>
      <c r="U348" s="158">
        <v>0</v>
      </c>
      <c r="V348" s="158">
        <f t="shared" si="41"/>
        <v>0</v>
      </c>
      <c r="W348" s="158"/>
      <c r="X348" s="158" t="s">
        <v>569</v>
      </c>
      <c r="Y348" s="148"/>
      <c r="Z348" s="148"/>
      <c r="AA348" s="148"/>
      <c r="AB348" s="148"/>
      <c r="AC348" s="148"/>
      <c r="AD348" s="148"/>
      <c r="AE348" s="148"/>
      <c r="AF348" s="148"/>
      <c r="AG348" s="148" t="s">
        <v>570</v>
      </c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</row>
    <row r="349" spans="1:60" outlineLevel="1" x14ac:dyDescent="0.25">
      <c r="A349" s="169">
        <v>168</v>
      </c>
      <c r="B349" s="170" t="s">
        <v>587</v>
      </c>
      <c r="C349" s="178" t="s">
        <v>588</v>
      </c>
      <c r="D349" s="171" t="s">
        <v>295</v>
      </c>
      <c r="E349" s="172">
        <v>5.9389999999999998E-2</v>
      </c>
      <c r="F349" s="173"/>
      <c r="G349" s="174">
        <f t="shared" si="35"/>
        <v>0</v>
      </c>
      <c r="H349" s="159"/>
      <c r="I349" s="158">
        <f t="shared" si="36"/>
        <v>0</v>
      </c>
      <c r="J349" s="159"/>
      <c r="K349" s="158">
        <f t="shared" si="37"/>
        <v>0</v>
      </c>
      <c r="L349" s="158">
        <v>15</v>
      </c>
      <c r="M349" s="158">
        <f t="shared" si="38"/>
        <v>0</v>
      </c>
      <c r="N349" s="158">
        <v>0</v>
      </c>
      <c r="O349" s="158">
        <f t="shared" si="39"/>
        <v>0</v>
      </c>
      <c r="P349" s="158">
        <v>0</v>
      </c>
      <c r="Q349" s="158">
        <f t="shared" si="40"/>
        <v>0</v>
      </c>
      <c r="R349" s="158"/>
      <c r="S349" s="158" t="s">
        <v>144</v>
      </c>
      <c r="T349" s="158" t="s">
        <v>144</v>
      </c>
      <c r="U349" s="158">
        <v>0</v>
      </c>
      <c r="V349" s="158">
        <f t="shared" si="41"/>
        <v>0</v>
      </c>
      <c r="W349" s="158"/>
      <c r="X349" s="158" t="s">
        <v>569</v>
      </c>
      <c r="Y349" s="148"/>
      <c r="Z349" s="148"/>
      <c r="AA349" s="148"/>
      <c r="AB349" s="148"/>
      <c r="AC349" s="148"/>
      <c r="AD349" s="148"/>
      <c r="AE349" s="148"/>
      <c r="AF349" s="148"/>
      <c r="AG349" s="148" t="s">
        <v>570</v>
      </c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</row>
    <row r="350" spans="1:60" outlineLevel="1" x14ac:dyDescent="0.25">
      <c r="A350" s="169">
        <v>169</v>
      </c>
      <c r="B350" s="170" t="s">
        <v>589</v>
      </c>
      <c r="C350" s="178" t="s">
        <v>590</v>
      </c>
      <c r="D350" s="171" t="s">
        <v>295</v>
      </c>
      <c r="E350" s="172">
        <v>8.2094199999999997</v>
      </c>
      <c r="F350" s="173"/>
      <c r="G350" s="174">
        <f t="shared" si="35"/>
        <v>0</v>
      </c>
      <c r="H350" s="159"/>
      <c r="I350" s="158">
        <f t="shared" si="36"/>
        <v>0</v>
      </c>
      <c r="J350" s="159"/>
      <c r="K350" s="158">
        <f t="shared" si="37"/>
        <v>0</v>
      </c>
      <c r="L350" s="158">
        <v>15</v>
      </c>
      <c r="M350" s="158">
        <f t="shared" si="38"/>
        <v>0</v>
      </c>
      <c r="N350" s="158">
        <v>0</v>
      </c>
      <c r="O350" s="158">
        <f t="shared" si="39"/>
        <v>0</v>
      </c>
      <c r="P350" s="158">
        <v>0</v>
      </c>
      <c r="Q350" s="158">
        <f t="shared" si="40"/>
        <v>0</v>
      </c>
      <c r="R350" s="158"/>
      <c r="S350" s="158" t="s">
        <v>144</v>
      </c>
      <c r="T350" s="158" t="s">
        <v>144</v>
      </c>
      <c r="U350" s="158">
        <v>0</v>
      </c>
      <c r="V350" s="158">
        <f t="shared" si="41"/>
        <v>0</v>
      </c>
      <c r="W350" s="158"/>
      <c r="X350" s="158" t="s">
        <v>569</v>
      </c>
      <c r="Y350" s="148"/>
      <c r="Z350" s="148"/>
      <c r="AA350" s="148"/>
      <c r="AB350" s="148"/>
      <c r="AC350" s="148"/>
      <c r="AD350" s="148"/>
      <c r="AE350" s="148"/>
      <c r="AF350" s="148"/>
      <c r="AG350" s="148" t="s">
        <v>570</v>
      </c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</row>
    <row r="351" spans="1:60" ht="13" x14ac:dyDescent="0.25">
      <c r="A351" s="151" t="s">
        <v>126</v>
      </c>
      <c r="B351" s="152" t="s">
        <v>99</v>
      </c>
      <c r="C351" s="177" t="s">
        <v>29</v>
      </c>
      <c r="D351" s="165"/>
      <c r="E351" s="166"/>
      <c r="F351" s="167"/>
      <c r="G351" s="168">
        <f>SUMIF(AG352:AG358,"&lt;&gt;NOR",G352:G358)</f>
        <v>0</v>
      </c>
      <c r="H351" s="164"/>
      <c r="I351" s="164">
        <f>SUM(I352:I358)</f>
        <v>0</v>
      </c>
      <c r="J351" s="164"/>
      <c r="K351" s="164">
        <f>SUM(K352:K358)</f>
        <v>0</v>
      </c>
      <c r="L351" s="164"/>
      <c r="M351" s="164">
        <f>SUM(M352:M358)</f>
        <v>0</v>
      </c>
      <c r="N351" s="164"/>
      <c r="O351" s="164">
        <f>SUM(O352:O358)</f>
        <v>0</v>
      </c>
      <c r="P351" s="164"/>
      <c r="Q351" s="164">
        <f>SUM(Q352:Q358)</f>
        <v>0</v>
      </c>
      <c r="R351" s="164"/>
      <c r="S351" s="164"/>
      <c r="T351" s="164"/>
      <c r="U351" s="164"/>
      <c r="V351" s="164">
        <f>SUM(V352:V358)</f>
        <v>0</v>
      </c>
      <c r="W351" s="164"/>
      <c r="X351" s="164"/>
      <c r="AG351" t="s">
        <v>127</v>
      </c>
    </row>
    <row r="352" spans="1:60" outlineLevel="1" x14ac:dyDescent="0.25">
      <c r="A352" s="169">
        <v>170</v>
      </c>
      <c r="B352" s="170" t="s">
        <v>591</v>
      </c>
      <c r="C352" s="178" t="s">
        <v>592</v>
      </c>
      <c r="D352" s="171" t="s">
        <v>593</v>
      </c>
      <c r="E352" s="172">
        <v>0</v>
      </c>
      <c r="F352" s="173"/>
      <c r="G352" s="174">
        <f t="shared" ref="G352:G358" si="42">ROUND(E352*F352,2)</f>
        <v>0</v>
      </c>
      <c r="H352" s="159"/>
      <c r="I352" s="158">
        <f t="shared" ref="I352:I358" si="43">ROUND(E352*H352,2)</f>
        <v>0</v>
      </c>
      <c r="J352" s="159"/>
      <c r="K352" s="158">
        <f t="shared" ref="K352:K358" si="44">ROUND(E352*J352,2)</f>
        <v>0</v>
      </c>
      <c r="L352" s="158">
        <v>15</v>
      </c>
      <c r="M352" s="158">
        <f t="shared" ref="M352:M358" si="45">G352*(1+L352/100)</f>
        <v>0</v>
      </c>
      <c r="N352" s="158">
        <v>0</v>
      </c>
      <c r="O352" s="158">
        <f t="shared" ref="O352:O358" si="46">ROUND(E352*N352,2)</f>
        <v>0</v>
      </c>
      <c r="P352" s="158">
        <v>0</v>
      </c>
      <c r="Q352" s="158">
        <f t="shared" ref="Q352:Q358" si="47">ROUND(E352*P352,2)</f>
        <v>0</v>
      </c>
      <c r="R352" s="158"/>
      <c r="S352" s="158" t="s">
        <v>131</v>
      </c>
      <c r="T352" s="158" t="s">
        <v>132</v>
      </c>
      <c r="U352" s="158">
        <v>0</v>
      </c>
      <c r="V352" s="158">
        <f t="shared" ref="V352:V358" si="48">ROUND(E352*U352,2)</f>
        <v>0</v>
      </c>
      <c r="W352" s="158"/>
      <c r="X352" s="158" t="s">
        <v>594</v>
      </c>
      <c r="Y352" s="148"/>
      <c r="Z352" s="148"/>
      <c r="AA352" s="148"/>
      <c r="AB352" s="148"/>
      <c r="AC352" s="148"/>
      <c r="AD352" s="148"/>
      <c r="AE352" s="148"/>
      <c r="AF352" s="148"/>
      <c r="AG352" s="148" t="s">
        <v>595</v>
      </c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</row>
    <row r="353" spans="1:60" outlineLevel="1" x14ac:dyDescent="0.25">
      <c r="A353" s="169">
        <v>171</v>
      </c>
      <c r="B353" s="170" t="s">
        <v>596</v>
      </c>
      <c r="C353" s="178" t="s">
        <v>597</v>
      </c>
      <c r="D353" s="171" t="s">
        <v>593</v>
      </c>
      <c r="E353" s="172">
        <v>0</v>
      </c>
      <c r="F353" s="173"/>
      <c r="G353" s="174">
        <f t="shared" si="42"/>
        <v>0</v>
      </c>
      <c r="H353" s="159"/>
      <c r="I353" s="158">
        <f t="shared" si="43"/>
        <v>0</v>
      </c>
      <c r="J353" s="159"/>
      <c r="K353" s="158">
        <f t="shared" si="44"/>
        <v>0</v>
      </c>
      <c r="L353" s="158">
        <v>15</v>
      </c>
      <c r="M353" s="158">
        <f t="shared" si="45"/>
        <v>0</v>
      </c>
      <c r="N353" s="158">
        <v>0</v>
      </c>
      <c r="O353" s="158">
        <f t="shared" si="46"/>
        <v>0</v>
      </c>
      <c r="P353" s="158">
        <v>0</v>
      </c>
      <c r="Q353" s="158">
        <f t="shared" si="47"/>
        <v>0</v>
      </c>
      <c r="R353" s="158"/>
      <c r="S353" s="158" t="s">
        <v>131</v>
      </c>
      <c r="T353" s="158" t="s">
        <v>132</v>
      </c>
      <c r="U353" s="158">
        <v>0</v>
      </c>
      <c r="V353" s="158">
        <f t="shared" si="48"/>
        <v>0</v>
      </c>
      <c r="W353" s="158"/>
      <c r="X353" s="158" t="s">
        <v>594</v>
      </c>
      <c r="Y353" s="148"/>
      <c r="Z353" s="148"/>
      <c r="AA353" s="148"/>
      <c r="AB353" s="148"/>
      <c r="AC353" s="148"/>
      <c r="AD353" s="148"/>
      <c r="AE353" s="148"/>
      <c r="AF353" s="148"/>
      <c r="AG353" s="148" t="s">
        <v>598</v>
      </c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</row>
    <row r="354" spans="1:60" outlineLevel="1" x14ac:dyDescent="0.25">
      <c r="A354" s="169">
        <v>172</v>
      </c>
      <c r="B354" s="170" t="s">
        <v>599</v>
      </c>
      <c r="C354" s="178" t="s">
        <v>600</v>
      </c>
      <c r="D354" s="171" t="s">
        <v>593</v>
      </c>
      <c r="E354" s="172">
        <v>0</v>
      </c>
      <c r="F354" s="173"/>
      <c r="G354" s="174">
        <f t="shared" si="42"/>
        <v>0</v>
      </c>
      <c r="H354" s="159"/>
      <c r="I354" s="158">
        <f t="shared" si="43"/>
        <v>0</v>
      </c>
      <c r="J354" s="159"/>
      <c r="K354" s="158">
        <f t="shared" si="44"/>
        <v>0</v>
      </c>
      <c r="L354" s="158">
        <v>15</v>
      </c>
      <c r="M354" s="158">
        <f t="shared" si="45"/>
        <v>0</v>
      </c>
      <c r="N354" s="158">
        <v>0</v>
      </c>
      <c r="O354" s="158">
        <f t="shared" si="46"/>
        <v>0</v>
      </c>
      <c r="P354" s="158">
        <v>0</v>
      </c>
      <c r="Q354" s="158">
        <f t="shared" si="47"/>
        <v>0</v>
      </c>
      <c r="R354" s="158"/>
      <c r="S354" s="158" t="s">
        <v>131</v>
      </c>
      <c r="T354" s="158" t="s">
        <v>132</v>
      </c>
      <c r="U354" s="158">
        <v>0</v>
      </c>
      <c r="V354" s="158">
        <f t="shared" si="48"/>
        <v>0</v>
      </c>
      <c r="W354" s="158"/>
      <c r="X354" s="158" t="s">
        <v>594</v>
      </c>
      <c r="Y354" s="148"/>
      <c r="Z354" s="148"/>
      <c r="AA354" s="148"/>
      <c r="AB354" s="148"/>
      <c r="AC354" s="148"/>
      <c r="AD354" s="148"/>
      <c r="AE354" s="148"/>
      <c r="AF354" s="148"/>
      <c r="AG354" s="148" t="s">
        <v>598</v>
      </c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</row>
    <row r="355" spans="1:60" outlineLevel="1" x14ac:dyDescent="0.25">
      <c r="A355" s="169">
        <v>173</v>
      </c>
      <c r="B355" s="170" t="s">
        <v>601</v>
      </c>
      <c r="C355" s="178" t="s">
        <v>602</v>
      </c>
      <c r="D355" s="171" t="s">
        <v>593</v>
      </c>
      <c r="E355" s="172">
        <v>1</v>
      </c>
      <c r="F355" s="173"/>
      <c r="G355" s="174">
        <f t="shared" si="42"/>
        <v>0</v>
      </c>
      <c r="H355" s="159"/>
      <c r="I355" s="158">
        <f t="shared" si="43"/>
        <v>0</v>
      </c>
      <c r="J355" s="159"/>
      <c r="K355" s="158">
        <f t="shared" si="44"/>
        <v>0</v>
      </c>
      <c r="L355" s="158">
        <v>15</v>
      </c>
      <c r="M355" s="158">
        <f t="shared" si="45"/>
        <v>0</v>
      </c>
      <c r="N355" s="158">
        <v>0</v>
      </c>
      <c r="O355" s="158">
        <f t="shared" si="46"/>
        <v>0</v>
      </c>
      <c r="P355" s="158">
        <v>0</v>
      </c>
      <c r="Q355" s="158">
        <f t="shared" si="47"/>
        <v>0</v>
      </c>
      <c r="R355" s="158"/>
      <c r="S355" s="158" t="s">
        <v>131</v>
      </c>
      <c r="T355" s="158" t="s">
        <v>132</v>
      </c>
      <c r="U355" s="158">
        <v>0</v>
      </c>
      <c r="V355" s="158">
        <f t="shared" si="48"/>
        <v>0</v>
      </c>
      <c r="W355" s="158"/>
      <c r="X355" s="158" t="s">
        <v>594</v>
      </c>
      <c r="Y355" s="148"/>
      <c r="Z355" s="148"/>
      <c r="AA355" s="148"/>
      <c r="AB355" s="148"/>
      <c r="AC355" s="148"/>
      <c r="AD355" s="148"/>
      <c r="AE355" s="148"/>
      <c r="AF355" s="148"/>
      <c r="AG355" s="148" t="s">
        <v>595</v>
      </c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</row>
    <row r="356" spans="1:60" outlineLevel="1" x14ac:dyDescent="0.25">
      <c r="A356" s="169">
        <v>174</v>
      </c>
      <c r="B356" s="170" t="s">
        <v>603</v>
      </c>
      <c r="C356" s="178" t="s">
        <v>604</v>
      </c>
      <c r="D356" s="171" t="s">
        <v>593</v>
      </c>
      <c r="E356" s="172">
        <v>1</v>
      </c>
      <c r="F356" s="173"/>
      <c r="G356" s="174">
        <f t="shared" si="42"/>
        <v>0</v>
      </c>
      <c r="H356" s="159"/>
      <c r="I356" s="158">
        <f t="shared" si="43"/>
        <v>0</v>
      </c>
      <c r="J356" s="159"/>
      <c r="K356" s="158">
        <f t="shared" si="44"/>
        <v>0</v>
      </c>
      <c r="L356" s="158">
        <v>15</v>
      </c>
      <c r="M356" s="158">
        <f t="shared" si="45"/>
        <v>0</v>
      </c>
      <c r="N356" s="158">
        <v>0</v>
      </c>
      <c r="O356" s="158">
        <f t="shared" si="46"/>
        <v>0</v>
      </c>
      <c r="P356" s="158">
        <v>0</v>
      </c>
      <c r="Q356" s="158">
        <f t="shared" si="47"/>
        <v>0</v>
      </c>
      <c r="R356" s="158"/>
      <c r="S356" s="158" t="s">
        <v>131</v>
      </c>
      <c r="T356" s="158" t="s">
        <v>132</v>
      </c>
      <c r="U356" s="158">
        <v>0</v>
      </c>
      <c r="V356" s="158">
        <f t="shared" si="48"/>
        <v>0</v>
      </c>
      <c r="W356" s="158"/>
      <c r="X356" s="158" t="s">
        <v>594</v>
      </c>
      <c r="Y356" s="148"/>
      <c r="Z356" s="148"/>
      <c r="AA356" s="148"/>
      <c r="AB356" s="148"/>
      <c r="AC356" s="148"/>
      <c r="AD356" s="148"/>
      <c r="AE356" s="148"/>
      <c r="AF356" s="148"/>
      <c r="AG356" s="148" t="s">
        <v>595</v>
      </c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</row>
    <row r="357" spans="1:60" outlineLevel="1" x14ac:dyDescent="0.25">
      <c r="A357" s="169">
        <v>175</v>
      </c>
      <c r="B357" s="170" t="s">
        <v>605</v>
      </c>
      <c r="C357" s="178" t="s">
        <v>606</v>
      </c>
      <c r="D357" s="171" t="s">
        <v>593</v>
      </c>
      <c r="E357" s="172">
        <v>1</v>
      </c>
      <c r="F357" s="173"/>
      <c r="G357" s="174">
        <f t="shared" si="42"/>
        <v>0</v>
      </c>
      <c r="H357" s="159"/>
      <c r="I357" s="158">
        <f t="shared" si="43"/>
        <v>0</v>
      </c>
      <c r="J357" s="159"/>
      <c r="K357" s="158">
        <f t="shared" si="44"/>
        <v>0</v>
      </c>
      <c r="L357" s="158">
        <v>15</v>
      </c>
      <c r="M357" s="158">
        <f t="shared" si="45"/>
        <v>0</v>
      </c>
      <c r="N357" s="158">
        <v>0</v>
      </c>
      <c r="O357" s="158">
        <f t="shared" si="46"/>
        <v>0</v>
      </c>
      <c r="P357" s="158">
        <v>0</v>
      </c>
      <c r="Q357" s="158">
        <f t="shared" si="47"/>
        <v>0</v>
      </c>
      <c r="R357" s="158"/>
      <c r="S357" s="158" t="s">
        <v>131</v>
      </c>
      <c r="T357" s="158" t="s">
        <v>132</v>
      </c>
      <c r="U357" s="158">
        <v>0</v>
      </c>
      <c r="V357" s="158">
        <f t="shared" si="48"/>
        <v>0</v>
      </c>
      <c r="W357" s="158"/>
      <c r="X357" s="158" t="s">
        <v>594</v>
      </c>
      <c r="Y357" s="148"/>
      <c r="Z357" s="148"/>
      <c r="AA357" s="148"/>
      <c r="AB357" s="148"/>
      <c r="AC357" s="148"/>
      <c r="AD357" s="148"/>
      <c r="AE357" s="148"/>
      <c r="AF357" s="148"/>
      <c r="AG357" s="148" t="s">
        <v>595</v>
      </c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</row>
    <row r="358" spans="1:60" outlineLevel="1" x14ac:dyDescent="0.25">
      <c r="A358" s="169">
        <v>176</v>
      </c>
      <c r="B358" s="170" t="s">
        <v>607</v>
      </c>
      <c r="C358" s="178" t="s">
        <v>608</v>
      </c>
      <c r="D358" s="171" t="s">
        <v>593</v>
      </c>
      <c r="E358" s="172">
        <v>1</v>
      </c>
      <c r="F358" s="173"/>
      <c r="G358" s="174">
        <f t="shared" si="42"/>
        <v>0</v>
      </c>
      <c r="H358" s="159"/>
      <c r="I358" s="158">
        <f t="shared" si="43"/>
        <v>0</v>
      </c>
      <c r="J358" s="159"/>
      <c r="K358" s="158">
        <f t="shared" si="44"/>
        <v>0</v>
      </c>
      <c r="L358" s="158">
        <v>15</v>
      </c>
      <c r="M358" s="158">
        <f t="shared" si="45"/>
        <v>0</v>
      </c>
      <c r="N358" s="158">
        <v>0</v>
      </c>
      <c r="O358" s="158">
        <f t="shared" si="46"/>
        <v>0</v>
      </c>
      <c r="P358" s="158">
        <v>0</v>
      </c>
      <c r="Q358" s="158">
        <f t="shared" si="47"/>
        <v>0</v>
      </c>
      <c r="R358" s="158"/>
      <c r="S358" s="158" t="s">
        <v>131</v>
      </c>
      <c r="T358" s="158" t="s">
        <v>132</v>
      </c>
      <c r="U358" s="158">
        <v>0</v>
      </c>
      <c r="V358" s="158">
        <f t="shared" si="48"/>
        <v>0</v>
      </c>
      <c r="W358" s="158"/>
      <c r="X358" s="158" t="s">
        <v>594</v>
      </c>
      <c r="Y358" s="148"/>
      <c r="Z358" s="148"/>
      <c r="AA358" s="148"/>
      <c r="AB358" s="148"/>
      <c r="AC358" s="148"/>
      <c r="AD358" s="148"/>
      <c r="AE358" s="148"/>
      <c r="AF358" s="148"/>
      <c r="AG358" s="148" t="s">
        <v>595</v>
      </c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</row>
    <row r="359" spans="1:60" x14ac:dyDescent="0.25">
      <c r="A359" s="3"/>
      <c r="B359" s="4"/>
      <c r="C359" s="182"/>
      <c r="D359" s="6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AE359">
        <v>15</v>
      </c>
      <c r="AF359">
        <v>21</v>
      </c>
      <c r="AG359" t="s">
        <v>113</v>
      </c>
    </row>
    <row r="360" spans="1:60" ht="13" x14ac:dyDescent="0.25">
      <c r="A360" s="151"/>
      <c r="B360" s="152" t="s">
        <v>31</v>
      </c>
      <c r="C360" s="177"/>
      <c r="D360" s="153"/>
      <c r="E360" s="154"/>
      <c r="F360" s="154"/>
      <c r="G360" s="176">
        <f>G8+G13+G115+G121+G149+G152+G159+G161+G174+G184+G213+G224+G243+G252+G266+G274+G289+G309+G320+G339+G351</f>
        <v>0</v>
      </c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AE360">
        <f>SUMIF(L7:L358,AE359,G7:G358)</f>
        <v>0</v>
      </c>
      <c r="AF360">
        <f>SUMIF(L7:L358,AF359,G7:G358)</f>
        <v>0</v>
      </c>
      <c r="AG360" t="s">
        <v>609</v>
      </c>
    </row>
    <row r="361" spans="1:60" x14ac:dyDescent="0.25">
      <c r="A361" s="3"/>
      <c r="B361" s="4"/>
      <c r="C361" s="182"/>
      <c r="D361" s="6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60" x14ac:dyDescent="0.25">
      <c r="A362" s="3"/>
      <c r="B362" s="4"/>
      <c r="C362" s="182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60" x14ac:dyDescent="0.25">
      <c r="A363" s="241" t="s">
        <v>610</v>
      </c>
      <c r="B363" s="241"/>
      <c r="C363" s="242"/>
      <c r="D363" s="6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60" x14ac:dyDescent="0.25">
      <c r="A364" s="243"/>
      <c r="B364" s="244"/>
      <c r="C364" s="245"/>
      <c r="D364" s="244"/>
      <c r="E364" s="244"/>
      <c r="F364" s="244"/>
      <c r="G364" s="246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AG364" t="s">
        <v>611</v>
      </c>
    </row>
    <row r="365" spans="1:60" x14ac:dyDescent="0.25">
      <c r="A365" s="247"/>
      <c r="B365" s="248"/>
      <c r="C365" s="249"/>
      <c r="D365" s="248"/>
      <c r="E365" s="248"/>
      <c r="F365" s="248"/>
      <c r="G365" s="25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60" x14ac:dyDescent="0.25">
      <c r="A366" s="247"/>
      <c r="B366" s="248"/>
      <c r="C366" s="249"/>
      <c r="D366" s="248"/>
      <c r="E366" s="248"/>
      <c r="F366" s="248"/>
      <c r="G366" s="250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60" x14ac:dyDescent="0.25">
      <c r="A367" s="247"/>
      <c r="B367" s="248"/>
      <c r="C367" s="249"/>
      <c r="D367" s="248"/>
      <c r="E367" s="248"/>
      <c r="F367" s="248"/>
      <c r="G367" s="250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60" x14ac:dyDescent="0.25">
      <c r="A368" s="251"/>
      <c r="B368" s="252"/>
      <c r="C368" s="253"/>
      <c r="D368" s="252"/>
      <c r="E368" s="252"/>
      <c r="F368" s="252"/>
      <c r="G368" s="25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33" x14ac:dyDescent="0.25">
      <c r="A369" s="3"/>
      <c r="B369" s="4"/>
      <c r="C369" s="182"/>
      <c r="D369" s="6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33" x14ac:dyDescent="0.25">
      <c r="C370" s="183"/>
      <c r="D370" s="10"/>
      <c r="AG370" t="s">
        <v>612</v>
      </c>
    </row>
    <row r="371" spans="1:33" x14ac:dyDescent="0.25">
      <c r="D371" s="10"/>
    </row>
    <row r="372" spans="1:33" x14ac:dyDescent="0.25">
      <c r="D372" s="10"/>
    </row>
    <row r="373" spans="1:33" x14ac:dyDescent="0.25">
      <c r="D373" s="10"/>
    </row>
    <row r="374" spans="1:33" x14ac:dyDescent="0.25">
      <c r="D374" s="10"/>
    </row>
    <row r="375" spans="1:33" x14ac:dyDescent="0.25">
      <c r="D375" s="10"/>
    </row>
    <row r="376" spans="1:33" x14ac:dyDescent="0.25">
      <c r="D376" s="10"/>
    </row>
    <row r="377" spans="1:33" x14ac:dyDescent="0.25">
      <c r="D377" s="10"/>
    </row>
    <row r="378" spans="1:33" x14ac:dyDescent="0.25">
      <c r="D378" s="10"/>
    </row>
    <row r="379" spans="1:33" x14ac:dyDescent="0.25">
      <c r="D379" s="10"/>
    </row>
    <row r="380" spans="1:33" x14ac:dyDescent="0.25">
      <c r="D380" s="10"/>
    </row>
    <row r="381" spans="1:33" x14ac:dyDescent="0.25">
      <c r="D381" s="10"/>
    </row>
    <row r="382" spans="1:33" x14ac:dyDescent="0.25">
      <c r="D382" s="10"/>
    </row>
    <row r="383" spans="1:33" x14ac:dyDescent="0.25">
      <c r="D383" s="10"/>
    </row>
    <row r="384" spans="1:33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363:C363"/>
    <mergeCell ref="A364:G368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portrait" horizontalDpi="4294967293" verticalDpi="4294967293" r:id="rId1"/>
  <headerFooter alignWithMargins="0"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14002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14002 Pol'!Názvy_tisku</vt:lpstr>
      <vt:lpstr>oadresa</vt:lpstr>
      <vt:lpstr>Stavba!Objednatel</vt:lpstr>
      <vt:lpstr>Stavba!Objekt</vt:lpstr>
      <vt:lpstr>'01 14002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</dc:creator>
  <cp:lastModifiedBy>Veronika</cp:lastModifiedBy>
  <cp:lastPrinted>2019-03-19T12:27:02Z</cp:lastPrinted>
  <dcterms:created xsi:type="dcterms:W3CDTF">2009-04-08T07:15:50Z</dcterms:created>
  <dcterms:modified xsi:type="dcterms:W3CDTF">2021-02-19T14:49:54Z</dcterms:modified>
</cp:coreProperties>
</file>