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U:\STAVBY\Zakazky\Soukromé\Pridos - ZŠ Gočárova HK\Doplnění opravy fasády 17.1.2025\"/>
    </mc:Choice>
  </mc:AlternateContent>
  <bookViews>
    <workbookView xWindow="0" yWindow="0" windowWidth="0" windowHeight="0"/>
  </bookViews>
  <sheets>
    <sheet name="Rekapitulace stavby" sheetId="1" r:id="rId1"/>
    <sheet name="2024-61 - ZŠ Josefa Gočár..." sheetId="2" r:id="rId2"/>
    <sheet name="Pokyny pro vyplnění" sheetId="3" r:id="rId3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'2024-61 - ZŠ Josefa Gočár...'!$C$95:$K$452</definedName>
    <definedName name="_xlnm.Print_Area" localSheetId="1">'2024-61 - ZŠ Josefa Gočár...'!$C$4:$J$37,'2024-61 - ZŠ Josefa Gočár...'!$C$43:$J$79,'2024-61 - ZŠ Josefa Gočár...'!$C$85:$K$452</definedName>
    <definedName name="_xlnm.Print_Titles" localSheetId="1">'2024-61 - ZŠ Josefa Gočár...'!$95:$95</definedName>
    <definedName name="_xlnm.Print_Area" localSheetId="2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2" l="1" r="J35"/>
  <c r="J34"/>
  <c i="1" r="AY55"/>
  <c i="2" r="J33"/>
  <c i="1" r="AX55"/>
  <c i="2" r="BI451"/>
  <c r="BH451"/>
  <c r="BG451"/>
  <c r="BF451"/>
  <c r="T451"/>
  <c r="T450"/>
  <c r="R451"/>
  <c r="R450"/>
  <c r="P451"/>
  <c r="P450"/>
  <c r="BI448"/>
  <c r="BH448"/>
  <c r="BG448"/>
  <c r="BF448"/>
  <c r="T448"/>
  <c r="T447"/>
  <c r="R448"/>
  <c r="R447"/>
  <c r="P448"/>
  <c r="P447"/>
  <c r="BI445"/>
  <c r="BH445"/>
  <c r="BG445"/>
  <c r="BF445"/>
  <c r="T445"/>
  <c r="T444"/>
  <c r="R445"/>
  <c r="R444"/>
  <c r="P445"/>
  <c r="P444"/>
  <c r="BI439"/>
  <c r="BH439"/>
  <c r="BG439"/>
  <c r="BF439"/>
  <c r="T439"/>
  <c r="T438"/>
  <c r="R439"/>
  <c r="R438"/>
  <c r="P439"/>
  <c r="P438"/>
  <c r="BI436"/>
  <c r="BH436"/>
  <c r="BG436"/>
  <c r="BF436"/>
  <c r="T436"/>
  <c r="T435"/>
  <c r="R436"/>
  <c r="R435"/>
  <c r="P436"/>
  <c r="P435"/>
  <c r="BI433"/>
  <c r="BH433"/>
  <c r="BG433"/>
  <c r="BF433"/>
  <c r="T433"/>
  <c r="T432"/>
  <c r="T431"/>
  <c r="R433"/>
  <c r="R432"/>
  <c r="R431"/>
  <c r="P433"/>
  <c r="P432"/>
  <c r="P431"/>
  <c r="BI430"/>
  <c r="BH430"/>
  <c r="BG430"/>
  <c r="BF430"/>
  <c r="T430"/>
  <c r="T429"/>
  <c r="R430"/>
  <c r="R429"/>
  <c r="P430"/>
  <c r="P429"/>
  <c r="BI427"/>
  <c r="BH427"/>
  <c r="BG427"/>
  <c r="BF427"/>
  <c r="T427"/>
  <c r="R427"/>
  <c r="P427"/>
  <c r="BI425"/>
  <c r="BH425"/>
  <c r="BG425"/>
  <c r="BF425"/>
  <c r="T425"/>
  <c r="R425"/>
  <c r="P425"/>
  <c r="BI423"/>
  <c r="BH423"/>
  <c r="BG423"/>
  <c r="BF423"/>
  <c r="T423"/>
  <c r="R423"/>
  <c r="P423"/>
  <c r="BI421"/>
  <c r="BH421"/>
  <c r="BG421"/>
  <c r="BF421"/>
  <c r="T421"/>
  <c r="R421"/>
  <c r="P421"/>
  <c r="BI416"/>
  <c r="BH416"/>
  <c r="BG416"/>
  <c r="BF416"/>
  <c r="T416"/>
  <c r="R416"/>
  <c r="P416"/>
  <c r="BI412"/>
  <c r="BH412"/>
  <c r="BG412"/>
  <c r="BF412"/>
  <c r="T412"/>
  <c r="R412"/>
  <c r="P412"/>
  <c r="BI407"/>
  <c r="BH407"/>
  <c r="BG407"/>
  <c r="BF407"/>
  <c r="T407"/>
  <c r="R407"/>
  <c r="P407"/>
  <c r="BI404"/>
  <c r="BH404"/>
  <c r="BG404"/>
  <c r="BF404"/>
  <c r="T404"/>
  <c r="R404"/>
  <c r="P404"/>
  <c r="BI399"/>
  <c r="BH399"/>
  <c r="BG399"/>
  <c r="BF399"/>
  <c r="T399"/>
  <c r="R399"/>
  <c r="P399"/>
  <c r="BI396"/>
  <c r="BH396"/>
  <c r="BG396"/>
  <c r="BF396"/>
  <c r="T396"/>
  <c r="R396"/>
  <c r="P396"/>
  <c r="BI394"/>
  <c r="BH394"/>
  <c r="BG394"/>
  <c r="BF394"/>
  <c r="T394"/>
  <c r="R394"/>
  <c r="P394"/>
  <c r="BI391"/>
  <c r="BH391"/>
  <c r="BG391"/>
  <c r="BF391"/>
  <c r="T391"/>
  <c r="R391"/>
  <c r="P391"/>
  <c r="BI389"/>
  <c r="BH389"/>
  <c r="BG389"/>
  <c r="BF389"/>
  <c r="T389"/>
  <c r="R389"/>
  <c r="P389"/>
  <c r="BI386"/>
  <c r="BH386"/>
  <c r="BG386"/>
  <c r="BF386"/>
  <c r="T386"/>
  <c r="R386"/>
  <c r="P386"/>
  <c r="BI380"/>
  <c r="BH380"/>
  <c r="BG380"/>
  <c r="BF380"/>
  <c r="T380"/>
  <c r="R380"/>
  <c r="P380"/>
  <c r="BI379"/>
  <c r="BH379"/>
  <c r="BG379"/>
  <c r="BF379"/>
  <c r="T379"/>
  <c r="R379"/>
  <c r="P379"/>
  <c r="BI375"/>
  <c r="BH375"/>
  <c r="BG375"/>
  <c r="BF375"/>
  <c r="T375"/>
  <c r="R375"/>
  <c r="P375"/>
  <c r="BI370"/>
  <c r="BH370"/>
  <c r="BG370"/>
  <c r="BF370"/>
  <c r="T370"/>
  <c r="R370"/>
  <c r="P370"/>
  <c r="BI365"/>
  <c r="BH365"/>
  <c r="BG365"/>
  <c r="BF365"/>
  <c r="T365"/>
  <c r="R365"/>
  <c r="P365"/>
  <c r="BI360"/>
  <c r="BH360"/>
  <c r="BG360"/>
  <c r="BF360"/>
  <c r="T360"/>
  <c r="R360"/>
  <c r="P360"/>
  <c r="BI356"/>
  <c r="BH356"/>
  <c r="BG356"/>
  <c r="BF356"/>
  <c r="T356"/>
  <c r="R356"/>
  <c r="P356"/>
  <c r="BI350"/>
  <c r="BH350"/>
  <c r="BG350"/>
  <c r="BF350"/>
  <c r="T350"/>
  <c r="R350"/>
  <c r="P350"/>
  <c r="BI345"/>
  <c r="BH345"/>
  <c r="BG345"/>
  <c r="BF345"/>
  <c r="T345"/>
  <c r="R345"/>
  <c r="P345"/>
  <c r="BI340"/>
  <c r="BH340"/>
  <c r="BG340"/>
  <c r="BF340"/>
  <c r="T340"/>
  <c r="R340"/>
  <c r="P340"/>
  <c r="BI334"/>
  <c r="BH334"/>
  <c r="BG334"/>
  <c r="BF334"/>
  <c r="T334"/>
  <c r="R334"/>
  <c r="P334"/>
  <c r="BI332"/>
  <c r="BH332"/>
  <c r="BG332"/>
  <c r="BF332"/>
  <c r="T332"/>
  <c r="R332"/>
  <c r="P332"/>
  <c r="BI329"/>
  <c r="BH329"/>
  <c r="BG329"/>
  <c r="BF329"/>
  <c r="T329"/>
  <c r="R329"/>
  <c r="P329"/>
  <c r="BI325"/>
  <c r="BH325"/>
  <c r="BG325"/>
  <c r="BF325"/>
  <c r="T325"/>
  <c r="R325"/>
  <c r="P325"/>
  <c r="BI323"/>
  <c r="BH323"/>
  <c r="BG323"/>
  <c r="BF323"/>
  <c r="T323"/>
  <c r="R323"/>
  <c r="P323"/>
  <c r="BI321"/>
  <c r="BH321"/>
  <c r="BG321"/>
  <c r="BF321"/>
  <c r="T321"/>
  <c r="R321"/>
  <c r="P321"/>
  <c r="BI316"/>
  <c r="BH316"/>
  <c r="BG316"/>
  <c r="BF316"/>
  <c r="T316"/>
  <c r="R316"/>
  <c r="P316"/>
  <c r="BI311"/>
  <c r="BH311"/>
  <c r="BG311"/>
  <c r="BF311"/>
  <c r="T311"/>
  <c r="R311"/>
  <c r="P311"/>
  <c r="BI308"/>
  <c r="BH308"/>
  <c r="BG308"/>
  <c r="BF308"/>
  <c r="T308"/>
  <c r="R308"/>
  <c r="P308"/>
  <c r="BI303"/>
  <c r="BH303"/>
  <c r="BG303"/>
  <c r="BF303"/>
  <c r="T303"/>
  <c r="R303"/>
  <c r="P303"/>
  <c r="BI301"/>
  <c r="BH301"/>
  <c r="BG301"/>
  <c r="BF301"/>
  <c r="T301"/>
  <c r="R301"/>
  <c r="P301"/>
  <c r="BI299"/>
  <c r="BH299"/>
  <c r="BG299"/>
  <c r="BF299"/>
  <c r="T299"/>
  <c r="R299"/>
  <c r="P299"/>
  <c r="BI297"/>
  <c r="BH297"/>
  <c r="BG297"/>
  <c r="BF297"/>
  <c r="T297"/>
  <c r="R297"/>
  <c r="P297"/>
  <c r="BI294"/>
  <c r="BH294"/>
  <c r="BG294"/>
  <c r="BF294"/>
  <c r="T294"/>
  <c r="R294"/>
  <c r="P294"/>
  <c r="BI289"/>
  <c r="BH289"/>
  <c r="BG289"/>
  <c r="BF289"/>
  <c r="T289"/>
  <c r="R289"/>
  <c r="P289"/>
  <c r="BI286"/>
  <c r="BH286"/>
  <c r="BG286"/>
  <c r="BF286"/>
  <c r="T286"/>
  <c r="R286"/>
  <c r="P286"/>
  <c r="BI285"/>
  <c r="BH285"/>
  <c r="BG285"/>
  <c r="BF285"/>
  <c r="T285"/>
  <c r="R285"/>
  <c r="P285"/>
  <c r="BI281"/>
  <c r="BH281"/>
  <c r="BG281"/>
  <c r="BF281"/>
  <c r="T281"/>
  <c r="R281"/>
  <c r="P281"/>
  <c r="BI279"/>
  <c r="BH279"/>
  <c r="BG279"/>
  <c r="BF279"/>
  <c r="T279"/>
  <c r="R279"/>
  <c r="P279"/>
  <c r="BI277"/>
  <c r="BH277"/>
  <c r="BG277"/>
  <c r="BF277"/>
  <c r="T277"/>
  <c r="R277"/>
  <c r="P277"/>
  <c r="BI275"/>
  <c r="BH275"/>
  <c r="BG275"/>
  <c r="BF275"/>
  <c r="T275"/>
  <c r="R275"/>
  <c r="P275"/>
  <c r="BI268"/>
  <c r="BH268"/>
  <c r="BG268"/>
  <c r="BF268"/>
  <c r="T268"/>
  <c r="R268"/>
  <c r="P268"/>
  <c r="BI266"/>
  <c r="BH266"/>
  <c r="BG266"/>
  <c r="BF266"/>
  <c r="T266"/>
  <c r="R266"/>
  <c r="P266"/>
  <c r="BI259"/>
  <c r="BH259"/>
  <c r="BG259"/>
  <c r="BF259"/>
  <c r="T259"/>
  <c r="R259"/>
  <c r="P259"/>
  <c r="BI257"/>
  <c r="BH257"/>
  <c r="BG257"/>
  <c r="BF257"/>
  <c r="T257"/>
  <c r="R257"/>
  <c r="P257"/>
  <c r="BI250"/>
  <c r="BH250"/>
  <c r="BG250"/>
  <c r="BF250"/>
  <c r="T250"/>
  <c r="R250"/>
  <c r="P250"/>
  <c r="BI245"/>
  <c r="BH245"/>
  <c r="BG245"/>
  <c r="BF245"/>
  <c r="T245"/>
  <c r="R245"/>
  <c r="P245"/>
  <c r="BI240"/>
  <c r="BH240"/>
  <c r="BG240"/>
  <c r="BF240"/>
  <c r="T240"/>
  <c r="R240"/>
  <c r="P240"/>
  <c r="BI239"/>
  <c r="BH239"/>
  <c r="BG239"/>
  <c r="BF239"/>
  <c r="T239"/>
  <c r="R239"/>
  <c r="P239"/>
  <c r="BI238"/>
  <c r="BH238"/>
  <c r="BG238"/>
  <c r="BF238"/>
  <c r="T238"/>
  <c r="R238"/>
  <c r="P238"/>
  <c r="BI233"/>
  <c r="BH233"/>
  <c r="BG233"/>
  <c r="BF233"/>
  <c r="T233"/>
  <c r="R233"/>
  <c r="P233"/>
  <c r="BI231"/>
  <c r="BH231"/>
  <c r="BG231"/>
  <c r="BF231"/>
  <c r="T231"/>
  <c r="R231"/>
  <c r="P231"/>
  <c r="BI229"/>
  <c r="BH229"/>
  <c r="BG229"/>
  <c r="BF229"/>
  <c r="T229"/>
  <c r="R229"/>
  <c r="P229"/>
  <c r="BI224"/>
  <c r="BH224"/>
  <c r="BG224"/>
  <c r="BF224"/>
  <c r="T224"/>
  <c r="R224"/>
  <c r="P224"/>
  <c r="BI219"/>
  <c r="BH219"/>
  <c r="BG219"/>
  <c r="BF219"/>
  <c r="T219"/>
  <c r="R219"/>
  <c r="P219"/>
  <c r="BI214"/>
  <c r="BH214"/>
  <c r="BG214"/>
  <c r="BF214"/>
  <c r="T214"/>
  <c r="R214"/>
  <c r="P214"/>
  <c r="BI212"/>
  <c r="BH212"/>
  <c r="BG212"/>
  <c r="BF212"/>
  <c r="T212"/>
  <c r="R212"/>
  <c r="P212"/>
  <c r="BI205"/>
  <c r="BH205"/>
  <c r="BG205"/>
  <c r="BF205"/>
  <c r="T205"/>
  <c r="R205"/>
  <c r="P205"/>
  <c r="BI201"/>
  <c r="BH201"/>
  <c r="BG201"/>
  <c r="BF201"/>
  <c r="T201"/>
  <c r="T200"/>
  <c r="R201"/>
  <c r="R200"/>
  <c r="P201"/>
  <c r="P200"/>
  <c r="BI198"/>
  <c r="BH198"/>
  <c r="BG198"/>
  <c r="BF198"/>
  <c r="T198"/>
  <c r="R198"/>
  <c r="P198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5"/>
  <c r="BH185"/>
  <c r="BG185"/>
  <c r="BF185"/>
  <c r="T185"/>
  <c r="R185"/>
  <c r="P185"/>
  <c r="BI182"/>
  <c r="BH182"/>
  <c r="BG182"/>
  <c r="BF182"/>
  <c r="T182"/>
  <c r="R182"/>
  <c r="P182"/>
  <c r="BI177"/>
  <c r="BH177"/>
  <c r="BG177"/>
  <c r="BF177"/>
  <c r="T177"/>
  <c r="R177"/>
  <c r="P177"/>
  <c r="BI172"/>
  <c r="BH172"/>
  <c r="BG172"/>
  <c r="BF172"/>
  <c r="T172"/>
  <c r="R172"/>
  <c r="P172"/>
  <c r="BI167"/>
  <c r="BH167"/>
  <c r="BG167"/>
  <c r="BF167"/>
  <c r="T167"/>
  <c r="R167"/>
  <c r="P167"/>
  <c r="BI165"/>
  <c r="BH165"/>
  <c r="BG165"/>
  <c r="BF165"/>
  <c r="T165"/>
  <c r="R165"/>
  <c r="P165"/>
  <c r="BI161"/>
  <c r="BH161"/>
  <c r="BG161"/>
  <c r="BF161"/>
  <c r="T161"/>
  <c r="R161"/>
  <c r="P161"/>
  <c r="BI158"/>
  <c r="BH158"/>
  <c r="BG158"/>
  <c r="BF158"/>
  <c r="T158"/>
  <c r="R158"/>
  <c r="P158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4"/>
  <c r="BH144"/>
  <c r="BG144"/>
  <c r="BF144"/>
  <c r="T144"/>
  <c r="R144"/>
  <c r="P144"/>
  <c r="BI142"/>
  <c r="BH142"/>
  <c r="BG142"/>
  <c r="BF142"/>
  <c r="T142"/>
  <c r="R142"/>
  <c r="P142"/>
  <c r="BI139"/>
  <c r="BH139"/>
  <c r="BG139"/>
  <c r="BF139"/>
  <c r="T139"/>
  <c r="R139"/>
  <c r="P139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3"/>
  <c r="BH123"/>
  <c r="BG123"/>
  <c r="BF123"/>
  <c r="T123"/>
  <c r="R123"/>
  <c r="P123"/>
  <c r="BI121"/>
  <c r="BH121"/>
  <c r="BG121"/>
  <c r="BF121"/>
  <c r="T121"/>
  <c r="R121"/>
  <c r="P121"/>
  <c r="BI116"/>
  <c r="BH116"/>
  <c r="BG116"/>
  <c r="BF116"/>
  <c r="T116"/>
  <c r="R116"/>
  <c r="P116"/>
  <c r="BI114"/>
  <c r="BH114"/>
  <c r="BG114"/>
  <c r="BF114"/>
  <c r="T114"/>
  <c r="R114"/>
  <c r="P114"/>
  <c r="BI109"/>
  <c r="BH109"/>
  <c r="BG109"/>
  <c r="BF109"/>
  <c r="T109"/>
  <c r="R109"/>
  <c r="P109"/>
  <c r="BI104"/>
  <c r="BH104"/>
  <c r="BG104"/>
  <c r="BF104"/>
  <c r="T104"/>
  <c r="R104"/>
  <c r="P104"/>
  <c r="BI99"/>
  <c r="BH99"/>
  <c r="BG99"/>
  <c r="BF99"/>
  <c r="T99"/>
  <c r="R99"/>
  <c r="P99"/>
  <c r="J93"/>
  <c r="J92"/>
  <c r="F92"/>
  <c r="F90"/>
  <c r="E88"/>
  <c r="J51"/>
  <c r="J50"/>
  <c r="F50"/>
  <c r="F48"/>
  <c r="E46"/>
  <c r="J16"/>
  <c r="E16"/>
  <c r="F93"/>
  <c r="J15"/>
  <c r="J10"/>
  <c r="J90"/>
  <c i="1" r="L50"/>
  <c r="AM50"/>
  <c r="AM49"/>
  <c r="L49"/>
  <c r="AM47"/>
  <c r="L47"/>
  <c r="L45"/>
  <c r="L44"/>
  <c i="2" r="BK439"/>
  <c r="BK121"/>
  <c r="J365"/>
  <c r="J323"/>
  <c r="BK279"/>
  <c r="BK185"/>
  <c r="J416"/>
  <c r="J340"/>
  <c r="J233"/>
  <c r="BK165"/>
  <c r="BK425"/>
  <c r="BK380"/>
  <c r="BK350"/>
  <c r="J250"/>
  <c r="BK214"/>
  <c r="BK172"/>
  <c r="J130"/>
  <c r="BK332"/>
  <c r="BK285"/>
  <c r="BK201"/>
  <c r="J391"/>
  <c r="BK303"/>
  <c r="BK259"/>
  <c r="BK198"/>
  <c r="BK109"/>
  <c r="J380"/>
  <c r="J301"/>
  <c r="BK167"/>
  <c r="BK268"/>
  <c r="BK158"/>
  <c r="J104"/>
  <c r="BK391"/>
  <c r="BK257"/>
  <c r="J433"/>
  <c r="BK412"/>
  <c r="J370"/>
  <c r="J285"/>
  <c r="J149"/>
  <c r="J198"/>
  <c r="J182"/>
  <c r="BK123"/>
  <c r="BK334"/>
  <c r="J303"/>
  <c r="J275"/>
  <c r="BK407"/>
  <c r="J345"/>
  <c r="BK250"/>
  <c r="BK188"/>
  <c r="BK427"/>
  <c r="BK379"/>
  <c r="J308"/>
  <c r="BK130"/>
  <c r="BK448"/>
  <c r="J153"/>
  <c r="J356"/>
  <c r="J299"/>
  <c r="BK238"/>
  <c r="BK151"/>
  <c r="J394"/>
  <c r="BK266"/>
  <c r="J190"/>
  <c i="1" r="AS54"/>
  <c i="2" r="BK389"/>
  <c r="J321"/>
  <c r="BK229"/>
  <c r="BK445"/>
  <c r="J151"/>
  <c r="J109"/>
  <c r="BK345"/>
  <c r="J277"/>
  <c r="BK153"/>
  <c r="J412"/>
  <c r="J329"/>
  <c r="BK231"/>
  <c r="J142"/>
  <c r="J423"/>
  <c r="J375"/>
  <c r="J286"/>
  <c r="BK99"/>
  <c r="BK190"/>
  <c r="BK421"/>
  <c r="J334"/>
  <c r="J279"/>
  <c r="J172"/>
  <c r="J425"/>
  <c r="J386"/>
  <c r="J332"/>
  <c r="J192"/>
  <c r="J448"/>
  <c r="BK436"/>
  <c r="J427"/>
  <c r="BK329"/>
  <c r="J281"/>
  <c r="J239"/>
  <c r="J116"/>
  <c r="BK277"/>
  <c r="J201"/>
  <c r="BK114"/>
  <c r="BK386"/>
  <c r="BK370"/>
  <c r="J294"/>
  <c r="BK219"/>
  <c r="BK433"/>
  <c r="BK132"/>
  <c r="BK340"/>
  <c r="BK286"/>
  <c r="BK205"/>
  <c r="J121"/>
  <c r="J399"/>
  <c r="J316"/>
  <c r="J205"/>
  <c r="BK116"/>
  <c r="BK375"/>
  <c r="BK297"/>
  <c r="J132"/>
  <c r="J439"/>
  <c r="J430"/>
  <c r="BK321"/>
  <c r="BK245"/>
  <c r="J167"/>
  <c r="J114"/>
  <c r="J404"/>
  <c r="BK281"/>
  <c r="J212"/>
  <c r="BK128"/>
  <c r="J389"/>
  <c r="J325"/>
  <c r="J268"/>
  <c r="J219"/>
  <c r="BK144"/>
  <c r="J407"/>
  <c r="BK311"/>
  <c r="J238"/>
  <c r="BK192"/>
  <c r="J123"/>
  <c r="J379"/>
  <c r="BK299"/>
  <c r="J224"/>
  <c r="J128"/>
  <c r="J445"/>
  <c r="J158"/>
  <c r="J350"/>
  <c r="J289"/>
  <c r="BK212"/>
  <c r="J165"/>
  <c r="BK399"/>
  <c r="BK325"/>
  <c r="BK239"/>
  <c r="J161"/>
  <c r="BK416"/>
  <c r="BK323"/>
  <c r="BK240"/>
  <c r="J194"/>
  <c r="BK177"/>
  <c r="J436"/>
  <c r="J311"/>
  <c r="J259"/>
  <c r="BK161"/>
  <c r="BK404"/>
  <c r="BK301"/>
  <c r="J245"/>
  <c r="J139"/>
  <c r="J421"/>
  <c r="BK365"/>
  <c r="BK275"/>
  <c r="BK194"/>
  <c r="J451"/>
  <c r="J185"/>
  <c r="J360"/>
  <c r="BK294"/>
  <c r="BK233"/>
  <c r="BK139"/>
  <c r="BK423"/>
  <c r="J396"/>
  <c r="J240"/>
  <c r="J177"/>
  <c r="BK430"/>
  <c r="BK360"/>
  <c r="J231"/>
  <c r="J214"/>
  <c r="BK134"/>
  <c r="BK396"/>
  <c r="J297"/>
  <c r="BK224"/>
  <c r="J144"/>
  <c r="J99"/>
  <c r="BK316"/>
  <c r="J257"/>
  <c r="BK149"/>
  <c r="BK104"/>
  <c r="BK308"/>
  <c r="J188"/>
  <c r="BK142"/>
  <c r="BK451"/>
  <c r="BK394"/>
  <c r="BK289"/>
  <c r="J229"/>
  <c r="J134"/>
  <c r="BK356"/>
  <c r="J266"/>
  <c r="BK182"/>
  <c l="1" r="P98"/>
  <c r="P115"/>
  <c r="R152"/>
  <c r="R187"/>
  <c r="P204"/>
  <c r="P288"/>
  <c r="R98"/>
  <c r="R115"/>
  <c r="T152"/>
  <c r="T187"/>
  <c r="T204"/>
  <c r="T288"/>
  <c r="P310"/>
  <c r="BK331"/>
  <c r="J331"/>
  <c r="J66"/>
  <c r="P331"/>
  <c r="T331"/>
  <c r="P339"/>
  <c r="BK388"/>
  <c r="J388"/>
  <c r="J68"/>
  <c r="R388"/>
  <c r="P398"/>
  <c r="R398"/>
  <c r="T406"/>
  <c r="T98"/>
  <c r="T115"/>
  <c r="P152"/>
  <c r="P187"/>
  <c r="BK204"/>
  <c r="J204"/>
  <c r="J63"/>
  <c r="BK288"/>
  <c r="J288"/>
  <c r="J64"/>
  <c r="BK310"/>
  <c r="J310"/>
  <c r="J65"/>
  <c r="T310"/>
  <c r="BK339"/>
  <c r="J339"/>
  <c r="J67"/>
  <c r="T339"/>
  <c r="T388"/>
  <c r="BK406"/>
  <c r="J406"/>
  <c r="J70"/>
  <c r="P406"/>
  <c r="BK98"/>
  <c r="J98"/>
  <c r="J57"/>
  <c r="BK115"/>
  <c r="J115"/>
  <c r="J58"/>
  <c r="BK152"/>
  <c r="J152"/>
  <c r="J59"/>
  <c r="BK187"/>
  <c r="J187"/>
  <c r="J60"/>
  <c r="R204"/>
  <c r="R288"/>
  <c r="R310"/>
  <c r="R331"/>
  <c r="R339"/>
  <c r="P388"/>
  <c r="BK398"/>
  <c r="J398"/>
  <c r="J69"/>
  <c r="T398"/>
  <c r="R406"/>
  <c r="BK432"/>
  <c r="BK438"/>
  <c r="J438"/>
  <c r="J75"/>
  <c r="BK200"/>
  <c r="J200"/>
  <c r="J61"/>
  <c r="BK429"/>
  <c r="J429"/>
  <c r="J71"/>
  <c r="BK435"/>
  <c r="J435"/>
  <c r="J74"/>
  <c r="BK444"/>
  <c r="J444"/>
  <c r="J76"/>
  <c r="BK447"/>
  <c r="J447"/>
  <c r="J77"/>
  <c r="BK450"/>
  <c r="J450"/>
  <c r="J78"/>
  <c r="BE104"/>
  <c r="BE109"/>
  <c r="BE114"/>
  <c r="BE116"/>
  <c r="BE121"/>
  <c r="BE132"/>
  <c r="BE134"/>
  <c r="BE142"/>
  <c r="BE153"/>
  <c r="BE158"/>
  <c r="BE188"/>
  <c r="BE198"/>
  <c r="BE201"/>
  <c r="BE231"/>
  <c r="BE239"/>
  <c r="BE257"/>
  <c r="BE259"/>
  <c r="BE286"/>
  <c r="BE294"/>
  <c r="BE297"/>
  <c r="BE308"/>
  <c r="BE311"/>
  <c r="BE321"/>
  <c r="BE345"/>
  <c r="BE350"/>
  <c r="BE356"/>
  <c r="BE370"/>
  <c r="BE375"/>
  <c r="BE379"/>
  <c r="BE380"/>
  <c r="BE386"/>
  <c r="BE416"/>
  <c r="BE430"/>
  <c r="F51"/>
  <c r="BE130"/>
  <c r="BE144"/>
  <c r="BE151"/>
  <c r="BE182"/>
  <c r="BE212"/>
  <c r="BE233"/>
  <c r="BE238"/>
  <c r="BE245"/>
  <c r="BE275"/>
  <c r="BE277"/>
  <c r="BE281"/>
  <c r="BE299"/>
  <c r="BE301"/>
  <c r="BE316"/>
  <c r="BE323"/>
  <c r="BE334"/>
  <c r="BE389"/>
  <c r="BE391"/>
  <c r="BE394"/>
  <c r="BE396"/>
  <c r="BE399"/>
  <c r="BE404"/>
  <c r="BE407"/>
  <c r="BE412"/>
  <c r="BE421"/>
  <c r="BE423"/>
  <c r="J48"/>
  <c r="BE123"/>
  <c r="BE128"/>
  <c r="BE149"/>
  <c r="BE161"/>
  <c r="BE167"/>
  <c r="BE172"/>
  <c r="BE177"/>
  <c r="BE192"/>
  <c r="BE194"/>
  <c r="BE214"/>
  <c r="BE224"/>
  <c r="BE240"/>
  <c r="BE250"/>
  <c r="BE266"/>
  <c r="BE268"/>
  <c r="BE279"/>
  <c r="BE285"/>
  <c r="BE289"/>
  <c r="BE303"/>
  <c r="BE325"/>
  <c r="BE329"/>
  <c r="BE332"/>
  <c r="BE340"/>
  <c r="BE360"/>
  <c r="BE365"/>
  <c r="BE425"/>
  <c r="BE427"/>
  <c r="BE451"/>
  <c r="BE99"/>
  <c r="BE139"/>
  <c r="BE165"/>
  <c r="BE185"/>
  <c r="BE190"/>
  <c r="BE205"/>
  <c r="BE219"/>
  <c r="BE229"/>
  <c r="BE433"/>
  <c r="BE436"/>
  <c r="BE439"/>
  <c r="BE445"/>
  <c r="BE448"/>
  <c r="J32"/>
  <c i="1" r="AW55"/>
  <c i="2" r="F34"/>
  <c i="1" r="BC55"/>
  <c r="BC54"/>
  <c r="W32"/>
  <c i="2" r="F32"/>
  <c i="1" r="BA55"/>
  <c r="BA54"/>
  <c r="W30"/>
  <c i="2" r="F33"/>
  <c i="1" r="BB55"/>
  <c r="BB54"/>
  <c r="W31"/>
  <c i="2" r="F35"/>
  <c i="1" r="BD55"/>
  <c r="BD54"/>
  <c r="W33"/>
  <c i="2" l="1" r="R203"/>
  <c r="BK431"/>
  <c r="J431"/>
  <c r="J72"/>
  <c r="T203"/>
  <c r="P203"/>
  <c r="P97"/>
  <c r="P96"/>
  <c i="1" r="AU55"/>
  <c i="2" r="T97"/>
  <c r="T96"/>
  <c r="R97"/>
  <c r="R96"/>
  <c r="BK203"/>
  <c r="J203"/>
  <c r="J62"/>
  <c r="BK97"/>
  <c r="J97"/>
  <c r="J56"/>
  <c r="J432"/>
  <c r="J73"/>
  <c i="1" r="AU54"/>
  <c i="2" r="F31"/>
  <c i="1" r="AZ55"/>
  <c r="AZ54"/>
  <c r="W29"/>
  <c i="2" r="J31"/>
  <c i="1" r="AV55"/>
  <c r="AT55"/>
  <c r="AW54"/>
  <c r="AK30"/>
  <c r="AY54"/>
  <c r="AX54"/>
  <c i="2" l="1" r="BK96"/>
  <c r="J96"/>
  <c r="J55"/>
  <c i="1" r="AV54"/>
  <c r="AK29"/>
  <c i="2" l="1" r="J28"/>
  <c i="1" r="AG55"/>
  <c r="AG54"/>
  <c r="AK26"/>
  <c r="AT54"/>
  <c r="AN54"/>
  <c i="2" l="1" r="J37"/>
  <c i="1" r="AN55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<sst xmlns="http://schemas.openxmlformats.org/spreadsheetml/2006/main">
  <si>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</si>
  <si>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</si>
  <si>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</si>
  <si>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</si>
  <si>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</si>
  <si>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{1901846b-37a5-4fc6-a503-3cbc200de7a4}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</si>
  <si>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</si>
  <si>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</si>
  <si>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</si>
  <si>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</si>
  <si>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</si>
  <si>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</si>
  <si>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</si>
  <si>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</si>
  <si>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2024-61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</si>
  <si>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</si>
  <si>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</si>
  <si>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ZŠ Josefa Gočára - oprava střešní skladby ploché střechy nad částí budovy A</t>
  </si>
  <si>
    <t>KSO:</t>
  </si>
  <si>
    <t/>
  </si>
  <si>
    <t>CC-CZ:</t>
  </si>
  <si>
    <t>Místo:</t>
  </si>
  <si>
    <t>Tylovo Nábřeží 1140, Hradec Králové</t>
  </si>
  <si>
    <t>Datum:</t>
  </si>
  <si>
    <t>5. 9. 2024</t>
  </si>
  <si>
    <t>Zadavatel:</t>
  </si>
  <si>
    <t>IČ:</t>
  </si>
  <si>
    <t>Statutární město Hradec Králové</t>
  </si>
  <si>
    <t>DIČ:</t>
  </si>
  <si>
    <t>Účastník:</t>
  </si>
  <si>
    <t>Vyplň údaj</t>
  </si>
  <si>
    <t>Projektant:</t>
  </si>
  <si>
    <t>Pridos , Ing. Monika Pospíšilová</t>
  </si>
  <si>
    <t>True</t>
  </si>
  <si>
    <t>1</t>
  </si>
  <si>
    <t>Zpracovatel:</t>
  </si>
  <si>
    <t>Ing. Jiří Choc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</si>
  <si>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</si>
  <si>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</si>
  <si>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</si>
  <si>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</si>
  <si>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</si>
  <si>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</si>
  <si>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</si>
  <si>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</si>
  <si>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</si>
  <si>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</si>
  <si>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</si>
  <si>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</si>
  <si>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</si>
  <si>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</si>
  <si>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</si>
  <si>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</si>
  <si>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</si>
  <si>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</si>
  <si>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</si>
  <si>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</si>
  <si>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</si>
  <si>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</si>
  <si>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</si>
  <si>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</si>
  <si>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</si>
  <si>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</si>
  <si>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</si>
  <si>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</si>
  <si>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</si>
  <si>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</si>
  <si>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</si>
  <si>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</si>
  <si>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</si>
  <si>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</si>
  <si>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</si>
  <si>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</si>
  <si>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</si>
  <si>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</si>
  <si>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</si>
  <si>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</si>
  <si>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</si>
  <si>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</si>
  <si>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</si>
  <si>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</si>
  <si>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</si>
  <si>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</si>
  <si>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</si>
  <si>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</si>
  <si>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</si>
  <si>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</si>
  <si>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</si>
  <si>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</si>
  <si>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</si>
  <si>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</si>
  <si>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</si>
  <si>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712 - Povlakové krytiny</t>
  </si>
  <si>
    <t xml:space="preserve">    713 - Izolace tepelné</t>
  </si>
  <si>
    <t xml:space="preserve">    721 - Zdravotechnika - vnitřní kanalizace</t>
  </si>
  <si>
    <t xml:space="preserve">    741 - Elektroinstalace - silnoproud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</si>
  <si>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</si>
  <si>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</si>
  <si>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</si>
  <si>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783 - Dokončovací práce - nátěry</t>
  </si>
  <si>
    <t>OST - Ostatní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</si>
  <si>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</si>
  <si>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</si>
  <si>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</si>
  <si>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</si>
  <si>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</si>
  <si>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</si>
  <si>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</si>
  <si>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</si>
  <si>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</si>
  <si>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</si>
  <si>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</si>
  <si>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</si>
  <si>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</si>
  <si>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</si>
  <si>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</si>
  <si>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</si>
  <si>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</si>
  <si>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</si>
  <si>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</si>
  <si>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</si>
  <si>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</si>
  <si>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</si>
  <si>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</si>
  <si>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</si>
  <si>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</si>
  <si>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</si>
  <si>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310235241</t>
  </si>
  <si>
    <t>Zazdívka otvorů ve zdivu nadzákladovém cihlami pálenými plochy do 0,0225 m2, ve zdi tl. do 300 mm</t>
  </si>
  <si>
    <t>kus</t>
  </si>
  <si>
    <t>CS ÚRS 2024 02</t>
  </si>
  <si>
    <t>4</t>
  </si>
  <si>
    <t>242203288</t>
  </si>
  <si>
    <t>Online PSC</t>
  </si>
  <si>
    <t>https://podminky.urs.cz/item/CS_URS_2024_02/310235241</t>
  </si>
  <si>
    <t>VV</t>
  </si>
  <si>
    <t>"prostup svodu</t>
  </si>
  <si>
    <t>Součet</t>
  </si>
  <si>
    <t>310235261</t>
  </si>
  <si>
    <t>Zazdívka otvorů ve zdivu nadzákladovém cihlami pálenými plochy do 0,0225 m2, ve zdi tl. přes 450 do 600 mm</t>
  </si>
  <si>
    <t>573154948</t>
  </si>
  <si>
    <t>https://podminky.urs.cz/item/CS_URS_2024_02/310235261</t>
  </si>
  <si>
    <t>"prostup chrliče</t>
  </si>
  <si>
    <t>317941121</t>
  </si>
  <si>
    <t>Osazování ocelových válcovaných nosníků na zdivu I nebo IE nebo U nebo UE nebo L do č. 12 nebo výšky do 120 mm</t>
  </si>
  <si>
    <t>t</t>
  </si>
  <si>
    <t>-2124318674</t>
  </si>
  <si>
    <t>https://podminky.urs.cz/item/CS_URS_2024_02/317941121</t>
  </si>
  <si>
    <t>"2/Z ocelový profil prahu dveří L 100x100x6 mm</t>
  </si>
  <si>
    <t>1,15*9,26/1000</t>
  </si>
  <si>
    <t>M</t>
  </si>
  <si>
    <t>13010438</t>
  </si>
  <si>
    <t>úhelník ocelový rovnostranný jakost S235JR (11 375) 100x100x6mm</t>
  </si>
  <si>
    <t>8</t>
  </si>
  <si>
    <t>-203075121</t>
  </si>
  <si>
    <t>6</t>
  </si>
  <si>
    <t>Úpravy povrchů, podlahy a osazování výplní</t>
  </si>
  <si>
    <t>5</t>
  </si>
  <si>
    <t>619995001</t>
  </si>
  <si>
    <t>Začištění omítek (s dodáním hmot) kolem oken, dveří, podlah, obkladů apod.</t>
  </si>
  <si>
    <t>m</t>
  </si>
  <si>
    <t>CS ÚRS 2024 01</t>
  </si>
  <si>
    <t>196329820</t>
  </si>
  <si>
    <t>https://podminky.urs.cz/item/CS_URS_2024_01/619995001</t>
  </si>
  <si>
    <t>"nové vstupní dveře</t>
  </si>
  <si>
    <t>1,15+2,07*2</t>
  </si>
  <si>
    <t>622131121</t>
  </si>
  <si>
    <t>Podkladní a spojovací vrstva vnějších omítaných ploch penetrace nanášená ručně stěn</t>
  </si>
  <si>
    <t>m2</t>
  </si>
  <si>
    <t>-1529203456</t>
  </si>
  <si>
    <t>https://podminky.urs.cz/item/CS_URS_2024_02/622131121</t>
  </si>
  <si>
    <t>7</t>
  </si>
  <si>
    <t>622142001</t>
  </si>
  <si>
    <t>Pletivo vnějších ploch v ploše nebo pruzích, na plném podkladu sklovláknité vtlačené do tmelu stěn</t>
  </si>
  <si>
    <t>726411430</t>
  </si>
  <si>
    <t>https://podminky.urs.cz/item/CS_URS_2024_02/622142001</t>
  </si>
  <si>
    <t>"atiky</t>
  </si>
  <si>
    <t>0,925*9+1,08*14,18</t>
  </si>
  <si>
    <t>622311121</t>
  </si>
  <si>
    <t>Omítka vápenná vnějších ploch nanášená ručně jednovrstvá, tloušťky do 15 mm hladká stěn</t>
  </si>
  <si>
    <t>-2072038148</t>
  </si>
  <si>
    <t>https://podminky.urs.cz/item/CS_URS_2024_02/622311121</t>
  </si>
  <si>
    <t>97</t>
  </si>
  <si>
    <t>622325355</t>
  </si>
  <si>
    <t>Oprava vápenné omítky s celoplošným přeštukováním vnějších ploch stupně členitosti 2, v rozsahu opravované plochy přes 30 do 40%</t>
  </si>
  <si>
    <t>1742849332</t>
  </si>
  <si>
    <t>https://podminky.urs.cz/item/CS_URS_2024_02/622325355</t>
  </si>
  <si>
    <t>98</t>
  </si>
  <si>
    <t>629991001</t>
  </si>
  <si>
    <t>Zakrytí vnějších ploch před znečištěním včetně pozdějšího odkrytí ploch podélných rovných (např. chodníků) fólií položenou volně</t>
  </si>
  <si>
    <t>-957079904</t>
  </si>
  <si>
    <t>https://podminky.urs.cz/item/CS_URS_2024_02/629991001</t>
  </si>
  <si>
    <t>9</t>
  </si>
  <si>
    <t>631312141</t>
  </si>
  <si>
    <t>Doplnění dosavadních mazanin prostým betonem s dodáním hmot, bez potěru, plochy jednotlivě rýh v dosavadních mazaninách</t>
  </si>
  <si>
    <t>m3</t>
  </si>
  <si>
    <t>1500061067</t>
  </si>
  <si>
    <t>https://podminky.urs.cz/item/CS_URS_2024_02/631312141</t>
  </si>
  <si>
    <t>"dobetonování prahu dveří</t>
  </si>
  <si>
    <t>0,1*0,45*1,15</t>
  </si>
  <si>
    <t>10</t>
  </si>
  <si>
    <t>631351101</t>
  </si>
  <si>
    <t>Bednění v podlahách rýh a hran zřízení</t>
  </si>
  <si>
    <t>537420205</t>
  </si>
  <si>
    <t>https://podminky.urs.cz/item/CS_URS_2024_02/631351101</t>
  </si>
  <si>
    <t>0,1*1,15</t>
  </si>
  <si>
    <t>11</t>
  </si>
  <si>
    <t>631351102</t>
  </si>
  <si>
    <t>Bednění v podlahách rýh a hran odstranění</t>
  </si>
  <si>
    <t>-1704214664</t>
  </si>
  <si>
    <t>https://podminky.urs.cz/item/CS_URS_2024_02/631351102</t>
  </si>
  <si>
    <t>632450122</t>
  </si>
  <si>
    <t>Potěr cementový vyrovnávací ze suchých směsí v pásu o průměrné (střední) tl. přes 20 do 30 mm</t>
  </si>
  <si>
    <t>1550051296</t>
  </si>
  <si>
    <t>https://podminky.urs.cz/item/CS_URS_2024_02/632450122</t>
  </si>
  <si>
    <t>"pod atiky</t>
  </si>
  <si>
    <t>0,85*23,2</t>
  </si>
  <si>
    <t>13</t>
  </si>
  <si>
    <t>642944121</t>
  </si>
  <si>
    <t>Osazení ocelových dveřních zárubní lisovaných nebo z úhelníků dodatečně s vybetonováním prahu, plochy do 2,5 m2</t>
  </si>
  <si>
    <t>-2096413838</t>
  </si>
  <si>
    <t>https://podminky.urs.cz/item/CS_URS_2024_02/642944121</t>
  </si>
  <si>
    <t>14</t>
  </si>
  <si>
    <t>55331433R01</t>
  </si>
  <si>
    <t>zárubeň jednokřídlá ocelová pro dodatečnou montáž tl stěny 75-100mm rozměru 900/1970, 2100mm s oblou hranou dle požadavku památkářů</t>
  </si>
  <si>
    <t>-187333460</t>
  </si>
  <si>
    <t>Ostatní konstrukce a práce, bourání</t>
  </si>
  <si>
    <t>15</t>
  </si>
  <si>
    <t>941111122</t>
  </si>
  <si>
    <t>Lešení řadové trubkové lehké pracovní s podlahami s provozním zatížením tř. 3 do 200 kg/m2 šířky tř. W09 od 0,9 do 1,2 m, výšky výšky přes 10 do 25 m montáž</t>
  </si>
  <si>
    <t>1345276766</t>
  </si>
  <si>
    <t>https://podminky.urs.cz/item/CS_URS_2024_02/941111122</t>
  </si>
  <si>
    <t>"fasáda</t>
  </si>
  <si>
    <t>13*17</t>
  </si>
  <si>
    <t>16</t>
  </si>
  <si>
    <t>941111222</t>
  </si>
  <si>
    <t>Lešení řadové trubkové lehké pracovní s podlahami s provozním zatížením tř. 3 do 200 kg/m2 šířky tř. W09 od 0,9 do 1,2 m, výšky výšky přes 10 do 25 m příplatek k ceně za každý den použití</t>
  </si>
  <si>
    <t>184219493</t>
  </si>
  <si>
    <t>https://podminky.urs.cz/item/CS_URS_2024_02/941111222</t>
  </si>
  <si>
    <t>221*60</t>
  </si>
  <si>
    <t>17</t>
  </si>
  <si>
    <t>941111822</t>
  </si>
  <si>
    <t>Lešení řadové trubkové lehké pracovní s podlahami s provozním zatížením tř. 3 do 200 kg/m2 šířky tř. W09 od 0,9 do 1,2 m, výšky výšky přes 10 do 25 m demontáž</t>
  </si>
  <si>
    <t>-561574622</t>
  </si>
  <si>
    <t>https://podminky.urs.cz/item/CS_URS_2024_02/941111822</t>
  </si>
  <si>
    <t>221</t>
  </si>
  <si>
    <t>18</t>
  </si>
  <si>
    <t>952901111</t>
  </si>
  <si>
    <t>Vyčištění budov nebo objektů před předáním do užívání budov bytové nebo občanské výstavby, světlé výšky podlaží do 4 m</t>
  </si>
  <si>
    <t>-305956350</t>
  </si>
  <si>
    <t>https://podminky.urs.cz/item/CS_URS_2024_02/952901111</t>
  </si>
  <si>
    <t>19</t>
  </si>
  <si>
    <t>962031132</t>
  </si>
  <si>
    <t>Bourání příček nebo přizdívek z cihel pálených plných nebo dutých, tl. do 100 mm</t>
  </si>
  <si>
    <t>-856004069</t>
  </si>
  <si>
    <t>https://podminky.urs.cz/item/CS_URS_2024_02/962031132</t>
  </si>
  <si>
    <t>"nadpraží dveří</t>
  </si>
  <si>
    <t>1,15*2,20-0,9*1,97</t>
  </si>
  <si>
    <t>20</t>
  </si>
  <si>
    <t>965042141</t>
  </si>
  <si>
    <t>Bourání mazanin betonových nebo z litého asfaltu tl. do 100 mm, plochy přes 4 m2</t>
  </si>
  <si>
    <t>-1038163940</t>
  </si>
  <si>
    <t>https://podminky.urs.cz/item/CS_URS_2024_01/965042141</t>
  </si>
  <si>
    <t>"betonová mazanina</t>
  </si>
  <si>
    <t>0,1*91,2</t>
  </si>
  <si>
    <t>965082933</t>
  </si>
  <si>
    <t>Odstranění násypu pod podlahami nebo ochranného násypu na střechách tl. do 200 mm, plochy přes 2 m2</t>
  </si>
  <si>
    <t>-384901066</t>
  </si>
  <si>
    <t>https://podminky.urs.cz/item/CS_URS_2024_01/965082933</t>
  </si>
  <si>
    <t>"štěrkový násyp</t>
  </si>
  <si>
    <t>0,15*91,2</t>
  </si>
  <si>
    <t>22</t>
  </si>
  <si>
    <t>968072455</t>
  </si>
  <si>
    <t>Vybourání kovových rámů oken s křídly, dveřních zárubní, vrat, stěn, ostění nebo obkladů dveřních zárubní, plochy do 2 m2</t>
  </si>
  <si>
    <t>1327695224</t>
  </si>
  <si>
    <t>https://podminky.urs.cz/item/CS_URS_2024_02/968072455</t>
  </si>
  <si>
    <t>0,9*1,97</t>
  </si>
  <si>
    <t>96</t>
  </si>
  <si>
    <t>978015351</t>
  </si>
  <si>
    <t>Otlučení vápenných nebo vápenocementových omítek vnějších ploch s vyškrabáním spar a s očištěním zdiva stupně členitosti 1 a 2, v rozsahu přes 30 do 40 %</t>
  </si>
  <si>
    <t>-83589874</t>
  </si>
  <si>
    <t>https://podminky.urs.cz/item/CS_URS_2024_02/978015351</t>
  </si>
  <si>
    <t>997</t>
  </si>
  <si>
    <t>Přesun sutě</t>
  </si>
  <si>
    <t>23</t>
  </si>
  <si>
    <t>997013114</t>
  </si>
  <si>
    <t>Vnitrostaveništní doprava suti a vybouraných hmot vodorovně do 50 m s naložením základní pro budovy a haly výšky přes 12 do 15 m</t>
  </si>
  <si>
    <t>1750187244</t>
  </si>
  <si>
    <t>https://podminky.urs.cz/item/CS_URS_2024_02/997013114</t>
  </si>
  <si>
    <t>24</t>
  </si>
  <si>
    <t>997013219</t>
  </si>
  <si>
    <t>Vnitrostaveništní doprava suti a vybouraných hmot vodorovně do 50 m s naložením Příplatek k cenám -3111 až -3217 za zvětšenou vodorovnou dopravu přes vymezenou dopravní vzdálenost za každých dalších započatých 10 m</t>
  </si>
  <si>
    <t>2023135397</t>
  </si>
  <si>
    <t>https://podminky.urs.cz/item/CS_URS_2024_01/997013219</t>
  </si>
  <si>
    <t>25</t>
  </si>
  <si>
    <t>997013501</t>
  </si>
  <si>
    <t>Odvoz suti a vybouraných hmot na skládku nebo meziskládku se složením, na vzdálenost do 1 km</t>
  </si>
  <si>
    <t>885386607</t>
  </si>
  <si>
    <t>https://podminky.urs.cz/item/CS_URS_2024_01/997013501</t>
  </si>
  <si>
    <t>26</t>
  </si>
  <si>
    <t>997013509</t>
  </si>
  <si>
    <t>Odvoz suti a vybouraných hmot na skládku nebo meziskládku se složením, na vzdálenost Příplatek k ceně za každý další započatý 1 km přes 1 km</t>
  </si>
  <si>
    <t>583444855</t>
  </si>
  <si>
    <t>https://podminky.urs.cz/item/CS_URS_2024_01/997013509</t>
  </si>
  <si>
    <t>32,794*19</t>
  </si>
  <si>
    <t>27</t>
  </si>
  <si>
    <t>997013631</t>
  </si>
  <si>
    <t>Poplatek za uložení stavebního odpadu na skládce (skládkovné) směsného stavebního a demoličního zatříděného do Katalogu odpadů pod kódem 17 09 04</t>
  </si>
  <si>
    <t>54496414</t>
  </si>
  <si>
    <t>https://podminky.urs.cz/item/CS_URS_2024_01/997013631</t>
  </si>
  <si>
    <t>998</t>
  </si>
  <si>
    <t>Přesun hmot</t>
  </si>
  <si>
    <t>28</t>
  </si>
  <si>
    <t>998018003</t>
  </si>
  <si>
    <t>Přesun hmot pro budovy občanské výstavby, bydlení, výrobu a služby ruční (bez užití mechanizace) vodorovná dopravní vzdálenost do 100 m pro budovy s jakoukoliv nosnou konstrukcí výšky přes 12 do 24 m</t>
  </si>
  <si>
    <t>860745937</t>
  </si>
  <si>
    <t>https://podminky.urs.cz/item/CS_URS_2024_02/998018003</t>
  </si>
  <si>
    <t>PSV</t>
  </si>
  <si>
    <t>Práce a dodávky PSV</t>
  </si>
  <si>
    <t>712</t>
  </si>
  <si>
    <t>Povlakové krytiny</t>
  </si>
  <si>
    <t>29</t>
  </si>
  <si>
    <t>712311101</t>
  </si>
  <si>
    <t>Provedení povlakové krytiny střech plochých do 10° natěradly a tmely za studena nátěrem lakem penetračním nebo asfaltovým</t>
  </si>
  <si>
    <t>-2140139593</t>
  </si>
  <si>
    <t>https://podminky.urs.cz/item/CS_URS_2024_02/712311101</t>
  </si>
  <si>
    <t>"střecha</t>
  </si>
  <si>
    <t>91,2</t>
  </si>
  <si>
    <t>"vytažení na atiku</t>
  </si>
  <si>
    <t>0,35*(2,755+5,18+5,695+9+8,45+14,18)</t>
  </si>
  <si>
    <t>30</t>
  </si>
  <si>
    <t>11163150</t>
  </si>
  <si>
    <t>lak penetrační asfaltový</t>
  </si>
  <si>
    <t>32</t>
  </si>
  <si>
    <t>-1725404873</t>
  </si>
  <si>
    <t>107,041*0,00032 'Přepočtené koeficientem množství</t>
  </si>
  <si>
    <t>31</t>
  </si>
  <si>
    <t>712340831</t>
  </si>
  <si>
    <t>Odstranění povlakové krytiny střech plochých do 10° z přitavených pásů NAIP v plné ploše jednovrstvé</t>
  </si>
  <si>
    <t>-738867031</t>
  </si>
  <si>
    <t>https://podminky.urs.cz/item/CS_URS_2024_02/712340831</t>
  </si>
  <si>
    <t>"modifikovaný asf. pás</t>
  </si>
  <si>
    <t>712340833</t>
  </si>
  <si>
    <t>Odstranění povlakové krytiny střech plochých do 10° z přitavených pásů NAIP v plné ploše třívrstvé</t>
  </si>
  <si>
    <t>-924563396</t>
  </si>
  <si>
    <t>https://podminky.urs.cz/item/CS_URS_2024_01/712340833</t>
  </si>
  <si>
    <t>"oxidovaný asf.pás</t>
  </si>
  <si>
    <t>33</t>
  </si>
  <si>
    <t>712340834</t>
  </si>
  <si>
    <t>Odstranění povlakové krytiny střech plochých do 10° z přitavených pásů NAIP v plné ploše Příplatek k ceně - 0833 za každou další vrstvu</t>
  </si>
  <si>
    <t>1686101999</t>
  </si>
  <si>
    <t>https://podminky.urs.cz/item/CS_URS_2024_01/712340834</t>
  </si>
  <si>
    <t>91,2*2</t>
  </si>
  <si>
    <t>34</t>
  </si>
  <si>
    <t>712341659</t>
  </si>
  <si>
    <t>Provedení povlakové krytiny střech plochých do 10° pásy přitavením NAIP bodově</t>
  </si>
  <si>
    <t>-1325141097</t>
  </si>
  <si>
    <t>https://podminky.urs.cz/item/CS_URS_2024_02/712341659</t>
  </si>
  <si>
    <t>35</t>
  </si>
  <si>
    <t>62857040</t>
  </si>
  <si>
    <t>pás asfaltový natavitelný modifikovaný SBS s vložkou kombinovanou z hliníkové fólie a skleněné rohože s jemnozrnným minerálním posypem na horním povrchu tl 4,0mm</t>
  </si>
  <si>
    <t>185621462</t>
  </si>
  <si>
    <t>107,041*1,1655 'Přepočtené koeficientem množství</t>
  </si>
  <si>
    <t>36</t>
  </si>
  <si>
    <t>712363115</t>
  </si>
  <si>
    <t>Provedení povlakové krytiny střech plochých do 10° fólií ostatní činnosti při pokládání hydroizolačních fólií (materiál ve specifikaci) zaizolování prostupů střešní rovinou kruhový průřez, průměr do 300 mm</t>
  </si>
  <si>
    <t>-1879109211</t>
  </si>
  <si>
    <t>https://podminky.urs.cz/item/CS_URS_2024_01/712363115</t>
  </si>
  <si>
    <t>"1/OS</t>
  </si>
  <si>
    <t>37</t>
  </si>
  <si>
    <t>28342014</t>
  </si>
  <si>
    <t>manžeta těsnící pro prostupy hydroizolací z PVC uzavřená kruhová vnitřní průměr 120-180</t>
  </si>
  <si>
    <t>2040422428</t>
  </si>
  <si>
    <t>38</t>
  </si>
  <si>
    <t>31951901</t>
  </si>
  <si>
    <t>páska stahovací nerezová š. 8 mm</t>
  </si>
  <si>
    <t>-488585734</t>
  </si>
  <si>
    <t>39</t>
  </si>
  <si>
    <t>712363352</t>
  </si>
  <si>
    <t>Povlakové krytiny střech plochých do 10° z tvarovaných poplastovaných lišt pro mPVC vnitřní koutová lišta rš 100 mm</t>
  </si>
  <si>
    <t>891598212</t>
  </si>
  <si>
    <t>https://podminky.urs.cz/item/CS_URS_2024_01/712363352</t>
  </si>
  <si>
    <t xml:space="preserve">"vytažení na  atiky a stěny</t>
  </si>
  <si>
    <t>46</t>
  </si>
  <si>
    <t>40</t>
  </si>
  <si>
    <t>712363354</t>
  </si>
  <si>
    <t>Povlakové krytiny střech plochých do 10° z tvarovaných poplastovaných lišt pro mPVC stěnová lišta vyhnutá rš 71 mm</t>
  </si>
  <si>
    <t>-745032440</t>
  </si>
  <si>
    <t>https://podminky.urs.cz/item/CS_URS_2024_01/712363354</t>
  </si>
  <si>
    <t>"4/K</t>
  </si>
  <si>
    <t>41</t>
  </si>
  <si>
    <t>712363604</t>
  </si>
  <si>
    <t>Provedení povlakové krytiny střech plochých do 10° z mechanicky kotvených hydroizolačních fólií včetně položení fólie a horkovzdušného svaření tl. tepelné izolace přes 240 mm budovy výšky do 18 m, kotvené do betonu vnitřní pole</t>
  </si>
  <si>
    <t>-811960527</t>
  </si>
  <si>
    <t>https://podminky.urs.cz/item/CS_URS_2024_01/712363604</t>
  </si>
  <si>
    <t>0,30*(2,755+5,18+5,695+9+8,45+14,18)</t>
  </si>
  <si>
    <t>42</t>
  </si>
  <si>
    <t>28322010</t>
  </si>
  <si>
    <t>fólie hydroizolační střešní mPVC mechanicky kotvená barevná tl 1,8mm</t>
  </si>
  <si>
    <t>71702185</t>
  </si>
  <si>
    <t>104,778*1,1655 'Přepočtené koeficientem množství</t>
  </si>
  <si>
    <t>43</t>
  </si>
  <si>
    <t>712391171</t>
  </si>
  <si>
    <t>Provedení povlakové krytiny střech plochých do 10° -ostatní práce provedení vrstvy textilní podkladní</t>
  </si>
  <si>
    <t>89073697</t>
  </si>
  <si>
    <t>https://podminky.urs.cz/item/CS_URS_2024_01/712391171</t>
  </si>
  <si>
    <t>44</t>
  </si>
  <si>
    <t>RMAT0004</t>
  </si>
  <si>
    <t>sklovláknitá taxtilie vlies</t>
  </si>
  <si>
    <t>-1341574197</t>
  </si>
  <si>
    <t>104,778*1,155 'Přepočtené koeficientem množství</t>
  </si>
  <si>
    <t>45</t>
  </si>
  <si>
    <t>712391172</t>
  </si>
  <si>
    <t>Provedení povlakové krytiny střech plochých do 10° -ostatní práce provedení vrstvy textilní ochranné</t>
  </si>
  <si>
    <t>1399859423</t>
  </si>
  <si>
    <t>https://podminky.urs.cz/item/CS_URS_2024_02/712391172</t>
  </si>
  <si>
    <t>69311175</t>
  </si>
  <si>
    <t>geotextilie PP s ÚV stabilizací 500g/m2</t>
  </si>
  <si>
    <t>-918692789</t>
  </si>
  <si>
    <t>47</t>
  </si>
  <si>
    <t>712391382</t>
  </si>
  <si>
    <t>Provedení povlakové krytiny střech plochých do 10° -ostatní práce dokončení izolace násypem z hrubého kameniva frakce 16 - 22, tl. 50 mm</t>
  </si>
  <si>
    <t>1980065508</t>
  </si>
  <si>
    <t>https://podminky.urs.cz/item/CS_URS_2024_02/712391382</t>
  </si>
  <si>
    <t>48</t>
  </si>
  <si>
    <t>58343920</t>
  </si>
  <si>
    <t>kamenivo drcené hrubé frakce 16/22</t>
  </si>
  <si>
    <t>976732396</t>
  </si>
  <si>
    <t>91,2*0,0825 'Přepočtené koeficientem množství</t>
  </si>
  <si>
    <t>49</t>
  </si>
  <si>
    <t>712998006</t>
  </si>
  <si>
    <t>Provedení povlakové krytiny střech - ostatní práce montáž odvodňovacího prvku atikového chrliče z PVC na dešťovou vodu DN 125</t>
  </si>
  <si>
    <t>1992549058</t>
  </si>
  <si>
    <t>"6/K délka potrubí 1000 mm</t>
  </si>
  <si>
    <t>50</t>
  </si>
  <si>
    <t>TWT.TWPP100X300BIT</t>
  </si>
  <si>
    <t>Přepad pojistný TOPWET TWPP 100x300 BIT, 100/300 mm hranatý</t>
  </si>
  <si>
    <t>1315120414</t>
  </si>
  <si>
    <t>51</t>
  </si>
  <si>
    <t>998712213</t>
  </si>
  <si>
    <t>Přesun hmot pro povlakové krytiny stanovený procentní sazbou (%) z ceny vodorovná dopravní vzdálenost do 50 m s omezením mechanizace v objektech výšky přes 12 do 24 m</t>
  </si>
  <si>
    <t>%</t>
  </si>
  <si>
    <t>-2124355747</t>
  </si>
  <si>
    <t>https://podminky.urs.cz/item/CS_URS_2024_02/998712213</t>
  </si>
  <si>
    <t>713</t>
  </si>
  <si>
    <t>Izolace tepelné</t>
  </si>
  <si>
    <t>52</t>
  </si>
  <si>
    <t>713131141</t>
  </si>
  <si>
    <t>Montáž tepelné izolace stěn rohožemi, pásy, deskami, dílci, bloky (izolační materiál ve specifikaci) lepením celoplošně bez mechanického kotvení</t>
  </si>
  <si>
    <t>1613024945</t>
  </si>
  <si>
    <t>https://podminky.urs.cz/item/CS_URS_2024_01/713131141</t>
  </si>
  <si>
    <t>53</t>
  </si>
  <si>
    <t>28372305</t>
  </si>
  <si>
    <t>deska EPS 100 pro konstrukce s běžným zatížením λ=0,037 tl 50mm</t>
  </si>
  <si>
    <t>1638230824</t>
  </si>
  <si>
    <t>23,639</t>
  </si>
  <si>
    <t>23,639*1,05 'Přepočtené koeficientem množství</t>
  </si>
  <si>
    <t>54</t>
  </si>
  <si>
    <t>713141233</t>
  </si>
  <si>
    <t>Montáž tepelné izolace střech plochých mechanické přikotvení šrouby včetně dodávky šroubů, bez položení tepelné izolace tl. izolace přes 100 do 140 mm do betonu</t>
  </si>
  <si>
    <t>-1807405607</t>
  </si>
  <si>
    <t>https://podminky.urs.cz/item/CS_URS_2024_02/713141233</t>
  </si>
  <si>
    <t>55</t>
  </si>
  <si>
    <t>28376503</t>
  </si>
  <si>
    <t>deska izolační PIR s oboustranným textilním rounem λ=0,026 tl 120mm</t>
  </si>
  <si>
    <t>337883929</t>
  </si>
  <si>
    <t>91,2*1,1 'Přepočtené koeficientem množství</t>
  </si>
  <si>
    <t>56</t>
  </si>
  <si>
    <t>713141414</t>
  </si>
  <si>
    <t>Montáž tepelné izolace střech plochých mechanické přikotvení spádových klínů teleskopickými hmoždinkami včetně dodávky teleskopických hmoždinek, bez položení tepelné izolace pro jednospádové klíny v ploše, tl. izolace přes 170 do 250 mm</t>
  </si>
  <si>
    <t>-638640218</t>
  </si>
  <si>
    <t>https://podminky.urs.cz/item/CS_URS_2024_01/713141414</t>
  </si>
  <si>
    <t>57</t>
  </si>
  <si>
    <t>28376142</t>
  </si>
  <si>
    <t>klín izolační spád do 5% EPS 150</t>
  </si>
  <si>
    <t>1744565452</t>
  </si>
  <si>
    <t>"Sstřecha</t>
  </si>
  <si>
    <t>91,2*(0,04+0,21)/2</t>
  </si>
  <si>
    <t>11,4*1,05 'Přepočtené koeficientem množství</t>
  </si>
  <si>
    <t>58</t>
  </si>
  <si>
    <t>998713213</t>
  </si>
  <si>
    <t>Přesun hmot pro izolace tepelné stanovený procentní sazbou (%) z ceny vodorovná dopravní vzdálenost do 50 m s omezením mechanizace v objektech výšky přes 12 m do 24 m</t>
  </si>
  <si>
    <t>-1852986668</t>
  </si>
  <si>
    <t>https://podminky.urs.cz/item/CS_URS_2024_02/998713213</t>
  </si>
  <si>
    <t>721</t>
  </si>
  <si>
    <t>Zdravotechnika - vnitřní kanalizace</t>
  </si>
  <si>
    <t>59</t>
  </si>
  <si>
    <t>721160806</t>
  </si>
  <si>
    <t>Demontáž potrubí z vláknocementových trub odpadních nebo ventilačních přes 100 do DN 200</t>
  </si>
  <si>
    <t>700158845</t>
  </si>
  <si>
    <t>https://podminky.urs.cz/item/CS_URS_2024_02/721160806</t>
  </si>
  <si>
    <t>"odvětrávací potrubí DN 150 včetně hlavice</t>
  </si>
  <si>
    <t>0,75*2</t>
  </si>
  <si>
    <t>60</t>
  </si>
  <si>
    <t>721171808</t>
  </si>
  <si>
    <t>Demontáž potrubí z novodurových trub odpadních nebo připojovacích přes 75 do D 114</t>
  </si>
  <si>
    <t>765773867</t>
  </si>
  <si>
    <t>https://podminky.urs.cz/item/CS_URS_2024_02/721171808</t>
  </si>
  <si>
    <t>"plastové větrací komínky</t>
  </si>
  <si>
    <t>4*0,25</t>
  </si>
  <si>
    <t>61</t>
  </si>
  <si>
    <t>721171917</t>
  </si>
  <si>
    <t>Opravy odpadního potrubí plastového propojení dosavadního potrubí DN 160</t>
  </si>
  <si>
    <t>1431672046</t>
  </si>
  <si>
    <t>https://podminky.urs.cz/item/CS_URS_2024_02/721171917</t>
  </si>
  <si>
    <t>62</t>
  </si>
  <si>
    <t>721173748</t>
  </si>
  <si>
    <t>Potrubí z trub polyetylenových svařované větrací DN 150</t>
  </si>
  <si>
    <t>1567910229</t>
  </si>
  <si>
    <t>https://podminky.urs.cz/item/CS_URS_2024_02/721173748</t>
  </si>
  <si>
    <t>63</t>
  </si>
  <si>
    <t>721273155</t>
  </si>
  <si>
    <t>Ventilační hlavice z polypropylenu (PP) DN 125</t>
  </si>
  <si>
    <t>1244558338</t>
  </si>
  <si>
    <t>"OS 1</t>
  </si>
  <si>
    <t>64</t>
  </si>
  <si>
    <t>998721313</t>
  </si>
  <si>
    <t>Přesun hmot pro vnitřní kanalizaci stanovený procentní sazbou (%) z ceny vodorovná dopravní vzdálenost do 50 m ruční (bez užití mechanizace) v objektech výšky přes 12 do 24 m</t>
  </si>
  <si>
    <t>-1850718062</t>
  </si>
  <si>
    <t>https://podminky.urs.cz/item/CS_URS_2024_02/998721313</t>
  </si>
  <si>
    <t>741</t>
  </si>
  <si>
    <t>Elektroinstalace - silnoproud</t>
  </si>
  <si>
    <t>65</t>
  </si>
  <si>
    <t>741420001</t>
  </si>
  <si>
    <t>Montáž hromosvodného vedení svodových drátů nebo lan s podpěrami, Ø do 10 mm</t>
  </si>
  <si>
    <t>279773513</t>
  </si>
  <si>
    <t>https://podminky.urs.cz/item/CS_URS_2024_02/741420001</t>
  </si>
  <si>
    <t>66</t>
  </si>
  <si>
    <t>741421821</t>
  </si>
  <si>
    <t>Demontáž hromosvodného vedení bez zachování funkčnosti svodových drátů nebo lan na rovné střeše, průměru do 8 mm</t>
  </si>
  <si>
    <t>581746149</t>
  </si>
  <si>
    <t>https://podminky.urs.cz/item/CS_URS_2024_01/741421821</t>
  </si>
  <si>
    <t>"demontáž vedení na atikách pro zpětnou montáž</t>
  </si>
  <si>
    <t>23,2</t>
  </si>
  <si>
    <t>764</t>
  </si>
  <si>
    <t>Konstrukce klempířské</t>
  </si>
  <si>
    <t>67</t>
  </si>
  <si>
    <t>764002841</t>
  </si>
  <si>
    <t>Demontáž klempířských konstrukcí oplechování horních ploch zdí a nadezdívek do suti</t>
  </si>
  <si>
    <t>-1273650707</t>
  </si>
  <si>
    <t>https://podminky.urs.cz/item/CS_URS_2024_01/764002841</t>
  </si>
  <si>
    <t>"oplechování atik</t>
  </si>
  <si>
    <t>68</t>
  </si>
  <si>
    <t>764002851</t>
  </si>
  <si>
    <t>Demontáž klempířských konstrukcí oplechování parapetů do suti</t>
  </si>
  <si>
    <t>-1232698729</t>
  </si>
  <si>
    <t>https://podminky.urs.cz/item/CS_URS_2024_02/764002851</t>
  </si>
  <si>
    <t>"parapety oken</t>
  </si>
  <si>
    <t>3,9</t>
  </si>
  <si>
    <t>69</t>
  </si>
  <si>
    <t>764002871</t>
  </si>
  <si>
    <t>Demontáž klempířských konstrukcí lemování zdí do suti</t>
  </si>
  <si>
    <t>-1809966286</t>
  </si>
  <si>
    <t>https://podminky.urs.cz/item/CS_URS_2024_02/764002871</t>
  </si>
  <si>
    <t>"ukončující lišta atik a zdí</t>
  </si>
  <si>
    <t>2,805+5,18+5,745+8,55</t>
  </si>
  <si>
    <t>70</t>
  </si>
  <si>
    <t>764004861</t>
  </si>
  <si>
    <t>Demontáž klempířských konstrukcí svodu do suti</t>
  </si>
  <si>
    <t>1074197534</t>
  </si>
  <si>
    <t>https://podminky.urs.cz/item/CS_URS_2024_01/764004861</t>
  </si>
  <si>
    <t>2*2</t>
  </si>
  <si>
    <t>71</t>
  </si>
  <si>
    <t>764225411</t>
  </si>
  <si>
    <t>Oplechování horních ploch zdí a nadezdívek (atik) z hliníkového plechu celoplošně lepené přes rš 800 mm</t>
  </si>
  <si>
    <t>-1752654955</t>
  </si>
  <si>
    <t>https://podminky.urs.cz/item/CS_URS_2024_02/764225411</t>
  </si>
  <si>
    <t>"1/K oplechování atiky rš: 1050 mm</t>
  </si>
  <si>
    <t>72</t>
  </si>
  <si>
    <t>764226443</t>
  </si>
  <si>
    <t>Oplechování parapetů z hliníkového plechu rovných celoplošně lepené, bez rohů rš 250 mm</t>
  </si>
  <si>
    <t>-776913030</t>
  </si>
  <si>
    <t>https://podminky.urs.cz/item/CS_URS_2024_02/764226443</t>
  </si>
  <si>
    <t>"2/K oplechování parapetů oken rš: 250 mm</t>
  </si>
  <si>
    <t>3,8</t>
  </si>
  <si>
    <t>73</t>
  </si>
  <si>
    <t>764311403</t>
  </si>
  <si>
    <t>Lemování zdí z pozinkovaného plechu boční nebo horní rovné, střech s krytinou prejzovou nebo vlnitou rš 250 mm</t>
  </si>
  <si>
    <t>818507403</t>
  </si>
  <si>
    <t>https://podminky.urs.cz/item/CS_URS_2024_02/764311403</t>
  </si>
  <si>
    <t>"3/K - oplechování prahu vstupních dveří rš: 150 mm</t>
  </si>
  <si>
    <t>1,15</t>
  </si>
  <si>
    <t>74</t>
  </si>
  <si>
    <t>764501118</t>
  </si>
  <si>
    <t>Montáž žlabu podokapního hranatého kotlíku</t>
  </si>
  <si>
    <t>1588339450</t>
  </si>
  <si>
    <t>https://podminky.urs.cz/item/CS_URS_2024_02/764501118</t>
  </si>
  <si>
    <t>75</t>
  </si>
  <si>
    <t>RMAT0005</t>
  </si>
  <si>
    <t>kotlík hranatý pro podokapní žlab 180 x 180 x 400 mm</t>
  </si>
  <si>
    <t>-366506297</t>
  </si>
  <si>
    <t>76</t>
  </si>
  <si>
    <t>764528403</t>
  </si>
  <si>
    <t>Svod z hliníkového plechu včetně objímek, kolen a odskoků hranatý, o straně 100 mm</t>
  </si>
  <si>
    <t>787750139</t>
  </si>
  <si>
    <t>"5/K svod hranatý 120 x 120 mm</t>
  </si>
  <si>
    <t>"dopojení chrliče</t>
  </si>
  <si>
    <t>77</t>
  </si>
  <si>
    <t>998764203</t>
  </si>
  <si>
    <t>Přesun hmot pro konstrukce klempířské stanovený procentní sazbou (%) z ceny vodorovná dopravní vzdálenost do 50 m s užitím mechanizace v objektech výšky přes 12 do 24 m</t>
  </si>
  <si>
    <t>-1762505284</t>
  </si>
  <si>
    <t>https://podminky.urs.cz/item/CS_URS_2024_02/998764203</t>
  </si>
  <si>
    <t>766</t>
  </si>
  <si>
    <t>Konstrukce truhlářské</t>
  </si>
  <si>
    <t>78</t>
  </si>
  <si>
    <t>766660002</t>
  </si>
  <si>
    <t>Montáž dveřních křídel dřevěných nebo plastových otevíravých do ocelové zárubně povrchově upravených jednokřídlových, šířky přes 800 mm</t>
  </si>
  <si>
    <t>1447446461</t>
  </si>
  <si>
    <t>https://podminky.urs.cz/item/CS_URS_2024_02/766660002</t>
  </si>
  <si>
    <t>79</t>
  </si>
  <si>
    <t>61173202</t>
  </si>
  <si>
    <t>dveře jednokřídlé dřevěné plné max rozměru otvoru 2,42m2 bezpečnostní třídy RC2</t>
  </si>
  <si>
    <t>-1454937835</t>
  </si>
  <si>
    <t>0,85*1,97</t>
  </si>
  <si>
    <t>80</t>
  </si>
  <si>
    <t>766691914</t>
  </si>
  <si>
    <t>Ostatní práce vyvěšení nebo zavěšení křídel dřevěných dveřních, plochy do 2 m2</t>
  </si>
  <si>
    <t>2139171612</t>
  </si>
  <si>
    <t>https://podminky.urs.cz/item/CS_URS_2024_02/766691914</t>
  </si>
  <si>
    <t>81</t>
  </si>
  <si>
    <t>998766313</t>
  </si>
  <si>
    <t>Přesun hmot pro konstrukce truhlářské stanovený procentní sazbou (%) z ceny vodorovná dopravní vzdálenost do 50 m ruční (bez užití mechanizace) v objektech výšky přes 12 do 24 m</t>
  </si>
  <si>
    <t>-991398335</t>
  </si>
  <si>
    <t>https://podminky.urs.cz/item/CS_URS_2024_02/998766313</t>
  </si>
  <si>
    <t>767</t>
  </si>
  <si>
    <t>Konstrukce zámečnické</t>
  </si>
  <si>
    <t>82</t>
  </si>
  <si>
    <t>767995111</t>
  </si>
  <si>
    <t>Montáž ostatních atypických zámečnických konstrukcí hmotnosti přes 3 do 5 kg</t>
  </si>
  <si>
    <t>ks</t>
  </si>
  <si>
    <t>-712920002</t>
  </si>
  <si>
    <t>https://podminky.urs.cz/item/CS_URS_2024_02/767995111</t>
  </si>
  <si>
    <t>"3/Z - dodávka a montáž prostupky z nerezového plechu</t>
  </si>
  <si>
    <t>83</t>
  </si>
  <si>
    <t>998767213</t>
  </si>
  <si>
    <t>Přesun hmot pro zámečnické konstrukce stanovený procentní sazbou (%) z ceny vodorovná dopravní vzdálenost do 50 m s omezením mechanizace v objektech výšky přes 12 do 24 m</t>
  </si>
  <si>
    <t>-878059328</t>
  </si>
  <si>
    <t>https://podminky.urs.cz/item/CS_URS_2024_02/998767213</t>
  </si>
  <si>
    <t>783</t>
  </si>
  <si>
    <t>Dokončovací práce - nátěry</t>
  </si>
  <si>
    <t>84</t>
  </si>
  <si>
    <t>783334101</t>
  </si>
  <si>
    <t>Základní nátěr zámečnických konstrukcí jednonásobný epoxidový</t>
  </si>
  <si>
    <t>-1389799796</t>
  </si>
  <si>
    <t>https://podminky.urs.cz/item/CS_URS_2024_02/783334101</t>
  </si>
  <si>
    <t>"zárubeň dveří</t>
  </si>
  <si>
    <t>0,5*(0,85*2+1,97*2)</t>
  </si>
  <si>
    <t>85</t>
  </si>
  <si>
    <t>783337101</t>
  </si>
  <si>
    <t>Krycí nátěr (email) zámečnických konstrukcí jednonásobný epoxidový</t>
  </si>
  <si>
    <t>1020579086</t>
  </si>
  <si>
    <t>https://podminky.urs.cz/item/CS_URS_2024_02/783337101</t>
  </si>
  <si>
    <t>2,820*2</t>
  </si>
  <si>
    <t>86</t>
  </si>
  <si>
    <t>783806811</t>
  </si>
  <si>
    <t>Odstranění nátěrů z omítek oškrábáním</t>
  </si>
  <si>
    <t>-1254886065</t>
  </si>
  <si>
    <t>https://podminky.urs.cz/item/CS_URS_2024_02/783806811</t>
  </si>
  <si>
    <t>99</t>
  </si>
  <si>
    <t>783823135</t>
  </si>
  <si>
    <t>Penetrační nátěr omítek hladkých omítek hladkých, zrnitých tenkovrstvých nebo štukových stupně členitosti 1 a 2 silikonový</t>
  </si>
  <si>
    <t>-931084556</t>
  </si>
  <si>
    <t>https://podminky.urs.cz/item/CS_URS_2024_02/783823135</t>
  </si>
  <si>
    <t>87</t>
  </si>
  <si>
    <t>783823137</t>
  </si>
  <si>
    <t>Penetrační nátěr omítek hladkých omítek hladkých, zrnitých tenkovrstvých nebo štukových stupně členitosti 1 a 2 vápenný</t>
  </si>
  <si>
    <t>1831204192</t>
  </si>
  <si>
    <t>https://podminky.urs.cz/item/CS_URS_2024_02/783823137</t>
  </si>
  <si>
    <t>88</t>
  </si>
  <si>
    <t>783827423</t>
  </si>
  <si>
    <t>Krycí (ochranný ) nátěr omítek dvojnásobný hladkých omítek hladkých, zrnitých tenkovrstvých nebo štukových stupně členitosti 1 a 2 silikátový</t>
  </si>
  <si>
    <t>-404229618</t>
  </si>
  <si>
    <t>https://podminky.urs.cz/item/CS_URS_2024_02/783827423</t>
  </si>
  <si>
    <t>100</t>
  </si>
  <si>
    <t>783827425</t>
  </si>
  <si>
    <t>Krycí (ochranný ) nátěr omítek dvojnásobný hladkých omítek hladkých, zrnitých tenkovrstvých nebo štukových stupně členitosti 1 a 2 silikonový</t>
  </si>
  <si>
    <t>-72900253</t>
  </si>
  <si>
    <t>https://podminky.urs.cz/item/CS_URS_2024_02/783827425</t>
  </si>
  <si>
    <t>OST</t>
  </si>
  <si>
    <t>Ostatní</t>
  </si>
  <si>
    <t>89</t>
  </si>
  <si>
    <t>900900900</t>
  </si>
  <si>
    <t>Mechanizace pro dopravu materiálu na střechu ( jeřáb apod. )</t>
  </si>
  <si>
    <t>kpl</t>
  </si>
  <si>
    <t>512</t>
  </si>
  <si>
    <t>1333058920</t>
  </si>
  <si>
    <t>VRN</t>
  </si>
  <si>
    <t>Vedlejší rozpočtové náklady</t>
  </si>
  <si>
    <t>VRN1</t>
  </si>
  <si>
    <t>Průzkumné, geodetické a projektové práce</t>
  </si>
  <si>
    <t>90</t>
  </si>
  <si>
    <t>013254000</t>
  </si>
  <si>
    <t>Dokumentace skutečného provedení stavby</t>
  </si>
  <si>
    <t>soubor</t>
  </si>
  <si>
    <t>1024</t>
  </si>
  <si>
    <t>844338215</t>
  </si>
  <si>
    <t>https://podminky.urs.cz/item/CS_URS_2024_01/013254000</t>
  </si>
  <si>
    <t>VRN3</t>
  </si>
  <si>
    <t>Zařízení staveniště</t>
  </si>
  <si>
    <t>91</t>
  </si>
  <si>
    <t>030001000</t>
  </si>
  <si>
    <t>586564753</t>
  </si>
  <si>
    <t>https://podminky.urs.cz/item/CS_URS_2024_01/030001000</t>
  </si>
  <si>
    <t>VRN4</t>
  </si>
  <si>
    <t>Inženýrská činnost</t>
  </si>
  <si>
    <t>92</t>
  </si>
  <si>
    <t>049303000</t>
  </si>
  <si>
    <t>Náklady vzniklé v souvislosti s předáním stavby</t>
  </si>
  <si>
    <t>1751224752</t>
  </si>
  <si>
    <t>https://podminky.urs.cz/item/CS_URS_2024_01/049303000</t>
  </si>
  <si>
    <t>"Administrace k dokladům pro uvedení stavby do trvalého provozu</t>
  </si>
  <si>
    <t>VRN6</t>
  </si>
  <si>
    <t>Územní vlivy</t>
  </si>
  <si>
    <t>93</t>
  </si>
  <si>
    <t>060001000</t>
  </si>
  <si>
    <t>-1818147816</t>
  </si>
  <si>
    <t>https://podminky.urs.cz/item/CS_URS_2024_01/060001000</t>
  </si>
  <si>
    <t>VRN7</t>
  </si>
  <si>
    <t>Provozní vlivy</t>
  </si>
  <si>
    <t>94</t>
  </si>
  <si>
    <t>070001000</t>
  </si>
  <si>
    <t>1820877475</t>
  </si>
  <si>
    <t>https://podminky.urs.cz/item/CS_URS_2024_01/070001000</t>
  </si>
  <si>
    <t>VRN9</t>
  </si>
  <si>
    <t>Ostatní náklady</t>
  </si>
  <si>
    <t>95</t>
  </si>
  <si>
    <t>090001000</t>
  </si>
  <si>
    <t>-269336844</t>
  </si>
  <si>
    <t>https://podminky.urs.cz/item/CS_URS_2024_01/090001000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</si>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</sst>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9" fillId="0" borderId="0" applyNumberFormat="0" applyFill="0" applyBorder="0" applyAlignment="0" applyProtection="0"/>
  </cellStyleXfs>
  <cellXfs count="35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6" fillId="0" borderId="23" xfId="0" applyFont="1" applyBorder="1" applyAlignment="1" applyProtection="1">
      <alignment horizontal="center" vertical="center"/>
    </xf>
    <xf numFmtId="49" fontId="36" fillId="0" borderId="23" xfId="0" applyNumberFormat="1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center" vertical="center" wrapText="1"/>
    </xf>
    <xf numFmtId="167" fontId="36" fillId="0" borderId="23" xfId="0" applyNumberFormat="1" applyFont="1" applyBorder="1" applyAlignment="1" applyProtection="1">
      <alignment vertical="center"/>
    </xf>
    <xf numFmtId="4" fontId="36" fillId="2" borderId="23" xfId="0" applyNumberFormat="1" applyFont="1" applyFill="1" applyBorder="1" applyAlignment="1" applyProtection="1">
      <alignment vertical="center"/>
      <protection locked="0"/>
    </xf>
    <xf numFmtId="4" fontId="36" fillId="0" borderId="23" xfId="0" applyNumberFormat="1" applyFont="1" applyBorder="1" applyAlignment="1" applyProtection="1">
      <alignment vertical="center"/>
    </xf>
    <xf numFmtId="0" fontId="37" fillId="0" borderId="4" xfId="0" applyFont="1" applyBorder="1" applyAlignment="1">
      <alignment vertical="center"/>
    </xf>
    <xf numFmtId="0" fontId="36" fillId="2" borderId="15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167" fontId="22" fillId="2" borderId="23" xfId="0" applyNumberFormat="1" applyFont="1" applyFill="1" applyBorder="1" applyAlignment="1" applyProtection="1">
      <alignment vertical="center"/>
      <protection locked="0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8" fillId="0" borderId="24" xfId="0" applyFont="1" applyBorder="1" applyAlignment="1">
      <alignment vertical="center" wrapText="1"/>
    </xf>
    <xf numFmtId="0" fontId="38" fillId="0" borderId="25" xfId="0" applyFont="1" applyBorder="1" applyAlignment="1">
      <alignment vertical="center" wrapText="1"/>
    </xf>
    <xf numFmtId="0" fontId="38" fillId="0" borderId="26" xfId="0" applyFont="1" applyBorder="1" applyAlignment="1">
      <alignment vertical="center" wrapText="1"/>
    </xf>
    <xf numFmtId="0" fontId="38" fillId="0" borderId="27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7" xfId="0" applyFont="1" applyBorder="1" applyAlignment="1">
      <alignment vertical="center" wrapText="1"/>
    </xf>
    <xf numFmtId="0" fontId="40" fillId="0" borderId="29" xfId="0" applyFont="1" applyBorder="1" applyAlignment="1">
      <alignment horizontal="left" wrapText="1"/>
    </xf>
    <xf numFmtId="0" fontId="38" fillId="0" borderId="28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27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vertical="center"/>
    </xf>
    <xf numFmtId="49" fontId="41" fillId="0" borderId="1" xfId="0" applyNumberFormat="1" applyFont="1" applyBorder="1" applyAlignment="1">
      <alignment horizontal="left" vertical="center" wrapText="1"/>
    </xf>
    <xf numFmtId="49" fontId="41" fillId="0" borderId="1" xfId="0" applyNumberFormat="1" applyFont="1" applyBorder="1" applyAlignment="1">
      <alignment vertical="center" wrapText="1"/>
    </xf>
    <xf numFmtId="0" fontId="38" fillId="0" borderId="30" xfId="0" applyFont="1" applyBorder="1" applyAlignment="1">
      <alignment vertical="center" wrapText="1"/>
    </xf>
    <xf numFmtId="0" fontId="43" fillId="0" borderId="29" xfId="0" applyFont="1" applyBorder="1" applyAlignment="1">
      <alignment vertical="center" wrapText="1"/>
    </xf>
    <xf numFmtId="0" fontId="38" fillId="0" borderId="31" xfId="0" applyFont="1" applyBorder="1" applyAlignment="1">
      <alignment vertical="center" wrapText="1"/>
    </xf>
    <xf numFmtId="0" fontId="38" fillId="0" borderId="1" xfId="0" applyFont="1" applyBorder="1" applyAlignment="1">
      <alignment vertical="top"/>
    </xf>
    <xf numFmtId="0" fontId="38" fillId="0" borderId="0" xfId="0" applyFont="1" applyAlignment="1">
      <alignment vertical="top"/>
    </xf>
    <xf numFmtId="0" fontId="38" fillId="0" borderId="24" xfId="0" applyFont="1" applyBorder="1" applyAlignment="1">
      <alignment horizontal="left" vertical="center"/>
    </xf>
    <xf numFmtId="0" fontId="38" fillId="0" borderId="25" xfId="0" applyFont="1" applyBorder="1" applyAlignment="1">
      <alignment horizontal="left" vertical="center"/>
    </xf>
    <xf numFmtId="0" fontId="38" fillId="0" borderId="26" xfId="0" applyFont="1" applyBorder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8" fillId="0" borderId="28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40" fillId="0" borderId="29" xfId="0" applyFont="1" applyBorder="1" applyAlignment="1">
      <alignment horizontal="center" vertical="center"/>
    </xf>
    <xf numFmtId="0" fontId="44" fillId="0" borderId="29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1" fillId="0" borderId="1" xfId="0" applyFont="1" applyFill="1" applyBorder="1" applyAlignment="1">
      <alignment horizontal="left" vertical="center"/>
    </xf>
    <xf numFmtId="0" fontId="41" fillId="0" borderId="1" xfId="0" applyFont="1" applyFill="1" applyBorder="1" applyAlignment="1">
      <alignment horizontal="center" vertical="center"/>
    </xf>
    <xf numFmtId="0" fontId="38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/>
    </xf>
    <xf numFmtId="0" fontId="42" fillId="0" borderId="30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vertical="center" wrapText="1"/>
    </xf>
    <xf numFmtId="0" fontId="42" fillId="0" borderId="3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center" vertical="top"/>
    </xf>
    <xf numFmtId="0" fontId="42" fillId="0" borderId="30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0" fillId="0" borderId="1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41" fillId="0" borderId="1" xfId="0" applyFont="1" applyBorder="1" applyAlignment="1">
      <alignment vertical="top"/>
    </xf>
    <xf numFmtId="49" fontId="41" fillId="0" borderId="1" xfId="0" applyNumberFormat="1" applyFont="1" applyBorder="1" applyAlignment="1">
      <alignment horizontal="left" vertical="center"/>
    </xf>
    <xf numFmtId="0" fontId="47" fillId="0" borderId="27" xfId="0" applyFont="1" applyBorder="1" applyAlignment="1" applyProtection="1">
      <alignment horizontal="left" vertical="center"/>
    </xf>
    <xf numFmtId="0" fontId="48" fillId="0" borderId="1" xfId="0" applyFont="1" applyBorder="1" applyAlignment="1" applyProtection="1">
      <alignment vertical="top"/>
    </xf>
    <xf numFmtId="0" fontId="48" fillId="0" borderId="1" xfId="0" applyFont="1" applyBorder="1" applyAlignment="1" applyProtection="1">
      <alignment horizontal="left" vertical="center"/>
    </xf>
    <xf numFmtId="0" fontId="48" fillId="0" borderId="1" xfId="0" applyFont="1" applyBorder="1" applyAlignment="1" applyProtection="1">
      <alignment horizontal="center" vertical="center"/>
    </xf>
    <xf numFmtId="49" fontId="48" fillId="0" borderId="1" xfId="0" applyNumberFormat="1" applyFont="1" applyBorder="1" applyAlignment="1" applyProtection="1">
      <alignment horizontal="left" vertical="center"/>
    </xf>
    <xf numFmtId="0" fontId="47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0" fillId="0" borderId="29" xfId="0" applyFont="1" applyBorder="1" applyAlignment="1">
      <alignment horizontal="left"/>
    </xf>
    <xf numFmtId="0" fontId="44" fillId="0" borderId="29" xfId="0" applyFont="1" applyBorder="1" applyAlignment="1"/>
    <xf numFmtId="0" fontId="38" fillId="0" borderId="27" xfId="0" applyFont="1" applyBorder="1" applyAlignment="1">
      <alignment vertical="top"/>
    </xf>
    <xf numFmtId="0" fontId="38" fillId="0" borderId="28" xfId="0" applyFont="1" applyBorder="1" applyAlignment="1">
      <alignment vertical="top"/>
    </xf>
    <xf numFmtId="0" fontId="38" fillId="0" borderId="30" xfId="0" applyFont="1" applyBorder="1" applyAlignment="1">
      <alignment vertical="top"/>
    </xf>
    <xf numFmtId="0" fontId="38" fillId="0" borderId="29" xfId="0" applyFont="1" applyBorder="1" applyAlignment="1">
      <alignment vertical="top"/>
    </xf>
    <xf numFmtId="0" fontId="38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310235241" TargetMode="External" /><Relationship Id="rId2" Type="http://schemas.openxmlformats.org/officeDocument/2006/relationships/hyperlink" Target="https://podminky.urs.cz/item/CS_URS_2024_02/310235261" TargetMode="External" /><Relationship Id="rId3" Type="http://schemas.openxmlformats.org/officeDocument/2006/relationships/hyperlink" Target="https://podminky.urs.cz/item/CS_URS_2024_02/317941121" TargetMode="External" /><Relationship Id="rId4" Type="http://schemas.openxmlformats.org/officeDocument/2006/relationships/hyperlink" Target="https://podminky.urs.cz/item/CS_URS_2024_01/619995001" TargetMode="External" /><Relationship Id="rId5" Type="http://schemas.openxmlformats.org/officeDocument/2006/relationships/hyperlink" Target="https://podminky.urs.cz/item/CS_URS_2024_02/622131121" TargetMode="External" /><Relationship Id="rId6" Type="http://schemas.openxmlformats.org/officeDocument/2006/relationships/hyperlink" Target="https://podminky.urs.cz/item/CS_URS_2024_02/622142001" TargetMode="External" /><Relationship Id="rId7" Type="http://schemas.openxmlformats.org/officeDocument/2006/relationships/hyperlink" Target="https://podminky.urs.cz/item/CS_URS_2024_02/622311121" TargetMode="External" /><Relationship Id="rId8" Type="http://schemas.openxmlformats.org/officeDocument/2006/relationships/hyperlink" Target="https://podminky.urs.cz/item/CS_URS_2024_02/622325355" TargetMode="External" /><Relationship Id="rId9" Type="http://schemas.openxmlformats.org/officeDocument/2006/relationships/hyperlink" Target="https://podminky.urs.cz/item/CS_URS_2024_02/629991001" TargetMode="External" /><Relationship Id="rId10" Type="http://schemas.openxmlformats.org/officeDocument/2006/relationships/hyperlink" Target="https://podminky.urs.cz/item/CS_URS_2024_02/631312141" TargetMode="External" /><Relationship Id="rId11" Type="http://schemas.openxmlformats.org/officeDocument/2006/relationships/hyperlink" Target="https://podminky.urs.cz/item/CS_URS_2024_02/631351101" TargetMode="External" /><Relationship Id="rId12" Type="http://schemas.openxmlformats.org/officeDocument/2006/relationships/hyperlink" Target="https://podminky.urs.cz/item/CS_URS_2024_02/631351102" TargetMode="External" /><Relationship Id="rId13" Type="http://schemas.openxmlformats.org/officeDocument/2006/relationships/hyperlink" Target="https://podminky.urs.cz/item/CS_URS_2024_02/632450122" TargetMode="External" /><Relationship Id="rId14" Type="http://schemas.openxmlformats.org/officeDocument/2006/relationships/hyperlink" Target="https://podminky.urs.cz/item/CS_URS_2024_02/642944121" TargetMode="External" /><Relationship Id="rId15" Type="http://schemas.openxmlformats.org/officeDocument/2006/relationships/hyperlink" Target="https://podminky.urs.cz/item/CS_URS_2024_02/941111122" TargetMode="External" /><Relationship Id="rId16" Type="http://schemas.openxmlformats.org/officeDocument/2006/relationships/hyperlink" Target="https://podminky.urs.cz/item/CS_URS_2024_02/941111222" TargetMode="External" /><Relationship Id="rId17" Type="http://schemas.openxmlformats.org/officeDocument/2006/relationships/hyperlink" Target="https://podminky.urs.cz/item/CS_URS_2024_02/941111822" TargetMode="External" /><Relationship Id="rId18" Type="http://schemas.openxmlformats.org/officeDocument/2006/relationships/hyperlink" Target="https://podminky.urs.cz/item/CS_URS_2024_02/952901111" TargetMode="External" /><Relationship Id="rId19" Type="http://schemas.openxmlformats.org/officeDocument/2006/relationships/hyperlink" Target="https://podminky.urs.cz/item/CS_URS_2024_02/962031132" TargetMode="External" /><Relationship Id="rId20" Type="http://schemas.openxmlformats.org/officeDocument/2006/relationships/hyperlink" Target="https://podminky.urs.cz/item/CS_URS_2024_01/965042141" TargetMode="External" /><Relationship Id="rId21" Type="http://schemas.openxmlformats.org/officeDocument/2006/relationships/hyperlink" Target="https://podminky.urs.cz/item/CS_URS_2024_01/965082933" TargetMode="External" /><Relationship Id="rId22" Type="http://schemas.openxmlformats.org/officeDocument/2006/relationships/hyperlink" Target="https://podminky.urs.cz/item/CS_URS_2024_02/968072455" TargetMode="External" /><Relationship Id="rId23" Type="http://schemas.openxmlformats.org/officeDocument/2006/relationships/hyperlink" Target="https://podminky.urs.cz/item/CS_URS_2024_02/978015351" TargetMode="External" /><Relationship Id="rId24" Type="http://schemas.openxmlformats.org/officeDocument/2006/relationships/hyperlink" Target="https://podminky.urs.cz/item/CS_URS_2024_02/997013114" TargetMode="External" /><Relationship Id="rId25" Type="http://schemas.openxmlformats.org/officeDocument/2006/relationships/hyperlink" Target="https://podminky.urs.cz/item/CS_URS_2024_01/997013219" TargetMode="External" /><Relationship Id="rId26" Type="http://schemas.openxmlformats.org/officeDocument/2006/relationships/hyperlink" Target="https://podminky.urs.cz/item/CS_URS_2024_01/997013501" TargetMode="External" /><Relationship Id="rId27" Type="http://schemas.openxmlformats.org/officeDocument/2006/relationships/hyperlink" Target="https://podminky.urs.cz/item/CS_URS_2024_01/997013509" TargetMode="External" /><Relationship Id="rId28" Type="http://schemas.openxmlformats.org/officeDocument/2006/relationships/hyperlink" Target="https://podminky.urs.cz/item/CS_URS_2024_01/997013631" TargetMode="External" /><Relationship Id="rId29" Type="http://schemas.openxmlformats.org/officeDocument/2006/relationships/hyperlink" Target="https://podminky.urs.cz/item/CS_URS_2024_02/998018003" TargetMode="External" /><Relationship Id="rId30" Type="http://schemas.openxmlformats.org/officeDocument/2006/relationships/hyperlink" Target="https://podminky.urs.cz/item/CS_URS_2024_02/712311101" TargetMode="External" /><Relationship Id="rId31" Type="http://schemas.openxmlformats.org/officeDocument/2006/relationships/hyperlink" Target="https://podminky.urs.cz/item/CS_URS_2024_02/712340831" TargetMode="External" /><Relationship Id="rId32" Type="http://schemas.openxmlformats.org/officeDocument/2006/relationships/hyperlink" Target="https://podminky.urs.cz/item/CS_URS_2024_01/712340833" TargetMode="External" /><Relationship Id="rId33" Type="http://schemas.openxmlformats.org/officeDocument/2006/relationships/hyperlink" Target="https://podminky.urs.cz/item/CS_URS_2024_01/712340834" TargetMode="External" /><Relationship Id="rId34" Type="http://schemas.openxmlformats.org/officeDocument/2006/relationships/hyperlink" Target="https://podminky.urs.cz/item/CS_URS_2024_02/712341659" TargetMode="External" /><Relationship Id="rId35" Type="http://schemas.openxmlformats.org/officeDocument/2006/relationships/hyperlink" Target="https://podminky.urs.cz/item/CS_URS_2024_01/712363115" TargetMode="External" /><Relationship Id="rId36" Type="http://schemas.openxmlformats.org/officeDocument/2006/relationships/hyperlink" Target="https://podminky.urs.cz/item/CS_URS_2024_01/712363352" TargetMode="External" /><Relationship Id="rId37" Type="http://schemas.openxmlformats.org/officeDocument/2006/relationships/hyperlink" Target="https://podminky.urs.cz/item/CS_URS_2024_01/712363354" TargetMode="External" /><Relationship Id="rId38" Type="http://schemas.openxmlformats.org/officeDocument/2006/relationships/hyperlink" Target="https://podminky.urs.cz/item/CS_URS_2024_01/712363604" TargetMode="External" /><Relationship Id="rId39" Type="http://schemas.openxmlformats.org/officeDocument/2006/relationships/hyperlink" Target="https://podminky.urs.cz/item/CS_URS_2024_01/712391171" TargetMode="External" /><Relationship Id="rId40" Type="http://schemas.openxmlformats.org/officeDocument/2006/relationships/hyperlink" Target="https://podminky.urs.cz/item/CS_URS_2024_02/712391172" TargetMode="External" /><Relationship Id="rId41" Type="http://schemas.openxmlformats.org/officeDocument/2006/relationships/hyperlink" Target="https://podminky.urs.cz/item/CS_URS_2024_02/712391382" TargetMode="External" /><Relationship Id="rId42" Type="http://schemas.openxmlformats.org/officeDocument/2006/relationships/hyperlink" Target="https://podminky.urs.cz/item/CS_URS_2024_02/998712213" TargetMode="External" /><Relationship Id="rId43" Type="http://schemas.openxmlformats.org/officeDocument/2006/relationships/hyperlink" Target="https://podminky.urs.cz/item/CS_URS_2024_01/713131141" TargetMode="External" /><Relationship Id="rId44" Type="http://schemas.openxmlformats.org/officeDocument/2006/relationships/hyperlink" Target="https://podminky.urs.cz/item/CS_URS_2024_02/713141233" TargetMode="External" /><Relationship Id="rId45" Type="http://schemas.openxmlformats.org/officeDocument/2006/relationships/hyperlink" Target="https://podminky.urs.cz/item/CS_URS_2024_01/713141414" TargetMode="External" /><Relationship Id="rId46" Type="http://schemas.openxmlformats.org/officeDocument/2006/relationships/hyperlink" Target="https://podminky.urs.cz/item/CS_URS_2024_02/998713213" TargetMode="External" /><Relationship Id="rId47" Type="http://schemas.openxmlformats.org/officeDocument/2006/relationships/hyperlink" Target="https://podminky.urs.cz/item/CS_URS_2024_02/721160806" TargetMode="External" /><Relationship Id="rId48" Type="http://schemas.openxmlformats.org/officeDocument/2006/relationships/hyperlink" Target="https://podminky.urs.cz/item/CS_URS_2024_02/721171808" TargetMode="External" /><Relationship Id="rId49" Type="http://schemas.openxmlformats.org/officeDocument/2006/relationships/hyperlink" Target="https://podminky.urs.cz/item/CS_URS_2024_02/721171917" TargetMode="External" /><Relationship Id="rId50" Type="http://schemas.openxmlformats.org/officeDocument/2006/relationships/hyperlink" Target="https://podminky.urs.cz/item/CS_URS_2024_02/721173748" TargetMode="External" /><Relationship Id="rId51" Type="http://schemas.openxmlformats.org/officeDocument/2006/relationships/hyperlink" Target="https://podminky.urs.cz/item/CS_URS_2024_02/998721313" TargetMode="External" /><Relationship Id="rId52" Type="http://schemas.openxmlformats.org/officeDocument/2006/relationships/hyperlink" Target="https://podminky.urs.cz/item/CS_URS_2024_02/741420001" TargetMode="External" /><Relationship Id="rId53" Type="http://schemas.openxmlformats.org/officeDocument/2006/relationships/hyperlink" Target="https://podminky.urs.cz/item/CS_URS_2024_01/741421821" TargetMode="External" /><Relationship Id="rId54" Type="http://schemas.openxmlformats.org/officeDocument/2006/relationships/hyperlink" Target="https://podminky.urs.cz/item/CS_URS_2024_01/764002841" TargetMode="External" /><Relationship Id="rId55" Type="http://schemas.openxmlformats.org/officeDocument/2006/relationships/hyperlink" Target="https://podminky.urs.cz/item/CS_URS_2024_02/764002851" TargetMode="External" /><Relationship Id="rId56" Type="http://schemas.openxmlformats.org/officeDocument/2006/relationships/hyperlink" Target="https://podminky.urs.cz/item/CS_URS_2024_02/764002871" TargetMode="External" /><Relationship Id="rId57" Type="http://schemas.openxmlformats.org/officeDocument/2006/relationships/hyperlink" Target="https://podminky.urs.cz/item/CS_URS_2024_01/764004861" TargetMode="External" /><Relationship Id="rId58" Type="http://schemas.openxmlformats.org/officeDocument/2006/relationships/hyperlink" Target="https://podminky.urs.cz/item/CS_URS_2024_02/764225411" TargetMode="External" /><Relationship Id="rId59" Type="http://schemas.openxmlformats.org/officeDocument/2006/relationships/hyperlink" Target="https://podminky.urs.cz/item/CS_URS_2024_02/764226443" TargetMode="External" /><Relationship Id="rId60" Type="http://schemas.openxmlformats.org/officeDocument/2006/relationships/hyperlink" Target="https://podminky.urs.cz/item/CS_URS_2024_02/764311403" TargetMode="External" /><Relationship Id="rId61" Type="http://schemas.openxmlformats.org/officeDocument/2006/relationships/hyperlink" Target="https://podminky.urs.cz/item/CS_URS_2024_02/764501118" TargetMode="External" /><Relationship Id="rId62" Type="http://schemas.openxmlformats.org/officeDocument/2006/relationships/hyperlink" Target="https://podminky.urs.cz/item/CS_URS_2024_02/998764203" TargetMode="External" /><Relationship Id="rId63" Type="http://schemas.openxmlformats.org/officeDocument/2006/relationships/hyperlink" Target="https://podminky.urs.cz/item/CS_URS_2024_02/766660002" TargetMode="External" /><Relationship Id="rId64" Type="http://schemas.openxmlformats.org/officeDocument/2006/relationships/hyperlink" Target="https://podminky.urs.cz/item/CS_URS_2024_02/766691914" TargetMode="External" /><Relationship Id="rId65" Type="http://schemas.openxmlformats.org/officeDocument/2006/relationships/hyperlink" Target="https://podminky.urs.cz/item/CS_URS_2024_02/998766313" TargetMode="External" /><Relationship Id="rId66" Type="http://schemas.openxmlformats.org/officeDocument/2006/relationships/hyperlink" Target="https://podminky.urs.cz/item/CS_URS_2024_02/767995111" TargetMode="External" /><Relationship Id="rId67" Type="http://schemas.openxmlformats.org/officeDocument/2006/relationships/hyperlink" Target="https://podminky.urs.cz/item/CS_URS_2024_02/998767213" TargetMode="External" /><Relationship Id="rId68" Type="http://schemas.openxmlformats.org/officeDocument/2006/relationships/hyperlink" Target="https://podminky.urs.cz/item/CS_URS_2024_02/783334101" TargetMode="External" /><Relationship Id="rId69" Type="http://schemas.openxmlformats.org/officeDocument/2006/relationships/hyperlink" Target="https://podminky.urs.cz/item/CS_URS_2024_02/783337101" TargetMode="External" /><Relationship Id="rId70" Type="http://schemas.openxmlformats.org/officeDocument/2006/relationships/hyperlink" Target="https://podminky.urs.cz/item/CS_URS_2024_02/783806811" TargetMode="External" /><Relationship Id="rId71" Type="http://schemas.openxmlformats.org/officeDocument/2006/relationships/hyperlink" Target="https://podminky.urs.cz/item/CS_URS_2024_02/783823135" TargetMode="External" /><Relationship Id="rId72" Type="http://schemas.openxmlformats.org/officeDocument/2006/relationships/hyperlink" Target="https://podminky.urs.cz/item/CS_URS_2024_02/783823137" TargetMode="External" /><Relationship Id="rId73" Type="http://schemas.openxmlformats.org/officeDocument/2006/relationships/hyperlink" Target="https://podminky.urs.cz/item/CS_URS_2024_02/783827423" TargetMode="External" /><Relationship Id="rId74" Type="http://schemas.openxmlformats.org/officeDocument/2006/relationships/hyperlink" Target="https://podminky.urs.cz/item/CS_URS_2024_02/783827425" TargetMode="External" /><Relationship Id="rId75" Type="http://schemas.openxmlformats.org/officeDocument/2006/relationships/hyperlink" Target="https://podminky.urs.cz/item/CS_URS_2024_01/013254000" TargetMode="External" /><Relationship Id="rId76" Type="http://schemas.openxmlformats.org/officeDocument/2006/relationships/hyperlink" Target="https://podminky.urs.cz/item/CS_URS_2024_01/030001000" TargetMode="External" /><Relationship Id="rId77" Type="http://schemas.openxmlformats.org/officeDocument/2006/relationships/hyperlink" Target="https://podminky.urs.cz/item/CS_URS_2024_01/049303000" TargetMode="External" /><Relationship Id="rId78" Type="http://schemas.openxmlformats.org/officeDocument/2006/relationships/hyperlink" Target="https://podminky.urs.cz/item/CS_URS_2024_01/060001000" TargetMode="External" /><Relationship Id="rId79" Type="http://schemas.openxmlformats.org/officeDocument/2006/relationships/hyperlink" Target="https://podminky.urs.cz/item/CS_URS_2024_01/070001000" TargetMode="External" /><Relationship Id="rId80" Type="http://schemas.openxmlformats.org/officeDocument/2006/relationships/hyperlink" Target="https://podminky.urs.cz/item/CS_URS_2024_01/090001000" TargetMode="External" /><Relationship Id="rId8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28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29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30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30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28</v>
      </c>
      <c r="AL14" s="24"/>
      <c r="AM14" s="24"/>
      <c r="AN14" s="36" t="s">
        <v>30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32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28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33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34</v>
      </c>
    </row>
    <row r="19" s="1" customFormat="1" ht="12" customHeight="1">
      <c r="B19" s="23"/>
      <c r="C19" s="24"/>
      <c r="D19" s="34" t="s">
        <v>35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34</v>
      </c>
    </row>
    <row r="20" s="1" customFormat="1" ht="18.48" customHeight="1">
      <c r="B20" s="23"/>
      <c r="C20" s="24"/>
      <c r="D20" s="24"/>
      <c r="E20" s="29" t="s">
        <v>36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28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37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38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39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ROUND(AG54,0)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40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41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42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43</v>
      </c>
      <c r="E29" s="49"/>
      <c r="F29" s="34" t="s">
        <v>44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0)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0)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45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0)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0)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46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0)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47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0)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48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0)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49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50</v>
      </c>
      <c r="U35" s="56"/>
      <c r="V35" s="56"/>
      <c r="W35" s="56"/>
      <c r="X35" s="58" t="s">
        <v>51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52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2024-61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ZŠ Josefa Gočára - oprava střešní skladby ploché střechy nad částí budovy A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Tylovo Nábřeží 1140, Hradec Králové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5. 9. 2024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25.6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Statutární město Hradec Králové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31</v>
      </c>
      <c r="AJ49" s="42"/>
      <c r="AK49" s="42"/>
      <c r="AL49" s="42"/>
      <c r="AM49" s="75" t="str">
        <f>IF(E17="","",E17)</f>
        <v>Pridos , Ing. Monika Pospíšilová</v>
      </c>
      <c r="AN49" s="66"/>
      <c r="AO49" s="66"/>
      <c r="AP49" s="66"/>
      <c r="AQ49" s="42"/>
      <c r="AR49" s="46"/>
      <c r="AS49" s="76" t="s">
        <v>53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29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35</v>
      </c>
      <c r="AJ50" s="42"/>
      <c r="AK50" s="42"/>
      <c r="AL50" s="42"/>
      <c r="AM50" s="75" t="str">
        <f>IF(E20="","",E20)</f>
        <v>Ing. Jiří Choc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54</v>
      </c>
      <c r="D52" s="89"/>
      <c r="E52" s="89"/>
      <c r="F52" s="89"/>
      <c r="G52" s="89"/>
      <c r="H52" s="90"/>
      <c r="I52" s="91" t="s">
        <v>55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56</v>
      </c>
      <c r="AH52" s="89"/>
      <c r="AI52" s="89"/>
      <c r="AJ52" s="89"/>
      <c r="AK52" s="89"/>
      <c r="AL52" s="89"/>
      <c r="AM52" s="89"/>
      <c r="AN52" s="91" t="s">
        <v>57</v>
      </c>
      <c r="AO52" s="89"/>
      <c r="AP52" s="89"/>
      <c r="AQ52" s="93" t="s">
        <v>58</v>
      </c>
      <c r="AR52" s="46"/>
      <c r="AS52" s="94" t="s">
        <v>59</v>
      </c>
      <c r="AT52" s="95" t="s">
        <v>60</v>
      </c>
      <c r="AU52" s="95" t="s">
        <v>61</v>
      </c>
      <c r="AV52" s="95" t="s">
        <v>62</v>
      </c>
      <c r="AW52" s="95" t="s">
        <v>63</v>
      </c>
      <c r="AX52" s="95" t="s">
        <v>64</v>
      </c>
      <c r="AY52" s="95" t="s">
        <v>65</v>
      </c>
      <c r="AZ52" s="95" t="s">
        <v>66</v>
      </c>
      <c r="BA52" s="95" t="s">
        <v>67</v>
      </c>
      <c r="BB52" s="95" t="s">
        <v>68</v>
      </c>
      <c r="BC52" s="95" t="s">
        <v>69</v>
      </c>
      <c r="BD52" s="96" t="s">
        <v>70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71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ROUND(AG55,0)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ROUND(AS55,0)</f>
        <v>0</v>
      </c>
      <c r="AT54" s="108">
        <f>ROUND(SUM(AV54:AW54),0)</f>
        <v>0</v>
      </c>
      <c r="AU54" s="109">
        <f>ROUND(AU55,5)</f>
        <v>0</v>
      </c>
      <c r="AV54" s="108">
        <f>ROUND(AZ54*L29,0)</f>
        <v>0</v>
      </c>
      <c r="AW54" s="108">
        <f>ROUND(BA54*L30,0)</f>
        <v>0</v>
      </c>
      <c r="AX54" s="108">
        <f>ROUND(BB54*L29,0)</f>
        <v>0</v>
      </c>
      <c r="AY54" s="108">
        <f>ROUND(BC54*L30,0)</f>
        <v>0</v>
      </c>
      <c r="AZ54" s="108">
        <f>ROUND(AZ55,0)</f>
        <v>0</v>
      </c>
      <c r="BA54" s="108">
        <f>ROUND(BA55,0)</f>
        <v>0</v>
      </c>
      <c r="BB54" s="108">
        <f>ROUND(BB55,0)</f>
        <v>0</v>
      </c>
      <c r="BC54" s="108">
        <f>ROUND(BC55,0)</f>
        <v>0</v>
      </c>
      <c r="BD54" s="110">
        <f>ROUND(BD55,0)</f>
        <v>0</v>
      </c>
      <c r="BE54" s="6"/>
      <c r="BS54" s="111" t="s">
        <v>72</v>
      </c>
      <c r="BT54" s="111" t="s">
        <v>73</v>
      </c>
      <c r="BV54" s="111" t="s">
        <v>74</v>
      </c>
      <c r="BW54" s="111" t="s">
        <v>5</v>
      </c>
      <c r="BX54" s="111" t="s">
        <v>75</v>
      </c>
      <c r="CL54" s="111" t="s">
        <v>19</v>
      </c>
    </row>
    <row r="55" s="7" customFormat="1" ht="37.5" customHeight="1">
      <c r="A55" s="112" t="s">
        <v>76</v>
      </c>
      <c r="B55" s="113"/>
      <c r="C55" s="114"/>
      <c r="D55" s="115" t="s">
        <v>14</v>
      </c>
      <c r="E55" s="115"/>
      <c r="F55" s="115"/>
      <c r="G55" s="115"/>
      <c r="H55" s="115"/>
      <c r="I55" s="116"/>
      <c r="J55" s="115" t="s">
        <v>17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'2024-61 - ZŠ Josefa Gočár...'!J28</f>
        <v>0</v>
      </c>
      <c r="AH55" s="116"/>
      <c r="AI55" s="116"/>
      <c r="AJ55" s="116"/>
      <c r="AK55" s="116"/>
      <c r="AL55" s="116"/>
      <c r="AM55" s="116"/>
      <c r="AN55" s="117">
        <f>SUM(AG55,AT55)</f>
        <v>0</v>
      </c>
      <c r="AO55" s="116"/>
      <c r="AP55" s="116"/>
      <c r="AQ55" s="118" t="s">
        <v>77</v>
      </c>
      <c r="AR55" s="119"/>
      <c r="AS55" s="120">
        <v>0</v>
      </c>
      <c r="AT55" s="121">
        <f>ROUND(SUM(AV55:AW55),0)</f>
        <v>0</v>
      </c>
      <c r="AU55" s="122">
        <f>'2024-61 - ZŠ Josefa Gočár...'!P96</f>
        <v>0</v>
      </c>
      <c r="AV55" s="121">
        <f>'2024-61 - ZŠ Josefa Gočár...'!J31</f>
        <v>0</v>
      </c>
      <c r="AW55" s="121">
        <f>'2024-61 - ZŠ Josefa Gočár...'!J32</f>
        <v>0</v>
      </c>
      <c r="AX55" s="121">
        <f>'2024-61 - ZŠ Josefa Gočár...'!J33</f>
        <v>0</v>
      </c>
      <c r="AY55" s="121">
        <f>'2024-61 - ZŠ Josefa Gočár...'!J34</f>
        <v>0</v>
      </c>
      <c r="AZ55" s="121">
        <f>'2024-61 - ZŠ Josefa Gočár...'!F31</f>
        <v>0</v>
      </c>
      <c r="BA55" s="121">
        <f>'2024-61 - ZŠ Josefa Gočár...'!F32</f>
        <v>0</v>
      </c>
      <c r="BB55" s="121">
        <f>'2024-61 - ZŠ Josefa Gočár...'!F33</f>
        <v>0</v>
      </c>
      <c r="BC55" s="121">
        <f>'2024-61 - ZŠ Josefa Gočár...'!F34</f>
        <v>0</v>
      </c>
      <c r="BD55" s="123">
        <f>'2024-61 - ZŠ Josefa Gočár...'!F35</f>
        <v>0</v>
      </c>
      <c r="BE55" s="7"/>
      <c r="BT55" s="124" t="s">
        <v>34</v>
      </c>
      <c r="BU55" s="124" t="s">
        <v>78</v>
      </c>
      <c r="BV55" s="124" t="s">
        <v>74</v>
      </c>
      <c r="BW55" s="124" t="s">
        <v>5</v>
      </c>
      <c r="BX55" s="124" t="s">
        <v>75</v>
      </c>
      <c r="CL55" s="124" t="s">
        <v>19</v>
      </c>
    </row>
    <row r="56" s="2" customFormat="1" ht="30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6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="2" customFormat="1" ht="6.96" customHeight="1">
      <c r="A57" s="40"/>
      <c r="B57" s="61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46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</sheetData>
  <sheetProtection sheet="1" formatColumns="0" formatRows="0" objects="1" scenarios="1" spinCount="100000" saltValue="P3fboF9ykTuPx8vknOsXkm1C9VejLlCCn+bsM+4HiCoib83ZS5IXjF3SGqXIdiOXD0AqzS1jqjz4/iMpXuWt0g==" hashValue="f/g5o/43cyMA+dQ/01OIVoF1lFhyENEGvHdyUUnWP8v9E+g8HRG4pftw08J/wf5PlpIbe/UR9E8J1/wZCmdT9w==" algorithmName="SHA-512" password="CC35"/>
  <mergeCells count="42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</mergeCells>
  <hyperlinks>
    <hyperlink ref="A55" location="'2024-61 - ZŠ Josefa Gočár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5</v>
      </c>
    </row>
    <row r="3" s="1" customFormat="1" ht="6.96" customHeight="1">
      <c r="B3" s="125"/>
      <c r="C3" s="126"/>
      <c r="D3" s="126"/>
      <c r="E3" s="126"/>
      <c r="F3" s="126"/>
      <c r="G3" s="126"/>
      <c r="H3" s="126"/>
      <c r="I3" s="126"/>
      <c r="J3" s="126"/>
      <c r="K3" s="126"/>
      <c r="L3" s="22"/>
      <c r="AT3" s="19" t="s">
        <v>79</v>
      </c>
    </row>
    <row r="4" s="1" customFormat="1" ht="24.96" customHeight="1">
      <c r="B4" s="22"/>
      <c r="D4" s="127" t="s">
        <v>80</v>
      </c>
      <c r="L4" s="22"/>
      <c r="M4" s="128" t="s">
        <v>10</v>
      </c>
      <c r="AT4" s="19" t="s">
        <v>4</v>
      </c>
    </row>
    <row r="5" s="1" customFormat="1" ht="6.96" customHeight="1">
      <c r="B5" s="22"/>
      <c r="L5" s="22"/>
    </row>
    <row r="6" s="2" customFormat="1" ht="12" customHeight="1">
      <c r="A6" s="40"/>
      <c r="B6" s="46"/>
      <c r="C6" s="40"/>
      <c r="D6" s="129" t="s">
        <v>16</v>
      </c>
      <c r="E6" s="40"/>
      <c r="F6" s="40"/>
      <c r="G6" s="40"/>
      <c r="H6" s="40"/>
      <c r="I6" s="40"/>
      <c r="J6" s="40"/>
      <c r="K6" s="40"/>
      <c r="L6" s="13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</row>
    <row r="7" s="2" customFormat="1" ht="16.5" customHeight="1">
      <c r="A7" s="40"/>
      <c r="B7" s="46"/>
      <c r="C7" s="40"/>
      <c r="D7" s="40"/>
      <c r="E7" s="131" t="s">
        <v>17</v>
      </c>
      <c r="F7" s="40"/>
      <c r="G7" s="40"/>
      <c r="H7" s="40"/>
      <c r="I7" s="40"/>
      <c r="J7" s="40"/>
      <c r="K7" s="40"/>
      <c r="L7" s="13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</row>
    <row r="8" s="2" customFormat="1">
      <c r="A8" s="40"/>
      <c r="B8" s="46"/>
      <c r="C8" s="40"/>
      <c r="D8" s="40"/>
      <c r="E8" s="40"/>
      <c r="F8" s="40"/>
      <c r="G8" s="40"/>
      <c r="H8" s="40"/>
      <c r="I8" s="40"/>
      <c r="J8" s="40"/>
      <c r="K8" s="40"/>
      <c r="L8" s="13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2" customHeight="1">
      <c r="A9" s="40"/>
      <c r="B9" s="46"/>
      <c r="C9" s="40"/>
      <c r="D9" s="129" t="s">
        <v>18</v>
      </c>
      <c r="E9" s="40"/>
      <c r="F9" s="132" t="s">
        <v>19</v>
      </c>
      <c r="G9" s="40"/>
      <c r="H9" s="40"/>
      <c r="I9" s="129" t="s">
        <v>20</v>
      </c>
      <c r="J9" s="132" t="s">
        <v>19</v>
      </c>
      <c r="K9" s="40"/>
      <c r="L9" s="13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29" t="s">
        <v>21</v>
      </c>
      <c r="E10" s="40"/>
      <c r="F10" s="132" t="s">
        <v>22</v>
      </c>
      <c r="G10" s="40"/>
      <c r="H10" s="40"/>
      <c r="I10" s="129" t="s">
        <v>23</v>
      </c>
      <c r="J10" s="133" t="str">
        <f>'Rekapitulace stavby'!AN8</f>
        <v>5. 9. 2024</v>
      </c>
      <c r="K10" s="40"/>
      <c r="L10" s="13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0.8" customHeight="1">
      <c r="A11" s="40"/>
      <c r="B11" s="46"/>
      <c r="C11" s="40"/>
      <c r="D11" s="40"/>
      <c r="E11" s="40"/>
      <c r="F11" s="40"/>
      <c r="G11" s="40"/>
      <c r="H11" s="40"/>
      <c r="I11" s="40"/>
      <c r="J11" s="40"/>
      <c r="K11" s="40"/>
      <c r="L11" s="13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29" t="s">
        <v>25</v>
      </c>
      <c r="E12" s="40"/>
      <c r="F12" s="40"/>
      <c r="G12" s="40"/>
      <c r="H12" s="40"/>
      <c r="I12" s="129" t="s">
        <v>26</v>
      </c>
      <c r="J12" s="132" t="s">
        <v>19</v>
      </c>
      <c r="K12" s="40"/>
      <c r="L12" s="13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8" customHeight="1">
      <c r="A13" s="40"/>
      <c r="B13" s="46"/>
      <c r="C13" s="40"/>
      <c r="D13" s="40"/>
      <c r="E13" s="132" t="s">
        <v>27</v>
      </c>
      <c r="F13" s="40"/>
      <c r="G13" s="40"/>
      <c r="H13" s="40"/>
      <c r="I13" s="129" t="s">
        <v>28</v>
      </c>
      <c r="J13" s="132" t="s">
        <v>19</v>
      </c>
      <c r="K13" s="40"/>
      <c r="L13" s="13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6.96" customHeight="1">
      <c r="A14" s="40"/>
      <c r="B14" s="46"/>
      <c r="C14" s="40"/>
      <c r="D14" s="40"/>
      <c r="E14" s="40"/>
      <c r="F14" s="40"/>
      <c r="G14" s="40"/>
      <c r="H14" s="40"/>
      <c r="I14" s="40"/>
      <c r="J14" s="40"/>
      <c r="K14" s="40"/>
      <c r="L14" s="13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2" customHeight="1">
      <c r="A15" s="40"/>
      <c r="B15" s="46"/>
      <c r="C15" s="40"/>
      <c r="D15" s="129" t="s">
        <v>29</v>
      </c>
      <c r="E15" s="40"/>
      <c r="F15" s="40"/>
      <c r="G15" s="40"/>
      <c r="H15" s="40"/>
      <c r="I15" s="129" t="s">
        <v>26</v>
      </c>
      <c r="J15" s="35" t="str">
        <f>'Rekapitulace stavby'!AN13</f>
        <v>Vyplň údaj</v>
      </c>
      <c r="K15" s="40"/>
      <c r="L15" s="13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8" customHeight="1">
      <c r="A16" s="40"/>
      <c r="B16" s="46"/>
      <c r="C16" s="40"/>
      <c r="D16" s="40"/>
      <c r="E16" s="35" t="str">
        <f>'Rekapitulace stavby'!E14</f>
        <v>Vyplň údaj</v>
      </c>
      <c r="F16" s="132"/>
      <c r="G16" s="132"/>
      <c r="H16" s="132"/>
      <c r="I16" s="129" t="s">
        <v>28</v>
      </c>
      <c r="J16" s="35" t="str">
        <f>'Rekapitulace stavby'!AN14</f>
        <v>Vyplň údaj</v>
      </c>
      <c r="K16" s="40"/>
      <c r="L16" s="13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6.96" customHeight="1">
      <c r="A17" s="40"/>
      <c r="B17" s="46"/>
      <c r="C17" s="40"/>
      <c r="D17" s="40"/>
      <c r="E17" s="40"/>
      <c r="F17" s="40"/>
      <c r="G17" s="40"/>
      <c r="H17" s="40"/>
      <c r="I17" s="40"/>
      <c r="J17" s="40"/>
      <c r="K17" s="40"/>
      <c r="L17" s="13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2" customHeight="1">
      <c r="A18" s="40"/>
      <c r="B18" s="46"/>
      <c r="C18" s="40"/>
      <c r="D18" s="129" t="s">
        <v>31</v>
      </c>
      <c r="E18" s="40"/>
      <c r="F18" s="40"/>
      <c r="G18" s="40"/>
      <c r="H18" s="40"/>
      <c r="I18" s="129" t="s">
        <v>26</v>
      </c>
      <c r="J18" s="132" t="s">
        <v>19</v>
      </c>
      <c r="K18" s="40"/>
      <c r="L18" s="13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8" customHeight="1">
      <c r="A19" s="40"/>
      <c r="B19" s="46"/>
      <c r="C19" s="40"/>
      <c r="D19" s="40"/>
      <c r="E19" s="132" t="s">
        <v>32</v>
      </c>
      <c r="F19" s="40"/>
      <c r="G19" s="40"/>
      <c r="H19" s="40"/>
      <c r="I19" s="129" t="s">
        <v>28</v>
      </c>
      <c r="J19" s="132" t="s">
        <v>19</v>
      </c>
      <c r="K19" s="40"/>
      <c r="L19" s="13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6.96" customHeight="1">
      <c r="A20" s="40"/>
      <c r="B20" s="46"/>
      <c r="C20" s="40"/>
      <c r="D20" s="40"/>
      <c r="E20" s="40"/>
      <c r="F20" s="40"/>
      <c r="G20" s="40"/>
      <c r="H20" s="40"/>
      <c r="I20" s="40"/>
      <c r="J20" s="40"/>
      <c r="K20" s="40"/>
      <c r="L20" s="13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2" customHeight="1">
      <c r="A21" s="40"/>
      <c r="B21" s="46"/>
      <c r="C21" s="40"/>
      <c r="D21" s="129" t="s">
        <v>35</v>
      </c>
      <c r="E21" s="40"/>
      <c r="F21" s="40"/>
      <c r="G21" s="40"/>
      <c r="H21" s="40"/>
      <c r="I21" s="129" t="s">
        <v>26</v>
      </c>
      <c r="J21" s="132" t="s">
        <v>19</v>
      </c>
      <c r="K21" s="40"/>
      <c r="L21" s="13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8" customHeight="1">
      <c r="A22" s="40"/>
      <c r="B22" s="46"/>
      <c r="C22" s="40"/>
      <c r="D22" s="40"/>
      <c r="E22" s="132" t="s">
        <v>36</v>
      </c>
      <c r="F22" s="40"/>
      <c r="G22" s="40"/>
      <c r="H22" s="40"/>
      <c r="I22" s="129" t="s">
        <v>28</v>
      </c>
      <c r="J22" s="132" t="s">
        <v>19</v>
      </c>
      <c r="K22" s="40"/>
      <c r="L22" s="13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6.96" customHeight="1">
      <c r="A23" s="40"/>
      <c r="B23" s="46"/>
      <c r="C23" s="40"/>
      <c r="D23" s="40"/>
      <c r="E23" s="40"/>
      <c r="F23" s="40"/>
      <c r="G23" s="40"/>
      <c r="H23" s="40"/>
      <c r="I23" s="40"/>
      <c r="J23" s="40"/>
      <c r="K23" s="40"/>
      <c r="L23" s="13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2" customHeight="1">
      <c r="A24" s="40"/>
      <c r="B24" s="46"/>
      <c r="C24" s="40"/>
      <c r="D24" s="129" t="s">
        <v>37</v>
      </c>
      <c r="E24" s="40"/>
      <c r="F24" s="40"/>
      <c r="G24" s="40"/>
      <c r="H24" s="40"/>
      <c r="I24" s="40"/>
      <c r="J24" s="40"/>
      <c r="K24" s="40"/>
      <c r="L24" s="13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8" customFormat="1" ht="47.25" customHeight="1">
      <c r="A25" s="134"/>
      <c r="B25" s="135"/>
      <c r="C25" s="134"/>
      <c r="D25" s="134"/>
      <c r="E25" s="136" t="s">
        <v>38</v>
      </c>
      <c r="F25" s="136"/>
      <c r="G25" s="136"/>
      <c r="H25" s="136"/>
      <c r="I25" s="134"/>
      <c r="J25" s="134"/>
      <c r="K25" s="134"/>
      <c r="L25" s="137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4"/>
      <c r="AD25" s="134"/>
      <c r="AE25" s="134"/>
    </row>
    <row r="26" s="2" customFormat="1" ht="6.96" customHeight="1">
      <c r="A26" s="40"/>
      <c r="B26" s="46"/>
      <c r="C26" s="40"/>
      <c r="D26" s="40"/>
      <c r="E26" s="40"/>
      <c r="F26" s="40"/>
      <c r="G26" s="40"/>
      <c r="H26" s="40"/>
      <c r="I26" s="40"/>
      <c r="J26" s="40"/>
      <c r="K26" s="40"/>
      <c r="L26" s="13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138"/>
      <c r="E27" s="138"/>
      <c r="F27" s="138"/>
      <c r="G27" s="138"/>
      <c r="H27" s="138"/>
      <c r="I27" s="138"/>
      <c r="J27" s="138"/>
      <c r="K27" s="138"/>
      <c r="L27" s="13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25.44" customHeight="1">
      <c r="A28" s="40"/>
      <c r="B28" s="46"/>
      <c r="C28" s="40"/>
      <c r="D28" s="139" t="s">
        <v>39</v>
      </c>
      <c r="E28" s="40"/>
      <c r="F28" s="40"/>
      <c r="G28" s="40"/>
      <c r="H28" s="40"/>
      <c r="I28" s="40"/>
      <c r="J28" s="140">
        <f>ROUND(J96, 0)</f>
        <v>0</v>
      </c>
      <c r="K28" s="40"/>
      <c r="L28" s="13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38"/>
      <c r="E29" s="138"/>
      <c r="F29" s="138"/>
      <c r="G29" s="138"/>
      <c r="H29" s="138"/>
      <c r="I29" s="138"/>
      <c r="J29" s="138"/>
      <c r="K29" s="138"/>
      <c r="L29" s="13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14.4" customHeight="1">
      <c r="A30" s="40"/>
      <c r="B30" s="46"/>
      <c r="C30" s="40"/>
      <c r="D30" s="40"/>
      <c r="E30" s="40"/>
      <c r="F30" s="141" t="s">
        <v>41</v>
      </c>
      <c r="G30" s="40"/>
      <c r="H30" s="40"/>
      <c r="I30" s="141" t="s">
        <v>40</v>
      </c>
      <c r="J30" s="141" t="s">
        <v>42</v>
      </c>
      <c r="K30" s="40"/>
      <c r="L30" s="13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14.4" customHeight="1">
      <c r="A31" s="40"/>
      <c r="B31" s="46"/>
      <c r="C31" s="40"/>
      <c r="D31" s="142" t="s">
        <v>43</v>
      </c>
      <c r="E31" s="129" t="s">
        <v>44</v>
      </c>
      <c r="F31" s="143">
        <f>ROUND((SUM(BE96:BE452)),  0)</f>
        <v>0</v>
      </c>
      <c r="G31" s="40"/>
      <c r="H31" s="40"/>
      <c r="I31" s="144">
        <v>0.20999999999999999</v>
      </c>
      <c r="J31" s="143">
        <f>ROUND(((SUM(BE96:BE452))*I31),  0)</f>
        <v>0</v>
      </c>
      <c r="K31" s="40"/>
      <c r="L31" s="13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129" t="s">
        <v>45</v>
      </c>
      <c r="F32" s="143">
        <f>ROUND((SUM(BF96:BF452)),  0)</f>
        <v>0</v>
      </c>
      <c r="G32" s="40"/>
      <c r="H32" s="40"/>
      <c r="I32" s="144">
        <v>0.12</v>
      </c>
      <c r="J32" s="143">
        <f>ROUND(((SUM(BF96:BF452))*I32),  0)</f>
        <v>0</v>
      </c>
      <c r="K32" s="40"/>
      <c r="L32" s="13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hidden="1" s="2" customFormat="1" ht="14.4" customHeight="1">
      <c r="A33" s="40"/>
      <c r="B33" s="46"/>
      <c r="C33" s="40"/>
      <c r="D33" s="40"/>
      <c r="E33" s="129" t="s">
        <v>46</v>
      </c>
      <c r="F33" s="143">
        <f>ROUND((SUM(BG96:BG452)),  0)</f>
        <v>0</v>
      </c>
      <c r="G33" s="40"/>
      <c r="H33" s="40"/>
      <c r="I33" s="144">
        <v>0.20999999999999999</v>
      </c>
      <c r="J33" s="143">
        <f>0</f>
        <v>0</v>
      </c>
      <c r="K33" s="40"/>
      <c r="L33" s="13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hidden="1" s="2" customFormat="1" ht="14.4" customHeight="1">
      <c r="A34" s="40"/>
      <c r="B34" s="46"/>
      <c r="C34" s="40"/>
      <c r="D34" s="40"/>
      <c r="E34" s="129" t="s">
        <v>47</v>
      </c>
      <c r="F34" s="143">
        <f>ROUND((SUM(BH96:BH452)),  0)</f>
        <v>0</v>
      </c>
      <c r="G34" s="40"/>
      <c r="H34" s="40"/>
      <c r="I34" s="144">
        <v>0.12</v>
      </c>
      <c r="J34" s="143">
        <f>0</f>
        <v>0</v>
      </c>
      <c r="K34" s="40"/>
      <c r="L34" s="13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29" t="s">
        <v>48</v>
      </c>
      <c r="F35" s="143">
        <f>ROUND((SUM(BI96:BI452)),  0)</f>
        <v>0</v>
      </c>
      <c r="G35" s="40"/>
      <c r="H35" s="40"/>
      <c r="I35" s="144">
        <v>0</v>
      </c>
      <c r="J35" s="143">
        <f>0</f>
        <v>0</v>
      </c>
      <c r="K35" s="40"/>
      <c r="L35" s="13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6.96" customHeight="1">
      <c r="A36" s="40"/>
      <c r="B36" s="46"/>
      <c r="C36" s="40"/>
      <c r="D36" s="40"/>
      <c r="E36" s="40"/>
      <c r="F36" s="40"/>
      <c r="G36" s="40"/>
      <c r="H36" s="40"/>
      <c r="I36" s="40"/>
      <c r="J36" s="40"/>
      <c r="K36" s="40"/>
      <c r="L36" s="13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s="2" customFormat="1" ht="25.44" customHeight="1">
      <c r="A37" s="40"/>
      <c r="B37" s="46"/>
      <c r="C37" s="145"/>
      <c r="D37" s="146" t="s">
        <v>49</v>
      </c>
      <c r="E37" s="147"/>
      <c r="F37" s="147"/>
      <c r="G37" s="148" t="s">
        <v>50</v>
      </c>
      <c r="H37" s="149" t="s">
        <v>51</v>
      </c>
      <c r="I37" s="147"/>
      <c r="J37" s="150">
        <f>SUM(J28:J35)</f>
        <v>0</v>
      </c>
      <c r="K37" s="151"/>
      <c r="L37" s="13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14.4" customHeight="1">
      <c r="A38" s="40"/>
      <c r="B38" s="152"/>
      <c r="C38" s="153"/>
      <c r="D38" s="153"/>
      <c r="E38" s="153"/>
      <c r="F38" s="153"/>
      <c r="G38" s="153"/>
      <c r="H38" s="153"/>
      <c r="I38" s="153"/>
      <c r="J38" s="153"/>
      <c r="K38" s="153"/>
      <c r="L38" s="13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42" s="2" customFormat="1" ht="6.96" customHeight="1">
      <c r="A42" s="40"/>
      <c r="B42" s="154"/>
      <c r="C42" s="155"/>
      <c r="D42" s="155"/>
      <c r="E42" s="155"/>
      <c r="F42" s="155"/>
      <c r="G42" s="155"/>
      <c r="H42" s="155"/>
      <c r="I42" s="155"/>
      <c r="J42" s="155"/>
      <c r="K42" s="155"/>
      <c r="L42" s="13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3" s="2" customFormat="1" ht="24.96" customHeight="1">
      <c r="A43" s="40"/>
      <c r="B43" s="41"/>
      <c r="C43" s="25" t="s">
        <v>81</v>
      </c>
      <c r="D43" s="42"/>
      <c r="E43" s="42"/>
      <c r="F43" s="42"/>
      <c r="G43" s="42"/>
      <c r="H43" s="42"/>
      <c r="I43" s="42"/>
      <c r="J43" s="42"/>
      <c r="K43" s="42"/>
      <c r="L43" s="13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</row>
    <row r="44" s="2" customFormat="1" ht="6.96" customHeight="1">
      <c r="A44" s="40"/>
      <c r="B44" s="41"/>
      <c r="C44" s="42"/>
      <c r="D44" s="42"/>
      <c r="E44" s="42"/>
      <c r="F44" s="42"/>
      <c r="G44" s="42"/>
      <c r="H44" s="42"/>
      <c r="I44" s="42"/>
      <c r="J44" s="42"/>
      <c r="K44" s="42"/>
      <c r="L44" s="13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12" customHeight="1">
      <c r="A45" s="40"/>
      <c r="B45" s="41"/>
      <c r="C45" s="34" t="s">
        <v>16</v>
      </c>
      <c r="D45" s="42"/>
      <c r="E45" s="42"/>
      <c r="F45" s="42"/>
      <c r="G45" s="42"/>
      <c r="H45" s="42"/>
      <c r="I45" s="42"/>
      <c r="J45" s="42"/>
      <c r="K45" s="42"/>
      <c r="L45" s="13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16.5" customHeight="1">
      <c r="A46" s="40"/>
      <c r="B46" s="41"/>
      <c r="C46" s="42"/>
      <c r="D46" s="42"/>
      <c r="E46" s="71" t="str">
        <f>E7</f>
        <v>ZŠ Josefa Gočára - oprava střešní skladby ploché střechy nad částí budovy A</v>
      </c>
      <c r="F46" s="42"/>
      <c r="G46" s="42"/>
      <c r="H46" s="42"/>
      <c r="I46" s="42"/>
      <c r="J46" s="42"/>
      <c r="K46" s="42"/>
      <c r="L46" s="13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6.96" customHeight="1">
      <c r="A47" s="40"/>
      <c r="B47" s="41"/>
      <c r="C47" s="42"/>
      <c r="D47" s="42"/>
      <c r="E47" s="42"/>
      <c r="F47" s="42"/>
      <c r="G47" s="42"/>
      <c r="H47" s="42"/>
      <c r="I47" s="42"/>
      <c r="J47" s="42"/>
      <c r="K47" s="42"/>
      <c r="L47" s="13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2" customHeight="1">
      <c r="A48" s="40"/>
      <c r="B48" s="41"/>
      <c r="C48" s="34" t="s">
        <v>21</v>
      </c>
      <c r="D48" s="42"/>
      <c r="E48" s="42"/>
      <c r="F48" s="29" t="str">
        <f>F10</f>
        <v>Tylovo Nábřeží 1140, Hradec Králové</v>
      </c>
      <c r="G48" s="42"/>
      <c r="H48" s="42"/>
      <c r="I48" s="34" t="s">
        <v>23</v>
      </c>
      <c r="J48" s="74" t="str">
        <f>IF(J10="","",J10)</f>
        <v>5. 9. 2024</v>
      </c>
      <c r="K48" s="42"/>
      <c r="L48" s="13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6.96" customHeight="1">
      <c r="A49" s="40"/>
      <c r="B49" s="41"/>
      <c r="C49" s="42"/>
      <c r="D49" s="42"/>
      <c r="E49" s="42"/>
      <c r="F49" s="42"/>
      <c r="G49" s="42"/>
      <c r="H49" s="42"/>
      <c r="I49" s="42"/>
      <c r="J49" s="42"/>
      <c r="K49" s="42"/>
      <c r="L49" s="13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25.65" customHeight="1">
      <c r="A50" s="40"/>
      <c r="B50" s="41"/>
      <c r="C50" s="34" t="s">
        <v>25</v>
      </c>
      <c r="D50" s="42"/>
      <c r="E50" s="42"/>
      <c r="F50" s="29" t="str">
        <f>E13</f>
        <v>Statutární město Hradec Králové</v>
      </c>
      <c r="G50" s="42"/>
      <c r="H50" s="42"/>
      <c r="I50" s="34" t="s">
        <v>31</v>
      </c>
      <c r="J50" s="38" t="str">
        <f>E19</f>
        <v>Pridos , Ing. Monika Pospíšilová</v>
      </c>
      <c r="K50" s="42"/>
      <c r="L50" s="13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5.15" customHeight="1">
      <c r="A51" s="40"/>
      <c r="B51" s="41"/>
      <c r="C51" s="34" t="s">
        <v>29</v>
      </c>
      <c r="D51" s="42"/>
      <c r="E51" s="42"/>
      <c r="F51" s="29" t="str">
        <f>IF(E16="","",E16)</f>
        <v>Vyplň údaj</v>
      </c>
      <c r="G51" s="42"/>
      <c r="H51" s="42"/>
      <c r="I51" s="34" t="s">
        <v>35</v>
      </c>
      <c r="J51" s="38" t="str">
        <f>E22</f>
        <v>Ing. Jiří Choc</v>
      </c>
      <c r="K51" s="42"/>
      <c r="L51" s="13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0.32" customHeight="1">
      <c r="A52" s="40"/>
      <c r="B52" s="41"/>
      <c r="C52" s="42"/>
      <c r="D52" s="42"/>
      <c r="E52" s="42"/>
      <c r="F52" s="42"/>
      <c r="G52" s="42"/>
      <c r="H52" s="42"/>
      <c r="I52" s="42"/>
      <c r="J52" s="42"/>
      <c r="K52" s="42"/>
      <c r="L52" s="13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29.28" customHeight="1">
      <c r="A53" s="40"/>
      <c r="B53" s="41"/>
      <c r="C53" s="156" t="s">
        <v>82</v>
      </c>
      <c r="D53" s="157"/>
      <c r="E53" s="157"/>
      <c r="F53" s="157"/>
      <c r="G53" s="157"/>
      <c r="H53" s="157"/>
      <c r="I53" s="157"/>
      <c r="J53" s="158" t="s">
        <v>83</v>
      </c>
      <c r="K53" s="157"/>
      <c r="L53" s="13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0.32" customHeight="1">
      <c r="A54" s="40"/>
      <c r="B54" s="41"/>
      <c r="C54" s="42"/>
      <c r="D54" s="42"/>
      <c r="E54" s="42"/>
      <c r="F54" s="42"/>
      <c r="G54" s="42"/>
      <c r="H54" s="42"/>
      <c r="I54" s="42"/>
      <c r="J54" s="42"/>
      <c r="K54" s="42"/>
      <c r="L54" s="13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22.8" customHeight="1">
      <c r="A55" s="40"/>
      <c r="B55" s="41"/>
      <c r="C55" s="159" t="s">
        <v>71</v>
      </c>
      <c r="D55" s="42"/>
      <c r="E55" s="42"/>
      <c r="F55" s="42"/>
      <c r="G55" s="42"/>
      <c r="H55" s="42"/>
      <c r="I55" s="42"/>
      <c r="J55" s="104">
        <f>J96</f>
        <v>0</v>
      </c>
      <c r="K55" s="42"/>
      <c r="L55" s="13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U55" s="19" t="s">
        <v>84</v>
      </c>
    </row>
    <row r="56" s="9" customFormat="1" ht="24.96" customHeight="1">
      <c r="A56" s="9"/>
      <c r="B56" s="160"/>
      <c r="C56" s="161"/>
      <c r="D56" s="162" t="s">
        <v>85</v>
      </c>
      <c r="E56" s="163"/>
      <c r="F56" s="163"/>
      <c r="G56" s="163"/>
      <c r="H56" s="163"/>
      <c r="I56" s="163"/>
      <c r="J56" s="164">
        <f>J97</f>
        <v>0</v>
      </c>
      <c r="K56" s="161"/>
      <c r="L56" s="165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</row>
    <row r="57" s="10" customFormat="1" ht="19.92" customHeight="1">
      <c r="A57" s="10"/>
      <c r="B57" s="166"/>
      <c r="C57" s="167"/>
      <c r="D57" s="168" t="s">
        <v>86</v>
      </c>
      <c r="E57" s="169"/>
      <c r="F57" s="169"/>
      <c r="G57" s="169"/>
      <c r="H57" s="169"/>
      <c r="I57" s="169"/>
      <c r="J57" s="170">
        <f>J98</f>
        <v>0</v>
      </c>
      <c r="K57" s="167"/>
      <c r="L57" s="171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</row>
    <row r="58" s="10" customFormat="1" ht="19.92" customHeight="1">
      <c r="A58" s="10"/>
      <c r="B58" s="166"/>
      <c r="C58" s="167"/>
      <c r="D58" s="168" t="s">
        <v>87</v>
      </c>
      <c r="E58" s="169"/>
      <c r="F58" s="169"/>
      <c r="G58" s="169"/>
      <c r="H58" s="169"/>
      <c r="I58" s="169"/>
      <c r="J58" s="170">
        <f>J115</f>
        <v>0</v>
      </c>
      <c r="K58" s="167"/>
      <c r="L58" s="171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</row>
    <row r="59" s="10" customFormat="1" ht="19.92" customHeight="1">
      <c r="A59" s="10"/>
      <c r="B59" s="166"/>
      <c r="C59" s="167"/>
      <c r="D59" s="168" t="s">
        <v>88</v>
      </c>
      <c r="E59" s="169"/>
      <c r="F59" s="169"/>
      <c r="G59" s="169"/>
      <c r="H59" s="169"/>
      <c r="I59" s="169"/>
      <c r="J59" s="170">
        <f>J152</f>
        <v>0</v>
      </c>
      <c r="K59" s="167"/>
      <c r="L59" s="171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</row>
    <row r="60" s="10" customFormat="1" ht="19.92" customHeight="1">
      <c r="A60" s="10"/>
      <c r="B60" s="166"/>
      <c r="C60" s="167"/>
      <c r="D60" s="168" t="s">
        <v>89</v>
      </c>
      <c r="E60" s="169"/>
      <c r="F60" s="169"/>
      <c r="G60" s="169"/>
      <c r="H60" s="169"/>
      <c r="I60" s="169"/>
      <c r="J60" s="170">
        <f>J187</f>
        <v>0</v>
      </c>
      <c r="K60" s="167"/>
      <c r="L60" s="171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</row>
    <row r="61" s="10" customFormat="1" ht="19.92" customHeight="1">
      <c r="A61" s="10"/>
      <c r="B61" s="166"/>
      <c r="C61" s="167"/>
      <c r="D61" s="168" t="s">
        <v>90</v>
      </c>
      <c r="E61" s="169"/>
      <c r="F61" s="169"/>
      <c r="G61" s="169"/>
      <c r="H61" s="169"/>
      <c r="I61" s="169"/>
      <c r="J61" s="170">
        <f>J200</f>
        <v>0</v>
      </c>
      <c r="K61" s="167"/>
      <c r="L61" s="171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9" customFormat="1" ht="24.96" customHeight="1">
      <c r="A62" s="9"/>
      <c r="B62" s="160"/>
      <c r="C62" s="161"/>
      <c r="D62" s="162" t="s">
        <v>91</v>
      </c>
      <c r="E62" s="163"/>
      <c r="F62" s="163"/>
      <c r="G62" s="163"/>
      <c r="H62" s="163"/>
      <c r="I62" s="163"/>
      <c r="J62" s="164">
        <f>J203</f>
        <v>0</v>
      </c>
      <c r="K62" s="161"/>
      <c r="L62" s="165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66"/>
      <c r="C63" s="167"/>
      <c r="D63" s="168" t="s">
        <v>92</v>
      </c>
      <c r="E63" s="169"/>
      <c r="F63" s="169"/>
      <c r="G63" s="169"/>
      <c r="H63" s="169"/>
      <c r="I63" s="169"/>
      <c r="J63" s="170">
        <f>J204</f>
        <v>0</v>
      </c>
      <c r="K63" s="167"/>
      <c r="L63" s="171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66"/>
      <c r="C64" s="167"/>
      <c r="D64" s="168" t="s">
        <v>93</v>
      </c>
      <c r="E64" s="169"/>
      <c r="F64" s="169"/>
      <c r="G64" s="169"/>
      <c r="H64" s="169"/>
      <c r="I64" s="169"/>
      <c r="J64" s="170">
        <f>J288</f>
        <v>0</v>
      </c>
      <c r="K64" s="167"/>
      <c r="L64" s="171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66"/>
      <c r="C65" s="167"/>
      <c r="D65" s="168" t="s">
        <v>94</v>
      </c>
      <c r="E65" s="169"/>
      <c r="F65" s="169"/>
      <c r="G65" s="169"/>
      <c r="H65" s="169"/>
      <c r="I65" s="169"/>
      <c r="J65" s="170">
        <f>J310</f>
        <v>0</v>
      </c>
      <c r="K65" s="167"/>
      <c r="L65" s="171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66"/>
      <c r="C66" s="167"/>
      <c r="D66" s="168" t="s">
        <v>95</v>
      </c>
      <c r="E66" s="169"/>
      <c r="F66" s="169"/>
      <c r="G66" s="169"/>
      <c r="H66" s="169"/>
      <c r="I66" s="169"/>
      <c r="J66" s="170">
        <f>J331</f>
        <v>0</v>
      </c>
      <c r="K66" s="167"/>
      <c r="L66" s="171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66"/>
      <c r="C67" s="167"/>
      <c r="D67" s="168" t="s">
        <v>96</v>
      </c>
      <c r="E67" s="169"/>
      <c r="F67" s="169"/>
      <c r="G67" s="169"/>
      <c r="H67" s="169"/>
      <c r="I67" s="169"/>
      <c r="J67" s="170">
        <f>J339</f>
        <v>0</v>
      </c>
      <c r="K67" s="167"/>
      <c r="L67" s="17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66"/>
      <c r="C68" s="167"/>
      <c r="D68" s="168" t="s">
        <v>97</v>
      </c>
      <c r="E68" s="169"/>
      <c r="F68" s="169"/>
      <c r="G68" s="169"/>
      <c r="H68" s="169"/>
      <c r="I68" s="169"/>
      <c r="J68" s="170">
        <f>J388</f>
        <v>0</v>
      </c>
      <c r="K68" s="167"/>
      <c r="L68" s="17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66"/>
      <c r="C69" s="167"/>
      <c r="D69" s="168" t="s">
        <v>98</v>
      </c>
      <c r="E69" s="169"/>
      <c r="F69" s="169"/>
      <c r="G69" s="169"/>
      <c r="H69" s="169"/>
      <c r="I69" s="169"/>
      <c r="J69" s="170">
        <f>J398</f>
        <v>0</v>
      </c>
      <c r="K69" s="167"/>
      <c r="L69" s="17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66"/>
      <c r="C70" s="167"/>
      <c r="D70" s="168" t="s">
        <v>99</v>
      </c>
      <c r="E70" s="169"/>
      <c r="F70" s="169"/>
      <c r="G70" s="169"/>
      <c r="H70" s="169"/>
      <c r="I70" s="169"/>
      <c r="J70" s="170">
        <f>J406</f>
        <v>0</v>
      </c>
      <c r="K70" s="167"/>
      <c r="L70" s="17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9" customFormat="1" ht="24.96" customHeight="1">
      <c r="A71" s="9"/>
      <c r="B71" s="160"/>
      <c r="C71" s="161"/>
      <c r="D71" s="162" t="s">
        <v>100</v>
      </c>
      <c r="E71" s="163"/>
      <c r="F71" s="163"/>
      <c r="G71" s="163"/>
      <c r="H71" s="163"/>
      <c r="I71" s="163"/>
      <c r="J71" s="164">
        <f>J429</f>
        <v>0</v>
      </c>
      <c r="K71" s="161"/>
      <c r="L71" s="165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9" customFormat="1" ht="24.96" customHeight="1">
      <c r="A72" s="9"/>
      <c r="B72" s="160"/>
      <c r="C72" s="161"/>
      <c r="D72" s="162" t="s">
        <v>101</v>
      </c>
      <c r="E72" s="163"/>
      <c r="F72" s="163"/>
      <c r="G72" s="163"/>
      <c r="H72" s="163"/>
      <c r="I72" s="163"/>
      <c r="J72" s="164">
        <f>J431</f>
        <v>0</v>
      </c>
      <c r="K72" s="161"/>
      <c r="L72" s="165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10" customFormat="1" ht="19.92" customHeight="1">
      <c r="A73" s="10"/>
      <c r="B73" s="166"/>
      <c r="C73" s="167"/>
      <c r="D73" s="168" t="s">
        <v>102</v>
      </c>
      <c r="E73" s="169"/>
      <c r="F73" s="169"/>
      <c r="G73" s="169"/>
      <c r="H73" s="169"/>
      <c r="I73" s="169"/>
      <c r="J73" s="170">
        <f>J432</f>
        <v>0</v>
      </c>
      <c r="K73" s="167"/>
      <c r="L73" s="17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66"/>
      <c r="C74" s="167"/>
      <c r="D74" s="168" t="s">
        <v>103</v>
      </c>
      <c r="E74" s="169"/>
      <c r="F74" s="169"/>
      <c r="G74" s="169"/>
      <c r="H74" s="169"/>
      <c r="I74" s="169"/>
      <c r="J74" s="170">
        <f>J435</f>
        <v>0</v>
      </c>
      <c r="K74" s="167"/>
      <c r="L74" s="17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66"/>
      <c r="C75" s="167"/>
      <c r="D75" s="168" t="s">
        <v>104</v>
      </c>
      <c r="E75" s="169"/>
      <c r="F75" s="169"/>
      <c r="G75" s="169"/>
      <c r="H75" s="169"/>
      <c r="I75" s="169"/>
      <c r="J75" s="170">
        <f>J438</f>
        <v>0</v>
      </c>
      <c r="K75" s="167"/>
      <c r="L75" s="17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66"/>
      <c r="C76" s="167"/>
      <c r="D76" s="168" t="s">
        <v>105</v>
      </c>
      <c r="E76" s="169"/>
      <c r="F76" s="169"/>
      <c r="G76" s="169"/>
      <c r="H76" s="169"/>
      <c r="I76" s="169"/>
      <c r="J76" s="170">
        <f>J444</f>
        <v>0</v>
      </c>
      <c r="K76" s="167"/>
      <c r="L76" s="17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66"/>
      <c r="C77" s="167"/>
      <c r="D77" s="168" t="s">
        <v>106</v>
      </c>
      <c r="E77" s="169"/>
      <c r="F77" s="169"/>
      <c r="G77" s="169"/>
      <c r="H77" s="169"/>
      <c r="I77" s="169"/>
      <c r="J77" s="170">
        <f>J447</f>
        <v>0</v>
      </c>
      <c r="K77" s="167"/>
      <c r="L77" s="17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66"/>
      <c r="C78" s="167"/>
      <c r="D78" s="168" t="s">
        <v>107</v>
      </c>
      <c r="E78" s="169"/>
      <c r="F78" s="169"/>
      <c r="G78" s="169"/>
      <c r="H78" s="169"/>
      <c r="I78" s="169"/>
      <c r="J78" s="170">
        <f>J450</f>
        <v>0</v>
      </c>
      <c r="K78" s="167"/>
      <c r="L78" s="17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2" customFormat="1" ht="21.84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61"/>
      <c r="C80" s="62"/>
      <c r="D80" s="62"/>
      <c r="E80" s="62"/>
      <c r="F80" s="62"/>
      <c r="G80" s="62"/>
      <c r="H80" s="62"/>
      <c r="I80" s="62"/>
      <c r="J80" s="62"/>
      <c r="K80" s="62"/>
      <c r="L80" s="13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4" s="2" customFormat="1" ht="6.96" customHeight="1">
      <c r="A84" s="40"/>
      <c r="B84" s="63"/>
      <c r="C84" s="64"/>
      <c r="D84" s="64"/>
      <c r="E84" s="64"/>
      <c r="F84" s="64"/>
      <c r="G84" s="64"/>
      <c r="H84" s="64"/>
      <c r="I84" s="64"/>
      <c r="J84" s="64"/>
      <c r="K84" s="64"/>
      <c r="L84" s="13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24.96" customHeight="1">
      <c r="A85" s="40"/>
      <c r="B85" s="41"/>
      <c r="C85" s="25" t="s">
        <v>108</v>
      </c>
      <c r="D85" s="42"/>
      <c r="E85" s="42"/>
      <c r="F85" s="42"/>
      <c r="G85" s="42"/>
      <c r="H85" s="42"/>
      <c r="I85" s="42"/>
      <c r="J85" s="42"/>
      <c r="K85" s="42"/>
      <c r="L85" s="13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3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2" customHeight="1">
      <c r="A87" s="40"/>
      <c r="B87" s="41"/>
      <c r="C87" s="34" t="s">
        <v>16</v>
      </c>
      <c r="D87" s="42"/>
      <c r="E87" s="42"/>
      <c r="F87" s="42"/>
      <c r="G87" s="42"/>
      <c r="H87" s="42"/>
      <c r="I87" s="42"/>
      <c r="J87" s="42"/>
      <c r="K87" s="42"/>
      <c r="L87" s="13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6.5" customHeight="1">
      <c r="A88" s="40"/>
      <c r="B88" s="41"/>
      <c r="C88" s="42"/>
      <c r="D88" s="42"/>
      <c r="E88" s="71" t="str">
        <f>E7</f>
        <v>ZŠ Josefa Gočára - oprava střešní skladby ploché střechy nad částí budovy A</v>
      </c>
      <c r="F88" s="42"/>
      <c r="G88" s="42"/>
      <c r="H88" s="42"/>
      <c r="I88" s="42"/>
      <c r="J88" s="42"/>
      <c r="K88" s="42"/>
      <c r="L88" s="13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6.96" customHeight="1">
      <c r="A89" s="40"/>
      <c r="B89" s="41"/>
      <c r="C89" s="42"/>
      <c r="D89" s="42"/>
      <c r="E89" s="42"/>
      <c r="F89" s="42"/>
      <c r="G89" s="42"/>
      <c r="H89" s="42"/>
      <c r="I89" s="42"/>
      <c r="J89" s="42"/>
      <c r="K89" s="42"/>
      <c r="L89" s="13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2" customHeight="1">
      <c r="A90" s="40"/>
      <c r="B90" s="41"/>
      <c r="C90" s="34" t="s">
        <v>21</v>
      </c>
      <c r="D90" s="42"/>
      <c r="E90" s="42"/>
      <c r="F90" s="29" t="str">
        <f>F10</f>
        <v>Tylovo Nábřeží 1140, Hradec Králové</v>
      </c>
      <c r="G90" s="42"/>
      <c r="H90" s="42"/>
      <c r="I90" s="34" t="s">
        <v>23</v>
      </c>
      <c r="J90" s="74" t="str">
        <f>IF(J10="","",J10)</f>
        <v>5. 9. 2024</v>
      </c>
      <c r="K90" s="42"/>
      <c r="L90" s="13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6.96" customHeight="1">
      <c r="A91" s="40"/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13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25.65" customHeight="1">
      <c r="A92" s="40"/>
      <c r="B92" s="41"/>
      <c r="C92" s="34" t="s">
        <v>25</v>
      </c>
      <c r="D92" s="42"/>
      <c r="E92" s="42"/>
      <c r="F92" s="29" t="str">
        <f>E13</f>
        <v>Statutární město Hradec Králové</v>
      </c>
      <c r="G92" s="42"/>
      <c r="H92" s="42"/>
      <c r="I92" s="34" t="s">
        <v>31</v>
      </c>
      <c r="J92" s="38" t="str">
        <f>E19</f>
        <v>Pridos , Ing. Monika Pospíšilová</v>
      </c>
      <c r="K92" s="42"/>
      <c r="L92" s="13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5.15" customHeight="1">
      <c r="A93" s="40"/>
      <c r="B93" s="41"/>
      <c r="C93" s="34" t="s">
        <v>29</v>
      </c>
      <c r="D93" s="42"/>
      <c r="E93" s="42"/>
      <c r="F93" s="29" t="str">
        <f>IF(E16="","",E16)</f>
        <v>Vyplň údaj</v>
      </c>
      <c r="G93" s="42"/>
      <c r="H93" s="42"/>
      <c r="I93" s="34" t="s">
        <v>35</v>
      </c>
      <c r="J93" s="38" t="str">
        <f>E22</f>
        <v>Ing. Jiří Choc</v>
      </c>
      <c r="K93" s="42"/>
      <c r="L93" s="13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0.32" customHeight="1">
      <c r="A94" s="40"/>
      <c r="B94" s="41"/>
      <c r="C94" s="42"/>
      <c r="D94" s="42"/>
      <c r="E94" s="42"/>
      <c r="F94" s="42"/>
      <c r="G94" s="42"/>
      <c r="H94" s="42"/>
      <c r="I94" s="42"/>
      <c r="J94" s="42"/>
      <c r="K94" s="42"/>
      <c r="L94" s="13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11" customFormat="1" ht="29.28" customHeight="1">
      <c r="A95" s="172"/>
      <c r="B95" s="173"/>
      <c r="C95" s="174" t="s">
        <v>109</v>
      </c>
      <c r="D95" s="175" t="s">
        <v>58</v>
      </c>
      <c r="E95" s="175" t="s">
        <v>54</v>
      </c>
      <c r="F95" s="175" t="s">
        <v>55</v>
      </c>
      <c r="G95" s="175" t="s">
        <v>110</v>
      </c>
      <c r="H95" s="175" t="s">
        <v>111</v>
      </c>
      <c r="I95" s="175" t="s">
        <v>112</v>
      </c>
      <c r="J95" s="175" t="s">
        <v>83</v>
      </c>
      <c r="K95" s="176" t="s">
        <v>113</v>
      </c>
      <c r="L95" s="177"/>
      <c r="M95" s="94" t="s">
        <v>19</v>
      </c>
      <c r="N95" s="95" t="s">
        <v>43</v>
      </c>
      <c r="O95" s="95" t="s">
        <v>114</v>
      </c>
      <c r="P95" s="95" t="s">
        <v>115</v>
      </c>
      <c r="Q95" s="95" t="s">
        <v>116</v>
      </c>
      <c r="R95" s="95" t="s">
        <v>117</v>
      </c>
      <c r="S95" s="95" t="s">
        <v>118</v>
      </c>
      <c r="T95" s="96" t="s">
        <v>119</v>
      </c>
      <c r="U95" s="172"/>
      <c r="V95" s="172"/>
      <c r="W95" s="172"/>
      <c r="X95" s="172"/>
      <c r="Y95" s="172"/>
      <c r="Z95" s="172"/>
      <c r="AA95" s="172"/>
      <c r="AB95" s="172"/>
      <c r="AC95" s="172"/>
      <c r="AD95" s="172"/>
      <c r="AE95" s="172"/>
    </row>
    <row r="96" s="2" customFormat="1" ht="22.8" customHeight="1">
      <c r="A96" s="40"/>
      <c r="B96" s="41"/>
      <c r="C96" s="101" t="s">
        <v>120</v>
      </c>
      <c r="D96" s="42"/>
      <c r="E96" s="42"/>
      <c r="F96" s="42"/>
      <c r="G96" s="42"/>
      <c r="H96" s="42"/>
      <c r="I96" s="42"/>
      <c r="J96" s="178">
        <f>BK96</f>
        <v>0</v>
      </c>
      <c r="K96" s="42"/>
      <c r="L96" s="46"/>
      <c r="M96" s="97"/>
      <c r="N96" s="179"/>
      <c r="O96" s="98"/>
      <c r="P96" s="180">
        <f>P97+P203+P429+P431</f>
        <v>0</v>
      </c>
      <c r="Q96" s="98"/>
      <c r="R96" s="180">
        <f>R97+R203+R429+R431</f>
        <v>13.181928529999997</v>
      </c>
      <c r="S96" s="98"/>
      <c r="T96" s="181">
        <f>T97+T203+T429+T431</f>
        <v>32.795659999999998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72</v>
      </c>
      <c r="AU96" s="19" t="s">
        <v>84</v>
      </c>
      <c r="BK96" s="182">
        <f>BK97+BK203+BK429+BK431</f>
        <v>0</v>
      </c>
    </row>
    <row r="97" s="12" customFormat="1" ht="25.92" customHeight="1">
      <c r="A97" s="12"/>
      <c r="B97" s="183"/>
      <c r="C97" s="184"/>
      <c r="D97" s="185" t="s">
        <v>72</v>
      </c>
      <c r="E97" s="186" t="s">
        <v>121</v>
      </c>
      <c r="F97" s="186" t="s">
        <v>122</v>
      </c>
      <c r="G97" s="184"/>
      <c r="H97" s="184"/>
      <c r="I97" s="187"/>
      <c r="J97" s="188">
        <f>BK97</f>
        <v>0</v>
      </c>
      <c r="K97" s="184"/>
      <c r="L97" s="189"/>
      <c r="M97" s="190"/>
      <c r="N97" s="191"/>
      <c r="O97" s="191"/>
      <c r="P97" s="192">
        <f>P98+P115+P152+P187+P200</f>
        <v>0</v>
      </c>
      <c r="Q97" s="191"/>
      <c r="R97" s="192">
        <f>R98+R115+R152+R187+R200</f>
        <v>3.5028929899999994</v>
      </c>
      <c r="S97" s="191"/>
      <c r="T97" s="193">
        <f>T98+T115+T152+T187+T200</f>
        <v>29.580325000000002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194" t="s">
        <v>34</v>
      </c>
      <c r="AT97" s="195" t="s">
        <v>72</v>
      </c>
      <c r="AU97" s="195" t="s">
        <v>73</v>
      </c>
      <c r="AY97" s="194" t="s">
        <v>123</v>
      </c>
      <c r="BK97" s="196">
        <f>BK98+BK115+BK152+BK187+BK200</f>
        <v>0</v>
      </c>
    </row>
    <row r="98" s="12" customFormat="1" ht="22.8" customHeight="1">
      <c r="A98" s="12"/>
      <c r="B98" s="183"/>
      <c r="C98" s="184"/>
      <c r="D98" s="185" t="s">
        <v>72</v>
      </c>
      <c r="E98" s="197" t="s">
        <v>124</v>
      </c>
      <c r="F98" s="197" t="s">
        <v>125</v>
      </c>
      <c r="G98" s="184"/>
      <c r="H98" s="184"/>
      <c r="I98" s="187"/>
      <c r="J98" s="198">
        <f>BK98</f>
        <v>0</v>
      </c>
      <c r="K98" s="184"/>
      <c r="L98" s="189"/>
      <c r="M98" s="190"/>
      <c r="N98" s="191"/>
      <c r="O98" s="191"/>
      <c r="P98" s="192">
        <f>SUM(P99:P114)</f>
        <v>0</v>
      </c>
      <c r="Q98" s="191"/>
      <c r="R98" s="192">
        <f>SUM(R99:R114)</f>
        <v>0.063694939999999992</v>
      </c>
      <c r="S98" s="191"/>
      <c r="T98" s="193">
        <f>SUM(T99:T114)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194" t="s">
        <v>34</v>
      </c>
      <c r="AT98" s="195" t="s">
        <v>72</v>
      </c>
      <c r="AU98" s="195" t="s">
        <v>34</v>
      </c>
      <c r="AY98" s="194" t="s">
        <v>123</v>
      </c>
      <c r="BK98" s="196">
        <f>SUM(BK99:BK114)</f>
        <v>0</v>
      </c>
    </row>
    <row r="99" s="2" customFormat="1" ht="21.75" customHeight="1">
      <c r="A99" s="40"/>
      <c r="B99" s="41"/>
      <c r="C99" s="199" t="s">
        <v>34</v>
      </c>
      <c r="D99" s="199" t="s">
        <v>126</v>
      </c>
      <c r="E99" s="200" t="s">
        <v>127</v>
      </c>
      <c r="F99" s="201" t="s">
        <v>128</v>
      </c>
      <c r="G99" s="202" t="s">
        <v>129</v>
      </c>
      <c r="H99" s="203">
        <v>2</v>
      </c>
      <c r="I99" s="204"/>
      <c r="J99" s="205">
        <f>ROUND(I99*H99,2)</f>
        <v>0</v>
      </c>
      <c r="K99" s="201" t="s">
        <v>130</v>
      </c>
      <c r="L99" s="46"/>
      <c r="M99" s="206" t="s">
        <v>19</v>
      </c>
      <c r="N99" s="207" t="s">
        <v>44</v>
      </c>
      <c r="O99" s="86"/>
      <c r="P99" s="208">
        <f>O99*H99</f>
        <v>0</v>
      </c>
      <c r="Q99" s="208">
        <v>0.012619999999999999</v>
      </c>
      <c r="R99" s="208">
        <f>Q99*H99</f>
        <v>0.025239999999999999</v>
      </c>
      <c r="S99" s="208">
        <v>0</v>
      </c>
      <c r="T99" s="209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0" t="s">
        <v>131</v>
      </c>
      <c r="AT99" s="210" t="s">
        <v>126</v>
      </c>
      <c r="AU99" s="210" t="s">
        <v>79</v>
      </c>
      <c r="AY99" s="19" t="s">
        <v>123</v>
      </c>
      <c r="BE99" s="211">
        <f>IF(N99="základní",J99,0)</f>
        <v>0</v>
      </c>
      <c r="BF99" s="211">
        <f>IF(N99="snížená",J99,0)</f>
        <v>0</v>
      </c>
      <c r="BG99" s="211">
        <f>IF(N99="zákl. přenesená",J99,0)</f>
        <v>0</v>
      </c>
      <c r="BH99" s="211">
        <f>IF(N99="sníž. přenesená",J99,0)</f>
        <v>0</v>
      </c>
      <c r="BI99" s="211">
        <f>IF(N99="nulová",J99,0)</f>
        <v>0</v>
      </c>
      <c r="BJ99" s="19" t="s">
        <v>34</v>
      </c>
      <c r="BK99" s="211">
        <f>ROUND(I99*H99,2)</f>
        <v>0</v>
      </c>
      <c r="BL99" s="19" t="s">
        <v>131</v>
      </c>
      <c r="BM99" s="210" t="s">
        <v>132</v>
      </c>
    </row>
    <row r="100" s="2" customFormat="1">
      <c r="A100" s="40"/>
      <c r="B100" s="41"/>
      <c r="C100" s="42"/>
      <c r="D100" s="212" t="s">
        <v>133</v>
      </c>
      <c r="E100" s="42"/>
      <c r="F100" s="213" t="s">
        <v>134</v>
      </c>
      <c r="G100" s="42"/>
      <c r="H100" s="42"/>
      <c r="I100" s="214"/>
      <c r="J100" s="42"/>
      <c r="K100" s="42"/>
      <c r="L100" s="46"/>
      <c r="M100" s="215"/>
      <c r="N100" s="216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133</v>
      </c>
      <c r="AU100" s="19" t="s">
        <v>79</v>
      </c>
    </row>
    <row r="101" s="13" customFormat="1">
      <c r="A101" s="13"/>
      <c r="B101" s="217"/>
      <c r="C101" s="218"/>
      <c r="D101" s="219" t="s">
        <v>135</v>
      </c>
      <c r="E101" s="220" t="s">
        <v>19</v>
      </c>
      <c r="F101" s="221" t="s">
        <v>136</v>
      </c>
      <c r="G101" s="218"/>
      <c r="H101" s="220" t="s">
        <v>19</v>
      </c>
      <c r="I101" s="222"/>
      <c r="J101" s="218"/>
      <c r="K101" s="218"/>
      <c r="L101" s="223"/>
      <c r="M101" s="224"/>
      <c r="N101" s="225"/>
      <c r="O101" s="225"/>
      <c r="P101" s="225"/>
      <c r="Q101" s="225"/>
      <c r="R101" s="225"/>
      <c r="S101" s="225"/>
      <c r="T101" s="226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27" t="s">
        <v>135</v>
      </c>
      <c r="AU101" s="227" t="s">
        <v>79</v>
      </c>
      <c r="AV101" s="13" t="s">
        <v>34</v>
      </c>
      <c r="AW101" s="13" t="s">
        <v>33</v>
      </c>
      <c r="AX101" s="13" t="s">
        <v>73</v>
      </c>
      <c r="AY101" s="227" t="s">
        <v>123</v>
      </c>
    </row>
    <row r="102" s="14" customFormat="1">
      <c r="A102" s="14"/>
      <c r="B102" s="228"/>
      <c r="C102" s="229"/>
      <c r="D102" s="219" t="s">
        <v>135</v>
      </c>
      <c r="E102" s="230" t="s">
        <v>19</v>
      </c>
      <c r="F102" s="231" t="s">
        <v>79</v>
      </c>
      <c r="G102" s="229"/>
      <c r="H102" s="232">
        <v>2</v>
      </c>
      <c r="I102" s="233"/>
      <c r="J102" s="229"/>
      <c r="K102" s="229"/>
      <c r="L102" s="234"/>
      <c r="M102" s="235"/>
      <c r="N102" s="236"/>
      <c r="O102" s="236"/>
      <c r="P102" s="236"/>
      <c r="Q102" s="236"/>
      <c r="R102" s="236"/>
      <c r="S102" s="236"/>
      <c r="T102" s="237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38" t="s">
        <v>135</v>
      </c>
      <c r="AU102" s="238" t="s">
        <v>79</v>
      </c>
      <c r="AV102" s="14" t="s">
        <v>79</v>
      </c>
      <c r="AW102" s="14" t="s">
        <v>33</v>
      </c>
      <c r="AX102" s="14" t="s">
        <v>73</v>
      </c>
      <c r="AY102" s="238" t="s">
        <v>123</v>
      </c>
    </row>
    <row r="103" s="15" customFormat="1">
      <c r="A103" s="15"/>
      <c r="B103" s="239"/>
      <c r="C103" s="240"/>
      <c r="D103" s="219" t="s">
        <v>135</v>
      </c>
      <c r="E103" s="241" t="s">
        <v>19</v>
      </c>
      <c r="F103" s="242" t="s">
        <v>137</v>
      </c>
      <c r="G103" s="240"/>
      <c r="H103" s="243">
        <v>2</v>
      </c>
      <c r="I103" s="244"/>
      <c r="J103" s="240"/>
      <c r="K103" s="240"/>
      <c r="L103" s="245"/>
      <c r="M103" s="246"/>
      <c r="N103" s="247"/>
      <c r="O103" s="247"/>
      <c r="P103" s="247"/>
      <c r="Q103" s="247"/>
      <c r="R103" s="247"/>
      <c r="S103" s="247"/>
      <c r="T103" s="248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T103" s="249" t="s">
        <v>135</v>
      </c>
      <c r="AU103" s="249" t="s">
        <v>79</v>
      </c>
      <c r="AV103" s="15" t="s">
        <v>131</v>
      </c>
      <c r="AW103" s="15" t="s">
        <v>33</v>
      </c>
      <c r="AX103" s="15" t="s">
        <v>34</v>
      </c>
      <c r="AY103" s="249" t="s">
        <v>123</v>
      </c>
    </row>
    <row r="104" s="2" customFormat="1" ht="21.75" customHeight="1">
      <c r="A104" s="40"/>
      <c r="B104" s="41"/>
      <c r="C104" s="199" t="s">
        <v>79</v>
      </c>
      <c r="D104" s="199" t="s">
        <v>126</v>
      </c>
      <c r="E104" s="200" t="s">
        <v>138</v>
      </c>
      <c r="F104" s="201" t="s">
        <v>139</v>
      </c>
      <c r="G104" s="202" t="s">
        <v>129</v>
      </c>
      <c r="H104" s="203">
        <v>1</v>
      </c>
      <c r="I104" s="204"/>
      <c r="J104" s="205">
        <f>ROUND(I104*H104,2)</f>
        <v>0</v>
      </c>
      <c r="K104" s="201" t="s">
        <v>130</v>
      </c>
      <c r="L104" s="46"/>
      <c r="M104" s="206" t="s">
        <v>19</v>
      </c>
      <c r="N104" s="207" t="s">
        <v>44</v>
      </c>
      <c r="O104" s="86"/>
      <c r="P104" s="208">
        <f>O104*H104</f>
        <v>0</v>
      </c>
      <c r="Q104" s="208">
        <v>0.025239999999999999</v>
      </c>
      <c r="R104" s="208">
        <f>Q104*H104</f>
        <v>0.025239999999999999</v>
      </c>
      <c r="S104" s="208">
        <v>0</v>
      </c>
      <c r="T104" s="209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0" t="s">
        <v>131</v>
      </c>
      <c r="AT104" s="210" t="s">
        <v>126</v>
      </c>
      <c r="AU104" s="210" t="s">
        <v>79</v>
      </c>
      <c r="AY104" s="19" t="s">
        <v>123</v>
      </c>
      <c r="BE104" s="211">
        <f>IF(N104="základní",J104,0)</f>
        <v>0</v>
      </c>
      <c r="BF104" s="211">
        <f>IF(N104="snížená",J104,0)</f>
        <v>0</v>
      </c>
      <c r="BG104" s="211">
        <f>IF(N104="zákl. přenesená",J104,0)</f>
        <v>0</v>
      </c>
      <c r="BH104" s="211">
        <f>IF(N104="sníž. přenesená",J104,0)</f>
        <v>0</v>
      </c>
      <c r="BI104" s="211">
        <f>IF(N104="nulová",J104,0)</f>
        <v>0</v>
      </c>
      <c r="BJ104" s="19" t="s">
        <v>34</v>
      </c>
      <c r="BK104" s="211">
        <f>ROUND(I104*H104,2)</f>
        <v>0</v>
      </c>
      <c r="BL104" s="19" t="s">
        <v>131</v>
      </c>
      <c r="BM104" s="210" t="s">
        <v>140</v>
      </c>
    </row>
    <row r="105" s="2" customFormat="1">
      <c r="A105" s="40"/>
      <c r="B105" s="41"/>
      <c r="C105" s="42"/>
      <c r="D105" s="212" t="s">
        <v>133</v>
      </c>
      <c r="E105" s="42"/>
      <c r="F105" s="213" t="s">
        <v>141</v>
      </c>
      <c r="G105" s="42"/>
      <c r="H105" s="42"/>
      <c r="I105" s="214"/>
      <c r="J105" s="42"/>
      <c r="K105" s="42"/>
      <c r="L105" s="46"/>
      <c r="M105" s="215"/>
      <c r="N105" s="216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133</v>
      </c>
      <c r="AU105" s="19" t="s">
        <v>79</v>
      </c>
    </row>
    <row r="106" s="13" customFormat="1">
      <c r="A106" s="13"/>
      <c r="B106" s="217"/>
      <c r="C106" s="218"/>
      <c r="D106" s="219" t="s">
        <v>135</v>
      </c>
      <c r="E106" s="220" t="s">
        <v>19</v>
      </c>
      <c r="F106" s="221" t="s">
        <v>142</v>
      </c>
      <c r="G106" s="218"/>
      <c r="H106" s="220" t="s">
        <v>19</v>
      </c>
      <c r="I106" s="222"/>
      <c r="J106" s="218"/>
      <c r="K106" s="218"/>
      <c r="L106" s="223"/>
      <c r="M106" s="224"/>
      <c r="N106" s="225"/>
      <c r="O106" s="225"/>
      <c r="P106" s="225"/>
      <c r="Q106" s="225"/>
      <c r="R106" s="225"/>
      <c r="S106" s="225"/>
      <c r="T106" s="226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27" t="s">
        <v>135</v>
      </c>
      <c r="AU106" s="227" t="s">
        <v>79</v>
      </c>
      <c r="AV106" s="13" t="s">
        <v>34</v>
      </c>
      <c r="AW106" s="13" t="s">
        <v>33</v>
      </c>
      <c r="AX106" s="13" t="s">
        <v>73</v>
      </c>
      <c r="AY106" s="227" t="s">
        <v>123</v>
      </c>
    </row>
    <row r="107" s="14" customFormat="1">
      <c r="A107" s="14"/>
      <c r="B107" s="228"/>
      <c r="C107" s="229"/>
      <c r="D107" s="219" t="s">
        <v>135</v>
      </c>
      <c r="E107" s="230" t="s">
        <v>19</v>
      </c>
      <c r="F107" s="231" t="s">
        <v>34</v>
      </c>
      <c r="G107" s="229"/>
      <c r="H107" s="232">
        <v>1</v>
      </c>
      <c r="I107" s="233"/>
      <c r="J107" s="229"/>
      <c r="K107" s="229"/>
      <c r="L107" s="234"/>
      <c r="M107" s="235"/>
      <c r="N107" s="236"/>
      <c r="O107" s="236"/>
      <c r="P107" s="236"/>
      <c r="Q107" s="236"/>
      <c r="R107" s="236"/>
      <c r="S107" s="236"/>
      <c r="T107" s="237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38" t="s">
        <v>135</v>
      </c>
      <c r="AU107" s="238" t="s">
        <v>79</v>
      </c>
      <c r="AV107" s="14" t="s">
        <v>79</v>
      </c>
      <c r="AW107" s="14" t="s">
        <v>33</v>
      </c>
      <c r="AX107" s="14" t="s">
        <v>73</v>
      </c>
      <c r="AY107" s="238" t="s">
        <v>123</v>
      </c>
    </row>
    <row r="108" s="15" customFormat="1">
      <c r="A108" s="15"/>
      <c r="B108" s="239"/>
      <c r="C108" s="240"/>
      <c r="D108" s="219" t="s">
        <v>135</v>
      </c>
      <c r="E108" s="241" t="s">
        <v>19</v>
      </c>
      <c r="F108" s="242" t="s">
        <v>137</v>
      </c>
      <c r="G108" s="240"/>
      <c r="H108" s="243">
        <v>1</v>
      </c>
      <c r="I108" s="244"/>
      <c r="J108" s="240"/>
      <c r="K108" s="240"/>
      <c r="L108" s="245"/>
      <c r="M108" s="246"/>
      <c r="N108" s="247"/>
      <c r="O108" s="247"/>
      <c r="P108" s="247"/>
      <c r="Q108" s="247"/>
      <c r="R108" s="247"/>
      <c r="S108" s="247"/>
      <c r="T108" s="248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T108" s="249" t="s">
        <v>135</v>
      </c>
      <c r="AU108" s="249" t="s">
        <v>79</v>
      </c>
      <c r="AV108" s="15" t="s">
        <v>131</v>
      </c>
      <c r="AW108" s="15" t="s">
        <v>33</v>
      </c>
      <c r="AX108" s="15" t="s">
        <v>34</v>
      </c>
      <c r="AY108" s="249" t="s">
        <v>123</v>
      </c>
    </row>
    <row r="109" s="2" customFormat="1" ht="24.15" customHeight="1">
      <c r="A109" s="40"/>
      <c r="B109" s="41"/>
      <c r="C109" s="199" t="s">
        <v>124</v>
      </c>
      <c r="D109" s="199" t="s">
        <v>126</v>
      </c>
      <c r="E109" s="200" t="s">
        <v>143</v>
      </c>
      <c r="F109" s="201" t="s">
        <v>144</v>
      </c>
      <c r="G109" s="202" t="s">
        <v>145</v>
      </c>
      <c r="H109" s="203">
        <v>0.010999999999999999</v>
      </c>
      <c r="I109" s="204"/>
      <c r="J109" s="205">
        <f>ROUND(I109*H109,2)</f>
        <v>0</v>
      </c>
      <c r="K109" s="201" t="s">
        <v>130</v>
      </c>
      <c r="L109" s="46"/>
      <c r="M109" s="206" t="s">
        <v>19</v>
      </c>
      <c r="N109" s="207" t="s">
        <v>44</v>
      </c>
      <c r="O109" s="86"/>
      <c r="P109" s="208">
        <f>O109*H109</f>
        <v>0</v>
      </c>
      <c r="Q109" s="208">
        <v>0.019539999999999998</v>
      </c>
      <c r="R109" s="208">
        <f>Q109*H109</f>
        <v>0.00021493999999999997</v>
      </c>
      <c r="S109" s="208">
        <v>0</v>
      </c>
      <c r="T109" s="209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0" t="s">
        <v>131</v>
      </c>
      <c r="AT109" s="210" t="s">
        <v>126</v>
      </c>
      <c r="AU109" s="210" t="s">
        <v>79</v>
      </c>
      <c r="AY109" s="19" t="s">
        <v>123</v>
      </c>
      <c r="BE109" s="211">
        <f>IF(N109="základní",J109,0)</f>
        <v>0</v>
      </c>
      <c r="BF109" s="211">
        <f>IF(N109="snížená",J109,0)</f>
        <v>0</v>
      </c>
      <c r="BG109" s="211">
        <f>IF(N109="zákl. přenesená",J109,0)</f>
        <v>0</v>
      </c>
      <c r="BH109" s="211">
        <f>IF(N109="sníž. přenesená",J109,0)</f>
        <v>0</v>
      </c>
      <c r="BI109" s="211">
        <f>IF(N109="nulová",J109,0)</f>
        <v>0</v>
      </c>
      <c r="BJ109" s="19" t="s">
        <v>34</v>
      </c>
      <c r="BK109" s="211">
        <f>ROUND(I109*H109,2)</f>
        <v>0</v>
      </c>
      <c r="BL109" s="19" t="s">
        <v>131</v>
      </c>
      <c r="BM109" s="210" t="s">
        <v>146</v>
      </c>
    </row>
    <row r="110" s="2" customFormat="1">
      <c r="A110" s="40"/>
      <c r="B110" s="41"/>
      <c r="C110" s="42"/>
      <c r="D110" s="212" t="s">
        <v>133</v>
      </c>
      <c r="E110" s="42"/>
      <c r="F110" s="213" t="s">
        <v>147</v>
      </c>
      <c r="G110" s="42"/>
      <c r="H110" s="42"/>
      <c r="I110" s="214"/>
      <c r="J110" s="42"/>
      <c r="K110" s="42"/>
      <c r="L110" s="46"/>
      <c r="M110" s="215"/>
      <c r="N110" s="216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133</v>
      </c>
      <c r="AU110" s="19" t="s">
        <v>79</v>
      </c>
    </row>
    <row r="111" s="13" customFormat="1">
      <c r="A111" s="13"/>
      <c r="B111" s="217"/>
      <c r="C111" s="218"/>
      <c r="D111" s="219" t="s">
        <v>135</v>
      </c>
      <c r="E111" s="220" t="s">
        <v>19</v>
      </c>
      <c r="F111" s="221" t="s">
        <v>148</v>
      </c>
      <c r="G111" s="218"/>
      <c r="H111" s="220" t="s">
        <v>19</v>
      </c>
      <c r="I111" s="222"/>
      <c r="J111" s="218"/>
      <c r="K111" s="218"/>
      <c r="L111" s="223"/>
      <c r="M111" s="224"/>
      <c r="N111" s="225"/>
      <c r="O111" s="225"/>
      <c r="P111" s="225"/>
      <c r="Q111" s="225"/>
      <c r="R111" s="225"/>
      <c r="S111" s="225"/>
      <c r="T111" s="226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27" t="s">
        <v>135</v>
      </c>
      <c r="AU111" s="227" t="s">
        <v>79</v>
      </c>
      <c r="AV111" s="13" t="s">
        <v>34</v>
      </c>
      <c r="AW111" s="13" t="s">
        <v>33</v>
      </c>
      <c r="AX111" s="13" t="s">
        <v>73</v>
      </c>
      <c r="AY111" s="227" t="s">
        <v>123</v>
      </c>
    </row>
    <row r="112" s="14" customFormat="1">
      <c r="A112" s="14"/>
      <c r="B112" s="228"/>
      <c r="C112" s="229"/>
      <c r="D112" s="219" t="s">
        <v>135</v>
      </c>
      <c r="E112" s="230" t="s">
        <v>19</v>
      </c>
      <c r="F112" s="231" t="s">
        <v>149</v>
      </c>
      <c r="G112" s="229"/>
      <c r="H112" s="232">
        <v>0.010999999999999999</v>
      </c>
      <c r="I112" s="233"/>
      <c r="J112" s="229"/>
      <c r="K112" s="229"/>
      <c r="L112" s="234"/>
      <c r="M112" s="235"/>
      <c r="N112" s="236"/>
      <c r="O112" s="236"/>
      <c r="P112" s="236"/>
      <c r="Q112" s="236"/>
      <c r="R112" s="236"/>
      <c r="S112" s="236"/>
      <c r="T112" s="237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38" t="s">
        <v>135</v>
      </c>
      <c r="AU112" s="238" t="s">
        <v>79</v>
      </c>
      <c r="AV112" s="14" t="s">
        <v>79</v>
      </c>
      <c r="AW112" s="14" t="s">
        <v>33</v>
      </c>
      <c r="AX112" s="14" t="s">
        <v>73</v>
      </c>
      <c r="AY112" s="238" t="s">
        <v>123</v>
      </c>
    </row>
    <row r="113" s="15" customFormat="1">
      <c r="A113" s="15"/>
      <c r="B113" s="239"/>
      <c r="C113" s="240"/>
      <c r="D113" s="219" t="s">
        <v>135</v>
      </c>
      <c r="E113" s="241" t="s">
        <v>19</v>
      </c>
      <c r="F113" s="242" t="s">
        <v>137</v>
      </c>
      <c r="G113" s="240"/>
      <c r="H113" s="243">
        <v>0.010999999999999999</v>
      </c>
      <c r="I113" s="244"/>
      <c r="J113" s="240"/>
      <c r="K113" s="240"/>
      <c r="L113" s="245"/>
      <c r="M113" s="246"/>
      <c r="N113" s="247"/>
      <c r="O113" s="247"/>
      <c r="P113" s="247"/>
      <c r="Q113" s="247"/>
      <c r="R113" s="247"/>
      <c r="S113" s="247"/>
      <c r="T113" s="248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T113" s="249" t="s">
        <v>135</v>
      </c>
      <c r="AU113" s="249" t="s">
        <v>79</v>
      </c>
      <c r="AV113" s="15" t="s">
        <v>131</v>
      </c>
      <c r="AW113" s="15" t="s">
        <v>33</v>
      </c>
      <c r="AX113" s="15" t="s">
        <v>34</v>
      </c>
      <c r="AY113" s="249" t="s">
        <v>123</v>
      </c>
    </row>
    <row r="114" s="2" customFormat="1" ht="16.5" customHeight="1">
      <c r="A114" s="40"/>
      <c r="B114" s="41"/>
      <c r="C114" s="250" t="s">
        <v>131</v>
      </c>
      <c r="D114" s="250" t="s">
        <v>150</v>
      </c>
      <c r="E114" s="251" t="s">
        <v>151</v>
      </c>
      <c r="F114" s="252" t="s">
        <v>152</v>
      </c>
      <c r="G114" s="253" t="s">
        <v>145</v>
      </c>
      <c r="H114" s="254">
        <v>0.012999999999999999</v>
      </c>
      <c r="I114" s="255"/>
      <c r="J114" s="256">
        <f>ROUND(I114*H114,2)</f>
        <v>0</v>
      </c>
      <c r="K114" s="252" t="s">
        <v>130</v>
      </c>
      <c r="L114" s="257"/>
      <c r="M114" s="258" t="s">
        <v>19</v>
      </c>
      <c r="N114" s="259" t="s">
        <v>44</v>
      </c>
      <c r="O114" s="86"/>
      <c r="P114" s="208">
        <f>O114*H114</f>
        <v>0</v>
      </c>
      <c r="Q114" s="208">
        <v>1</v>
      </c>
      <c r="R114" s="208">
        <f>Q114*H114</f>
        <v>0.012999999999999999</v>
      </c>
      <c r="S114" s="208">
        <v>0</v>
      </c>
      <c r="T114" s="209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0" t="s">
        <v>153</v>
      </c>
      <c r="AT114" s="210" t="s">
        <v>150</v>
      </c>
      <c r="AU114" s="210" t="s">
        <v>79</v>
      </c>
      <c r="AY114" s="19" t="s">
        <v>123</v>
      </c>
      <c r="BE114" s="211">
        <f>IF(N114="základní",J114,0)</f>
        <v>0</v>
      </c>
      <c r="BF114" s="211">
        <f>IF(N114="snížená",J114,0)</f>
        <v>0</v>
      </c>
      <c r="BG114" s="211">
        <f>IF(N114="zákl. přenesená",J114,0)</f>
        <v>0</v>
      </c>
      <c r="BH114" s="211">
        <f>IF(N114="sníž. přenesená",J114,0)</f>
        <v>0</v>
      </c>
      <c r="BI114" s="211">
        <f>IF(N114="nulová",J114,0)</f>
        <v>0</v>
      </c>
      <c r="BJ114" s="19" t="s">
        <v>34</v>
      </c>
      <c r="BK114" s="211">
        <f>ROUND(I114*H114,2)</f>
        <v>0</v>
      </c>
      <c r="BL114" s="19" t="s">
        <v>131</v>
      </c>
      <c r="BM114" s="210" t="s">
        <v>154</v>
      </c>
    </row>
    <row r="115" s="12" customFormat="1" ht="22.8" customHeight="1">
      <c r="A115" s="12"/>
      <c r="B115" s="183"/>
      <c r="C115" s="184"/>
      <c r="D115" s="185" t="s">
        <v>72</v>
      </c>
      <c r="E115" s="197" t="s">
        <v>155</v>
      </c>
      <c r="F115" s="197" t="s">
        <v>156</v>
      </c>
      <c r="G115" s="184"/>
      <c r="H115" s="184"/>
      <c r="I115" s="187"/>
      <c r="J115" s="198">
        <f>BK115</f>
        <v>0</v>
      </c>
      <c r="K115" s="184"/>
      <c r="L115" s="189"/>
      <c r="M115" s="190"/>
      <c r="N115" s="191"/>
      <c r="O115" s="191"/>
      <c r="P115" s="192">
        <f>SUM(P116:P151)</f>
        <v>0</v>
      </c>
      <c r="Q115" s="191"/>
      <c r="R115" s="192">
        <f>SUM(R116:R151)</f>
        <v>3.4355500499999994</v>
      </c>
      <c r="S115" s="191"/>
      <c r="T115" s="193">
        <f>SUM(T116:T151)</f>
        <v>0.00156</v>
      </c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R115" s="194" t="s">
        <v>34</v>
      </c>
      <c r="AT115" s="195" t="s">
        <v>72</v>
      </c>
      <c r="AU115" s="195" t="s">
        <v>34</v>
      </c>
      <c r="AY115" s="194" t="s">
        <v>123</v>
      </c>
      <c r="BK115" s="196">
        <f>SUM(BK116:BK151)</f>
        <v>0</v>
      </c>
    </row>
    <row r="116" s="2" customFormat="1" ht="16.5" customHeight="1">
      <c r="A116" s="40"/>
      <c r="B116" s="41"/>
      <c r="C116" s="199" t="s">
        <v>157</v>
      </c>
      <c r="D116" s="199" t="s">
        <v>126</v>
      </c>
      <c r="E116" s="200" t="s">
        <v>158</v>
      </c>
      <c r="F116" s="201" t="s">
        <v>159</v>
      </c>
      <c r="G116" s="202" t="s">
        <v>160</v>
      </c>
      <c r="H116" s="203">
        <v>5.29</v>
      </c>
      <c r="I116" s="204"/>
      <c r="J116" s="205">
        <f>ROUND(I116*H116,2)</f>
        <v>0</v>
      </c>
      <c r="K116" s="201" t="s">
        <v>161</v>
      </c>
      <c r="L116" s="46"/>
      <c r="M116" s="206" t="s">
        <v>19</v>
      </c>
      <c r="N116" s="207" t="s">
        <v>44</v>
      </c>
      <c r="O116" s="86"/>
      <c r="P116" s="208">
        <f>O116*H116</f>
        <v>0</v>
      </c>
      <c r="Q116" s="208">
        <v>0.0015</v>
      </c>
      <c r="R116" s="208">
        <f>Q116*H116</f>
        <v>0.0079350000000000011</v>
      </c>
      <c r="S116" s="208">
        <v>0</v>
      </c>
      <c r="T116" s="209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0" t="s">
        <v>131</v>
      </c>
      <c r="AT116" s="210" t="s">
        <v>126</v>
      </c>
      <c r="AU116" s="210" t="s">
        <v>79</v>
      </c>
      <c r="AY116" s="19" t="s">
        <v>123</v>
      </c>
      <c r="BE116" s="211">
        <f>IF(N116="základní",J116,0)</f>
        <v>0</v>
      </c>
      <c r="BF116" s="211">
        <f>IF(N116="snížená",J116,0)</f>
        <v>0</v>
      </c>
      <c r="BG116" s="211">
        <f>IF(N116="zákl. přenesená",J116,0)</f>
        <v>0</v>
      </c>
      <c r="BH116" s="211">
        <f>IF(N116="sníž. přenesená",J116,0)</f>
        <v>0</v>
      </c>
      <c r="BI116" s="211">
        <f>IF(N116="nulová",J116,0)</f>
        <v>0</v>
      </c>
      <c r="BJ116" s="19" t="s">
        <v>34</v>
      </c>
      <c r="BK116" s="211">
        <f>ROUND(I116*H116,2)</f>
        <v>0</v>
      </c>
      <c r="BL116" s="19" t="s">
        <v>131</v>
      </c>
      <c r="BM116" s="210" t="s">
        <v>162</v>
      </c>
    </row>
    <row r="117" s="2" customFormat="1">
      <c r="A117" s="40"/>
      <c r="B117" s="41"/>
      <c r="C117" s="42"/>
      <c r="D117" s="212" t="s">
        <v>133</v>
      </c>
      <c r="E117" s="42"/>
      <c r="F117" s="213" t="s">
        <v>163</v>
      </c>
      <c r="G117" s="42"/>
      <c r="H117" s="42"/>
      <c r="I117" s="214"/>
      <c r="J117" s="42"/>
      <c r="K117" s="42"/>
      <c r="L117" s="46"/>
      <c r="M117" s="215"/>
      <c r="N117" s="216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133</v>
      </c>
      <c r="AU117" s="19" t="s">
        <v>79</v>
      </c>
    </row>
    <row r="118" s="13" customFormat="1">
      <c r="A118" s="13"/>
      <c r="B118" s="217"/>
      <c r="C118" s="218"/>
      <c r="D118" s="219" t="s">
        <v>135</v>
      </c>
      <c r="E118" s="220" t="s">
        <v>19</v>
      </c>
      <c r="F118" s="221" t="s">
        <v>164</v>
      </c>
      <c r="G118" s="218"/>
      <c r="H118" s="220" t="s">
        <v>19</v>
      </c>
      <c r="I118" s="222"/>
      <c r="J118" s="218"/>
      <c r="K118" s="218"/>
      <c r="L118" s="223"/>
      <c r="M118" s="224"/>
      <c r="N118" s="225"/>
      <c r="O118" s="225"/>
      <c r="P118" s="225"/>
      <c r="Q118" s="225"/>
      <c r="R118" s="225"/>
      <c r="S118" s="225"/>
      <c r="T118" s="226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27" t="s">
        <v>135</v>
      </c>
      <c r="AU118" s="227" t="s">
        <v>79</v>
      </c>
      <c r="AV118" s="13" t="s">
        <v>34</v>
      </c>
      <c r="AW118" s="13" t="s">
        <v>33</v>
      </c>
      <c r="AX118" s="13" t="s">
        <v>73</v>
      </c>
      <c r="AY118" s="227" t="s">
        <v>123</v>
      </c>
    </row>
    <row r="119" s="14" customFormat="1">
      <c r="A119" s="14"/>
      <c r="B119" s="228"/>
      <c r="C119" s="229"/>
      <c r="D119" s="219" t="s">
        <v>135</v>
      </c>
      <c r="E119" s="230" t="s">
        <v>19</v>
      </c>
      <c r="F119" s="231" t="s">
        <v>165</v>
      </c>
      <c r="G119" s="229"/>
      <c r="H119" s="232">
        <v>5.29</v>
      </c>
      <c r="I119" s="233"/>
      <c r="J119" s="229"/>
      <c r="K119" s="229"/>
      <c r="L119" s="234"/>
      <c r="M119" s="235"/>
      <c r="N119" s="236"/>
      <c r="O119" s="236"/>
      <c r="P119" s="236"/>
      <c r="Q119" s="236"/>
      <c r="R119" s="236"/>
      <c r="S119" s="236"/>
      <c r="T119" s="237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38" t="s">
        <v>135</v>
      </c>
      <c r="AU119" s="238" t="s">
        <v>79</v>
      </c>
      <c r="AV119" s="14" t="s">
        <v>79</v>
      </c>
      <c r="AW119" s="14" t="s">
        <v>33</v>
      </c>
      <c r="AX119" s="14" t="s">
        <v>73</v>
      </c>
      <c r="AY119" s="238" t="s">
        <v>123</v>
      </c>
    </row>
    <row r="120" s="15" customFormat="1">
      <c r="A120" s="15"/>
      <c r="B120" s="239"/>
      <c r="C120" s="240"/>
      <c r="D120" s="219" t="s">
        <v>135</v>
      </c>
      <c r="E120" s="241" t="s">
        <v>19</v>
      </c>
      <c r="F120" s="242" t="s">
        <v>137</v>
      </c>
      <c r="G120" s="240"/>
      <c r="H120" s="243">
        <v>5.29</v>
      </c>
      <c r="I120" s="244"/>
      <c r="J120" s="240"/>
      <c r="K120" s="240"/>
      <c r="L120" s="245"/>
      <c r="M120" s="246"/>
      <c r="N120" s="247"/>
      <c r="O120" s="247"/>
      <c r="P120" s="247"/>
      <c r="Q120" s="247"/>
      <c r="R120" s="247"/>
      <c r="S120" s="247"/>
      <c r="T120" s="248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T120" s="249" t="s">
        <v>135</v>
      </c>
      <c r="AU120" s="249" t="s">
        <v>79</v>
      </c>
      <c r="AV120" s="15" t="s">
        <v>131</v>
      </c>
      <c r="AW120" s="15" t="s">
        <v>33</v>
      </c>
      <c r="AX120" s="15" t="s">
        <v>34</v>
      </c>
      <c r="AY120" s="249" t="s">
        <v>123</v>
      </c>
    </row>
    <row r="121" s="2" customFormat="1" ht="16.5" customHeight="1">
      <c r="A121" s="40"/>
      <c r="B121" s="41"/>
      <c r="C121" s="199" t="s">
        <v>155</v>
      </c>
      <c r="D121" s="199" t="s">
        <v>126</v>
      </c>
      <c r="E121" s="200" t="s">
        <v>166</v>
      </c>
      <c r="F121" s="201" t="s">
        <v>167</v>
      </c>
      <c r="G121" s="202" t="s">
        <v>168</v>
      </c>
      <c r="H121" s="203">
        <v>23.638999999999999</v>
      </c>
      <c r="I121" s="204"/>
      <c r="J121" s="205">
        <f>ROUND(I121*H121,2)</f>
        <v>0</v>
      </c>
      <c r="K121" s="201" t="s">
        <v>130</v>
      </c>
      <c r="L121" s="46"/>
      <c r="M121" s="206" t="s">
        <v>19</v>
      </c>
      <c r="N121" s="207" t="s">
        <v>44</v>
      </c>
      <c r="O121" s="86"/>
      <c r="P121" s="208">
        <f>O121*H121</f>
        <v>0</v>
      </c>
      <c r="Q121" s="208">
        <v>0.00025999999999999998</v>
      </c>
      <c r="R121" s="208">
        <f>Q121*H121</f>
        <v>0.0061461399999999996</v>
      </c>
      <c r="S121" s="208">
        <v>0</v>
      </c>
      <c r="T121" s="209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0" t="s">
        <v>131</v>
      </c>
      <c r="AT121" s="210" t="s">
        <v>126</v>
      </c>
      <c r="AU121" s="210" t="s">
        <v>79</v>
      </c>
      <c r="AY121" s="19" t="s">
        <v>123</v>
      </c>
      <c r="BE121" s="211">
        <f>IF(N121="základní",J121,0)</f>
        <v>0</v>
      </c>
      <c r="BF121" s="211">
        <f>IF(N121="snížená",J121,0)</f>
        <v>0</v>
      </c>
      <c r="BG121" s="211">
        <f>IF(N121="zákl. přenesená",J121,0)</f>
        <v>0</v>
      </c>
      <c r="BH121" s="211">
        <f>IF(N121="sníž. přenesená",J121,0)</f>
        <v>0</v>
      </c>
      <c r="BI121" s="211">
        <f>IF(N121="nulová",J121,0)</f>
        <v>0</v>
      </c>
      <c r="BJ121" s="19" t="s">
        <v>34</v>
      </c>
      <c r="BK121" s="211">
        <f>ROUND(I121*H121,2)</f>
        <v>0</v>
      </c>
      <c r="BL121" s="19" t="s">
        <v>131</v>
      </c>
      <c r="BM121" s="210" t="s">
        <v>169</v>
      </c>
    </row>
    <row r="122" s="2" customFormat="1">
      <c r="A122" s="40"/>
      <c r="B122" s="41"/>
      <c r="C122" s="42"/>
      <c r="D122" s="212" t="s">
        <v>133</v>
      </c>
      <c r="E122" s="42"/>
      <c r="F122" s="213" t="s">
        <v>170</v>
      </c>
      <c r="G122" s="42"/>
      <c r="H122" s="42"/>
      <c r="I122" s="214"/>
      <c r="J122" s="42"/>
      <c r="K122" s="42"/>
      <c r="L122" s="46"/>
      <c r="M122" s="215"/>
      <c r="N122" s="216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133</v>
      </c>
      <c r="AU122" s="19" t="s">
        <v>79</v>
      </c>
    </row>
    <row r="123" s="2" customFormat="1" ht="21.75" customHeight="1">
      <c r="A123" s="40"/>
      <c r="B123" s="41"/>
      <c r="C123" s="199" t="s">
        <v>171</v>
      </c>
      <c r="D123" s="199" t="s">
        <v>126</v>
      </c>
      <c r="E123" s="200" t="s">
        <v>172</v>
      </c>
      <c r="F123" s="201" t="s">
        <v>173</v>
      </c>
      <c r="G123" s="202" t="s">
        <v>168</v>
      </c>
      <c r="H123" s="203">
        <v>23.638999999999999</v>
      </c>
      <c r="I123" s="204"/>
      <c r="J123" s="205">
        <f>ROUND(I123*H123,2)</f>
        <v>0</v>
      </c>
      <c r="K123" s="201" t="s">
        <v>130</v>
      </c>
      <c r="L123" s="46"/>
      <c r="M123" s="206" t="s">
        <v>19</v>
      </c>
      <c r="N123" s="207" t="s">
        <v>44</v>
      </c>
      <c r="O123" s="86"/>
      <c r="P123" s="208">
        <f>O123*H123</f>
        <v>0</v>
      </c>
      <c r="Q123" s="208">
        <v>0.0043800000000000002</v>
      </c>
      <c r="R123" s="208">
        <f>Q123*H123</f>
        <v>0.10353882</v>
      </c>
      <c r="S123" s="208">
        <v>0</v>
      </c>
      <c r="T123" s="209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0" t="s">
        <v>131</v>
      </c>
      <c r="AT123" s="210" t="s">
        <v>126</v>
      </c>
      <c r="AU123" s="210" t="s">
        <v>79</v>
      </c>
      <c r="AY123" s="19" t="s">
        <v>123</v>
      </c>
      <c r="BE123" s="211">
        <f>IF(N123="základní",J123,0)</f>
        <v>0</v>
      </c>
      <c r="BF123" s="211">
        <f>IF(N123="snížená",J123,0)</f>
        <v>0</v>
      </c>
      <c r="BG123" s="211">
        <f>IF(N123="zákl. přenesená",J123,0)</f>
        <v>0</v>
      </c>
      <c r="BH123" s="211">
        <f>IF(N123="sníž. přenesená",J123,0)</f>
        <v>0</v>
      </c>
      <c r="BI123" s="211">
        <f>IF(N123="nulová",J123,0)</f>
        <v>0</v>
      </c>
      <c r="BJ123" s="19" t="s">
        <v>34</v>
      </c>
      <c r="BK123" s="211">
        <f>ROUND(I123*H123,2)</f>
        <v>0</v>
      </c>
      <c r="BL123" s="19" t="s">
        <v>131</v>
      </c>
      <c r="BM123" s="210" t="s">
        <v>174</v>
      </c>
    </row>
    <row r="124" s="2" customFormat="1">
      <c r="A124" s="40"/>
      <c r="B124" s="41"/>
      <c r="C124" s="42"/>
      <c r="D124" s="212" t="s">
        <v>133</v>
      </c>
      <c r="E124" s="42"/>
      <c r="F124" s="213" t="s">
        <v>175</v>
      </c>
      <c r="G124" s="42"/>
      <c r="H124" s="42"/>
      <c r="I124" s="214"/>
      <c r="J124" s="42"/>
      <c r="K124" s="42"/>
      <c r="L124" s="46"/>
      <c r="M124" s="215"/>
      <c r="N124" s="216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133</v>
      </c>
      <c r="AU124" s="19" t="s">
        <v>79</v>
      </c>
    </row>
    <row r="125" s="13" customFormat="1">
      <c r="A125" s="13"/>
      <c r="B125" s="217"/>
      <c r="C125" s="218"/>
      <c r="D125" s="219" t="s">
        <v>135</v>
      </c>
      <c r="E125" s="220" t="s">
        <v>19</v>
      </c>
      <c r="F125" s="221" t="s">
        <v>176</v>
      </c>
      <c r="G125" s="218"/>
      <c r="H125" s="220" t="s">
        <v>19</v>
      </c>
      <c r="I125" s="222"/>
      <c r="J125" s="218"/>
      <c r="K125" s="218"/>
      <c r="L125" s="223"/>
      <c r="M125" s="224"/>
      <c r="N125" s="225"/>
      <c r="O125" s="225"/>
      <c r="P125" s="225"/>
      <c r="Q125" s="225"/>
      <c r="R125" s="225"/>
      <c r="S125" s="225"/>
      <c r="T125" s="226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27" t="s">
        <v>135</v>
      </c>
      <c r="AU125" s="227" t="s">
        <v>79</v>
      </c>
      <c r="AV125" s="13" t="s">
        <v>34</v>
      </c>
      <c r="AW125" s="13" t="s">
        <v>33</v>
      </c>
      <c r="AX125" s="13" t="s">
        <v>73</v>
      </c>
      <c r="AY125" s="227" t="s">
        <v>123</v>
      </c>
    </row>
    <row r="126" s="14" customFormat="1">
      <c r="A126" s="14"/>
      <c r="B126" s="228"/>
      <c r="C126" s="229"/>
      <c r="D126" s="219" t="s">
        <v>135</v>
      </c>
      <c r="E126" s="230" t="s">
        <v>19</v>
      </c>
      <c r="F126" s="231" t="s">
        <v>177</v>
      </c>
      <c r="G126" s="229"/>
      <c r="H126" s="232">
        <v>23.638999999999999</v>
      </c>
      <c r="I126" s="233"/>
      <c r="J126" s="229"/>
      <c r="K126" s="229"/>
      <c r="L126" s="234"/>
      <c r="M126" s="235"/>
      <c r="N126" s="236"/>
      <c r="O126" s="236"/>
      <c r="P126" s="236"/>
      <c r="Q126" s="236"/>
      <c r="R126" s="236"/>
      <c r="S126" s="236"/>
      <c r="T126" s="237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38" t="s">
        <v>135</v>
      </c>
      <c r="AU126" s="238" t="s">
        <v>79</v>
      </c>
      <c r="AV126" s="14" t="s">
        <v>79</v>
      </c>
      <c r="AW126" s="14" t="s">
        <v>33</v>
      </c>
      <c r="AX126" s="14" t="s">
        <v>73</v>
      </c>
      <c r="AY126" s="238" t="s">
        <v>123</v>
      </c>
    </row>
    <row r="127" s="15" customFormat="1">
      <c r="A127" s="15"/>
      <c r="B127" s="239"/>
      <c r="C127" s="240"/>
      <c r="D127" s="219" t="s">
        <v>135</v>
      </c>
      <c r="E127" s="241" t="s">
        <v>19</v>
      </c>
      <c r="F127" s="242" t="s">
        <v>137</v>
      </c>
      <c r="G127" s="240"/>
      <c r="H127" s="243">
        <v>23.638999999999999</v>
      </c>
      <c r="I127" s="244"/>
      <c r="J127" s="240"/>
      <c r="K127" s="240"/>
      <c r="L127" s="245"/>
      <c r="M127" s="246"/>
      <c r="N127" s="247"/>
      <c r="O127" s="247"/>
      <c r="P127" s="247"/>
      <c r="Q127" s="247"/>
      <c r="R127" s="247"/>
      <c r="S127" s="247"/>
      <c r="T127" s="248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T127" s="249" t="s">
        <v>135</v>
      </c>
      <c r="AU127" s="249" t="s">
        <v>79</v>
      </c>
      <c r="AV127" s="15" t="s">
        <v>131</v>
      </c>
      <c r="AW127" s="15" t="s">
        <v>33</v>
      </c>
      <c r="AX127" s="15" t="s">
        <v>34</v>
      </c>
      <c r="AY127" s="249" t="s">
        <v>123</v>
      </c>
    </row>
    <row r="128" s="2" customFormat="1" ht="16.5" customHeight="1">
      <c r="A128" s="40"/>
      <c r="B128" s="41"/>
      <c r="C128" s="199" t="s">
        <v>153</v>
      </c>
      <c r="D128" s="199" t="s">
        <v>126</v>
      </c>
      <c r="E128" s="200" t="s">
        <v>178</v>
      </c>
      <c r="F128" s="201" t="s">
        <v>179</v>
      </c>
      <c r="G128" s="202" t="s">
        <v>168</v>
      </c>
      <c r="H128" s="203">
        <v>23.638999999999999</v>
      </c>
      <c r="I128" s="204"/>
      <c r="J128" s="205">
        <f>ROUND(I128*H128,2)</f>
        <v>0</v>
      </c>
      <c r="K128" s="201" t="s">
        <v>130</v>
      </c>
      <c r="L128" s="46"/>
      <c r="M128" s="206" t="s">
        <v>19</v>
      </c>
      <c r="N128" s="207" t="s">
        <v>44</v>
      </c>
      <c r="O128" s="86"/>
      <c r="P128" s="208">
        <f>O128*H128</f>
        <v>0</v>
      </c>
      <c r="Q128" s="208">
        <v>0.021000000000000001</v>
      </c>
      <c r="R128" s="208">
        <f>Q128*H128</f>
        <v>0.496419</v>
      </c>
      <c r="S128" s="208">
        <v>0</v>
      </c>
      <c r="T128" s="209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0" t="s">
        <v>131</v>
      </c>
      <c r="AT128" s="210" t="s">
        <v>126</v>
      </c>
      <c r="AU128" s="210" t="s">
        <v>79</v>
      </c>
      <c r="AY128" s="19" t="s">
        <v>123</v>
      </c>
      <c r="BE128" s="211">
        <f>IF(N128="základní",J128,0)</f>
        <v>0</v>
      </c>
      <c r="BF128" s="211">
        <f>IF(N128="snížená",J128,0)</f>
        <v>0</v>
      </c>
      <c r="BG128" s="211">
        <f>IF(N128="zákl. přenesená",J128,0)</f>
        <v>0</v>
      </c>
      <c r="BH128" s="211">
        <f>IF(N128="sníž. přenesená",J128,0)</f>
        <v>0</v>
      </c>
      <c r="BI128" s="211">
        <f>IF(N128="nulová",J128,0)</f>
        <v>0</v>
      </c>
      <c r="BJ128" s="19" t="s">
        <v>34</v>
      </c>
      <c r="BK128" s="211">
        <f>ROUND(I128*H128,2)</f>
        <v>0</v>
      </c>
      <c r="BL128" s="19" t="s">
        <v>131</v>
      </c>
      <c r="BM128" s="210" t="s">
        <v>180</v>
      </c>
    </row>
    <row r="129" s="2" customFormat="1">
      <c r="A129" s="40"/>
      <c r="B129" s="41"/>
      <c r="C129" s="42"/>
      <c r="D129" s="212" t="s">
        <v>133</v>
      </c>
      <c r="E129" s="42"/>
      <c r="F129" s="213" t="s">
        <v>181</v>
      </c>
      <c r="G129" s="42"/>
      <c r="H129" s="42"/>
      <c r="I129" s="214"/>
      <c r="J129" s="42"/>
      <c r="K129" s="42"/>
      <c r="L129" s="46"/>
      <c r="M129" s="215"/>
      <c r="N129" s="216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133</v>
      </c>
      <c r="AU129" s="19" t="s">
        <v>79</v>
      </c>
    </row>
    <row r="130" s="2" customFormat="1" ht="24.15" customHeight="1">
      <c r="A130" s="40"/>
      <c r="B130" s="41"/>
      <c r="C130" s="199" t="s">
        <v>182</v>
      </c>
      <c r="D130" s="199" t="s">
        <v>126</v>
      </c>
      <c r="E130" s="200" t="s">
        <v>183</v>
      </c>
      <c r="F130" s="201" t="s">
        <v>184</v>
      </c>
      <c r="G130" s="202" t="s">
        <v>168</v>
      </c>
      <c r="H130" s="203">
        <v>45</v>
      </c>
      <c r="I130" s="204"/>
      <c r="J130" s="205">
        <f>ROUND(I130*H130,2)</f>
        <v>0</v>
      </c>
      <c r="K130" s="201" t="s">
        <v>130</v>
      </c>
      <c r="L130" s="46"/>
      <c r="M130" s="206" t="s">
        <v>19</v>
      </c>
      <c r="N130" s="207" t="s">
        <v>44</v>
      </c>
      <c r="O130" s="86"/>
      <c r="P130" s="208">
        <f>O130*H130</f>
        <v>0</v>
      </c>
      <c r="Q130" s="208">
        <v>0.030630000000000001</v>
      </c>
      <c r="R130" s="208">
        <f>Q130*H130</f>
        <v>1.37835</v>
      </c>
      <c r="S130" s="208">
        <v>0</v>
      </c>
      <c r="T130" s="209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0" t="s">
        <v>131</v>
      </c>
      <c r="AT130" s="210" t="s">
        <v>126</v>
      </c>
      <c r="AU130" s="210" t="s">
        <v>79</v>
      </c>
      <c r="AY130" s="19" t="s">
        <v>123</v>
      </c>
      <c r="BE130" s="211">
        <f>IF(N130="základní",J130,0)</f>
        <v>0</v>
      </c>
      <c r="BF130" s="211">
        <f>IF(N130="snížená",J130,0)</f>
        <v>0</v>
      </c>
      <c r="BG130" s="211">
        <f>IF(N130="zákl. přenesená",J130,0)</f>
        <v>0</v>
      </c>
      <c r="BH130" s="211">
        <f>IF(N130="sníž. přenesená",J130,0)</f>
        <v>0</v>
      </c>
      <c r="BI130" s="211">
        <f>IF(N130="nulová",J130,0)</f>
        <v>0</v>
      </c>
      <c r="BJ130" s="19" t="s">
        <v>34</v>
      </c>
      <c r="BK130" s="211">
        <f>ROUND(I130*H130,2)</f>
        <v>0</v>
      </c>
      <c r="BL130" s="19" t="s">
        <v>131</v>
      </c>
      <c r="BM130" s="210" t="s">
        <v>185</v>
      </c>
    </row>
    <row r="131" s="2" customFormat="1">
      <c r="A131" s="40"/>
      <c r="B131" s="41"/>
      <c r="C131" s="42"/>
      <c r="D131" s="212" t="s">
        <v>133</v>
      </c>
      <c r="E131" s="42"/>
      <c r="F131" s="213" t="s">
        <v>186</v>
      </c>
      <c r="G131" s="42"/>
      <c r="H131" s="42"/>
      <c r="I131" s="214"/>
      <c r="J131" s="42"/>
      <c r="K131" s="42"/>
      <c r="L131" s="46"/>
      <c r="M131" s="215"/>
      <c r="N131" s="216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133</v>
      </c>
      <c r="AU131" s="19" t="s">
        <v>79</v>
      </c>
    </row>
    <row r="132" s="2" customFormat="1" ht="24.15" customHeight="1">
      <c r="A132" s="40"/>
      <c r="B132" s="41"/>
      <c r="C132" s="199" t="s">
        <v>187</v>
      </c>
      <c r="D132" s="199" t="s">
        <v>126</v>
      </c>
      <c r="E132" s="200" t="s">
        <v>188</v>
      </c>
      <c r="F132" s="201" t="s">
        <v>189</v>
      </c>
      <c r="G132" s="202" t="s">
        <v>168</v>
      </c>
      <c r="H132" s="203">
        <v>26</v>
      </c>
      <c r="I132" s="204"/>
      <c r="J132" s="205">
        <f>ROUND(I132*H132,2)</f>
        <v>0</v>
      </c>
      <c r="K132" s="201" t="s">
        <v>130</v>
      </c>
      <c r="L132" s="46"/>
      <c r="M132" s="206" t="s">
        <v>19</v>
      </c>
      <c r="N132" s="207" t="s">
        <v>44</v>
      </c>
      <c r="O132" s="86"/>
      <c r="P132" s="208">
        <f>O132*H132</f>
        <v>0</v>
      </c>
      <c r="Q132" s="208">
        <v>0.00038999999999999999</v>
      </c>
      <c r="R132" s="208">
        <f>Q132*H132</f>
        <v>0.01014</v>
      </c>
      <c r="S132" s="208">
        <v>6.0000000000000002E-05</v>
      </c>
      <c r="T132" s="209">
        <f>S132*H132</f>
        <v>0.00156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0" t="s">
        <v>131</v>
      </c>
      <c r="AT132" s="210" t="s">
        <v>126</v>
      </c>
      <c r="AU132" s="210" t="s">
        <v>79</v>
      </c>
      <c r="AY132" s="19" t="s">
        <v>123</v>
      </c>
      <c r="BE132" s="211">
        <f>IF(N132="základní",J132,0)</f>
        <v>0</v>
      </c>
      <c r="BF132" s="211">
        <f>IF(N132="snížená",J132,0)</f>
        <v>0</v>
      </c>
      <c r="BG132" s="211">
        <f>IF(N132="zákl. přenesená",J132,0)</f>
        <v>0</v>
      </c>
      <c r="BH132" s="211">
        <f>IF(N132="sníž. přenesená",J132,0)</f>
        <v>0</v>
      </c>
      <c r="BI132" s="211">
        <f>IF(N132="nulová",J132,0)</f>
        <v>0</v>
      </c>
      <c r="BJ132" s="19" t="s">
        <v>34</v>
      </c>
      <c r="BK132" s="211">
        <f>ROUND(I132*H132,2)</f>
        <v>0</v>
      </c>
      <c r="BL132" s="19" t="s">
        <v>131</v>
      </c>
      <c r="BM132" s="210" t="s">
        <v>190</v>
      </c>
    </row>
    <row r="133" s="2" customFormat="1">
      <c r="A133" s="40"/>
      <c r="B133" s="41"/>
      <c r="C133" s="42"/>
      <c r="D133" s="212" t="s">
        <v>133</v>
      </c>
      <c r="E133" s="42"/>
      <c r="F133" s="213" t="s">
        <v>191</v>
      </c>
      <c r="G133" s="42"/>
      <c r="H133" s="42"/>
      <c r="I133" s="214"/>
      <c r="J133" s="42"/>
      <c r="K133" s="42"/>
      <c r="L133" s="46"/>
      <c r="M133" s="215"/>
      <c r="N133" s="216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133</v>
      </c>
      <c r="AU133" s="19" t="s">
        <v>79</v>
      </c>
    </row>
    <row r="134" s="2" customFormat="1" ht="24.15" customHeight="1">
      <c r="A134" s="40"/>
      <c r="B134" s="41"/>
      <c r="C134" s="199" t="s">
        <v>192</v>
      </c>
      <c r="D134" s="199" t="s">
        <v>126</v>
      </c>
      <c r="E134" s="200" t="s">
        <v>193</v>
      </c>
      <c r="F134" s="201" t="s">
        <v>194</v>
      </c>
      <c r="G134" s="202" t="s">
        <v>195</v>
      </c>
      <c r="H134" s="203">
        <v>0.051999999999999998</v>
      </c>
      <c r="I134" s="204"/>
      <c r="J134" s="205">
        <f>ROUND(I134*H134,2)</f>
        <v>0</v>
      </c>
      <c r="K134" s="201" t="s">
        <v>130</v>
      </c>
      <c r="L134" s="46"/>
      <c r="M134" s="206" t="s">
        <v>19</v>
      </c>
      <c r="N134" s="207" t="s">
        <v>44</v>
      </c>
      <c r="O134" s="86"/>
      <c r="P134" s="208">
        <f>O134*H134</f>
        <v>0</v>
      </c>
      <c r="Q134" s="208">
        <v>2.3010199999999998</v>
      </c>
      <c r="R134" s="208">
        <f>Q134*H134</f>
        <v>0.11965303999999999</v>
      </c>
      <c r="S134" s="208">
        <v>0</v>
      </c>
      <c r="T134" s="209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0" t="s">
        <v>131</v>
      </c>
      <c r="AT134" s="210" t="s">
        <v>126</v>
      </c>
      <c r="AU134" s="210" t="s">
        <v>79</v>
      </c>
      <c r="AY134" s="19" t="s">
        <v>123</v>
      </c>
      <c r="BE134" s="211">
        <f>IF(N134="základní",J134,0)</f>
        <v>0</v>
      </c>
      <c r="BF134" s="211">
        <f>IF(N134="snížená",J134,0)</f>
        <v>0</v>
      </c>
      <c r="BG134" s="211">
        <f>IF(N134="zákl. přenesená",J134,0)</f>
        <v>0</v>
      </c>
      <c r="BH134" s="211">
        <f>IF(N134="sníž. přenesená",J134,0)</f>
        <v>0</v>
      </c>
      <c r="BI134" s="211">
        <f>IF(N134="nulová",J134,0)</f>
        <v>0</v>
      </c>
      <c r="BJ134" s="19" t="s">
        <v>34</v>
      </c>
      <c r="BK134" s="211">
        <f>ROUND(I134*H134,2)</f>
        <v>0</v>
      </c>
      <c r="BL134" s="19" t="s">
        <v>131</v>
      </c>
      <c r="BM134" s="210" t="s">
        <v>196</v>
      </c>
    </row>
    <row r="135" s="2" customFormat="1">
      <c r="A135" s="40"/>
      <c r="B135" s="41"/>
      <c r="C135" s="42"/>
      <c r="D135" s="212" t="s">
        <v>133</v>
      </c>
      <c r="E135" s="42"/>
      <c r="F135" s="213" t="s">
        <v>197</v>
      </c>
      <c r="G135" s="42"/>
      <c r="H135" s="42"/>
      <c r="I135" s="214"/>
      <c r="J135" s="42"/>
      <c r="K135" s="42"/>
      <c r="L135" s="46"/>
      <c r="M135" s="215"/>
      <c r="N135" s="216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133</v>
      </c>
      <c r="AU135" s="19" t="s">
        <v>79</v>
      </c>
    </row>
    <row r="136" s="13" customFormat="1">
      <c r="A136" s="13"/>
      <c r="B136" s="217"/>
      <c r="C136" s="218"/>
      <c r="D136" s="219" t="s">
        <v>135</v>
      </c>
      <c r="E136" s="220" t="s">
        <v>19</v>
      </c>
      <c r="F136" s="221" t="s">
        <v>198</v>
      </c>
      <c r="G136" s="218"/>
      <c r="H136" s="220" t="s">
        <v>19</v>
      </c>
      <c r="I136" s="222"/>
      <c r="J136" s="218"/>
      <c r="K136" s="218"/>
      <c r="L136" s="223"/>
      <c r="M136" s="224"/>
      <c r="N136" s="225"/>
      <c r="O136" s="225"/>
      <c r="P136" s="225"/>
      <c r="Q136" s="225"/>
      <c r="R136" s="225"/>
      <c r="S136" s="225"/>
      <c r="T136" s="226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27" t="s">
        <v>135</v>
      </c>
      <c r="AU136" s="227" t="s">
        <v>79</v>
      </c>
      <c r="AV136" s="13" t="s">
        <v>34</v>
      </c>
      <c r="AW136" s="13" t="s">
        <v>33</v>
      </c>
      <c r="AX136" s="13" t="s">
        <v>73</v>
      </c>
      <c r="AY136" s="227" t="s">
        <v>123</v>
      </c>
    </row>
    <row r="137" s="14" customFormat="1">
      <c r="A137" s="14"/>
      <c r="B137" s="228"/>
      <c r="C137" s="229"/>
      <c r="D137" s="219" t="s">
        <v>135</v>
      </c>
      <c r="E137" s="230" t="s">
        <v>19</v>
      </c>
      <c r="F137" s="231" t="s">
        <v>199</v>
      </c>
      <c r="G137" s="229"/>
      <c r="H137" s="232">
        <v>0.051999999999999998</v>
      </c>
      <c r="I137" s="233"/>
      <c r="J137" s="229"/>
      <c r="K137" s="229"/>
      <c r="L137" s="234"/>
      <c r="M137" s="235"/>
      <c r="N137" s="236"/>
      <c r="O137" s="236"/>
      <c r="P137" s="236"/>
      <c r="Q137" s="236"/>
      <c r="R137" s="236"/>
      <c r="S137" s="236"/>
      <c r="T137" s="237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38" t="s">
        <v>135</v>
      </c>
      <c r="AU137" s="238" t="s">
        <v>79</v>
      </c>
      <c r="AV137" s="14" t="s">
        <v>79</v>
      </c>
      <c r="AW137" s="14" t="s">
        <v>33</v>
      </c>
      <c r="AX137" s="14" t="s">
        <v>73</v>
      </c>
      <c r="AY137" s="238" t="s">
        <v>123</v>
      </c>
    </row>
    <row r="138" s="15" customFormat="1">
      <c r="A138" s="15"/>
      <c r="B138" s="239"/>
      <c r="C138" s="240"/>
      <c r="D138" s="219" t="s">
        <v>135</v>
      </c>
      <c r="E138" s="241" t="s">
        <v>19</v>
      </c>
      <c r="F138" s="242" t="s">
        <v>137</v>
      </c>
      <c r="G138" s="240"/>
      <c r="H138" s="243">
        <v>0.051999999999999998</v>
      </c>
      <c r="I138" s="244"/>
      <c r="J138" s="240"/>
      <c r="K138" s="240"/>
      <c r="L138" s="245"/>
      <c r="M138" s="246"/>
      <c r="N138" s="247"/>
      <c r="O138" s="247"/>
      <c r="P138" s="247"/>
      <c r="Q138" s="247"/>
      <c r="R138" s="247"/>
      <c r="S138" s="247"/>
      <c r="T138" s="248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49" t="s">
        <v>135</v>
      </c>
      <c r="AU138" s="249" t="s">
        <v>79</v>
      </c>
      <c r="AV138" s="15" t="s">
        <v>131</v>
      </c>
      <c r="AW138" s="15" t="s">
        <v>33</v>
      </c>
      <c r="AX138" s="15" t="s">
        <v>34</v>
      </c>
      <c r="AY138" s="249" t="s">
        <v>123</v>
      </c>
    </row>
    <row r="139" s="2" customFormat="1" ht="16.5" customHeight="1">
      <c r="A139" s="40"/>
      <c r="B139" s="41"/>
      <c r="C139" s="199" t="s">
        <v>200</v>
      </c>
      <c r="D139" s="199" t="s">
        <v>126</v>
      </c>
      <c r="E139" s="200" t="s">
        <v>201</v>
      </c>
      <c r="F139" s="201" t="s">
        <v>202</v>
      </c>
      <c r="G139" s="202" t="s">
        <v>168</v>
      </c>
      <c r="H139" s="203">
        <v>0.11500000000000001</v>
      </c>
      <c r="I139" s="204"/>
      <c r="J139" s="205">
        <f>ROUND(I139*H139,2)</f>
        <v>0</v>
      </c>
      <c r="K139" s="201" t="s">
        <v>130</v>
      </c>
      <c r="L139" s="46"/>
      <c r="M139" s="206" t="s">
        <v>19</v>
      </c>
      <c r="N139" s="207" t="s">
        <v>44</v>
      </c>
      <c r="O139" s="86"/>
      <c r="P139" s="208">
        <f>O139*H139</f>
        <v>0</v>
      </c>
      <c r="Q139" s="208">
        <v>0.016070000000000001</v>
      </c>
      <c r="R139" s="208">
        <f>Q139*H139</f>
        <v>0.0018480500000000002</v>
      </c>
      <c r="S139" s="208">
        <v>0</v>
      </c>
      <c r="T139" s="209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0" t="s">
        <v>131</v>
      </c>
      <c r="AT139" s="210" t="s">
        <v>126</v>
      </c>
      <c r="AU139" s="210" t="s">
        <v>79</v>
      </c>
      <c r="AY139" s="19" t="s">
        <v>123</v>
      </c>
      <c r="BE139" s="211">
        <f>IF(N139="základní",J139,0)</f>
        <v>0</v>
      </c>
      <c r="BF139" s="211">
        <f>IF(N139="snížená",J139,0)</f>
        <v>0</v>
      </c>
      <c r="BG139" s="211">
        <f>IF(N139="zákl. přenesená",J139,0)</f>
        <v>0</v>
      </c>
      <c r="BH139" s="211">
        <f>IF(N139="sníž. přenesená",J139,0)</f>
        <v>0</v>
      </c>
      <c r="BI139" s="211">
        <f>IF(N139="nulová",J139,0)</f>
        <v>0</v>
      </c>
      <c r="BJ139" s="19" t="s">
        <v>34</v>
      </c>
      <c r="BK139" s="211">
        <f>ROUND(I139*H139,2)</f>
        <v>0</v>
      </c>
      <c r="BL139" s="19" t="s">
        <v>131</v>
      </c>
      <c r="BM139" s="210" t="s">
        <v>203</v>
      </c>
    </row>
    <row r="140" s="2" customFormat="1">
      <c r="A140" s="40"/>
      <c r="B140" s="41"/>
      <c r="C140" s="42"/>
      <c r="D140" s="212" t="s">
        <v>133</v>
      </c>
      <c r="E140" s="42"/>
      <c r="F140" s="213" t="s">
        <v>204</v>
      </c>
      <c r="G140" s="42"/>
      <c r="H140" s="42"/>
      <c r="I140" s="214"/>
      <c r="J140" s="42"/>
      <c r="K140" s="42"/>
      <c r="L140" s="46"/>
      <c r="M140" s="215"/>
      <c r="N140" s="216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133</v>
      </c>
      <c r="AU140" s="19" t="s">
        <v>79</v>
      </c>
    </row>
    <row r="141" s="14" customFormat="1">
      <c r="A141" s="14"/>
      <c r="B141" s="228"/>
      <c r="C141" s="229"/>
      <c r="D141" s="219" t="s">
        <v>135</v>
      </c>
      <c r="E141" s="230" t="s">
        <v>19</v>
      </c>
      <c r="F141" s="231" t="s">
        <v>205</v>
      </c>
      <c r="G141" s="229"/>
      <c r="H141" s="232">
        <v>0.11500000000000001</v>
      </c>
      <c r="I141" s="233"/>
      <c r="J141" s="229"/>
      <c r="K141" s="229"/>
      <c r="L141" s="234"/>
      <c r="M141" s="235"/>
      <c r="N141" s="236"/>
      <c r="O141" s="236"/>
      <c r="P141" s="236"/>
      <c r="Q141" s="236"/>
      <c r="R141" s="236"/>
      <c r="S141" s="236"/>
      <c r="T141" s="237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38" t="s">
        <v>135</v>
      </c>
      <c r="AU141" s="238" t="s">
        <v>79</v>
      </c>
      <c r="AV141" s="14" t="s">
        <v>79</v>
      </c>
      <c r="AW141" s="14" t="s">
        <v>33</v>
      </c>
      <c r="AX141" s="14" t="s">
        <v>34</v>
      </c>
      <c r="AY141" s="238" t="s">
        <v>123</v>
      </c>
    </row>
    <row r="142" s="2" customFormat="1" ht="16.5" customHeight="1">
      <c r="A142" s="40"/>
      <c r="B142" s="41"/>
      <c r="C142" s="199" t="s">
        <v>206</v>
      </c>
      <c r="D142" s="199" t="s">
        <v>126</v>
      </c>
      <c r="E142" s="200" t="s">
        <v>207</v>
      </c>
      <c r="F142" s="201" t="s">
        <v>208</v>
      </c>
      <c r="G142" s="202" t="s">
        <v>168</v>
      </c>
      <c r="H142" s="203">
        <v>0.11500000000000001</v>
      </c>
      <c r="I142" s="204"/>
      <c r="J142" s="205">
        <f>ROUND(I142*H142,2)</f>
        <v>0</v>
      </c>
      <c r="K142" s="201" t="s">
        <v>130</v>
      </c>
      <c r="L142" s="46"/>
      <c r="M142" s="206" t="s">
        <v>19</v>
      </c>
      <c r="N142" s="207" t="s">
        <v>44</v>
      </c>
      <c r="O142" s="86"/>
      <c r="P142" s="208">
        <f>O142*H142</f>
        <v>0</v>
      </c>
      <c r="Q142" s="208">
        <v>0</v>
      </c>
      <c r="R142" s="208">
        <f>Q142*H142</f>
        <v>0</v>
      </c>
      <c r="S142" s="208">
        <v>0</v>
      </c>
      <c r="T142" s="209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0" t="s">
        <v>131</v>
      </c>
      <c r="AT142" s="210" t="s">
        <v>126</v>
      </c>
      <c r="AU142" s="210" t="s">
        <v>79</v>
      </c>
      <c r="AY142" s="19" t="s">
        <v>123</v>
      </c>
      <c r="BE142" s="211">
        <f>IF(N142="základní",J142,0)</f>
        <v>0</v>
      </c>
      <c r="BF142" s="211">
        <f>IF(N142="snížená",J142,0)</f>
        <v>0</v>
      </c>
      <c r="BG142" s="211">
        <f>IF(N142="zákl. přenesená",J142,0)</f>
        <v>0</v>
      </c>
      <c r="BH142" s="211">
        <f>IF(N142="sníž. přenesená",J142,0)</f>
        <v>0</v>
      </c>
      <c r="BI142" s="211">
        <f>IF(N142="nulová",J142,0)</f>
        <v>0</v>
      </c>
      <c r="BJ142" s="19" t="s">
        <v>34</v>
      </c>
      <c r="BK142" s="211">
        <f>ROUND(I142*H142,2)</f>
        <v>0</v>
      </c>
      <c r="BL142" s="19" t="s">
        <v>131</v>
      </c>
      <c r="BM142" s="210" t="s">
        <v>209</v>
      </c>
    </row>
    <row r="143" s="2" customFormat="1">
      <c r="A143" s="40"/>
      <c r="B143" s="41"/>
      <c r="C143" s="42"/>
      <c r="D143" s="212" t="s">
        <v>133</v>
      </c>
      <c r="E143" s="42"/>
      <c r="F143" s="213" t="s">
        <v>210</v>
      </c>
      <c r="G143" s="42"/>
      <c r="H143" s="42"/>
      <c r="I143" s="214"/>
      <c r="J143" s="42"/>
      <c r="K143" s="42"/>
      <c r="L143" s="46"/>
      <c r="M143" s="215"/>
      <c r="N143" s="216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133</v>
      </c>
      <c r="AU143" s="19" t="s">
        <v>79</v>
      </c>
    </row>
    <row r="144" s="2" customFormat="1" ht="21.75" customHeight="1">
      <c r="A144" s="40"/>
      <c r="B144" s="41"/>
      <c r="C144" s="199" t="s">
        <v>8</v>
      </c>
      <c r="D144" s="199" t="s">
        <v>126</v>
      </c>
      <c r="E144" s="200" t="s">
        <v>211</v>
      </c>
      <c r="F144" s="201" t="s">
        <v>212</v>
      </c>
      <c r="G144" s="202" t="s">
        <v>168</v>
      </c>
      <c r="H144" s="203">
        <v>19.719999999999999</v>
      </c>
      <c r="I144" s="204"/>
      <c r="J144" s="205">
        <f>ROUND(I144*H144,2)</f>
        <v>0</v>
      </c>
      <c r="K144" s="201" t="s">
        <v>130</v>
      </c>
      <c r="L144" s="46"/>
      <c r="M144" s="206" t="s">
        <v>19</v>
      </c>
      <c r="N144" s="207" t="s">
        <v>44</v>
      </c>
      <c r="O144" s="86"/>
      <c r="P144" s="208">
        <f>O144*H144</f>
        <v>0</v>
      </c>
      <c r="Q144" s="208">
        <v>0.063</v>
      </c>
      <c r="R144" s="208">
        <f>Q144*H144</f>
        <v>1.2423599999999999</v>
      </c>
      <c r="S144" s="208">
        <v>0</v>
      </c>
      <c r="T144" s="209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0" t="s">
        <v>131</v>
      </c>
      <c r="AT144" s="210" t="s">
        <v>126</v>
      </c>
      <c r="AU144" s="210" t="s">
        <v>79</v>
      </c>
      <c r="AY144" s="19" t="s">
        <v>123</v>
      </c>
      <c r="BE144" s="211">
        <f>IF(N144="základní",J144,0)</f>
        <v>0</v>
      </c>
      <c r="BF144" s="211">
        <f>IF(N144="snížená",J144,0)</f>
        <v>0</v>
      </c>
      <c r="BG144" s="211">
        <f>IF(N144="zákl. přenesená",J144,0)</f>
        <v>0</v>
      </c>
      <c r="BH144" s="211">
        <f>IF(N144="sníž. přenesená",J144,0)</f>
        <v>0</v>
      </c>
      <c r="BI144" s="211">
        <f>IF(N144="nulová",J144,0)</f>
        <v>0</v>
      </c>
      <c r="BJ144" s="19" t="s">
        <v>34</v>
      </c>
      <c r="BK144" s="211">
        <f>ROUND(I144*H144,2)</f>
        <v>0</v>
      </c>
      <c r="BL144" s="19" t="s">
        <v>131</v>
      </c>
      <c r="BM144" s="210" t="s">
        <v>213</v>
      </c>
    </row>
    <row r="145" s="2" customFormat="1">
      <c r="A145" s="40"/>
      <c r="B145" s="41"/>
      <c r="C145" s="42"/>
      <c r="D145" s="212" t="s">
        <v>133</v>
      </c>
      <c r="E145" s="42"/>
      <c r="F145" s="213" t="s">
        <v>214</v>
      </c>
      <c r="G145" s="42"/>
      <c r="H145" s="42"/>
      <c r="I145" s="214"/>
      <c r="J145" s="42"/>
      <c r="K145" s="42"/>
      <c r="L145" s="46"/>
      <c r="M145" s="215"/>
      <c r="N145" s="216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133</v>
      </c>
      <c r="AU145" s="19" t="s">
        <v>79</v>
      </c>
    </row>
    <row r="146" s="13" customFormat="1">
      <c r="A146" s="13"/>
      <c r="B146" s="217"/>
      <c r="C146" s="218"/>
      <c r="D146" s="219" t="s">
        <v>135</v>
      </c>
      <c r="E146" s="220" t="s">
        <v>19</v>
      </c>
      <c r="F146" s="221" t="s">
        <v>215</v>
      </c>
      <c r="G146" s="218"/>
      <c r="H146" s="220" t="s">
        <v>19</v>
      </c>
      <c r="I146" s="222"/>
      <c r="J146" s="218"/>
      <c r="K146" s="218"/>
      <c r="L146" s="223"/>
      <c r="M146" s="224"/>
      <c r="N146" s="225"/>
      <c r="O146" s="225"/>
      <c r="P146" s="225"/>
      <c r="Q146" s="225"/>
      <c r="R146" s="225"/>
      <c r="S146" s="225"/>
      <c r="T146" s="226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27" t="s">
        <v>135</v>
      </c>
      <c r="AU146" s="227" t="s">
        <v>79</v>
      </c>
      <c r="AV146" s="13" t="s">
        <v>34</v>
      </c>
      <c r="AW146" s="13" t="s">
        <v>33</v>
      </c>
      <c r="AX146" s="13" t="s">
        <v>73</v>
      </c>
      <c r="AY146" s="227" t="s">
        <v>123</v>
      </c>
    </row>
    <row r="147" s="14" customFormat="1">
      <c r="A147" s="14"/>
      <c r="B147" s="228"/>
      <c r="C147" s="229"/>
      <c r="D147" s="219" t="s">
        <v>135</v>
      </c>
      <c r="E147" s="230" t="s">
        <v>19</v>
      </c>
      <c r="F147" s="231" t="s">
        <v>216</v>
      </c>
      <c r="G147" s="229"/>
      <c r="H147" s="232">
        <v>19.719999999999999</v>
      </c>
      <c r="I147" s="233"/>
      <c r="J147" s="229"/>
      <c r="K147" s="229"/>
      <c r="L147" s="234"/>
      <c r="M147" s="235"/>
      <c r="N147" s="236"/>
      <c r="O147" s="236"/>
      <c r="P147" s="236"/>
      <c r="Q147" s="236"/>
      <c r="R147" s="236"/>
      <c r="S147" s="236"/>
      <c r="T147" s="237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38" t="s">
        <v>135</v>
      </c>
      <c r="AU147" s="238" t="s">
        <v>79</v>
      </c>
      <c r="AV147" s="14" t="s">
        <v>79</v>
      </c>
      <c r="AW147" s="14" t="s">
        <v>33</v>
      </c>
      <c r="AX147" s="14" t="s">
        <v>73</v>
      </c>
      <c r="AY147" s="238" t="s">
        <v>123</v>
      </c>
    </row>
    <row r="148" s="15" customFormat="1">
      <c r="A148" s="15"/>
      <c r="B148" s="239"/>
      <c r="C148" s="240"/>
      <c r="D148" s="219" t="s">
        <v>135</v>
      </c>
      <c r="E148" s="241" t="s">
        <v>19</v>
      </c>
      <c r="F148" s="242" t="s">
        <v>137</v>
      </c>
      <c r="G148" s="240"/>
      <c r="H148" s="243">
        <v>19.719999999999999</v>
      </c>
      <c r="I148" s="244"/>
      <c r="J148" s="240"/>
      <c r="K148" s="240"/>
      <c r="L148" s="245"/>
      <c r="M148" s="246"/>
      <c r="N148" s="247"/>
      <c r="O148" s="247"/>
      <c r="P148" s="247"/>
      <c r="Q148" s="247"/>
      <c r="R148" s="247"/>
      <c r="S148" s="247"/>
      <c r="T148" s="248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49" t="s">
        <v>135</v>
      </c>
      <c r="AU148" s="249" t="s">
        <v>79</v>
      </c>
      <c r="AV148" s="15" t="s">
        <v>131</v>
      </c>
      <c r="AW148" s="15" t="s">
        <v>33</v>
      </c>
      <c r="AX148" s="15" t="s">
        <v>34</v>
      </c>
      <c r="AY148" s="249" t="s">
        <v>123</v>
      </c>
    </row>
    <row r="149" s="2" customFormat="1" ht="24.15" customHeight="1">
      <c r="A149" s="40"/>
      <c r="B149" s="41"/>
      <c r="C149" s="199" t="s">
        <v>217</v>
      </c>
      <c r="D149" s="199" t="s">
        <v>126</v>
      </c>
      <c r="E149" s="200" t="s">
        <v>218</v>
      </c>
      <c r="F149" s="201" t="s">
        <v>219</v>
      </c>
      <c r="G149" s="202" t="s">
        <v>129</v>
      </c>
      <c r="H149" s="203">
        <v>1</v>
      </c>
      <c r="I149" s="204"/>
      <c r="J149" s="205">
        <f>ROUND(I149*H149,2)</f>
        <v>0</v>
      </c>
      <c r="K149" s="201" t="s">
        <v>130</v>
      </c>
      <c r="L149" s="46"/>
      <c r="M149" s="206" t="s">
        <v>19</v>
      </c>
      <c r="N149" s="207" t="s">
        <v>44</v>
      </c>
      <c r="O149" s="86"/>
      <c r="P149" s="208">
        <f>O149*H149</f>
        <v>0</v>
      </c>
      <c r="Q149" s="208">
        <v>0.056439999999999997</v>
      </c>
      <c r="R149" s="208">
        <f>Q149*H149</f>
        <v>0.056439999999999997</v>
      </c>
      <c r="S149" s="208">
        <v>0</v>
      </c>
      <c r="T149" s="209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0" t="s">
        <v>131</v>
      </c>
      <c r="AT149" s="210" t="s">
        <v>126</v>
      </c>
      <c r="AU149" s="210" t="s">
        <v>79</v>
      </c>
      <c r="AY149" s="19" t="s">
        <v>123</v>
      </c>
      <c r="BE149" s="211">
        <f>IF(N149="základní",J149,0)</f>
        <v>0</v>
      </c>
      <c r="BF149" s="211">
        <f>IF(N149="snížená",J149,0)</f>
        <v>0</v>
      </c>
      <c r="BG149" s="211">
        <f>IF(N149="zákl. přenesená",J149,0)</f>
        <v>0</v>
      </c>
      <c r="BH149" s="211">
        <f>IF(N149="sníž. přenesená",J149,0)</f>
        <v>0</v>
      </c>
      <c r="BI149" s="211">
        <f>IF(N149="nulová",J149,0)</f>
        <v>0</v>
      </c>
      <c r="BJ149" s="19" t="s">
        <v>34</v>
      </c>
      <c r="BK149" s="211">
        <f>ROUND(I149*H149,2)</f>
        <v>0</v>
      </c>
      <c r="BL149" s="19" t="s">
        <v>131</v>
      </c>
      <c r="BM149" s="210" t="s">
        <v>220</v>
      </c>
    </row>
    <row r="150" s="2" customFormat="1">
      <c r="A150" s="40"/>
      <c r="B150" s="41"/>
      <c r="C150" s="42"/>
      <c r="D150" s="212" t="s">
        <v>133</v>
      </c>
      <c r="E150" s="42"/>
      <c r="F150" s="213" t="s">
        <v>221</v>
      </c>
      <c r="G150" s="42"/>
      <c r="H150" s="42"/>
      <c r="I150" s="214"/>
      <c r="J150" s="42"/>
      <c r="K150" s="42"/>
      <c r="L150" s="46"/>
      <c r="M150" s="215"/>
      <c r="N150" s="216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133</v>
      </c>
      <c r="AU150" s="19" t="s">
        <v>79</v>
      </c>
    </row>
    <row r="151" s="2" customFormat="1" ht="24.15" customHeight="1">
      <c r="A151" s="40"/>
      <c r="B151" s="41"/>
      <c r="C151" s="250" t="s">
        <v>222</v>
      </c>
      <c r="D151" s="250" t="s">
        <v>150</v>
      </c>
      <c r="E151" s="251" t="s">
        <v>223</v>
      </c>
      <c r="F151" s="252" t="s">
        <v>224</v>
      </c>
      <c r="G151" s="253" t="s">
        <v>129</v>
      </c>
      <c r="H151" s="254">
        <v>1</v>
      </c>
      <c r="I151" s="255"/>
      <c r="J151" s="256">
        <f>ROUND(I151*H151,2)</f>
        <v>0</v>
      </c>
      <c r="K151" s="252" t="s">
        <v>19</v>
      </c>
      <c r="L151" s="257"/>
      <c r="M151" s="258" t="s">
        <v>19</v>
      </c>
      <c r="N151" s="259" t="s">
        <v>44</v>
      </c>
      <c r="O151" s="86"/>
      <c r="P151" s="208">
        <f>O151*H151</f>
        <v>0</v>
      </c>
      <c r="Q151" s="208">
        <v>0.01272</v>
      </c>
      <c r="R151" s="208">
        <f>Q151*H151</f>
        <v>0.01272</v>
      </c>
      <c r="S151" s="208">
        <v>0</v>
      </c>
      <c r="T151" s="209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0" t="s">
        <v>153</v>
      </c>
      <c r="AT151" s="210" t="s">
        <v>150</v>
      </c>
      <c r="AU151" s="210" t="s">
        <v>79</v>
      </c>
      <c r="AY151" s="19" t="s">
        <v>123</v>
      </c>
      <c r="BE151" s="211">
        <f>IF(N151="základní",J151,0)</f>
        <v>0</v>
      </c>
      <c r="BF151" s="211">
        <f>IF(N151="snížená",J151,0)</f>
        <v>0</v>
      </c>
      <c r="BG151" s="211">
        <f>IF(N151="zákl. přenesená",J151,0)</f>
        <v>0</v>
      </c>
      <c r="BH151" s="211">
        <f>IF(N151="sníž. přenesená",J151,0)</f>
        <v>0</v>
      </c>
      <c r="BI151" s="211">
        <f>IF(N151="nulová",J151,0)</f>
        <v>0</v>
      </c>
      <c r="BJ151" s="19" t="s">
        <v>34</v>
      </c>
      <c r="BK151" s="211">
        <f>ROUND(I151*H151,2)</f>
        <v>0</v>
      </c>
      <c r="BL151" s="19" t="s">
        <v>131</v>
      </c>
      <c r="BM151" s="210" t="s">
        <v>225</v>
      </c>
    </row>
    <row r="152" s="12" customFormat="1" ht="22.8" customHeight="1">
      <c r="A152" s="12"/>
      <c r="B152" s="183"/>
      <c r="C152" s="184"/>
      <c r="D152" s="185" t="s">
        <v>72</v>
      </c>
      <c r="E152" s="197" t="s">
        <v>192</v>
      </c>
      <c r="F152" s="197" t="s">
        <v>226</v>
      </c>
      <c r="G152" s="184"/>
      <c r="H152" s="184"/>
      <c r="I152" s="187"/>
      <c r="J152" s="198">
        <f>BK152</f>
        <v>0</v>
      </c>
      <c r="K152" s="184"/>
      <c r="L152" s="189"/>
      <c r="M152" s="190"/>
      <c r="N152" s="191"/>
      <c r="O152" s="191"/>
      <c r="P152" s="192">
        <f>SUM(P153:P186)</f>
        <v>0</v>
      </c>
      <c r="Q152" s="191"/>
      <c r="R152" s="192">
        <f>SUM(R153:R186)</f>
        <v>0.0036480000000000002</v>
      </c>
      <c r="S152" s="191"/>
      <c r="T152" s="193">
        <f>SUM(T153:T186)</f>
        <v>29.578765000000001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194" t="s">
        <v>34</v>
      </c>
      <c r="AT152" s="195" t="s">
        <v>72</v>
      </c>
      <c r="AU152" s="195" t="s">
        <v>34</v>
      </c>
      <c r="AY152" s="194" t="s">
        <v>123</v>
      </c>
      <c r="BK152" s="196">
        <f>SUM(BK153:BK186)</f>
        <v>0</v>
      </c>
    </row>
    <row r="153" s="2" customFormat="1" ht="24.15" customHeight="1">
      <c r="A153" s="40"/>
      <c r="B153" s="41"/>
      <c r="C153" s="199" t="s">
        <v>227</v>
      </c>
      <c r="D153" s="199" t="s">
        <v>126</v>
      </c>
      <c r="E153" s="200" t="s">
        <v>228</v>
      </c>
      <c r="F153" s="201" t="s">
        <v>229</v>
      </c>
      <c r="G153" s="202" t="s">
        <v>168</v>
      </c>
      <c r="H153" s="203">
        <v>221</v>
      </c>
      <c r="I153" s="204"/>
      <c r="J153" s="205">
        <f>ROUND(I153*H153,2)</f>
        <v>0</v>
      </c>
      <c r="K153" s="201" t="s">
        <v>130</v>
      </c>
      <c r="L153" s="46"/>
      <c r="M153" s="206" t="s">
        <v>19</v>
      </c>
      <c r="N153" s="207" t="s">
        <v>44</v>
      </c>
      <c r="O153" s="86"/>
      <c r="P153" s="208">
        <f>O153*H153</f>
        <v>0</v>
      </c>
      <c r="Q153" s="208">
        <v>0</v>
      </c>
      <c r="R153" s="208">
        <f>Q153*H153</f>
        <v>0</v>
      </c>
      <c r="S153" s="208">
        <v>0</v>
      </c>
      <c r="T153" s="209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0" t="s">
        <v>131</v>
      </c>
      <c r="AT153" s="210" t="s">
        <v>126</v>
      </c>
      <c r="AU153" s="210" t="s">
        <v>79</v>
      </c>
      <c r="AY153" s="19" t="s">
        <v>123</v>
      </c>
      <c r="BE153" s="211">
        <f>IF(N153="základní",J153,0)</f>
        <v>0</v>
      </c>
      <c r="BF153" s="211">
        <f>IF(N153="snížená",J153,0)</f>
        <v>0</v>
      </c>
      <c r="BG153" s="211">
        <f>IF(N153="zákl. přenesená",J153,0)</f>
        <v>0</v>
      </c>
      <c r="BH153" s="211">
        <f>IF(N153="sníž. přenesená",J153,0)</f>
        <v>0</v>
      </c>
      <c r="BI153" s="211">
        <f>IF(N153="nulová",J153,0)</f>
        <v>0</v>
      </c>
      <c r="BJ153" s="19" t="s">
        <v>34</v>
      </c>
      <c r="BK153" s="211">
        <f>ROUND(I153*H153,2)</f>
        <v>0</v>
      </c>
      <c r="BL153" s="19" t="s">
        <v>131</v>
      </c>
      <c r="BM153" s="210" t="s">
        <v>230</v>
      </c>
    </row>
    <row r="154" s="2" customFormat="1">
      <c r="A154" s="40"/>
      <c r="B154" s="41"/>
      <c r="C154" s="42"/>
      <c r="D154" s="212" t="s">
        <v>133</v>
      </c>
      <c r="E154" s="42"/>
      <c r="F154" s="213" t="s">
        <v>231</v>
      </c>
      <c r="G154" s="42"/>
      <c r="H154" s="42"/>
      <c r="I154" s="214"/>
      <c r="J154" s="42"/>
      <c r="K154" s="42"/>
      <c r="L154" s="46"/>
      <c r="M154" s="215"/>
      <c r="N154" s="216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133</v>
      </c>
      <c r="AU154" s="19" t="s">
        <v>79</v>
      </c>
    </row>
    <row r="155" s="13" customFormat="1">
      <c r="A155" s="13"/>
      <c r="B155" s="217"/>
      <c r="C155" s="218"/>
      <c r="D155" s="219" t="s">
        <v>135</v>
      </c>
      <c r="E155" s="220" t="s">
        <v>19</v>
      </c>
      <c r="F155" s="221" t="s">
        <v>232</v>
      </c>
      <c r="G155" s="218"/>
      <c r="H155" s="220" t="s">
        <v>19</v>
      </c>
      <c r="I155" s="222"/>
      <c r="J155" s="218"/>
      <c r="K155" s="218"/>
      <c r="L155" s="223"/>
      <c r="M155" s="224"/>
      <c r="N155" s="225"/>
      <c r="O155" s="225"/>
      <c r="P155" s="225"/>
      <c r="Q155" s="225"/>
      <c r="R155" s="225"/>
      <c r="S155" s="225"/>
      <c r="T155" s="226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27" t="s">
        <v>135</v>
      </c>
      <c r="AU155" s="227" t="s">
        <v>79</v>
      </c>
      <c r="AV155" s="13" t="s">
        <v>34</v>
      </c>
      <c r="AW155" s="13" t="s">
        <v>33</v>
      </c>
      <c r="AX155" s="13" t="s">
        <v>73</v>
      </c>
      <c r="AY155" s="227" t="s">
        <v>123</v>
      </c>
    </row>
    <row r="156" s="14" customFormat="1">
      <c r="A156" s="14"/>
      <c r="B156" s="228"/>
      <c r="C156" s="229"/>
      <c r="D156" s="219" t="s">
        <v>135</v>
      </c>
      <c r="E156" s="230" t="s">
        <v>19</v>
      </c>
      <c r="F156" s="231" t="s">
        <v>233</v>
      </c>
      <c r="G156" s="229"/>
      <c r="H156" s="232">
        <v>221</v>
      </c>
      <c r="I156" s="233"/>
      <c r="J156" s="229"/>
      <c r="K156" s="229"/>
      <c r="L156" s="234"/>
      <c r="M156" s="235"/>
      <c r="N156" s="236"/>
      <c r="O156" s="236"/>
      <c r="P156" s="236"/>
      <c r="Q156" s="236"/>
      <c r="R156" s="236"/>
      <c r="S156" s="236"/>
      <c r="T156" s="237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38" t="s">
        <v>135</v>
      </c>
      <c r="AU156" s="238" t="s">
        <v>79</v>
      </c>
      <c r="AV156" s="14" t="s">
        <v>79</v>
      </c>
      <c r="AW156" s="14" t="s">
        <v>33</v>
      </c>
      <c r="AX156" s="14" t="s">
        <v>73</v>
      </c>
      <c r="AY156" s="238" t="s">
        <v>123</v>
      </c>
    </row>
    <row r="157" s="15" customFormat="1">
      <c r="A157" s="15"/>
      <c r="B157" s="239"/>
      <c r="C157" s="240"/>
      <c r="D157" s="219" t="s">
        <v>135</v>
      </c>
      <c r="E157" s="241" t="s">
        <v>19</v>
      </c>
      <c r="F157" s="242" t="s">
        <v>137</v>
      </c>
      <c r="G157" s="240"/>
      <c r="H157" s="243">
        <v>221</v>
      </c>
      <c r="I157" s="244"/>
      <c r="J157" s="240"/>
      <c r="K157" s="240"/>
      <c r="L157" s="245"/>
      <c r="M157" s="246"/>
      <c r="N157" s="247"/>
      <c r="O157" s="247"/>
      <c r="P157" s="247"/>
      <c r="Q157" s="247"/>
      <c r="R157" s="247"/>
      <c r="S157" s="247"/>
      <c r="T157" s="248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49" t="s">
        <v>135</v>
      </c>
      <c r="AU157" s="249" t="s">
        <v>79</v>
      </c>
      <c r="AV157" s="15" t="s">
        <v>131</v>
      </c>
      <c r="AW157" s="15" t="s">
        <v>33</v>
      </c>
      <c r="AX157" s="15" t="s">
        <v>34</v>
      </c>
      <c r="AY157" s="249" t="s">
        <v>123</v>
      </c>
    </row>
    <row r="158" s="2" customFormat="1" ht="33" customHeight="1">
      <c r="A158" s="40"/>
      <c r="B158" s="41"/>
      <c r="C158" s="199" t="s">
        <v>234</v>
      </c>
      <c r="D158" s="199" t="s">
        <v>126</v>
      </c>
      <c r="E158" s="200" t="s">
        <v>235</v>
      </c>
      <c r="F158" s="201" t="s">
        <v>236</v>
      </c>
      <c r="G158" s="202" t="s">
        <v>168</v>
      </c>
      <c r="H158" s="203">
        <v>13260</v>
      </c>
      <c r="I158" s="204"/>
      <c r="J158" s="205">
        <f>ROUND(I158*H158,2)</f>
        <v>0</v>
      </c>
      <c r="K158" s="201" t="s">
        <v>130</v>
      </c>
      <c r="L158" s="46"/>
      <c r="M158" s="206" t="s">
        <v>19</v>
      </c>
      <c r="N158" s="207" t="s">
        <v>44</v>
      </c>
      <c r="O158" s="86"/>
      <c r="P158" s="208">
        <f>O158*H158</f>
        <v>0</v>
      </c>
      <c r="Q158" s="208">
        <v>0</v>
      </c>
      <c r="R158" s="208">
        <f>Q158*H158</f>
        <v>0</v>
      </c>
      <c r="S158" s="208">
        <v>0</v>
      </c>
      <c r="T158" s="209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10" t="s">
        <v>131</v>
      </c>
      <c r="AT158" s="210" t="s">
        <v>126</v>
      </c>
      <c r="AU158" s="210" t="s">
        <v>79</v>
      </c>
      <c r="AY158" s="19" t="s">
        <v>123</v>
      </c>
      <c r="BE158" s="211">
        <f>IF(N158="základní",J158,0)</f>
        <v>0</v>
      </c>
      <c r="BF158" s="211">
        <f>IF(N158="snížená",J158,0)</f>
        <v>0</v>
      </c>
      <c r="BG158" s="211">
        <f>IF(N158="zákl. přenesená",J158,0)</f>
        <v>0</v>
      </c>
      <c r="BH158" s="211">
        <f>IF(N158="sníž. přenesená",J158,0)</f>
        <v>0</v>
      </c>
      <c r="BI158" s="211">
        <f>IF(N158="nulová",J158,0)</f>
        <v>0</v>
      </c>
      <c r="BJ158" s="19" t="s">
        <v>34</v>
      </c>
      <c r="BK158" s="211">
        <f>ROUND(I158*H158,2)</f>
        <v>0</v>
      </c>
      <c r="BL158" s="19" t="s">
        <v>131</v>
      </c>
      <c r="BM158" s="210" t="s">
        <v>237</v>
      </c>
    </row>
    <row r="159" s="2" customFormat="1">
      <c r="A159" s="40"/>
      <c r="B159" s="41"/>
      <c r="C159" s="42"/>
      <c r="D159" s="212" t="s">
        <v>133</v>
      </c>
      <c r="E159" s="42"/>
      <c r="F159" s="213" t="s">
        <v>238</v>
      </c>
      <c r="G159" s="42"/>
      <c r="H159" s="42"/>
      <c r="I159" s="214"/>
      <c r="J159" s="42"/>
      <c r="K159" s="42"/>
      <c r="L159" s="46"/>
      <c r="M159" s="215"/>
      <c r="N159" s="216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133</v>
      </c>
      <c r="AU159" s="19" t="s">
        <v>79</v>
      </c>
    </row>
    <row r="160" s="14" customFormat="1">
      <c r="A160" s="14"/>
      <c r="B160" s="228"/>
      <c r="C160" s="229"/>
      <c r="D160" s="219" t="s">
        <v>135</v>
      </c>
      <c r="E160" s="230" t="s">
        <v>19</v>
      </c>
      <c r="F160" s="231" t="s">
        <v>239</v>
      </c>
      <c r="G160" s="229"/>
      <c r="H160" s="232">
        <v>13260</v>
      </c>
      <c r="I160" s="233"/>
      <c r="J160" s="229"/>
      <c r="K160" s="229"/>
      <c r="L160" s="234"/>
      <c r="M160" s="235"/>
      <c r="N160" s="236"/>
      <c r="O160" s="236"/>
      <c r="P160" s="236"/>
      <c r="Q160" s="236"/>
      <c r="R160" s="236"/>
      <c r="S160" s="236"/>
      <c r="T160" s="237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38" t="s">
        <v>135</v>
      </c>
      <c r="AU160" s="238" t="s">
        <v>79</v>
      </c>
      <c r="AV160" s="14" t="s">
        <v>79</v>
      </c>
      <c r="AW160" s="14" t="s">
        <v>33</v>
      </c>
      <c r="AX160" s="14" t="s">
        <v>34</v>
      </c>
      <c r="AY160" s="238" t="s">
        <v>123</v>
      </c>
    </row>
    <row r="161" s="2" customFormat="1" ht="24.15" customHeight="1">
      <c r="A161" s="40"/>
      <c r="B161" s="41"/>
      <c r="C161" s="199" t="s">
        <v>240</v>
      </c>
      <c r="D161" s="199" t="s">
        <v>126</v>
      </c>
      <c r="E161" s="200" t="s">
        <v>241</v>
      </c>
      <c r="F161" s="201" t="s">
        <v>242</v>
      </c>
      <c r="G161" s="202" t="s">
        <v>168</v>
      </c>
      <c r="H161" s="203">
        <v>221</v>
      </c>
      <c r="I161" s="204"/>
      <c r="J161" s="205">
        <f>ROUND(I161*H161,2)</f>
        <v>0</v>
      </c>
      <c r="K161" s="201" t="s">
        <v>130</v>
      </c>
      <c r="L161" s="46"/>
      <c r="M161" s="206" t="s">
        <v>19</v>
      </c>
      <c r="N161" s="207" t="s">
        <v>44</v>
      </c>
      <c r="O161" s="86"/>
      <c r="P161" s="208">
        <f>O161*H161</f>
        <v>0</v>
      </c>
      <c r="Q161" s="208">
        <v>0</v>
      </c>
      <c r="R161" s="208">
        <f>Q161*H161</f>
        <v>0</v>
      </c>
      <c r="S161" s="208">
        <v>0</v>
      </c>
      <c r="T161" s="209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10" t="s">
        <v>131</v>
      </c>
      <c r="AT161" s="210" t="s">
        <v>126</v>
      </c>
      <c r="AU161" s="210" t="s">
        <v>79</v>
      </c>
      <c r="AY161" s="19" t="s">
        <v>123</v>
      </c>
      <c r="BE161" s="211">
        <f>IF(N161="základní",J161,0)</f>
        <v>0</v>
      </c>
      <c r="BF161" s="211">
        <f>IF(N161="snížená",J161,0)</f>
        <v>0</v>
      </c>
      <c r="BG161" s="211">
        <f>IF(N161="zákl. přenesená",J161,0)</f>
        <v>0</v>
      </c>
      <c r="BH161" s="211">
        <f>IF(N161="sníž. přenesená",J161,0)</f>
        <v>0</v>
      </c>
      <c r="BI161" s="211">
        <f>IF(N161="nulová",J161,0)</f>
        <v>0</v>
      </c>
      <c r="BJ161" s="19" t="s">
        <v>34</v>
      </c>
      <c r="BK161" s="211">
        <f>ROUND(I161*H161,2)</f>
        <v>0</v>
      </c>
      <c r="BL161" s="19" t="s">
        <v>131</v>
      </c>
      <c r="BM161" s="210" t="s">
        <v>243</v>
      </c>
    </row>
    <row r="162" s="2" customFormat="1">
      <c r="A162" s="40"/>
      <c r="B162" s="41"/>
      <c r="C162" s="42"/>
      <c r="D162" s="212" t="s">
        <v>133</v>
      </c>
      <c r="E162" s="42"/>
      <c r="F162" s="213" t="s">
        <v>244</v>
      </c>
      <c r="G162" s="42"/>
      <c r="H162" s="42"/>
      <c r="I162" s="214"/>
      <c r="J162" s="42"/>
      <c r="K162" s="42"/>
      <c r="L162" s="46"/>
      <c r="M162" s="215"/>
      <c r="N162" s="216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133</v>
      </c>
      <c r="AU162" s="19" t="s">
        <v>79</v>
      </c>
    </row>
    <row r="163" s="14" customFormat="1">
      <c r="A163" s="14"/>
      <c r="B163" s="228"/>
      <c r="C163" s="229"/>
      <c r="D163" s="219" t="s">
        <v>135</v>
      </c>
      <c r="E163" s="230" t="s">
        <v>19</v>
      </c>
      <c r="F163" s="231" t="s">
        <v>245</v>
      </c>
      <c r="G163" s="229"/>
      <c r="H163" s="232">
        <v>221</v>
      </c>
      <c r="I163" s="233"/>
      <c r="J163" s="229"/>
      <c r="K163" s="229"/>
      <c r="L163" s="234"/>
      <c r="M163" s="235"/>
      <c r="N163" s="236"/>
      <c r="O163" s="236"/>
      <c r="P163" s="236"/>
      <c r="Q163" s="236"/>
      <c r="R163" s="236"/>
      <c r="S163" s="236"/>
      <c r="T163" s="237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38" t="s">
        <v>135</v>
      </c>
      <c r="AU163" s="238" t="s">
        <v>79</v>
      </c>
      <c r="AV163" s="14" t="s">
        <v>79</v>
      </c>
      <c r="AW163" s="14" t="s">
        <v>33</v>
      </c>
      <c r="AX163" s="14" t="s">
        <v>73</v>
      </c>
      <c r="AY163" s="238" t="s">
        <v>123</v>
      </c>
    </row>
    <row r="164" s="15" customFormat="1">
      <c r="A164" s="15"/>
      <c r="B164" s="239"/>
      <c r="C164" s="240"/>
      <c r="D164" s="219" t="s">
        <v>135</v>
      </c>
      <c r="E164" s="241" t="s">
        <v>19</v>
      </c>
      <c r="F164" s="242" t="s">
        <v>137</v>
      </c>
      <c r="G164" s="240"/>
      <c r="H164" s="243">
        <v>221</v>
      </c>
      <c r="I164" s="244"/>
      <c r="J164" s="240"/>
      <c r="K164" s="240"/>
      <c r="L164" s="245"/>
      <c r="M164" s="246"/>
      <c r="N164" s="247"/>
      <c r="O164" s="247"/>
      <c r="P164" s="247"/>
      <c r="Q164" s="247"/>
      <c r="R164" s="247"/>
      <c r="S164" s="247"/>
      <c r="T164" s="248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49" t="s">
        <v>135</v>
      </c>
      <c r="AU164" s="249" t="s">
        <v>79</v>
      </c>
      <c r="AV164" s="15" t="s">
        <v>131</v>
      </c>
      <c r="AW164" s="15" t="s">
        <v>33</v>
      </c>
      <c r="AX164" s="15" t="s">
        <v>34</v>
      </c>
      <c r="AY164" s="249" t="s">
        <v>123</v>
      </c>
    </row>
    <row r="165" s="2" customFormat="1" ht="24.15" customHeight="1">
      <c r="A165" s="40"/>
      <c r="B165" s="41"/>
      <c r="C165" s="199" t="s">
        <v>246</v>
      </c>
      <c r="D165" s="199" t="s">
        <v>126</v>
      </c>
      <c r="E165" s="200" t="s">
        <v>247</v>
      </c>
      <c r="F165" s="201" t="s">
        <v>248</v>
      </c>
      <c r="G165" s="202" t="s">
        <v>168</v>
      </c>
      <c r="H165" s="203">
        <v>91.200000000000003</v>
      </c>
      <c r="I165" s="204"/>
      <c r="J165" s="205">
        <f>ROUND(I165*H165,2)</f>
        <v>0</v>
      </c>
      <c r="K165" s="201" t="s">
        <v>130</v>
      </c>
      <c r="L165" s="46"/>
      <c r="M165" s="206" t="s">
        <v>19</v>
      </c>
      <c r="N165" s="207" t="s">
        <v>44</v>
      </c>
      <c r="O165" s="86"/>
      <c r="P165" s="208">
        <f>O165*H165</f>
        <v>0</v>
      </c>
      <c r="Q165" s="208">
        <v>4.0000000000000003E-05</v>
      </c>
      <c r="R165" s="208">
        <f>Q165*H165</f>
        <v>0.0036480000000000002</v>
      </c>
      <c r="S165" s="208">
        <v>0</v>
      </c>
      <c r="T165" s="209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10" t="s">
        <v>131</v>
      </c>
      <c r="AT165" s="210" t="s">
        <v>126</v>
      </c>
      <c r="AU165" s="210" t="s">
        <v>79</v>
      </c>
      <c r="AY165" s="19" t="s">
        <v>123</v>
      </c>
      <c r="BE165" s="211">
        <f>IF(N165="základní",J165,0)</f>
        <v>0</v>
      </c>
      <c r="BF165" s="211">
        <f>IF(N165="snížená",J165,0)</f>
        <v>0</v>
      </c>
      <c r="BG165" s="211">
        <f>IF(N165="zákl. přenesená",J165,0)</f>
        <v>0</v>
      </c>
      <c r="BH165" s="211">
        <f>IF(N165="sníž. přenesená",J165,0)</f>
        <v>0</v>
      </c>
      <c r="BI165" s="211">
        <f>IF(N165="nulová",J165,0)</f>
        <v>0</v>
      </c>
      <c r="BJ165" s="19" t="s">
        <v>34</v>
      </c>
      <c r="BK165" s="211">
        <f>ROUND(I165*H165,2)</f>
        <v>0</v>
      </c>
      <c r="BL165" s="19" t="s">
        <v>131</v>
      </c>
      <c r="BM165" s="210" t="s">
        <v>249</v>
      </c>
    </row>
    <row r="166" s="2" customFormat="1">
      <c r="A166" s="40"/>
      <c r="B166" s="41"/>
      <c r="C166" s="42"/>
      <c r="D166" s="212" t="s">
        <v>133</v>
      </c>
      <c r="E166" s="42"/>
      <c r="F166" s="213" t="s">
        <v>250</v>
      </c>
      <c r="G166" s="42"/>
      <c r="H166" s="42"/>
      <c r="I166" s="214"/>
      <c r="J166" s="42"/>
      <c r="K166" s="42"/>
      <c r="L166" s="46"/>
      <c r="M166" s="215"/>
      <c r="N166" s="216"/>
      <c r="O166" s="86"/>
      <c r="P166" s="86"/>
      <c r="Q166" s="86"/>
      <c r="R166" s="86"/>
      <c r="S166" s="86"/>
      <c r="T166" s="87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9" t="s">
        <v>133</v>
      </c>
      <c r="AU166" s="19" t="s">
        <v>79</v>
      </c>
    </row>
    <row r="167" s="2" customFormat="1" ht="16.5" customHeight="1">
      <c r="A167" s="40"/>
      <c r="B167" s="41"/>
      <c r="C167" s="199" t="s">
        <v>251</v>
      </c>
      <c r="D167" s="199" t="s">
        <v>126</v>
      </c>
      <c r="E167" s="200" t="s">
        <v>252</v>
      </c>
      <c r="F167" s="201" t="s">
        <v>253</v>
      </c>
      <c r="G167" s="202" t="s">
        <v>168</v>
      </c>
      <c r="H167" s="203">
        <v>0.75700000000000001</v>
      </c>
      <c r="I167" s="204"/>
      <c r="J167" s="205">
        <f>ROUND(I167*H167,2)</f>
        <v>0</v>
      </c>
      <c r="K167" s="201" t="s">
        <v>130</v>
      </c>
      <c r="L167" s="46"/>
      <c r="M167" s="206" t="s">
        <v>19</v>
      </c>
      <c r="N167" s="207" t="s">
        <v>44</v>
      </c>
      <c r="O167" s="86"/>
      <c r="P167" s="208">
        <f>O167*H167</f>
        <v>0</v>
      </c>
      <c r="Q167" s="208">
        <v>0</v>
      </c>
      <c r="R167" s="208">
        <f>Q167*H167</f>
        <v>0</v>
      </c>
      <c r="S167" s="208">
        <v>0.18099999999999999</v>
      </c>
      <c r="T167" s="209">
        <f>S167*H167</f>
        <v>0.137017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10" t="s">
        <v>131</v>
      </c>
      <c r="AT167" s="210" t="s">
        <v>126</v>
      </c>
      <c r="AU167" s="210" t="s">
        <v>79</v>
      </c>
      <c r="AY167" s="19" t="s">
        <v>123</v>
      </c>
      <c r="BE167" s="211">
        <f>IF(N167="základní",J167,0)</f>
        <v>0</v>
      </c>
      <c r="BF167" s="211">
        <f>IF(N167="snížená",J167,0)</f>
        <v>0</v>
      </c>
      <c r="BG167" s="211">
        <f>IF(N167="zákl. přenesená",J167,0)</f>
        <v>0</v>
      </c>
      <c r="BH167" s="211">
        <f>IF(N167="sníž. přenesená",J167,0)</f>
        <v>0</v>
      </c>
      <c r="BI167" s="211">
        <f>IF(N167="nulová",J167,0)</f>
        <v>0</v>
      </c>
      <c r="BJ167" s="19" t="s">
        <v>34</v>
      </c>
      <c r="BK167" s="211">
        <f>ROUND(I167*H167,2)</f>
        <v>0</v>
      </c>
      <c r="BL167" s="19" t="s">
        <v>131</v>
      </c>
      <c r="BM167" s="210" t="s">
        <v>254</v>
      </c>
    </row>
    <row r="168" s="2" customFormat="1">
      <c r="A168" s="40"/>
      <c r="B168" s="41"/>
      <c r="C168" s="42"/>
      <c r="D168" s="212" t="s">
        <v>133</v>
      </c>
      <c r="E168" s="42"/>
      <c r="F168" s="213" t="s">
        <v>255</v>
      </c>
      <c r="G168" s="42"/>
      <c r="H168" s="42"/>
      <c r="I168" s="214"/>
      <c r="J168" s="42"/>
      <c r="K168" s="42"/>
      <c r="L168" s="46"/>
      <c r="M168" s="215"/>
      <c r="N168" s="216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133</v>
      </c>
      <c r="AU168" s="19" t="s">
        <v>79</v>
      </c>
    </row>
    <row r="169" s="13" customFormat="1">
      <c r="A169" s="13"/>
      <c r="B169" s="217"/>
      <c r="C169" s="218"/>
      <c r="D169" s="219" t="s">
        <v>135</v>
      </c>
      <c r="E169" s="220" t="s">
        <v>19</v>
      </c>
      <c r="F169" s="221" t="s">
        <v>256</v>
      </c>
      <c r="G169" s="218"/>
      <c r="H169" s="220" t="s">
        <v>19</v>
      </c>
      <c r="I169" s="222"/>
      <c r="J169" s="218"/>
      <c r="K169" s="218"/>
      <c r="L169" s="223"/>
      <c r="M169" s="224"/>
      <c r="N169" s="225"/>
      <c r="O169" s="225"/>
      <c r="P169" s="225"/>
      <c r="Q169" s="225"/>
      <c r="R169" s="225"/>
      <c r="S169" s="225"/>
      <c r="T169" s="226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27" t="s">
        <v>135</v>
      </c>
      <c r="AU169" s="227" t="s">
        <v>79</v>
      </c>
      <c r="AV169" s="13" t="s">
        <v>34</v>
      </c>
      <c r="AW169" s="13" t="s">
        <v>33</v>
      </c>
      <c r="AX169" s="13" t="s">
        <v>73</v>
      </c>
      <c r="AY169" s="227" t="s">
        <v>123</v>
      </c>
    </row>
    <row r="170" s="14" customFormat="1">
      <c r="A170" s="14"/>
      <c r="B170" s="228"/>
      <c r="C170" s="229"/>
      <c r="D170" s="219" t="s">
        <v>135</v>
      </c>
      <c r="E170" s="230" t="s">
        <v>19</v>
      </c>
      <c r="F170" s="231" t="s">
        <v>257</v>
      </c>
      <c r="G170" s="229"/>
      <c r="H170" s="232">
        <v>0.75700000000000001</v>
      </c>
      <c r="I170" s="233"/>
      <c r="J170" s="229"/>
      <c r="K170" s="229"/>
      <c r="L170" s="234"/>
      <c r="M170" s="235"/>
      <c r="N170" s="236"/>
      <c r="O170" s="236"/>
      <c r="P170" s="236"/>
      <c r="Q170" s="236"/>
      <c r="R170" s="236"/>
      <c r="S170" s="236"/>
      <c r="T170" s="237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38" t="s">
        <v>135</v>
      </c>
      <c r="AU170" s="238" t="s">
        <v>79</v>
      </c>
      <c r="AV170" s="14" t="s">
        <v>79</v>
      </c>
      <c r="AW170" s="14" t="s">
        <v>33</v>
      </c>
      <c r="AX170" s="14" t="s">
        <v>73</v>
      </c>
      <c r="AY170" s="238" t="s">
        <v>123</v>
      </c>
    </row>
    <row r="171" s="15" customFormat="1">
      <c r="A171" s="15"/>
      <c r="B171" s="239"/>
      <c r="C171" s="240"/>
      <c r="D171" s="219" t="s">
        <v>135</v>
      </c>
      <c r="E171" s="241" t="s">
        <v>19</v>
      </c>
      <c r="F171" s="242" t="s">
        <v>137</v>
      </c>
      <c r="G171" s="240"/>
      <c r="H171" s="243">
        <v>0.75700000000000001</v>
      </c>
      <c r="I171" s="244"/>
      <c r="J171" s="240"/>
      <c r="K171" s="240"/>
      <c r="L171" s="245"/>
      <c r="M171" s="246"/>
      <c r="N171" s="247"/>
      <c r="O171" s="247"/>
      <c r="P171" s="247"/>
      <c r="Q171" s="247"/>
      <c r="R171" s="247"/>
      <c r="S171" s="247"/>
      <c r="T171" s="248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49" t="s">
        <v>135</v>
      </c>
      <c r="AU171" s="249" t="s">
        <v>79</v>
      </c>
      <c r="AV171" s="15" t="s">
        <v>131</v>
      </c>
      <c r="AW171" s="15" t="s">
        <v>33</v>
      </c>
      <c r="AX171" s="15" t="s">
        <v>34</v>
      </c>
      <c r="AY171" s="249" t="s">
        <v>123</v>
      </c>
    </row>
    <row r="172" s="2" customFormat="1" ht="16.5" customHeight="1">
      <c r="A172" s="40"/>
      <c r="B172" s="41"/>
      <c r="C172" s="199" t="s">
        <v>258</v>
      </c>
      <c r="D172" s="199" t="s">
        <v>126</v>
      </c>
      <c r="E172" s="200" t="s">
        <v>259</v>
      </c>
      <c r="F172" s="201" t="s">
        <v>260</v>
      </c>
      <c r="G172" s="202" t="s">
        <v>195</v>
      </c>
      <c r="H172" s="203">
        <v>9.1199999999999992</v>
      </c>
      <c r="I172" s="204"/>
      <c r="J172" s="205">
        <f>ROUND(I172*H172,2)</f>
        <v>0</v>
      </c>
      <c r="K172" s="201" t="s">
        <v>161</v>
      </c>
      <c r="L172" s="46"/>
      <c r="M172" s="206" t="s">
        <v>19</v>
      </c>
      <c r="N172" s="207" t="s">
        <v>44</v>
      </c>
      <c r="O172" s="86"/>
      <c r="P172" s="208">
        <f>O172*H172</f>
        <v>0</v>
      </c>
      <c r="Q172" s="208">
        <v>0</v>
      </c>
      <c r="R172" s="208">
        <f>Q172*H172</f>
        <v>0</v>
      </c>
      <c r="S172" s="208">
        <v>2.2000000000000002</v>
      </c>
      <c r="T172" s="209">
        <f>S172*H172</f>
        <v>20.064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10" t="s">
        <v>131</v>
      </c>
      <c r="AT172" s="210" t="s">
        <v>126</v>
      </c>
      <c r="AU172" s="210" t="s">
        <v>79</v>
      </c>
      <c r="AY172" s="19" t="s">
        <v>123</v>
      </c>
      <c r="BE172" s="211">
        <f>IF(N172="základní",J172,0)</f>
        <v>0</v>
      </c>
      <c r="BF172" s="211">
        <f>IF(N172="snížená",J172,0)</f>
        <v>0</v>
      </c>
      <c r="BG172" s="211">
        <f>IF(N172="zákl. přenesená",J172,0)</f>
        <v>0</v>
      </c>
      <c r="BH172" s="211">
        <f>IF(N172="sníž. přenesená",J172,0)</f>
        <v>0</v>
      </c>
      <c r="BI172" s="211">
        <f>IF(N172="nulová",J172,0)</f>
        <v>0</v>
      </c>
      <c r="BJ172" s="19" t="s">
        <v>34</v>
      </c>
      <c r="BK172" s="211">
        <f>ROUND(I172*H172,2)</f>
        <v>0</v>
      </c>
      <c r="BL172" s="19" t="s">
        <v>131</v>
      </c>
      <c r="BM172" s="210" t="s">
        <v>261</v>
      </c>
    </row>
    <row r="173" s="2" customFormat="1">
      <c r="A173" s="40"/>
      <c r="B173" s="41"/>
      <c r="C173" s="42"/>
      <c r="D173" s="212" t="s">
        <v>133</v>
      </c>
      <c r="E173" s="42"/>
      <c r="F173" s="213" t="s">
        <v>262</v>
      </c>
      <c r="G173" s="42"/>
      <c r="H173" s="42"/>
      <c r="I173" s="214"/>
      <c r="J173" s="42"/>
      <c r="K173" s="42"/>
      <c r="L173" s="46"/>
      <c r="M173" s="215"/>
      <c r="N173" s="216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133</v>
      </c>
      <c r="AU173" s="19" t="s">
        <v>79</v>
      </c>
    </row>
    <row r="174" s="13" customFormat="1">
      <c r="A174" s="13"/>
      <c r="B174" s="217"/>
      <c r="C174" s="218"/>
      <c r="D174" s="219" t="s">
        <v>135</v>
      </c>
      <c r="E174" s="220" t="s">
        <v>19</v>
      </c>
      <c r="F174" s="221" t="s">
        <v>263</v>
      </c>
      <c r="G174" s="218"/>
      <c r="H174" s="220" t="s">
        <v>19</v>
      </c>
      <c r="I174" s="222"/>
      <c r="J174" s="218"/>
      <c r="K174" s="218"/>
      <c r="L174" s="223"/>
      <c r="M174" s="224"/>
      <c r="N174" s="225"/>
      <c r="O174" s="225"/>
      <c r="P174" s="225"/>
      <c r="Q174" s="225"/>
      <c r="R174" s="225"/>
      <c r="S174" s="225"/>
      <c r="T174" s="226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27" t="s">
        <v>135</v>
      </c>
      <c r="AU174" s="227" t="s">
        <v>79</v>
      </c>
      <c r="AV174" s="13" t="s">
        <v>34</v>
      </c>
      <c r="AW174" s="13" t="s">
        <v>33</v>
      </c>
      <c r="AX174" s="13" t="s">
        <v>73</v>
      </c>
      <c r="AY174" s="227" t="s">
        <v>123</v>
      </c>
    </row>
    <row r="175" s="14" customFormat="1">
      <c r="A175" s="14"/>
      <c r="B175" s="228"/>
      <c r="C175" s="229"/>
      <c r="D175" s="219" t="s">
        <v>135</v>
      </c>
      <c r="E175" s="230" t="s">
        <v>19</v>
      </c>
      <c r="F175" s="231" t="s">
        <v>264</v>
      </c>
      <c r="G175" s="229"/>
      <c r="H175" s="232">
        <v>9.1199999999999992</v>
      </c>
      <c r="I175" s="233"/>
      <c r="J175" s="229"/>
      <c r="K175" s="229"/>
      <c r="L175" s="234"/>
      <c r="M175" s="235"/>
      <c r="N175" s="236"/>
      <c r="O175" s="236"/>
      <c r="P175" s="236"/>
      <c r="Q175" s="236"/>
      <c r="R175" s="236"/>
      <c r="S175" s="236"/>
      <c r="T175" s="237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38" t="s">
        <v>135</v>
      </c>
      <c r="AU175" s="238" t="s">
        <v>79</v>
      </c>
      <c r="AV175" s="14" t="s">
        <v>79</v>
      </c>
      <c r="AW175" s="14" t="s">
        <v>33</v>
      </c>
      <c r="AX175" s="14" t="s">
        <v>73</v>
      </c>
      <c r="AY175" s="238" t="s">
        <v>123</v>
      </c>
    </row>
    <row r="176" s="15" customFormat="1">
      <c r="A176" s="15"/>
      <c r="B176" s="239"/>
      <c r="C176" s="240"/>
      <c r="D176" s="219" t="s">
        <v>135</v>
      </c>
      <c r="E176" s="241" t="s">
        <v>19</v>
      </c>
      <c r="F176" s="242" t="s">
        <v>137</v>
      </c>
      <c r="G176" s="240"/>
      <c r="H176" s="243">
        <v>9.1199999999999992</v>
      </c>
      <c r="I176" s="244"/>
      <c r="J176" s="240"/>
      <c r="K176" s="240"/>
      <c r="L176" s="245"/>
      <c r="M176" s="246"/>
      <c r="N176" s="247"/>
      <c r="O176" s="247"/>
      <c r="P176" s="247"/>
      <c r="Q176" s="247"/>
      <c r="R176" s="247"/>
      <c r="S176" s="247"/>
      <c r="T176" s="248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49" t="s">
        <v>135</v>
      </c>
      <c r="AU176" s="249" t="s">
        <v>79</v>
      </c>
      <c r="AV176" s="15" t="s">
        <v>131</v>
      </c>
      <c r="AW176" s="15" t="s">
        <v>33</v>
      </c>
      <c r="AX176" s="15" t="s">
        <v>34</v>
      </c>
      <c r="AY176" s="249" t="s">
        <v>123</v>
      </c>
    </row>
    <row r="177" s="2" customFormat="1" ht="21.75" customHeight="1">
      <c r="A177" s="40"/>
      <c r="B177" s="41"/>
      <c r="C177" s="199" t="s">
        <v>7</v>
      </c>
      <c r="D177" s="199" t="s">
        <v>126</v>
      </c>
      <c r="E177" s="200" t="s">
        <v>265</v>
      </c>
      <c r="F177" s="201" t="s">
        <v>266</v>
      </c>
      <c r="G177" s="202" t="s">
        <v>195</v>
      </c>
      <c r="H177" s="203">
        <v>13.68</v>
      </c>
      <c r="I177" s="204"/>
      <c r="J177" s="205">
        <f>ROUND(I177*H177,2)</f>
        <v>0</v>
      </c>
      <c r="K177" s="201" t="s">
        <v>161</v>
      </c>
      <c r="L177" s="46"/>
      <c r="M177" s="206" t="s">
        <v>19</v>
      </c>
      <c r="N177" s="207" t="s">
        <v>44</v>
      </c>
      <c r="O177" s="86"/>
      <c r="P177" s="208">
        <f>O177*H177</f>
        <v>0</v>
      </c>
      <c r="Q177" s="208">
        <v>0</v>
      </c>
      <c r="R177" s="208">
        <f>Q177*H177</f>
        <v>0</v>
      </c>
      <c r="S177" s="208">
        <v>0.59999999999999998</v>
      </c>
      <c r="T177" s="209">
        <f>S177*H177</f>
        <v>8.2080000000000002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10" t="s">
        <v>131</v>
      </c>
      <c r="AT177" s="210" t="s">
        <v>126</v>
      </c>
      <c r="AU177" s="210" t="s">
        <v>79</v>
      </c>
      <c r="AY177" s="19" t="s">
        <v>123</v>
      </c>
      <c r="BE177" s="211">
        <f>IF(N177="základní",J177,0)</f>
        <v>0</v>
      </c>
      <c r="BF177" s="211">
        <f>IF(N177="snížená",J177,0)</f>
        <v>0</v>
      </c>
      <c r="BG177" s="211">
        <f>IF(N177="zákl. přenesená",J177,0)</f>
        <v>0</v>
      </c>
      <c r="BH177" s="211">
        <f>IF(N177="sníž. přenesená",J177,0)</f>
        <v>0</v>
      </c>
      <c r="BI177" s="211">
        <f>IF(N177="nulová",J177,0)</f>
        <v>0</v>
      </c>
      <c r="BJ177" s="19" t="s">
        <v>34</v>
      </c>
      <c r="BK177" s="211">
        <f>ROUND(I177*H177,2)</f>
        <v>0</v>
      </c>
      <c r="BL177" s="19" t="s">
        <v>131</v>
      </c>
      <c r="BM177" s="210" t="s">
        <v>267</v>
      </c>
    </row>
    <row r="178" s="2" customFormat="1">
      <c r="A178" s="40"/>
      <c r="B178" s="41"/>
      <c r="C178" s="42"/>
      <c r="D178" s="212" t="s">
        <v>133</v>
      </c>
      <c r="E178" s="42"/>
      <c r="F178" s="213" t="s">
        <v>268</v>
      </c>
      <c r="G178" s="42"/>
      <c r="H178" s="42"/>
      <c r="I178" s="214"/>
      <c r="J178" s="42"/>
      <c r="K178" s="42"/>
      <c r="L178" s="46"/>
      <c r="M178" s="215"/>
      <c r="N178" s="216"/>
      <c r="O178" s="86"/>
      <c r="P178" s="86"/>
      <c r="Q178" s="86"/>
      <c r="R178" s="86"/>
      <c r="S178" s="86"/>
      <c r="T178" s="8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133</v>
      </c>
      <c r="AU178" s="19" t="s">
        <v>79</v>
      </c>
    </row>
    <row r="179" s="13" customFormat="1">
      <c r="A179" s="13"/>
      <c r="B179" s="217"/>
      <c r="C179" s="218"/>
      <c r="D179" s="219" t="s">
        <v>135</v>
      </c>
      <c r="E179" s="220" t="s">
        <v>19</v>
      </c>
      <c r="F179" s="221" t="s">
        <v>269</v>
      </c>
      <c r="G179" s="218"/>
      <c r="H179" s="220" t="s">
        <v>19</v>
      </c>
      <c r="I179" s="222"/>
      <c r="J179" s="218"/>
      <c r="K179" s="218"/>
      <c r="L179" s="223"/>
      <c r="M179" s="224"/>
      <c r="N179" s="225"/>
      <c r="O179" s="225"/>
      <c r="P179" s="225"/>
      <c r="Q179" s="225"/>
      <c r="R179" s="225"/>
      <c r="S179" s="225"/>
      <c r="T179" s="226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27" t="s">
        <v>135</v>
      </c>
      <c r="AU179" s="227" t="s">
        <v>79</v>
      </c>
      <c r="AV179" s="13" t="s">
        <v>34</v>
      </c>
      <c r="AW179" s="13" t="s">
        <v>33</v>
      </c>
      <c r="AX179" s="13" t="s">
        <v>73</v>
      </c>
      <c r="AY179" s="227" t="s">
        <v>123</v>
      </c>
    </row>
    <row r="180" s="14" customFormat="1">
      <c r="A180" s="14"/>
      <c r="B180" s="228"/>
      <c r="C180" s="229"/>
      <c r="D180" s="219" t="s">
        <v>135</v>
      </c>
      <c r="E180" s="230" t="s">
        <v>19</v>
      </c>
      <c r="F180" s="231" t="s">
        <v>270</v>
      </c>
      <c r="G180" s="229"/>
      <c r="H180" s="232">
        <v>13.68</v>
      </c>
      <c r="I180" s="233"/>
      <c r="J180" s="229"/>
      <c r="K180" s="229"/>
      <c r="L180" s="234"/>
      <c r="M180" s="235"/>
      <c r="N180" s="236"/>
      <c r="O180" s="236"/>
      <c r="P180" s="236"/>
      <c r="Q180" s="236"/>
      <c r="R180" s="236"/>
      <c r="S180" s="236"/>
      <c r="T180" s="237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38" t="s">
        <v>135</v>
      </c>
      <c r="AU180" s="238" t="s">
        <v>79</v>
      </c>
      <c r="AV180" s="14" t="s">
        <v>79</v>
      </c>
      <c r="AW180" s="14" t="s">
        <v>33</v>
      </c>
      <c r="AX180" s="14" t="s">
        <v>73</v>
      </c>
      <c r="AY180" s="238" t="s">
        <v>123</v>
      </c>
    </row>
    <row r="181" s="15" customFormat="1">
      <c r="A181" s="15"/>
      <c r="B181" s="239"/>
      <c r="C181" s="240"/>
      <c r="D181" s="219" t="s">
        <v>135</v>
      </c>
      <c r="E181" s="241" t="s">
        <v>19</v>
      </c>
      <c r="F181" s="242" t="s">
        <v>137</v>
      </c>
      <c r="G181" s="240"/>
      <c r="H181" s="243">
        <v>13.68</v>
      </c>
      <c r="I181" s="244"/>
      <c r="J181" s="240"/>
      <c r="K181" s="240"/>
      <c r="L181" s="245"/>
      <c r="M181" s="246"/>
      <c r="N181" s="247"/>
      <c r="O181" s="247"/>
      <c r="P181" s="247"/>
      <c r="Q181" s="247"/>
      <c r="R181" s="247"/>
      <c r="S181" s="247"/>
      <c r="T181" s="248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49" t="s">
        <v>135</v>
      </c>
      <c r="AU181" s="249" t="s">
        <v>79</v>
      </c>
      <c r="AV181" s="15" t="s">
        <v>131</v>
      </c>
      <c r="AW181" s="15" t="s">
        <v>33</v>
      </c>
      <c r="AX181" s="15" t="s">
        <v>34</v>
      </c>
      <c r="AY181" s="249" t="s">
        <v>123</v>
      </c>
    </row>
    <row r="182" s="2" customFormat="1" ht="24.15" customHeight="1">
      <c r="A182" s="40"/>
      <c r="B182" s="41"/>
      <c r="C182" s="199" t="s">
        <v>271</v>
      </c>
      <c r="D182" s="199" t="s">
        <v>126</v>
      </c>
      <c r="E182" s="200" t="s">
        <v>272</v>
      </c>
      <c r="F182" s="201" t="s">
        <v>273</v>
      </c>
      <c r="G182" s="202" t="s">
        <v>168</v>
      </c>
      <c r="H182" s="203">
        <v>1.7729999999999999</v>
      </c>
      <c r="I182" s="204"/>
      <c r="J182" s="205">
        <f>ROUND(I182*H182,2)</f>
        <v>0</v>
      </c>
      <c r="K182" s="201" t="s">
        <v>130</v>
      </c>
      <c r="L182" s="46"/>
      <c r="M182" s="206" t="s">
        <v>19</v>
      </c>
      <c r="N182" s="207" t="s">
        <v>44</v>
      </c>
      <c r="O182" s="86"/>
      <c r="P182" s="208">
        <f>O182*H182</f>
        <v>0</v>
      </c>
      <c r="Q182" s="208">
        <v>0</v>
      </c>
      <c r="R182" s="208">
        <f>Q182*H182</f>
        <v>0</v>
      </c>
      <c r="S182" s="208">
        <v>0.075999999999999998</v>
      </c>
      <c r="T182" s="209">
        <f>S182*H182</f>
        <v>0.13474799999999998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10" t="s">
        <v>131</v>
      </c>
      <c r="AT182" s="210" t="s">
        <v>126</v>
      </c>
      <c r="AU182" s="210" t="s">
        <v>79</v>
      </c>
      <c r="AY182" s="19" t="s">
        <v>123</v>
      </c>
      <c r="BE182" s="211">
        <f>IF(N182="základní",J182,0)</f>
        <v>0</v>
      </c>
      <c r="BF182" s="211">
        <f>IF(N182="snížená",J182,0)</f>
        <v>0</v>
      </c>
      <c r="BG182" s="211">
        <f>IF(N182="zákl. přenesená",J182,0)</f>
        <v>0</v>
      </c>
      <c r="BH182" s="211">
        <f>IF(N182="sníž. přenesená",J182,0)</f>
        <v>0</v>
      </c>
      <c r="BI182" s="211">
        <f>IF(N182="nulová",J182,0)</f>
        <v>0</v>
      </c>
      <c r="BJ182" s="19" t="s">
        <v>34</v>
      </c>
      <c r="BK182" s="211">
        <f>ROUND(I182*H182,2)</f>
        <v>0</v>
      </c>
      <c r="BL182" s="19" t="s">
        <v>131</v>
      </c>
      <c r="BM182" s="210" t="s">
        <v>274</v>
      </c>
    </row>
    <row r="183" s="2" customFormat="1">
      <c r="A183" s="40"/>
      <c r="B183" s="41"/>
      <c r="C183" s="42"/>
      <c r="D183" s="212" t="s">
        <v>133</v>
      </c>
      <c r="E183" s="42"/>
      <c r="F183" s="213" t="s">
        <v>275</v>
      </c>
      <c r="G183" s="42"/>
      <c r="H183" s="42"/>
      <c r="I183" s="214"/>
      <c r="J183" s="42"/>
      <c r="K183" s="42"/>
      <c r="L183" s="46"/>
      <c r="M183" s="215"/>
      <c r="N183" s="216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133</v>
      </c>
      <c r="AU183" s="19" t="s">
        <v>79</v>
      </c>
    </row>
    <row r="184" s="14" customFormat="1">
      <c r="A184" s="14"/>
      <c r="B184" s="228"/>
      <c r="C184" s="229"/>
      <c r="D184" s="219" t="s">
        <v>135</v>
      </c>
      <c r="E184" s="230" t="s">
        <v>19</v>
      </c>
      <c r="F184" s="231" t="s">
        <v>276</v>
      </c>
      <c r="G184" s="229"/>
      <c r="H184" s="232">
        <v>1.7729999999999999</v>
      </c>
      <c r="I184" s="233"/>
      <c r="J184" s="229"/>
      <c r="K184" s="229"/>
      <c r="L184" s="234"/>
      <c r="M184" s="235"/>
      <c r="N184" s="236"/>
      <c r="O184" s="236"/>
      <c r="P184" s="236"/>
      <c r="Q184" s="236"/>
      <c r="R184" s="236"/>
      <c r="S184" s="236"/>
      <c r="T184" s="237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38" t="s">
        <v>135</v>
      </c>
      <c r="AU184" s="238" t="s">
        <v>79</v>
      </c>
      <c r="AV184" s="14" t="s">
        <v>79</v>
      </c>
      <c r="AW184" s="14" t="s">
        <v>33</v>
      </c>
      <c r="AX184" s="14" t="s">
        <v>34</v>
      </c>
      <c r="AY184" s="238" t="s">
        <v>123</v>
      </c>
    </row>
    <row r="185" s="2" customFormat="1" ht="24.15" customHeight="1">
      <c r="A185" s="40"/>
      <c r="B185" s="41"/>
      <c r="C185" s="199" t="s">
        <v>277</v>
      </c>
      <c r="D185" s="199" t="s">
        <v>126</v>
      </c>
      <c r="E185" s="200" t="s">
        <v>278</v>
      </c>
      <c r="F185" s="201" t="s">
        <v>279</v>
      </c>
      <c r="G185" s="202" t="s">
        <v>168</v>
      </c>
      <c r="H185" s="203">
        <v>45</v>
      </c>
      <c r="I185" s="204"/>
      <c r="J185" s="205">
        <f>ROUND(I185*H185,2)</f>
        <v>0</v>
      </c>
      <c r="K185" s="201" t="s">
        <v>130</v>
      </c>
      <c r="L185" s="46"/>
      <c r="M185" s="206" t="s">
        <v>19</v>
      </c>
      <c r="N185" s="207" t="s">
        <v>44</v>
      </c>
      <c r="O185" s="86"/>
      <c r="P185" s="208">
        <f>O185*H185</f>
        <v>0</v>
      </c>
      <c r="Q185" s="208">
        <v>0</v>
      </c>
      <c r="R185" s="208">
        <f>Q185*H185</f>
        <v>0</v>
      </c>
      <c r="S185" s="208">
        <v>0.023</v>
      </c>
      <c r="T185" s="209">
        <f>S185*H185</f>
        <v>1.0349999999999999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10" t="s">
        <v>131</v>
      </c>
      <c r="AT185" s="210" t="s">
        <v>126</v>
      </c>
      <c r="AU185" s="210" t="s">
        <v>79</v>
      </c>
      <c r="AY185" s="19" t="s">
        <v>123</v>
      </c>
      <c r="BE185" s="211">
        <f>IF(N185="základní",J185,0)</f>
        <v>0</v>
      </c>
      <c r="BF185" s="211">
        <f>IF(N185="snížená",J185,0)</f>
        <v>0</v>
      </c>
      <c r="BG185" s="211">
        <f>IF(N185="zákl. přenesená",J185,0)</f>
        <v>0</v>
      </c>
      <c r="BH185" s="211">
        <f>IF(N185="sníž. přenesená",J185,0)</f>
        <v>0</v>
      </c>
      <c r="BI185" s="211">
        <f>IF(N185="nulová",J185,0)</f>
        <v>0</v>
      </c>
      <c r="BJ185" s="19" t="s">
        <v>34</v>
      </c>
      <c r="BK185" s="211">
        <f>ROUND(I185*H185,2)</f>
        <v>0</v>
      </c>
      <c r="BL185" s="19" t="s">
        <v>131</v>
      </c>
      <c r="BM185" s="210" t="s">
        <v>280</v>
      </c>
    </row>
    <row r="186" s="2" customFormat="1">
      <c r="A186" s="40"/>
      <c r="B186" s="41"/>
      <c r="C186" s="42"/>
      <c r="D186" s="212" t="s">
        <v>133</v>
      </c>
      <c r="E186" s="42"/>
      <c r="F186" s="213" t="s">
        <v>281</v>
      </c>
      <c r="G186" s="42"/>
      <c r="H186" s="42"/>
      <c r="I186" s="214"/>
      <c r="J186" s="42"/>
      <c r="K186" s="42"/>
      <c r="L186" s="46"/>
      <c r="M186" s="215"/>
      <c r="N186" s="216"/>
      <c r="O186" s="86"/>
      <c r="P186" s="86"/>
      <c r="Q186" s="86"/>
      <c r="R186" s="86"/>
      <c r="S186" s="86"/>
      <c r="T186" s="87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19" t="s">
        <v>133</v>
      </c>
      <c r="AU186" s="19" t="s">
        <v>79</v>
      </c>
    </row>
    <row r="187" s="12" customFormat="1" ht="22.8" customHeight="1">
      <c r="A187" s="12"/>
      <c r="B187" s="183"/>
      <c r="C187" s="184"/>
      <c r="D187" s="185" t="s">
        <v>72</v>
      </c>
      <c r="E187" s="197" t="s">
        <v>282</v>
      </c>
      <c r="F187" s="197" t="s">
        <v>283</v>
      </c>
      <c r="G187" s="184"/>
      <c r="H187" s="184"/>
      <c r="I187" s="187"/>
      <c r="J187" s="198">
        <f>BK187</f>
        <v>0</v>
      </c>
      <c r="K187" s="184"/>
      <c r="L187" s="189"/>
      <c r="M187" s="190"/>
      <c r="N187" s="191"/>
      <c r="O187" s="191"/>
      <c r="P187" s="192">
        <f>SUM(P188:P199)</f>
        <v>0</v>
      </c>
      <c r="Q187" s="191"/>
      <c r="R187" s="192">
        <f>SUM(R188:R199)</f>
        <v>0</v>
      </c>
      <c r="S187" s="191"/>
      <c r="T187" s="193">
        <f>SUM(T188:T199)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194" t="s">
        <v>34</v>
      </c>
      <c r="AT187" s="195" t="s">
        <v>72</v>
      </c>
      <c r="AU187" s="195" t="s">
        <v>34</v>
      </c>
      <c r="AY187" s="194" t="s">
        <v>123</v>
      </c>
      <c r="BK187" s="196">
        <f>SUM(BK188:BK199)</f>
        <v>0</v>
      </c>
    </row>
    <row r="188" s="2" customFormat="1" ht="24.15" customHeight="1">
      <c r="A188" s="40"/>
      <c r="B188" s="41"/>
      <c r="C188" s="199" t="s">
        <v>284</v>
      </c>
      <c r="D188" s="199" t="s">
        <v>126</v>
      </c>
      <c r="E188" s="200" t="s">
        <v>285</v>
      </c>
      <c r="F188" s="201" t="s">
        <v>286</v>
      </c>
      <c r="G188" s="202" t="s">
        <v>145</v>
      </c>
      <c r="H188" s="203">
        <v>32.795999999999999</v>
      </c>
      <c r="I188" s="204"/>
      <c r="J188" s="205">
        <f>ROUND(I188*H188,2)</f>
        <v>0</v>
      </c>
      <c r="K188" s="201" t="s">
        <v>130</v>
      </c>
      <c r="L188" s="46"/>
      <c r="M188" s="206" t="s">
        <v>19</v>
      </c>
      <c r="N188" s="207" t="s">
        <v>44</v>
      </c>
      <c r="O188" s="86"/>
      <c r="P188" s="208">
        <f>O188*H188</f>
        <v>0</v>
      </c>
      <c r="Q188" s="208">
        <v>0</v>
      </c>
      <c r="R188" s="208">
        <f>Q188*H188</f>
        <v>0</v>
      </c>
      <c r="S188" s="208">
        <v>0</v>
      </c>
      <c r="T188" s="209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10" t="s">
        <v>131</v>
      </c>
      <c r="AT188" s="210" t="s">
        <v>126</v>
      </c>
      <c r="AU188" s="210" t="s">
        <v>79</v>
      </c>
      <c r="AY188" s="19" t="s">
        <v>123</v>
      </c>
      <c r="BE188" s="211">
        <f>IF(N188="základní",J188,0)</f>
        <v>0</v>
      </c>
      <c r="BF188" s="211">
        <f>IF(N188="snížená",J188,0)</f>
        <v>0</v>
      </c>
      <c r="BG188" s="211">
        <f>IF(N188="zákl. přenesená",J188,0)</f>
        <v>0</v>
      </c>
      <c r="BH188" s="211">
        <f>IF(N188="sníž. přenesená",J188,0)</f>
        <v>0</v>
      </c>
      <c r="BI188" s="211">
        <f>IF(N188="nulová",J188,0)</f>
        <v>0</v>
      </c>
      <c r="BJ188" s="19" t="s">
        <v>34</v>
      </c>
      <c r="BK188" s="211">
        <f>ROUND(I188*H188,2)</f>
        <v>0</v>
      </c>
      <c r="BL188" s="19" t="s">
        <v>131</v>
      </c>
      <c r="BM188" s="210" t="s">
        <v>287</v>
      </c>
    </row>
    <row r="189" s="2" customFormat="1">
      <c r="A189" s="40"/>
      <c r="B189" s="41"/>
      <c r="C189" s="42"/>
      <c r="D189" s="212" t="s">
        <v>133</v>
      </c>
      <c r="E189" s="42"/>
      <c r="F189" s="213" t="s">
        <v>288</v>
      </c>
      <c r="G189" s="42"/>
      <c r="H189" s="42"/>
      <c r="I189" s="214"/>
      <c r="J189" s="42"/>
      <c r="K189" s="42"/>
      <c r="L189" s="46"/>
      <c r="M189" s="215"/>
      <c r="N189" s="216"/>
      <c r="O189" s="86"/>
      <c r="P189" s="86"/>
      <c r="Q189" s="86"/>
      <c r="R189" s="86"/>
      <c r="S189" s="86"/>
      <c r="T189" s="87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19" t="s">
        <v>133</v>
      </c>
      <c r="AU189" s="19" t="s">
        <v>79</v>
      </c>
    </row>
    <row r="190" s="2" customFormat="1" ht="37.8" customHeight="1">
      <c r="A190" s="40"/>
      <c r="B190" s="41"/>
      <c r="C190" s="199" t="s">
        <v>289</v>
      </c>
      <c r="D190" s="199" t="s">
        <v>126</v>
      </c>
      <c r="E190" s="200" t="s">
        <v>290</v>
      </c>
      <c r="F190" s="201" t="s">
        <v>291</v>
      </c>
      <c r="G190" s="202" t="s">
        <v>145</v>
      </c>
      <c r="H190" s="203">
        <v>32.795999999999999</v>
      </c>
      <c r="I190" s="204"/>
      <c r="J190" s="205">
        <f>ROUND(I190*H190,2)</f>
        <v>0</v>
      </c>
      <c r="K190" s="201" t="s">
        <v>161</v>
      </c>
      <c r="L190" s="46"/>
      <c r="M190" s="206" t="s">
        <v>19</v>
      </c>
      <c r="N190" s="207" t="s">
        <v>44</v>
      </c>
      <c r="O190" s="86"/>
      <c r="P190" s="208">
        <f>O190*H190</f>
        <v>0</v>
      </c>
      <c r="Q190" s="208">
        <v>0</v>
      </c>
      <c r="R190" s="208">
        <f>Q190*H190</f>
        <v>0</v>
      </c>
      <c r="S190" s="208">
        <v>0</v>
      </c>
      <c r="T190" s="209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10" t="s">
        <v>131</v>
      </c>
      <c r="AT190" s="210" t="s">
        <v>126</v>
      </c>
      <c r="AU190" s="210" t="s">
        <v>79</v>
      </c>
      <c r="AY190" s="19" t="s">
        <v>123</v>
      </c>
      <c r="BE190" s="211">
        <f>IF(N190="základní",J190,0)</f>
        <v>0</v>
      </c>
      <c r="BF190" s="211">
        <f>IF(N190="snížená",J190,0)</f>
        <v>0</v>
      </c>
      <c r="BG190" s="211">
        <f>IF(N190="zákl. přenesená",J190,0)</f>
        <v>0</v>
      </c>
      <c r="BH190" s="211">
        <f>IF(N190="sníž. přenesená",J190,0)</f>
        <v>0</v>
      </c>
      <c r="BI190" s="211">
        <f>IF(N190="nulová",J190,0)</f>
        <v>0</v>
      </c>
      <c r="BJ190" s="19" t="s">
        <v>34</v>
      </c>
      <c r="BK190" s="211">
        <f>ROUND(I190*H190,2)</f>
        <v>0</v>
      </c>
      <c r="BL190" s="19" t="s">
        <v>131</v>
      </c>
      <c r="BM190" s="210" t="s">
        <v>292</v>
      </c>
    </row>
    <row r="191" s="2" customFormat="1">
      <c r="A191" s="40"/>
      <c r="B191" s="41"/>
      <c r="C191" s="42"/>
      <c r="D191" s="212" t="s">
        <v>133</v>
      </c>
      <c r="E191" s="42"/>
      <c r="F191" s="213" t="s">
        <v>293</v>
      </c>
      <c r="G191" s="42"/>
      <c r="H191" s="42"/>
      <c r="I191" s="214"/>
      <c r="J191" s="42"/>
      <c r="K191" s="42"/>
      <c r="L191" s="46"/>
      <c r="M191" s="215"/>
      <c r="N191" s="216"/>
      <c r="O191" s="86"/>
      <c r="P191" s="86"/>
      <c r="Q191" s="86"/>
      <c r="R191" s="86"/>
      <c r="S191" s="86"/>
      <c r="T191" s="87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T191" s="19" t="s">
        <v>133</v>
      </c>
      <c r="AU191" s="19" t="s">
        <v>79</v>
      </c>
    </row>
    <row r="192" s="2" customFormat="1" ht="21.75" customHeight="1">
      <c r="A192" s="40"/>
      <c r="B192" s="41"/>
      <c r="C192" s="199" t="s">
        <v>294</v>
      </c>
      <c r="D192" s="199" t="s">
        <v>126</v>
      </c>
      <c r="E192" s="200" t="s">
        <v>295</v>
      </c>
      <c r="F192" s="201" t="s">
        <v>296</v>
      </c>
      <c r="G192" s="202" t="s">
        <v>145</v>
      </c>
      <c r="H192" s="203">
        <v>32.795999999999999</v>
      </c>
      <c r="I192" s="204"/>
      <c r="J192" s="205">
        <f>ROUND(I192*H192,2)</f>
        <v>0</v>
      </c>
      <c r="K192" s="201" t="s">
        <v>161</v>
      </c>
      <c r="L192" s="46"/>
      <c r="M192" s="206" t="s">
        <v>19</v>
      </c>
      <c r="N192" s="207" t="s">
        <v>44</v>
      </c>
      <c r="O192" s="86"/>
      <c r="P192" s="208">
        <f>O192*H192</f>
        <v>0</v>
      </c>
      <c r="Q192" s="208">
        <v>0</v>
      </c>
      <c r="R192" s="208">
        <f>Q192*H192</f>
        <v>0</v>
      </c>
      <c r="S192" s="208">
        <v>0</v>
      </c>
      <c r="T192" s="209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10" t="s">
        <v>131</v>
      </c>
      <c r="AT192" s="210" t="s">
        <v>126</v>
      </c>
      <c r="AU192" s="210" t="s">
        <v>79</v>
      </c>
      <c r="AY192" s="19" t="s">
        <v>123</v>
      </c>
      <c r="BE192" s="211">
        <f>IF(N192="základní",J192,0)</f>
        <v>0</v>
      </c>
      <c r="BF192" s="211">
        <f>IF(N192="snížená",J192,0)</f>
        <v>0</v>
      </c>
      <c r="BG192" s="211">
        <f>IF(N192="zákl. přenesená",J192,0)</f>
        <v>0</v>
      </c>
      <c r="BH192" s="211">
        <f>IF(N192="sníž. přenesená",J192,0)</f>
        <v>0</v>
      </c>
      <c r="BI192" s="211">
        <f>IF(N192="nulová",J192,0)</f>
        <v>0</v>
      </c>
      <c r="BJ192" s="19" t="s">
        <v>34</v>
      </c>
      <c r="BK192" s="211">
        <f>ROUND(I192*H192,2)</f>
        <v>0</v>
      </c>
      <c r="BL192" s="19" t="s">
        <v>131</v>
      </c>
      <c r="BM192" s="210" t="s">
        <v>297</v>
      </c>
    </row>
    <row r="193" s="2" customFormat="1">
      <c r="A193" s="40"/>
      <c r="B193" s="41"/>
      <c r="C193" s="42"/>
      <c r="D193" s="212" t="s">
        <v>133</v>
      </c>
      <c r="E193" s="42"/>
      <c r="F193" s="213" t="s">
        <v>298</v>
      </c>
      <c r="G193" s="42"/>
      <c r="H193" s="42"/>
      <c r="I193" s="214"/>
      <c r="J193" s="42"/>
      <c r="K193" s="42"/>
      <c r="L193" s="46"/>
      <c r="M193" s="215"/>
      <c r="N193" s="216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133</v>
      </c>
      <c r="AU193" s="19" t="s">
        <v>79</v>
      </c>
    </row>
    <row r="194" s="2" customFormat="1" ht="24.15" customHeight="1">
      <c r="A194" s="40"/>
      <c r="B194" s="41"/>
      <c r="C194" s="199" t="s">
        <v>299</v>
      </c>
      <c r="D194" s="199" t="s">
        <v>126</v>
      </c>
      <c r="E194" s="200" t="s">
        <v>300</v>
      </c>
      <c r="F194" s="201" t="s">
        <v>301</v>
      </c>
      <c r="G194" s="202" t="s">
        <v>145</v>
      </c>
      <c r="H194" s="203">
        <v>623.08600000000001</v>
      </c>
      <c r="I194" s="204"/>
      <c r="J194" s="205">
        <f>ROUND(I194*H194,2)</f>
        <v>0</v>
      </c>
      <c r="K194" s="201" t="s">
        <v>161</v>
      </c>
      <c r="L194" s="46"/>
      <c r="M194" s="206" t="s">
        <v>19</v>
      </c>
      <c r="N194" s="207" t="s">
        <v>44</v>
      </c>
      <c r="O194" s="86"/>
      <c r="P194" s="208">
        <f>O194*H194</f>
        <v>0</v>
      </c>
      <c r="Q194" s="208">
        <v>0</v>
      </c>
      <c r="R194" s="208">
        <f>Q194*H194</f>
        <v>0</v>
      </c>
      <c r="S194" s="208">
        <v>0</v>
      </c>
      <c r="T194" s="209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10" t="s">
        <v>131</v>
      </c>
      <c r="AT194" s="210" t="s">
        <v>126</v>
      </c>
      <c r="AU194" s="210" t="s">
        <v>79</v>
      </c>
      <c r="AY194" s="19" t="s">
        <v>123</v>
      </c>
      <c r="BE194" s="211">
        <f>IF(N194="základní",J194,0)</f>
        <v>0</v>
      </c>
      <c r="BF194" s="211">
        <f>IF(N194="snížená",J194,0)</f>
        <v>0</v>
      </c>
      <c r="BG194" s="211">
        <f>IF(N194="zákl. přenesená",J194,0)</f>
        <v>0</v>
      </c>
      <c r="BH194" s="211">
        <f>IF(N194="sníž. přenesená",J194,0)</f>
        <v>0</v>
      </c>
      <c r="BI194" s="211">
        <f>IF(N194="nulová",J194,0)</f>
        <v>0</v>
      </c>
      <c r="BJ194" s="19" t="s">
        <v>34</v>
      </c>
      <c r="BK194" s="211">
        <f>ROUND(I194*H194,2)</f>
        <v>0</v>
      </c>
      <c r="BL194" s="19" t="s">
        <v>131</v>
      </c>
      <c r="BM194" s="210" t="s">
        <v>302</v>
      </c>
    </row>
    <row r="195" s="2" customFormat="1">
      <c r="A195" s="40"/>
      <c r="B195" s="41"/>
      <c r="C195" s="42"/>
      <c r="D195" s="212" t="s">
        <v>133</v>
      </c>
      <c r="E195" s="42"/>
      <c r="F195" s="213" t="s">
        <v>303</v>
      </c>
      <c r="G195" s="42"/>
      <c r="H195" s="42"/>
      <c r="I195" s="214"/>
      <c r="J195" s="42"/>
      <c r="K195" s="42"/>
      <c r="L195" s="46"/>
      <c r="M195" s="215"/>
      <c r="N195" s="216"/>
      <c r="O195" s="86"/>
      <c r="P195" s="86"/>
      <c r="Q195" s="86"/>
      <c r="R195" s="86"/>
      <c r="S195" s="86"/>
      <c r="T195" s="87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19" t="s">
        <v>133</v>
      </c>
      <c r="AU195" s="19" t="s">
        <v>79</v>
      </c>
    </row>
    <row r="196" s="14" customFormat="1">
      <c r="A196" s="14"/>
      <c r="B196" s="228"/>
      <c r="C196" s="229"/>
      <c r="D196" s="219" t="s">
        <v>135</v>
      </c>
      <c r="E196" s="230" t="s">
        <v>19</v>
      </c>
      <c r="F196" s="231" t="s">
        <v>304</v>
      </c>
      <c r="G196" s="229"/>
      <c r="H196" s="232">
        <v>623.08600000000001</v>
      </c>
      <c r="I196" s="233"/>
      <c r="J196" s="229"/>
      <c r="K196" s="229"/>
      <c r="L196" s="234"/>
      <c r="M196" s="235"/>
      <c r="N196" s="236"/>
      <c r="O196" s="236"/>
      <c r="P196" s="236"/>
      <c r="Q196" s="236"/>
      <c r="R196" s="236"/>
      <c r="S196" s="236"/>
      <c r="T196" s="237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38" t="s">
        <v>135</v>
      </c>
      <c r="AU196" s="238" t="s">
        <v>79</v>
      </c>
      <c r="AV196" s="14" t="s">
        <v>79</v>
      </c>
      <c r="AW196" s="14" t="s">
        <v>33</v>
      </c>
      <c r="AX196" s="14" t="s">
        <v>73</v>
      </c>
      <c r="AY196" s="238" t="s">
        <v>123</v>
      </c>
    </row>
    <row r="197" s="15" customFormat="1">
      <c r="A197" s="15"/>
      <c r="B197" s="239"/>
      <c r="C197" s="240"/>
      <c r="D197" s="219" t="s">
        <v>135</v>
      </c>
      <c r="E197" s="241" t="s">
        <v>19</v>
      </c>
      <c r="F197" s="242" t="s">
        <v>137</v>
      </c>
      <c r="G197" s="240"/>
      <c r="H197" s="243">
        <v>623.08600000000001</v>
      </c>
      <c r="I197" s="244"/>
      <c r="J197" s="240"/>
      <c r="K197" s="240"/>
      <c r="L197" s="245"/>
      <c r="M197" s="246"/>
      <c r="N197" s="247"/>
      <c r="O197" s="247"/>
      <c r="P197" s="247"/>
      <c r="Q197" s="247"/>
      <c r="R197" s="247"/>
      <c r="S197" s="247"/>
      <c r="T197" s="248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49" t="s">
        <v>135</v>
      </c>
      <c r="AU197" s="249" t="s">
        <v>79</v>
      </c>
      <c r="AV197" s="15" t="s">
        <v>131</v>
      </c>
      <c r="AW197" s="15" t="s">
        <v>33</v>
      </c>
      <c r="AX197" s="15" t="s">
        <v>34</v>
      </c>
      <c r="AY197" s="249" t="s">
        <v>123</v>
      </c>
    </row>
    <row r="198" s="2" customFormat="1" ht="24.15" customHeight="1">
      <c r="A198" s="40"/>
      <c r="B198" s="41"/>
      <c r="C198" s="199" t="s">
        <v>305</v>
      </c>
      <c r="D198" s="199" t="s">
        <v>126</v>
      </c>
      <c r="E198" s="200" t="s">
        <v>306</v>
      </c>
      <c r="F198" s="201" t="s">
        <v>307</v>
      </c>
      <c r="G198" s="202" t="s">
        <v>145</v>
      </c>
      <c r="H198" s="203">
        <v>32.795999999999999</v>
      </c>
      <c r="I198" s="204"/>
      <c r="J198" s="205">
        <f>ROUND(I198*H198,2)</f>
        <v>0</v>
      </c>
      <c r="K198" s="201" t="s">
        <v>161</v>
      </c>
      <c r="L198" s="46"/>
      <c r="M198" s="206" t="s">
        <v>19</v>
      </c>
      <c r="N198" s="207" t="s">
        <v>44</v>
      </c>
      <c r="O198" s="86"/>
      <c r="P198" s="208">
        <f>O198*H198</f>
        <v>0</v>
      </c>
      <c r="Q198" s="208">
        <v>0</v>
      </c>
      <c r="R198" s="208">
        <f>Q198*H198</f>
        <v>0</v>
      </c>
      <c r="S198" s="208">
        <v>0</v>
      </c>
      <c r="T198" s="209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10" t="s">
        <v>131</v>
      </c>
      <c r="AT198" s="210" t="s">
        <v>126</v>
      </c>
      <c r="AU198" s="210" t="s">
        <v>79</v>
      </c>
      <c r="AY198" s="19" t="s">
        <v>123</v>
      </c>
      <c r="BE198" s="211">
        <f>IF(N198="základní",J198,0)</f>
        <v>0</v>
      </c>
      <c r="BF198" s="211">
        <f>IF(N198="snížená",J198,0)</f>
        <v>0</v>
      </c>
      <c r="BG198" s="211">
        <f>IF(N198="zákl. přenesená",J198,0)</f>
        <v>0</v>
      </c>
      <c r="BH198" s="211">
        <f>IF(N198="sníž. přenesená",J198,0)</f>
        <v>0</v>
      </c>
      <c r="BI198" s="211">
        <f>IF(N198="nulová",J198,0)</f>
        <v>0</v>
      </c>
      <c r="BJ198" s="19" t="s">
        <v>34</v>
      </c>
      <c r="BK198" s="211">
        <f>ROUND(I198*H198,2)</f>
        <v>0</v>
      </c>
      <c r="BL198" s="19" t="s">
        <v>131</v>
      </c>
      <c r="BM198" s="210" t="s">
        <v>308</v>
      </c>
    </row>
    <row r="199" s="2" customFormat="1">
      <c r="A199" s="40"/>
      <c r="B199" s="41"/>
      <c r="C199" s="42"/>
      <c r="D199" s="212" t="s">
        <v>133</v>
      </c>
      <c r="E199" s="42"/>
      <c r="F199" s="213" t="s">
        <v>309</v>
      </c>
      <c r="G199" s="42"/>
      <c r="H199" s="42"/>
      <c r="I199" s="214"/>
      <c r="J199" s="42"/>
      <c r="K199" s="42"/>
      <c r="L199" s="46"/>
      <c r="M199" s="215"/>
      <c r="N199" s="216"/>
      <c r="O199" s="86"/>
      <c r="P199" s="86"/>
      <c r="Q199" s="86"/>
      <c r="R199" s="86"/>
      <c r="S199" s="86"/>
      <c r="T199" s="87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T199" s="19" t="s">
        <v>133</v>
      </c>
      <c r="AU199" s="19" t="s">
        <v>79</v>
      </c>
    </row>
    <row r="200" s="12" customFormat="1" ht="22.8" customHeight="1">
      <c r="A200" s="12"/>
      <c r="B200" s="183"/>
      <c r="C200" s="184"/>
      <c r="D200" s="185" t="s">
        <v>72</v>
      </c>
      <c r="E200" s="197" t="s">
        <v>310</v>
      </c>
      <c r="F200" s="197" t="s">
        <v>311</v>
      </c>
      <c r="G200" s="184"/>
      <c r="H200" s="184"/>
      <c r="I200" s="187"/>
      <c r="J200" s="198">
        <f>BK200</f>
        <v>0</v>
      </c>
      <c r="K200" s="184"/>
      <c r="L200" s="189"/>
      <c r="M200" s="190"/>
      <c r="N200" s="191"/>
      <c r="O200" s="191"/>
      <c r="P200" s="192">
        <f>SUM(P201:P202)</f>
        <v>0</v>
      </c>
      <c r="Q200" s="191"/>
      <c r="R200" s="192">
        <f>SUM(R201:R202)</f>
        <v>0</v>
      </c>
      <c r="S200" s="191"/>
      <c r="T200" s="193">
        <f>SUM(T201:T202)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194" t="s">
        <v>34</v>
      </c>
      <c r="AT200" s="195" t="s">
        <v>72</v>
      </c>
      <c r="AU200" s="195" t="s">
        <v>34</v>
      </c>
      <c r="AY200" s="194" t="s">
        <v>123</v>
      </c>
      <c r="BK200" s="196">
        <f>SUM(BK201:BK202)</f>
        <v>0</v>
      </c>
    </row>
    <row r="201" s="2" customFormat="1" ht="33" customHeight="1">
      <c r="A201" s="40"/>
      <c r="B201" s="41"/>
      <c r="C201" s="199" t="s">
        <v>312</v>
      </c>
      <c r="D201" s="199" t="s">
        <v>126</v>
      </c>
      <c r="E201" s="200" t="s">
        <v>313</v>
      </c>
      <c r="F201" s="201" t="s">
        <v>314</v>
      </c>
      <c r="G201" s="202" t="s">
        <v>145</v>
      </c>
      <c r="H201" s="203">
        <v>3.5030000000000001</v>
      </c>
      <c r="I201" s="204"/>
      <c r="J201" s="205">
        <f>ROUND(I201*H201,2)</f>
        <v>0</v>
      </c>
      <c r="K201" s="201" t="s">
        <v>130</v>
      </c>
      <c r="L201" s="46"/>
      <c r="M201" s="206" t="s">
        <v>19</v>
      </c>
      <c r="N201" s="207" t="s">
        <v>44</v>
      </c>
      <c r="O201" s="86"/>
      <c r="P201" s="208">
        <f>O201*H201</f>
        <v>0</v>
      </c>
      <c r="Q201" s="208">
        <v>0</v>
      </c>
      <c r="R201" s="208">
        <f>Q201*H201</f>
        <v>0</v>
      </c>
      <c r="S201" s="208">
        <v>0</v>
      </c>
      <c r="T201" s="209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10" t="s">
        <v>131</v>
      </c>
      <c r="AT201" s="210" t="s">
        <v>126</v>
      </c>
      <c r="AU201" s="210" t="s">
        <v>79</v>
      </c>
      <c r="AY201" s="19" t="s">
        <v>123</v>
      </c>
      <c r="BE201" s="211">
        <f>IF(N201="základní",J201,0)</f>
        <v>0</v>
      </c>
      <c r="BF201" s="211">
        <f>IF(N201="snížená",J201,0)</f>
        <v>0</v>
      </c>
      <c r="BG201" s="211">
        <f>IF(N201="zákl. přenesená",J201,0)</f>
        <v>0</v>
      </c>
      <c r="BH201" s="211">
        <f>IF(N201="sníž. přenesená",J201,0)</f>
        <v>0</v>
      </c>
      <c r="BI201" s="211">
        <f>IF(N201="nulová",J201,0)</f>
        <v>0</v>
      </c>
      <c r="BJ201" s="19" t="s">
        <v>34</v>
      </c>
      <c r="BK201" s="211">
        <f>ROUND(I201*H201,2)</f>
        <v>0</v>
      </c>
      <c r="BL201" s="19" t="s">
        <v>131</v>
      </c>
      <c r="BM201" s="210" t="s">
        <v>315</v>
      </c>
    </row>
    <row r="202" s="2" customFormat="1">
      <c r="A202" s="40"/>
      <c r="B202" s="41"/>
      <c r="C202" s="42"/>
      <c r="D202" s="212" t="s">
        <v>133</v>
      </c>
      <c r="E202" s="42"/>
      <c r="F202" s="213" t="s">
        <v>316</v>
      </c>
      <c r="G202" s="42"/>
      <c r="H202" s="42"/>
      <c r="I202" s="214"/>
      <c r="J202" s="42"/>
      <c r="K202" s="42"/>
      <c r="L202" s="46"/>
      <c r="M202" s="215"/>
      <c r="N202" s="216"/>
      <c r="O202" s="86"/>
      <c r="P202" s="86"/>
      <c r="Q202" s="86"/>
      <c r="R202" s="86"/>
      <c r="S202" s="86"/>
      <c r="T202" s="87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T202" s="19" t="s">
        <v>133</v>
      </c>
      <c r="AU202" s="19" t="s">
        <v>79</v>
      </c>
    </row>
    <row r="203" s="12" customFormat="1" ht="25.92" customHeight="1">
      <c r="A203" s="12"/>
      <c r="B203" s="183"/>
      <c r="C203" s="184"/>
      <c r="D203" s="185" t="s">
        <v>72</v>
      </c>
      <c r="E203" s="186" t="s">
        <v>317</v>
      </c>
      <c r="F203" s="186" t="s">
        <v>318</v>
      </c>
      <c r="G203" s="184"/>
      <c r="H203" s="184"/>
      <c r="I203" s="187"/>
      <c r="J203" s="188">
        <f>BK203</f>
        <v>0</v>
      </c>
      <c r="K203" s="184"/>
      <c r="L203" s="189"/>
      <c r="M203" s="190"/>
      <c r="N203" s="191"/>
      <c r="O203" s="191"/>
      <c r="P203" s="192">
        <f>P204+P288+P310+P331+P339+P388+P398+P406</f>
        <v>0</v>
      </c>
      <c r="Q203" s="191"/>
      <c r="R203" s="192">
        <f>R204+R288+R310+R331+R339+R388+R398+R406</f>
        <v>9.6790355399999974</v>
      </c>
      <c r="S203" s="191"/>
      <c r="T203" s="193">
        <f>T204+T288+T310+T331+T339+T388+T398+T406</f>
        <v>3.2153349999999996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194" t="s">
        <v>79</v>
      </c>
      <c r="AT203" s="195" t="s">
        <v>72</v>
      </c>
      <c r="AU203" s="195" t="s">
        <v>73</v>
      </c>
      <c r="AY203" s="194" t="s">
        <v>123</v>
      </c>
      <c r="BK203" s="196">
        <f>BK204+BK288+BK310+BK331+BK339+BK388+BK398+BK406</f>
        <v>0</v>
      </c>
    </row>
    <row r="204" s="12" customFormat="1" ht="22.8" customHeight="1">
      <c r="A204" s="12"/>
      <c r="B204" s="183"/>
      <c r="C204" s="184"/>
      <c r="D204" s="185" t="s">
        <v>72</v>
      </c>
      <c r="E204" s="197" t="s">
        <v>319</v>
      </c>
      <c r="F204" s="197" t="s">
        <v>320</v>
      </c>
      <c r="G204" s="184"/>
      <c r="H204" s="184"/>
      <c r="I204" s="187"/>
      <c r="J204" s="198">
        <f>BK204</f>
        <v>0</v>
      </c>
      <c r="K204" s="184"/>
      <c r="L204" s="189"/>
      <c r="M204" s="190"/>
      <c r="N204" s="191"/>
      <c r="O204" s="191"/>
      <c r="P204" s="192">
        <f>SUM(P205:P287)</f>
        <v>0</v>
      </c>
      <c r="Q204" s="191"/>
      <c r="R204" s="192">
        <f>SUM(R205:R287)</f>
        <v>8.6064637799999986</v>
      </c>
      <c r="S204" s="191"/>
      <c r="T204" s="193">
        <f>SUM(T205:T287)</f>
        <v>3.0095999999999998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194" t="s">
        <v>79</v>
      </c>
      <c r="AT204" s="195" t="s">
        <v>72</v>
      </c>
      <c r="AU204" s="195" t="s">
        <v>34</v>
      </c>
      <c r="AY204" s="194" t="s">
        <v>123</v>
      </c>
      <c r="BK204" s="196">
        <f>SUM(BK205:BK287)</f>
        <v>0</v>
      </c>
    </row>
    <row r="205" s="2" customFormat="1" ht="24.15" customHeight="1">
      <c r="A205" s="40"/>
      <c r="B205" s="41"/>
      <c r="C205" s="199" t="s">
        <v>321</v>
      </c>
      <c r="D205" s="199" t="s">
        <v>126</v>
      </c>
      <c r="E205" s="200" t="s">
        <v>322</v>
      </c>
      <c r="F205" s="201" t="s">
        <v>323</v>
      </c>
      <c r="G205" s="202" t="s">
        <v>168</v>
      </c>
      <c r="H205" s="203">
        <v>107.041</v>
      </c>
      <c r="I205" s="204"/>
      <c r="J205" s="205">
        <f>ROUND(I205*H205,2)</f>
        <v>0</v>
      </c>
      <c r="K205" s="201" t="s">
        <v>130</v>
      </c>
      <c r="L205" s="46"/>
      <c r="M205" s="206" t="s">
        <v>19</v>
      </c>
      <c r="N205" s="207" t="s">
        <v>44</v>
      </c>
      <c r="O205" s="86"/>
      <c r="P205" s="208">
        <f>O205*H205</f>
        <v>0</v>
      </c>
      <c r="Q205" s="208">
        <v>0</v>
      </c>
      <c r="R205" s="208">
        <f>Q205*H205</f>
        <v>0</v>
      </c>
      <c r="S205" s="208">
        <v>0</v>
      </c>
      <c r="T205" s="209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10" t="s">
        <v>234</v>
      </c>
      <c r="AT205" s="210" t="s">
        <v>126</v>
      </c>
      <c r="AU205" s="210" t="s">
        <v>79</v>
      </c>
      <c r="AY205" s="19" t="s">
        <v>123</v>
      </c>
      <c r="BE205" s="211">
        <f>IF(N205="základní",J205,0)</f>
        <v>0</v>
      </c>
      <c r="BF205" s="211">
        <f>IF(N205="snížená",J205,0)</f>
        <v>0</v>
      </c>
      <c r="BG205" s="211">
        <f>IF(N205="zákl. přenesená",J205,0)</f>
        <v>0</v>
      </c>
      <c r="BH205" s="211">
        <f>IF(N205="sníž. přenesená",J205,0)</f>
        <v>0</v>
      </c>
      <c r="BI205" s="211">
        <f>IF(N205="nulová",J205,0)</f>
        <v>0</v>
      </c>
      <c r="BJ205" s="19" t="s">
        <v>34</v>
      </c>
      <c r="BK205" s="211">
        <f>ROUND(I205*H205,2)</f>
        <v>0</v>
      </c>
      <c r="BL205" s="19" t="s">
        <v>234</v>
      </c>
      <c r="BM205" s="210" t="s">
        <v>324</v>
      </c>
    </row>
    <row r="206" s="2" customFormat="1">
      <c r="A206" s="40"/>
      <c r="B206" s="41"/>
      <c r="C206" s="42"/>
      <c r="D206" s="212" t="s">
        <v>133</v>
      </c>
      <c r="E206" s="42"/>
      <c r="F206" s="213" t="s">
        <v>325</v>
      </c>
      <c r="G206" s="42"/>
      <c r="H206" s="42"/>
      <c r="I206" s="214"/>
      <c r="J206" s="42"/>
      <c r="K206" s="42"/>
      <c r="L206" s="46"/>
      <c r="M206" s="215"/>
      <c r="N206" s="216"/>
      <c r="O206" s="86"/>
      <c r="P206" s="86"/>
      <c r="Q206" s="86"/>
      <c r="R206" s="86"/>
      <c r="S206" s="86"/>
      <c r="T206" s="87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19" t="s">
        <v>133</v>
      </c>
      <c r="AU206" s="19" t="s">
        <v>79</v>
      </c>
    </row>
    <row r="207" s="13" customFormat="1">
      <c r="A207" s="13"/>
      <c r="B207" s="217"/>
      <c r="C207" s="218"/>
      <c r="D207" s="219" t="s">
        <v>135</v>
      </c>
      <c r="E207" s="220" t="s">
        <v>19</v>
      </c>
      <c r="F207" s="221" t="s">
        <v>326</v>
      </c>
      <c r="G207" s="218"/>
      <c r="H207" s="220" t="s">
        <v>19</v>
      </c>
      <c r="I207" s="222"/>
      <c r="J207" s="218"/>
      <c r="K207" s="218"/>
      <c r="L207" s="223"/>
      <c r="M207" s="224"/>
      <c r="N207" s="225"/>
      <c r="O207" s="225"/>
      <c r="P207" s="225"/>
      <c r="Q207" s="225"/>
      <c r="R207" s="225"/>
      <c r="S207" s="225"/>
      <c r="T207" s="226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27" t="s">
        <v>135</v>
      </c>
      <c r="AU207" s="227" t="s">
        <v>79</v>
      </c>
      <c r="AV207" s="13" t="s">
        <v>34</v>
      </c>
      <c r="AW207" s="13" t="s">
        <v>33</v>
      </c>
      <c r="AX207" s="13" t="s">
        <v>73</v>
      </c>
      <c r="AY207" s="227" t="s">
        <v>123</v>
      </c>
    </row>
    <row r="208" s="14" customFormat="1">
      <c r="A208" s="14"/>
      <c r="B208" s="228"/>
      <c r="C208" s="229"/>
      <c r="D208" s="219" t="s">
        <v>135</v>
      </c>
      <c r="E208" s="230" t="s">
        <v>19</v>
      </c>
      <c r="F208" s="231" t="s">
        <v>327</v>
      </c>
      <c r="G208" s="229"/>
      <c r="H208" s="232">
        <v>91.200000000000003</v>
      </c>
      <c r="I208" s="233"/>
      <c r="J208" s="229"/>
      <c r="K208" s="229"/>
      <c r="L208" s="234"/>
      <c r="M208" s="235"/>
      <c r="N208" s="236"/>
      <c r="O208" s="236"/>
      <c r="P208" s="236"/>
      <c r="Q208" s="236"/>
      <c r="R208" s="236"/>
      <c r="S208" s="236"/>
      <c r="T208" s="237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38" t="s">
        <v>135</v>
      </c>
      <c r="AU208" s="238" t="s">
        <v>79</v>
      </c>
      <c r="AV208" s="14" t="s">
        <v>79</v>
      </c>
      <c r="AW208" s="14" t="s">
        <v>33</v>
      </c>
      <c r="AX208" s="14" t="s">
        <v>73</v>
      </c>
      <c r="AY208" s="238" t="s">
        <v>123</v>
      </c>
    </row>
    <row r="209" s="13" customFormat="1">
      <c r="A209" s="13"/>
      <c r="B209" s="217"/>
      <c r="C209" s="218"/>
      <c r="D209" s="219" t="s">
        <v>135</v>
      </c>
      <c r="E209" s="220" t="s">
        <v>19</v>
      </c>
      <c r="F209" s="221" t="s">
        <v>328</v>
      </c>
      <c r="G209" s="218"/>
      <c r="H209" s="220" t="s">
        <v>19</v>
      </c>
      <c r="I209" s="222"/>
      <c r="J209" s="218"/>
      <c r="K209" s="218"/>
      <c r="L209" s="223"/>
      <c r="M209" s="224"/>
      <c r="N209" s="225"/>
      <c r="O209" s="225"/>
      <c r="P209" s="225"/>
      <c r="Q209" s="225"/>
      <c r="R209" s="225"/>
      <c r="S209" s="225"/>
      <c r="T209" s="226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27" t="s">
        <v>135</v>
      </c>
      <c r="AU209" s="227" t="s">
        <v>79</v>
      </c>
      <c r="AV209" s="13" t="s">
        <v>34</v>
      </c>
      <c r="AW209" s="13" t="s">
        <v>33</v>
      </c>
      <c r="AX209" s="13" t="s">
        <v>73</v>
      </c>
      <c r="AY209" s="227" t="s">
        <v>123</v>
      </c>
    </row>
    <row r="210" s="14" customFormat="1">
      <c r="A210" s="14"/>
      <c r="B210" s="228"/>
      <c r="C210" s="229"/>
      <c r="D210" s="219" t="s">
        <v>135</v>
      </c>
      <c r="E210" s="230" t="s">
        <v>19</v>
      </c>
      <c r="F210" s="231" t="s">
        <v>329</v>
      </c>
      <c r="G210" s="229"/>
      <c r="H210" s="232">
        <v>15.840999999999999</v>
      </c>
      <c r="I210" s="233"/>
      <c r="J210" s="229"/>
      <c r="K210" s="229"/>
      <c r="L210" s="234"/>
      <c r="M210" s="235"/>
      <c r="N210" s="236"/>
      <c r="O210" s="236"/>
      <c r="P210" s="236"/>
      <c r="Q210" s="236"/>
      <c r="R210" s="236"/>
      <c r="S210" s="236"/>
      <c r="T210" s="237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38" t="s">
        <v>135</v>
      </c>
      <c r="AU210" s="238" t="s">
        <v>79</v>
      </c>
      <c r="AV210" s="14" t="s">
        <v>79</v>
      </c>
      <c r="AW210" s="14" t="s">
        <v>33</v>
      </c>
      <c r="AX210" s="14" t="s">
        <v>73</v>
      </c>
      <c r="AY210" s="238" t="s">
        <v>123</v>
      </c>
    </row>
    <row r="211" s="15" customFormat="1">
      <c r="A211" s="15"/>
      <c r="B211" s="239"/>
      <c r="C211" s="240"/>
      <c r="D211" s="219" t="s">
        <v>135</v>
      </c>
      <c r="E211" s="241" t="s">
        <v>19</v>
      </c>
      <c r="F211" s="242" t="s">
        <v>137</v>
      </c>
      <c r="G211" s="240"/>
      <c r="H211" s="243">
        <v>107.041</v>
      </c>
      <c r="I211" s="244"/>
      <c r="J211" s="240"/>
      <c r="K211" s="240"/>
      <c r="L211" s="245"/>
      <c r="M211" s="246"/>
      <c r="N211" s="247"/>
      <c r="O211" s="247"/>
      <c r="P211" s="247"/>
      <c r="Q211" s="247"/>
      <c r="R211" s="247"/>
      <c r="S211" s="247"/>
      <c r="T211" s="248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T211" s="249" t="s">
        <v>135</v>
      </c>
      <c r="AU211" s="249" t="s">
        <v>79</v>
      </c>
      <c r="AV211" s="15" t="s">
        <v>131</v>
      </c>
      <c r="AW211" s="15" t="s">
        <v>33</v>
      </c>
      <c r="AX211" s="15" t="s">
        <v>34</v>
      </c>
      <c r="AY211" s="249" t="s">
        <v>123</v>
      </c>
    </row>
    <row r="212" s="2" customFormat="1" ht="16.5" customHeight="1">
      <c r="A212" s="40"/>
      <c r="B212" s="41"/>
      <c r="C212" s="250" t="s">
        <v>330</v>
      </c>
      <c r="D212" s="250" t="s">
        <v>150</v>
      </c>
      <c r="E212" s="251" t="s">
        <v>331</v>
      </c>
      <c r="F212" s="252" t="s">
        <v>332</v>
      </c>
      <c r="G212" s="253" t="s">
        <v>145</v>
      </c>
      <c r="H212" s="254">
        <v>0.034000000000000002</v>
      </c>
      <c r="I212" s="255"/>
      <c r="J212" s="256">
        <f>ROUND(I212*H212,2)</f>
        <v>0</v>
      </c>
      <c r="K212" s="252" t="s">
        <v>130</v>
      </c>
      <c r="L212" s="257"/>
      <c r="M212" s="258" t="s">
        <v>19</v>
      </c>
      <c r="N212" s="259" t="s">
        <v>44</v>
      </c>
      <c r="O212" s="86"/>
      <c r="P212" s="208">
        <f>O212*H212</f>
        <v>0</v>
      </c>
      <c r="Q212" s="208">
        <v>1</v>
      </c>
      <c r="R212" s="208">
        <f>Q212*H212</f>
        <v>0.034000000000000002</v>
      </c>
      <c r="S212" s="208">
        <v>0</v>
      </c>
      <c r="T212" s="209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10" t="s">
        <v>333</v>
      </c>
      <c r="AT212" s="210" t="s">
        <v>150</v>
      </c>
      <c r="AU212" s="210" t="s">
        <v>79</v>
      </c>
      <c r="AY212" s="19" t="s">
        <v>123</v>
      </c>
      <c r="BE212" s="211">
        <f>IF(N212="základní",J212,0)</f>
        <v>0</v>
      </c>
      <c r="BF212" s="211">
        <f>IF(N212="snížená",J212,0)</f>
        <v>0</v>
      </c>
      <c r="BG212" s="211">
        <f>IF(N212="zákl. přenesená",J212,0)</f>
        <v>0</v>
      </c>
      <c r="BH212" s="211">
        <f>IF(N212="sníž. přenesená",J212,0)</f>
        <v>0</v>
      </c>
      <c r="BI212" s="211">
        <f>IF(N212="nulová",J212,0)</f>
        <v>0</v>
      </c>
      <c r="BJ212" s="19" t="s">
        <v>34</v>
      </c>
      <c r="BK212" s="211">
        <f>ROUND(I212*H212,2)</f>
        <v>0</v>
      </c>
      <c r="BL212" s="19" t="s">
        <v>234</v>
      </c>
      <c r="BM212" s="210" t="s">
        <v>334</v>
      </c>
    </row>
    <row r="213" s="14" customFormat="1">
      <c r="A213" s="14"/>
      <c r="B213" s="228"/>
      <c r="C213" s="229"/>
      <c r="D213" s="219" t="s">
        <v>135</v>
      </c>
      <c r="E213" s="229"/>
      <c r="F213" s="231" t="s">
        <v>335</v>
      </c>
      <c r="G213" s="229"/>
      <c r="H213" s="232">
        <v>0.034000000000000002</v>
      </c>
      <c r="I213" s="233"/>
      <c r="J213" s="229"/>
      <c r="K213" s="229"/>
      <c r="L213" s="234"/>
      <c r="M213" s="235"/>
      <c r="N213" s="236"/>
      <c r="O213" s="236"/>
      <c r="P213" s="236"/>
      <c r="Q213" s="236"/>
      <c r="R213" s="236"/>
      <c r="S213" s="236"/>
      <c r="T213" s="237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38" t="s">
        <v>135</v>
      </c>
      <c r="AU213" s="238" t="s">
        <v>79</v>
      </c>
      <c r="AV213" s="14" t="s">
        <v>79</v>
      </c>
      <c r="AW213" s="14" t="s">
        <v>4</v>
      </c>
      <c r="AX213" s="14" t="s">
        <v>34</v>
      </c>
      <c r="AY213" s="238" t="s">
        <v>123</v>
      </c>
    </row>
    <row r="214" s="2" customFormat="1" ht="21.75" customHeight="1">
      <c r="A214" s="40"/>
      <c r="B214" s="41"/>
      <c r="C214" s="199" t="s">
        <v>336</v>
      </c>
      <c r="D214" s="199" t="s">
        <v>126</v>
      </c>
      <c r="E214" s="200" t="s">
        <v>337</v>
      </c>
      <c r="F214" s="201" t="s">
        <v>338</v>
      </c>
      <c r="G214" s="202" t="s">
        <v>168</v>
      </c>
      <c r="H214" s="203">
        <v>91.200000000000003</v>
      </c>
      <c r="I214" s="204"/>
      <c r="J214" s="205">
        <f>ROUND(I214*H214,2)</f>
        <v>0</v>
      </c>
      <c r="K214" s="201" t="s">
        <v>130</v>
      </c>
      <c r="L214" s="46"/>
      <c r="M214" s="206" t="s">
        <v>19</v>
      </c>
      <c r="N214" s="207" t="s">
        <v>44</v>
      </c>
      <c r="O214" s="86"/>
      <c r="P214" s="208">
        <f>O214*H214</f>
        <v>0</v>
      </c>
      <c r="Q214" s="208">
        <v>0</v>
      </c>
      <c r="R214" s="208">
        <f>Q214*H214</f>
        <v>0</v>
      </c>
      <c r="S214" s="208">
        <v>0.0054999999999999997</v>
      </c>
      <c r="T214" s="209">
        <f>S214*H214</f>
        <v>0.50159999999999993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10" t="s">
        <v>234</v>
      </c>
      <c r="AT214" s="210" t="s">
        <v>126</v>
      </c>
      <c r="AU214" s="210" t="s">
        <v>79</v>
      </c>
      <c r="AY214" s="19" t="s">
        <v>123</v>
      </c>
      <c r="BE214" s="211">
        <f>IF(N214="základní",J214,0)</f>
        <v>0</v>
      </c>
      <c r="BF214" s="211">
        <f>IF(N214="snížená",J214,0)</f>
        <v>0</v>
      </c>
      <c r="BG214" s="211">
        <f>IF(N214="zákl. přenesená",J214,0)</f>
        <v>0</v>
      </c>
      <c r="BH214" s="211">
        <f>IF(N214="sníž. přenesená",J214,0)</f>
        <v>0</v>
      </c>
      <c r="BI214" s="211">
        <f>IF(N214="nulová",J214,0)</f>
        <v>0</v>
      </c>
      <c r="BJ214" s="19" t="s">
        <v>34</v>
      </c>
      <c r="BK214" s="211">
        <f>ROUND(I214*H214,2)</f>
        <v>0</v>
      </c>
      <c r="BL214" s="19" t="s">
        <v>234</v>
      </c>
      <c r="BM214" s="210" t="s">
        <v>339</v>
      </c>
    </row>
    <row r="215" s="2" customFormat="1">
      <c r="A215" s="40"/>
      <c r="B215" s="41"/>
      <c r="C215" s="42"/>
      <c r="D215" s="212" t="s">
        <v>133</v>
      </c>
      <c r="E215" s="42"/>
      <c r="F215" s="213" t="s">
        <v>340</v>
      </c>
      <c r="G215" s="42"/>
      <c r="H215" s="42"/>
      <c r="I215" s="214"/>
      <c r="J215" s="42"/>
      <c r="K215" s="42"/>
      <c r="L215" s="46"/>
      <c r="M215" s="215"/>
      <c r="N215" s="216"/>
      <c r="O215" s="86"/>
      <c r="P215" s="86"/>
      <c r="Q215" s="86"/>
      <c r="R215" s="86"/>
      <c r="S215" s="86"/>
      <c r="T215" s="87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19" t="s">
        <v>133</v>
      </c>
      <c r="AU215" s="19" t="s">
        <v>79</v>
      </c>
    </row>
    <row r="216" s="13" customFormat="1">
      <c r="A216" s="13"/>
      <c r="B216" s="217"/>
      <c r="C216" s="218"/>
      <c r="D216" s="219" t="s">
        <v>135</v>
      </c>
      <c r="E216" s="220" t="s">
        <v>19</v>
      </c>
      <c r="F216" s="221" t="s">
        <v>341</v>
      </c>
      <c r="G216" s="218"/>
      <c r="H216" s="220" t="s">
        <v>19</v>
      </c>
      <c r="I216" s="222"/>
      <c r="J216" s="218"/>
      <c r="K216" s="218"/>
      <c r="L216" s="223"/>
      <c r="M216" s="224"/>
      <c r="N216" s="225"/>
      <c r="O216" s="225"/>
      <c r="P216" s="225"/>
      <c r="Q216" s="225"/>
      <c r="R216" s="225"/>
      <c r="S216" s="225"/>
      <c r="T216" s="226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27" t="s">
        <v>135</v>
      </c>
      <c r="AU216" s="227" t="s">
        <v>79</v>
      </c>
      <c r="AV216" s="13" t="s">
        <v>34</v>
      </c>
      <c r="AW216" s="13" t="s">
        <v>33</v>
      </c>
      <c r="AX216" s="13" t="s">
        <v>73</v>
      </c>
      <c r="AY216" s="227" t="s">
        <v>123</v>
      </c>
    </row>
    <row r="217" s="14" customFormat="1">
      <c r="A217" s="14"/>
      <c r="B217" s="228"/>
      <c r="C217" s="229"/>
      <c r="D217" s="219" t="s">
        <v>135</v>
      </c>
      <c r="E217" s="230" t="s">
        <v>19</v>
      </c>
      <c r="F217" s="231" t="s">
        <v>327</v>
      </c>
      <c r="G217" s="229"/>
      <c r="H217" s="232">
        <v>91.200000000000003</v>
      </c>
      <c r="I217" s="233"/>
      <c r="J217" s="229"/>
      <c r="K217" s="229"/>
      <c r="L217" s="234"/>
      <c r="M217" s="235"/>
      <c r="N217" s="236"/>
      <c r="O217" s="236"/>
      <c r="P217" s="236"/>
      <c r="Q217" s="236"/>
      <c r="R217" s="236"/>
      <c r="S217" s="236"/>
      <c r="T217" s="237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38" t="s">
        <v>135</v>
      </c>
      <c r="AU217" s="238" t="s">
        <v>79</v>
      </c>
      <c r="AV217" s="14" t="s">
        <v>79</v>
      </c>
      <c r="AW217" s="14" t="s">
        <v>33</v>
      </c>
      <c r="AX217" s="14" t="s">
        <v>73</v>
      </c>
      <c r="AY217" s="238" t="s">
        <v>123</v>
      </c>
    </row>
    <row r="218" s="15" customFormat="1">
      <c r="A218" s="15"/>
      <c r="B218" s="239"/>
      <c r="C218" s="240"/>
      <c r="D218" s="219" t="s">
        <v>135</v>
      </c>
      <c r="E218" s="241" t="s">
        <v>19</v>
      </c>
      <c r="F218" s="242" t="s">
        <v>137</v>
      </c>
      <c r="G218" s="240"/>
      <c r="H218" s="243">
        <v>91.200000000000003</v>
      </c>
      <c r="I218" s="244"/>
      <c r="J218" s="240"/>
      <c r="K218" s="240"/>
      <c r="L218" s="245"/>
      <c r="M218" s="246"/>
      <c r="N218" s="247"/>
      <c r="O218" s="247"/>
      <c r="P218" s="247"/>
      <c r="Q218" s="247"/>
      <c r="R218" s="247"/>
      <c r="S218" s="247"/>
      <c r="T218" s="248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249" t="s">
        <v>135</v>
      </c>
      <c r="AU218" s="249" t="s">
        <v>79</v>
      </c>
      <c r="AV218" s="15" t="s">
        <v>131</v>
      </c>
      <c r="AW218" s="15" t="s">
        <v>33</v>
      </c>
      <c r="AX218" s="15" t="s">
        <v>34</v>
      </c>
      <c r="AY218" s="249" t="s">
        <v>123</v>
      </c>
    </row>
    <row r="219" s="2" customFormat="1" ht="21.75" customHeight="1">
      <c r="A219" s="40"/>
      <c r="B219" s="41"/>
      <c r="C219" s="199" t="s">
        <v>333</v>
      </c>
      <c r="D219" s="199" t="s">
        <v>126</v>
      </c>
      <c r="E219" s="200" t="s">
        <v>342</v>
      </c>
      <c r="F219" s="201" t="s">
        <v>343</v>
      </c>
      <c r="G219" s="202" t="s">
        <v>168</v>
      </c>
      <c r="H219" s="203">
        <v>91.200000000000003</v>
      </c>
      <c r="I219" s="204"/>
      <c r="J219" s="205">
        <f>ROUND(I219*H219,2)</f>
        <v>0</v>
      </c>
      <c r="K219" s="201" t="s">
        <v>161</v>
      </c>
      <c r="L219" s="46"/>
      <c r="M219" s="206" t="s">
        <v>19</v>
      </c>
      <c r="N219" s="207" t="s">
        <v>44</v>
      </c>
      <c r="O219" s="86"/>
      <c r="P219" s="208">
        <f>O219*H219</f>
        <v>0</v>
      </c>
      <c r="Q219" s="208">
        <v>0</v>
      </c>
      <c r="R219" s="208">
        <f>Q219*H219</f>
        <v>0</v>
      </c>
      <c r="S219" s="208">
        <v>0.016500000000000001</v>
      </c>
      <c r="T219" s="209">
        <f>S219*H219</f>
        <v>1.5048000000000001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10" t="s">
        <v>234</v>
      </c>
      <c r="AT219" s="210" t="s">
        <v>126</v>
      </c>
      <c r="AU219" s="210" t="s">
        <v>79</v>
      </c>
      <c r="AY219" s="19" t="s">
        <v>123</v>
      </c>
      <c r="BE219" s="211">
        <f>IF(N219="základní",J219,0)</f>
        <v>0</v>
      </c>
      <c r="BF219" s="211">
        <f>IF(N219="snížená",J219,0)</f>
        <v>0</v>
      </c>
      <c r="BG219" s="211">
        <f>IF(N219="zákl. přenesená",J219,0)</f>
        <v>0</v>
      </c>
      <c r="BH219" s="211">
        <f>IF(N219="sníž. přenesená",J219,0)</f>
        <v>0</v>
      </c>
      <c r="BI219" s="211">
        <f>IF(N219="nulová",J219,0)</f>
        <v>0</v>
      </c>
      <c r="BJ219" s="19" t="s">
        <v>34</v>
      </c>
      <c r="BK219" s="211">
        <f>ROUND(I219*H219,2)</f>
        <v>0</v>
      </c>
      <c r="BL219" s="19" t="s">
        <v>234</v>
      </c>
      <c r="BM219" s="210" t="s">
        <v>344</v>
      </c>
    </row>
    <row r="220" s="2" customFormat="1">
      <c r="A220" s="40"/>
      <c r="B220" s="41"/>
      <c r="C220" s="42"/>
      <c r="D220" s="212" t="s">
        <v>133</v>
      </c>
      <c r="E220" s="42"/>
      <c r="F220" s="213" t="s">
        <v>345</v>
      </c>
      <c r="G220" s="42"/>
      <c r="H220" s="42"/>
      <c r="I220" s="214"/>
      <c r="J220" s="42"/>
      <c r="K220" s="42"/>
      <c r="L220" s="46"/>
      <c r="M220" s="215"/>
      <c r="N220" s="216"/>
      <c r="O220" s="86"/>
      <c r="P220" s="86"/>
      <c r="Q220" s="86"/>
      <c r="R220" s="86"/>
      <c r="S220" s="86"/>
      <c r="T220" s="87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T220" s="19" t="s">
        <v>133</v>
      </c>
      <c r="AU220" s="19" t="s">
        <v>79</v>
      </c>
    </row>
    <row r="221" s="13" customFormat="1">
      <c r="A221" s="13"/>
      <c r="B221" s="217"/>
      <c r="C221" s="218"/>
      <c r="D221" s="219" t="s">
        <v>135</v>
      </c>
      <c r="E221" s="220" t="s">
        <v>19</v>
      </c>
      <c r="F221" s="221" t="s">
        <v>346</v>
      </c>
      <c r="G221" s="218"/>
      <c r="H221" s="220" t="s">
        <v>19</v>
      </c>
      <c r="I221" s="222"/>
      <c r="J221" s="218"/>
      <c r="K221" s="218"/>
      <c r="L221" s="223"/>
      <c r="M221" s="224"/>
      <c r="N221" s="225"/>
      <c r="O221" s="225"/>
      <c r="P221" s="225"/>
      <c r="Q221" s="225"/>
      <c r="R221" s="225"/>
      <c r="S221" s="225"/>
      <c r="T221" s="226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27" t="s">
        <v>135</v>
      </c>
      <c r="AU221" s="227" t="s">
        <v>79</v>
      </c>
      <c r="AV221" s="13" t="s">
        <v>34</v>
      </c>
      <c r="AW221" s="13" t="s">
        <v>33</v>
      </c>
      <c r="AX221" s="13" t="s">
        <v>73</v>
      </c>
      <c r="AY221" s="227" t="s">
        <v>123</v>
      </c>
    </row>
    <row r="222" s="14" customFormat="1">
      <c r="A222" s="14"/>
      <c r="B222" s="228"/>
      <c r="C222" s="229"/>
      <c r="D222" s="219" t="s">
        <v>135</v>
      </c>
      <c r="E222" s="230" t="s">
        <v>19</v>
      </c>
      <c r="F222" s="231" t="s">
        <v>327</v>
      </c>
      <c r="G222" s="229"/>
      <c r="H222" s="232">
        <v>91.200000000000003</v>
      </c>
      <c r="I222" s="233"/>
      <c r="J222" s="229"/>
      <c r="K222" s="229"/>
      <c r="L222" s="234"/>
      <c r="M222" s="235"/>
      <c r="N222" s="236"/>
      <c r="O222" s="236"/>
      <c r="P222" s="236"/>
      <c r="Q222" s="236"/>
      <c r="R222" s="236"/>
      <c r="S222" s="236"/>
      <c r="T222" s="237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38" t="s">
        <v>135</v>
      </c>
      <c r="AU222" s="238" t="s">
        <v>79</v>
      </c>
      <c r="AV222" s="14" t="s">
        <v>79</v>
      </c>
      <c r="AW222" s="14" t="s">
        <v>33</v>
      </c>
      <c r="AX222" s="14" t="s">
        <v>73</v>
      </c>
      <c r="AY222" s="238" t="s">
        <v>123</v>
      </c>
    </row>
    <row r="223" s="15" customFormat="1">
      <c r="A223" s="15"/>
      <c r="B223" s="239"/>
      <c r="C223" s="240"/>
      <c r="D223" s="219" t="s">
        <v>135</v>
      </c>
      <c r="E223" s="241" t="s">
        <v>19</v>
      </c>
      <c r="F223" s="242" t="s">
        <v>137</v>
      </c>
      <c r="G223" s="240"/>
      <c r="H223" s="243">
        <v>91.200000000000003</v>
      </c>
      <c r="I223" s="244"/>
      <c r="J223" s="240"/>
      <c r="K223" s="240"/>
      <c r="L223" s="245"/>
      <c r="M223" s="246"/>
      <c r="N223" s="247"/>
      <c r="O223" s="247"/>
      <c r="P223" s="247"/>
      <c r="Q223" s="247"/>
      <c r="R223" s="247"/>
      <c r="S223" s="247"/>
      <c r="T223" s="248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249" t="s">
        <v>135</v>
      </c>
      <c r="AU223" s="249" t="s">
        <v>79</v>
      </c>
      <c r="AV223" s="15" t="s">
        <v>131</v>
      </c>
      <c r="AW223" s="15" t="s">
        <v>33</v>
      </c>
      <c r="AX223" s="15" t="s">
        <v>34</v>
      </c>
      <c r="AY223" s="249" t="s">
        <v>123</v>
      </c>
    </row>
    <row r="224" s="2" customFormat="1" ht="24.15" customHeight="1">
      <c r="A224" s="40"/>
      <c r="B224" s="41"/>
      <c r="C224" s="199" t="s">
        <v>347</v>
      </c>
      <c r="D224" s="199" t="s">
        <v>126</v>
      </c>
      <c r="E224" s="200" t="s">
        <v>348</v>
      </c>
      <c r="F224" s="201" t="s">
        <v>349</v>
      </c>
      <c r="G224" s="202" t="s">
        <v>168</v>
      </c>
      <c r="H224" s="203">
        <v>182.40000000000001</v>
      </c>
      <c r="I224" s="204"/>
      <c r="J224" s="205">
        <f>ROUND(I224*H224,2)</f>
        <v>0</v>
      </c>
      <c r="K224" s="201" t="s">
        <v>161</v>
      </c>
      <c r="L224" s="46"/>
      <c r="M224" s="206" t="s">
        <v>19</v>
      </c>
      <c r="N224" s="207" t="s">
        <v>44</v>
      </c>
      <c r="O224" s="86"/>
      <c r="P224" s="208">
        <f>O224*H224</f>
        <v>0</v>
      </c>
      <c r="Q224" s="208">
        <v>0</v>
      </c>
      <c r="R224" s="208">
        <f>Q224*H224</f>
        <v>0</v>
      </c>
      <c r="S224" s="208">
        <v>0.0054999999999999997</v>
      </c>
      <c r="T224" s="209">
        <f>S224*H224</f>
        <v>1.0031999999999999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R224" s="210" t="s">
        <v>234</v>
      </c>
      <c r="AT224" s="210" t="s">
        <v>126</v>
      </c>
      <c r="AU224" s="210" t="s">
        <v>79</v>
      </c>
      <c r="AY224" s="19" t="s">
        <v>123</v>
      </c>
      <c r="BE224" s="211">
        <f>IF(N224="základní",J224,0)</f>
        <v>0</v>
      </c>
      <c r="BF224" s="211">
        <f>IF(N224="snížená",J224,0)</f>
        <v>0</v>
      </c>
      <c r="BG224" s="211">
        <f>IF(N224="zákl. přenesená",J224,0)</f>
        <v>0</v>
      </c>
      <c r="BH224" s="211">
        <f>IF(N224="sníž. přenesená",J224,0)</f>
        <v>0</v>
      </c>
      <c r="BI224" s="211">
        <f>IF(N224="nulová",J224,0)</f>
        <v>0</v>
      </c>
      <c r="BJ224" s="19" t="s">
        <v>34</v>
      </c>
      <c r="BK224" s="211">
        <f>ROUND(I224*H224,2)</f>
        <v>0</v>
      </c>
      <c r="BL224" s="19" t="s">
        <v>234</v>
      </c>
      <c r="BM224" s="210" t="s">
        <v>350</v>
      </c>
    </row>
    <row r="225" s="2" customFormat="1">
      <c r="A225" s="40"/>
      <c r="B225" s="41"/>
      <c r="C225" s="42"/>
      <c r="D225" s="212" t="s">
        <v>133</v>
      </c>
      <c r="E225" s="42"/>
      <c r="F225" s="213" t="s">
        <v>351</v>
      </c>
      <c r="G225" s="42"/>
      <c r="H225" s="42"/>
      <c r="I225" s="214"/>
      <c r="J225" s="42"/>
      <c r="K225" s="42"/>
      <c r="L225" s="46"/>
      <c r="M225" s="215"/>
      <c r="N225" s="216"/>
      <c r="O225" s="86"/>
      <c r="P225" s="86"/>
      <c r="Q225" s="86"/>
      <c r="R225" s="86"/>
      <c r="S225" s="86"/>
      <c r="T225" s="87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T225" s="19" t="s">
        <v>133</v>
      </c>
      <c r="AU225" s="19" t="s">
        <v>79</v>
      </c>
    </row>
    <row r="226" s="13" customFormat="1">
      <c r="A226" s="13"/>
      <c r="B226" s="217"/>
      <c r="C226" s="218"/>
      <c r="D226" s="219" t="s">
        <v>135</v>
      </c>
      <c r="E226" s="220" t="s">
        <v>19</v>
      </c>
      <c r="F226" s="221" t="s">
        <v>346</v>
      </c>
      <c r="G226" s="218"/>
      <c r="H226" s="220" t="s">
        <v>19</v>
      </c>
      <c r="I226" s="222"/>
      <c r="J226" s="218"/>
      <c r="K226" s="218"/>
      <c r="L226" s="223"/>
      <c r="M226" s="224"/>
      <c r="N226" s="225"/>
      <c r="O226" s="225"/>
      <c r="P226" s="225"/>
      <c r="Q226" s="225"/>
      <c r="R226" s="225"/>
      <c r="S226" s="225"/>
      <c r="T226" s="226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27" t="s">
        <v>135</v>
      </c>
      <c r="AU226" s="227" t="s">
        <v>79</v>
      </c>
      <c r="AV226" s="13" t="s">
        <v>34</v>
      </c>
      <c r="AW226" s="13" t="s">
        <v>33</v>
      </c>
      <c r="AX226" s="13" t="s">
        <v>73</v>
      </c>
      <c r="AY226" s="227" t="s">
        <v>123</v>
      </c>
    </row>
    <row r="227" s="14" customFormat="1">
      <c r="A227" s="14"/>
      <c r="B227" s="228"/>
      <c r="C227" s="229"/>
      <c r="D227" s="219" t="s">
        <v>135</v>
      </c>
      <c r="E227" s="230" t="s">
        <v>19</v>
      </c>
      <c r="F227" s="231" t="s">
        <v>352</v>
      </c>
      <c r="G227" s="229"/>
      <c r="H227" s="232">
        <v>182.40000000000001</v>
      </c>
      <c r="I227" s="233"/>
      <c r="J227" s="229"/>
      <c r="K227" s="229"/>
      <c r="L227" s="234"/>
      <c r="M227" s="235"/>
      <c r="N227" s="236"/>
      <c r="O227" s="236"/>
      <c r="P227" s="236"/>
      <c r="Q227" s="236"/>
      <c r="R227" s="236"/>
      <c r="S227" s="236"/>
      <c r="T227" s="237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38" t="s">
        <v>135</v>
      </c>
      <c r="AU227" s="238" t="s">
        <v>79</v>
      </c>
      <c r="AV227" s="14" t="s">
        <v>79</v>
      </c>
      <c r="AW227" s="14" t="s">
        <v>33</v>
      </c>
      <c r="AX227" s="14" t="s">
        <v>73</v>
      </c>
      <c r="AY227" s="238" t="s">
        <v>123</v>
      </c>
    </row>
    <row r="228" s="15" customFormat="1">
      <c r="A228" s="15"/>
      <c r="B228" s="239"/>
      <c r="C228" s="240"/>
      <c r="D228" s="219" t="s">
        <v>135</v>
      </c>
      <c r="E228" s="241" t="s">
        <v>19</v>
      </c>
      <c r="F228" s="242" t="s">
        <v>137</v>
      </c>
      <c r="G228" s="240"/>
      <c r="H228" s="243">
        <v>182.40000000000001</v>
      </c>
      <c r="I228" s="244"/>
      <c r="J228" s="240"/>
      <c r="K228" s="240"/>
      <c r="L228" s="245"/>
      <c r="M228" s="246"/>
      <c r="N228" s="247"/>
      <c r="O228" s="247"/>
      <c r="P228" s="247"/>
      <c r="Q228" s="247"/>
      <c r="R228" s="247"/>
      <c r="S228" s="247"/>
      <c r="T228" s="248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T228" s="249" t="s">
        <v>135</v>
      </c>
      <c r="AU228" s="249" t="s">
        <v>79</v>
      </c>
      <c r="AV228" s="15" t="s">
        <v>131</v>
      </c>
      <c r="AW228" s="15" t="s">
        <v>33</v>
      </c>
      <c r="AX228" s="15" t="s">
        <v>34</v>
      </c>
      <c r="AY228" s="249" t="s">
        <v>123</v>
      </c>
    </row>
    <row r="229" s="2" customFormat="1" ht="16.5" customHeight="1">
      <c r="A229" s="40"/>
      <c r="B229" s="41"/>
      <c r="C229" s="199" t="s">
        <v>353</v>
      </c>
      <c r="D229" s="199" t="s">
        <v>126</v>
      </c>
      <c r="E229" s="200" t="s">
        <v>354</v>
      </c>
      <c r="F229" s="201" t="s">
        <v>355</v>
      </c>
      <c r="G229" s="202" t="s">
        <v>168</v>
      </c>
      <c r="H229" s="203">
        <v>107.041</v>
      </c>
      <c r="I229" s="204"/>
      <c r="J229" s="205">
        <f>ROUND(I229*H229,2)</f>
        <v>0</v>
      </c>
      <c r="K229" s="201" t="s">
        <v>130</v>
      </c>
      <c r="L229" s="46"/>
      <c r="M229" s="206" t="s">
        <v>19</v>
      </c>
      <c r="N229" s="207" t="s">
        <v>44</v>
      </c>
      <c r="O229" s="86"/>
      <c r="P229" s="208">
        <f>O229*H229</f>
        <v>0</v>
      </c>
      <c r="Q229" s="208">
        <v>0.00036000000000000002</v>
      </c>
      <c r="R229" s="208">
        <f>Q229*H229</f>
        <v>0.038534760000000001</v>
      </c>
      <c r="S229" s="208">
        <v>0</v>
      </c>
      <c r="T229" s="209">
        <f>S229*H229</f>
        <v>0</v>
      </c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R229" s="210" t="s">
        <v>234</v>
      </c>
      <c r="AT229" s="210" t="s">
        <v>126</v>
      </c>
      <c r="AU229" s="210" t="s">
        <v>79</v>
      </c>
      <c r="AY229" s="19" t="s">
        <v>123</v>
      </c>
      <c r="BE229" s="211">
        <f>IF(N229="základní",J229,0)</f>
        <v>0</v>
      </c>
      <c r="BF229" s="211">
        <f>IF(N229="snížená",J229,0)</f>
        <v>0</v>
      </c>
      <c r="BG229" s="211">
        <f>IF(N229="zákl. přenesená",J229,0)</f>
        <v>0</v>
      </c>
      <c r="BH229" s="211">
        <f>IF(N229="sníž. přenesená",J229,0)</f>
        <v>0</v>
      </c>
      <c r="BI229" s="211">
        <f>IF(N229="nulová",J229,0)</f>
        <v>0</v>
      </c>
      <c r="BJ229" s="19" t="s">
        <v>34</v>
      </c>
      <c r="BK229" s="211">
        <f>ROUND(I229*H229,2)</f>
        <v>0</v>
      </c>
      <c r="BL229" s="19" t="s">
        <v>234</v>
      </c>
      <c r="BM229" s="210" t="s">
        <v>356</v>
      </c>
    </row>
    <row r="230" s="2" customFormat="1">
      <c r="A230" s="40"/>
      <c r="B230" s="41"/>
      <c r="C230" s="42"/>
      <c r="D230" s="212" t="s">
        <v>133</v>
      </c>
      <c r="E230" s="42"/>
      <c r="F230" s="213" t="s">
        <v>357</v>
      </c>
      <c r="G230" s="42"/>
      <c r="H230" s="42"/>
      <c r="I230" s="214"/>
      <c r="J230" s="42"/>
      <c r="K230" s="42"/>
      <c r="L230" s="46"/>
      <c r="M230" s="215"/>
      <c r="N230" s="216"/>
      <c r="O230" s="86"/>
      <c r="P230" s="86"/>
      <c r="Q230" s="86"/>
      <c r="R230" s="86"/>
      <c r="S230" s="86"/>
      <c r="T230" s="87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T230" s="19" t="s">
        <v>133</v>
      </c>
      <c r="AU230" s="19" t="s">
        <v>79</v>
      </c>
    </row>
    <row r="231" s="2" customFormat="1" ht="24.15" customHeight="1">
      <c r="A231" s="40"/>
      <c r="B231" s="41"/>
      <c r="C231" s="250" t="s">
        <v>358</v>
      </c>
      <c r="D231" s="250" t="s">
        <v>150</v>
      </c>
      <c r="E231" s="251" t="s">
        <v>359</v>
      </c>
      <c r="F231" s="252" t="s">
        <v>360</v>
      </c>
      <c r="G231" s="253" t="s">
        <v>168</v>
      </c>
      <c r="H231" s="254">
        <v>124.756</v>
      </c>
      <c r="I231" s="255"/>
      <c r="J231" s="256">
        <f>ROUND(I231*H231,2)</f>
        <v>0</v>
      </c>
      <c r="K231" s="252" t="s">
        <v>130</v>
      </c>
      <c r="L231" s="257"/>
      <c r="M231" s="258" t="s">
        <v>19</v>
      </c>
      <c r="N231" s="259" t="s">
        <v>44</v>
      </c>
      <c r="O231" s="86"/>
      <c r="P231" s="208">
        <f>O231*H231</f>
        <v>0</v>
      </c>
      <c r="Q231" s="208">
        <v>0.0047999999999999996</v>
      </c>
      <c r="R231" s="208">
        <f>Q231*H231</f>
        <v>0.59882879999999994</v>
      </c>
      <c r="S231" s="208">
        <v>0</v>
      </c>
      <c r="T231" s="209">
        <f>S231*H231</f>
        <v>0</v>
      </c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R231" s="210" t="s">
        <v>333</v>
      </c>
      <c r="AT231" s="210" t="s">
        <v>150</v>
      </c>
      <c r="AU231" s="210" t="s">
        <v>79</v>
      </c>
      <c r="AY231" s="19" t="s">
        <v>123</v>
      </c>
      <c r="BE231" s="211">
        <f>IF(N231="základní",J231,0)</f>
        <v>0</v>
      </c>
      <c r="BF231" s="211">
        <f>IF(N231="snížená",J231,0)</f>
        <v>0</v>
      </c>
      <c r="BG231" s="211">
        <f>IF(N231="zákl. přenesená",J231,0)</f>
        <v>0</v>
      </c>
      <c r="BH231" s="211">
        <f>IF(N231="sníž. přenesená",J231,0)</f>
        <v>0</v>
      </c>
      <c r="BI231" s="211">
        <f>IF(N231="nulová",J231,0)</f>
        <v>0</v>
      </c>
      <c r="BJ231" s="19" t="s">
        <v>34</v>
      </c>
      <c r="BK231" s="211">
        <f>ROUND(I231*H231,2)</f>
        <v>0</v>
      </c>
      <c r="BL231" s="19" t="s">
        <v>234</v>
      </c>
      <c r="BM231" s="210" t="s">
        <v>361</v>
      </c>
    </row>
    <row r="232" s="14" customFormat="1">
      <c r="A232" s="14"/>
      <c r="B232" s="228"/>
      <c r="C232" s="229"/>
      <c r="D232" s="219" t="s">
        <v>135</v>
      </c>
      <c r="E232" s="229"/>
      <c r="F232" s="231" t="s">
        <v>362</v>
      </c>
      <c r="G232" s="229"/>
      <c r="H232" s="232">
        <v>124.756</v>
      </c>
      <c r="I232" s="233"/>
      <c r="J232" s="229"/>
      <c r="K232" s="229"/>
      <c r="L232" s="234"/>
      <c r="M232" s="235"/>
      <c r="N232" s="236"/>
      <c r="O232" s="236"/>
      <c r="P232" s="236"/>
      <c r="Q232" s="236"/>
      <c r="R232" s="236"/>
      <c r="S232" s="236"/>
      <c r="T232" s="237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38" t="s">
        <v>135</v>
      </c>
      <c r="AU232" s="238" t="s">
        <v>79</v>
      </c>
      <c r="AV232" s="14" t="s">
        <v>79</v>
      </c>
      <c r="AW232" s="14" t="s">
        <v>4</v>
      </c>
      <c r="AX232" s="14" t="s">
        <v>34</v>
      </c>
      <c r="AY232" s="238" t="s">
        <v>123</v>
      </c>
    </row>
    <row r="233" s="2" customFormat="1" ht="33" customHeight="1">
      <c r="A233" s="40"/>
      <c r="B233" s="41"/>
      <c r="C233" s="199" t="s">
        <v>363</v>
      </c>
      <c r="D233" s="199" t="s">
        <v>126</v>
      </c>
      <c r="E233" s="200" t="s">
        <v>364</v>
      </c>
      <c r="F233" s="201" t="s">
        <v>365</v>
      </c>
      <c r="G233" s="202" t="s">
        <v>129</v>
      </c>
      <c r="H233" s="203">
        <v>2</v>
      </c>
      <c r="I233" s="204"/>
      <c r="J233" s="205">
        <f>ROUND(I233*H233,2)</f>
        <v>0</v>
      </c>
      <c r="K233" s="201" t="s">
        <v>161</v>
      </c>
      <c r="L233" s="46"/>
      <c r="M233" s="206" t="s">
        <v>19</v>
      </c>
      <c r="N233" s="207" t="s">
        <v>44</v>
      </c>
      <c r="O233" s="86"/>
      <c r="P233" s="208">
        <f>O233*H233</f>
        <v>0</v>
      </c>
      <c r="Q233" s="208">
        <v>0.0074999999999999997</v>
      </c>
      <c r="R233" s="208">
        <f>Q233*H233</f>
        <v>0.014999999999999999</v>
      </c>
      <c r="S233" s="208">
        <v>0</v>
      </c>
      <c r="T233" s="209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10" t="s">
        <v>234</v>
      </c>
      <c r="AT233" s="210" t="s">
        <v>126</v>
      </c>
      <c r="AU233" s="210" t="s">
        <v>79</v>
      </c>
      <c r="AY233" s="19" t="s">
        <v>123</v>
      </c>
      <c r="BE233" s="211">
        <f>IF(N233="základní",J233,0)</f>
        <v>0</v>
      </c>
      <c r="BF233" s="211">
        <f>IF(N233="snížená",J233,0)</f>
        <v>0</v>
      </c>
      <c r="BG233" s="211">
        <f>IF(N233="zákl. přenesená",J233,0)</f>
        <v>0</v>
      </c>
      <c r="BH233" s="211">
        <f>IF(N233="sníž. přenesená",J233,0)</f>
        <v>0</v>
      </c>
      <c r="BI233" s="211">
        <f>IF(N233="nulová",J233,0)</f>
        <v>0</v>
      </c>
      <c r="BJ233" s="19" t="s">
        <v>34</v>
      </c>
      <c r="BK233" s="211">
        <f>ROUND(I233*H233,2)</f>
        <v>0</v>
      </c>
      <c r="BL233" s="19" t="s">
        <v>234</v>
      </c>
      <c r="BM233" s="210" t="s">
        <v>366</v>
      </c>
    </row>
    <row r="234" s="2" customFormat="1">
      <c r="A234" s="40"/>
      <c r="B234" s="41"/>
      <c r="C234" s="42"/>
      <c r="D234" s="212" t="s">
        <v>133</v>
      </c>
      <c r="E234" s="42"/>
      <c r="F234" s="213" t="s">
        <v>367</v>
      </c>
      <c r="G234" s="42"/>
      <c r="H234" s="42"/>
      <c r="I234" s="214"/>
      <c r="J234" s="42"/>
      <c r="K234" s="42"/>
      <c r="L234" s="46"/>
      <c r="M234" s="215"/>
      <c r="N234" s="216"/>
      <c r="O234" s="86"/>
      <c r="P234" s="86"/>
      <c r="Q234" s="86"/>
      <c r="R234" s="86"/>
      <c r="S234" s="86"/>
      <c r="T234" s="87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T234" s="19" t="s">
        <v>133</v>
      </c>
      <c r="AU234" s="19" t="s">
        <v>79</v>
      </c>
    </row>
    <row r="235" s="13" customFormat="1">
      <c r="A235" s="13"/>
      <c r="B235" s="217"/>
      <c r="C235" s="218"/>
      <c r="D235" s="219" t="s">
        <v>135</v>
      </c>
      <c r="E235" s="220" t="s">
        <v>19</v>
      </c>
      <c r="F235" s="221" t="s">
        <v>368</v>
      </c>
      <c r="G235" s="218"/>
      <c r="H235" s="220" t="s">
        <v>19</v>
      </c>
      <c r="I235" s="222"/>
      <c r="J235" s="218"/>
      <c r="K235" s="218"/>
      <c r="L235" s="223"/>
      <c r="M235" s="224"/>
      <c r="N235" s="225"/>
      <c r="O235" s="225"/>
      <c r="P235" s="225"/>
      <c r="Q235" s="225"/>
      <c r="R235" s="225"/>
      <c r="S235" s="225"/>
      <c r="T235" s="226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27" t="s">
        <v>135</v>
      </c>
      <c r="AU235" s="227" t="s">
        <v>79</v>
      </c>
      <c r="AV235" s="13" t="s">
        <v>34</v>
      </c>
      <c r="AW235" s="13" t="s">
        <v>33</v>
      </c>
      <c r="AX235" s="13" t="s">
        <v>73</v>
      </c>
      <c r="AY235" s="227" t="s">
        <v>123</v>
      </c>
    </row>
    <row r="236" s="14" customFormat="1">
      <c r="A236" s="14"/>
      <c r="B236" s="228"/>
      <c r="C236" s="229"/>
      <c r="D236" s="219" t="s">
        <v>135</v>
      </c>
      <c r="E236" s="230" t="s">
        <v>19</v>
      </c>
      <c r="F236" s="231" t="s">
        <v>79</v>
      </c>
      <c r="G236" s="229"/>
      <c r="H236" s="232">
        <v>2</v>
      </c>
      <c r="I236" s="233"/>
      <c r="J236" s="229"/>
      <c r="K236" s="229"/>
      <c r="L236" s="234"/>
      <c r="M236" s="235"/>
      <c r="N236" s="236"/>
      <c r="O236" s="236"/>
      <c r="P236" s="236"/>
      <c r="Q236" s="236"/>
      <c r="R236" s="236"/>
      <c r="S236" s="236"/>
      <c r="T236" s="237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38" t="s">
        <v>135</v>
      </c>
      <c r="AU236" s="238" t="s">
        <v>79</v>
      </c>
      <c r="AV236" s="14" t="s">
        <v>79</v>
      </c>
      <c r="AW236" s="14" t="s">
        <v>33</v>
      </c>
      <c r="AX236" s="14" t="s">
        <v>73</v>
      </c>
      <c r="AY236" s="238" t="s">
        <v>123</v>
      </c>
    </row>
    <row r="237" s="15" customFormat="1">
      <c r="A237" s="15"/>
      <c r="B237" s="239"/>
      <c r="C237" s="240"/>
      <c r="D237" s="219" t="s">
        <v>135</v>
      </c>
      <c r="E237" s="241" t="s">
        <v>19</v>
      </c>
      <c r="F237" s="242" t="s">
        <v>137</v>
      </c>
      <c r="G237" s="240"/>
      <c r="H237" s="243">
        <v>2</v>
      </c>
      <c r="I237" s="244"/>
      <c r="J237" s="240"/>
      <c r="K237" s="240"/>
      <c r="L237" s="245"/>
      <c r="M237" s="246"/>
      <c r="N237" s="247"/>
      <c r="O237" s="247"/>
      <c r="P237" s="247"/>
      <c r="Q237" s="247"/>
      <c r="R237" s="247"/>
      <c r="S237" s="247"/>
      <c r="T237" s="248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T237" s="249" t="s">
        <v>135</v>
      </c>
      <c r="AU237" s="249" t="s">
        <v>79</v>
      </c>
      <c r="AV237" s="15" t="s">
        <v>131</v>
      </c>
      <c r="AW237" s="15" t="s">
        <v>33</v>
      </c>
      <c r="AX237" s="15" t="s">
        <v>34</v>
      </c>
      <c r="AY237" s="249" t="s">
        <v>123</v>
      </c>
    </row>
    <row r="238" s="2" customFormat="1" ht="16.5" customHeight="1">
      <c r="A238" s="40"/>
      <c r="B238" s="41"/>
      <c r="C238" s="250" t="s">
        <v>369</v>
      </c>
      <c r="D238" s="250" t="s">
        <v>150</v>
      </c>
      <c r="E238" s="251" t="s">
        <v>370</v>
      </c>
      <c r="F238" s="252" t="s">
        <v>371</v>
      </c>
      <c r="G238" s="253" t="s">
        <v>129</v>
      </c>
      <c r="H238" s="254">
        <v>2</v>
      </c>
      <c r="I238" s="255"/>
      <c r="J238" s="256">
        <f>ROUND(I238*H238,2)</f>
        <v>0</v>
      </c>
      <c r="K238" s="252" t="s">
        <v>161</v>
      </c>
      <c r="L238" s="257"/>
      <c r="M238" s="258" t="s">
        <v>19</v>
      </c>
      <c r="N238" s="259" t="s">
        <v>44</v>
      </c>
      <c r="O238" s="86"/>
      <c r="P238" s="208">
        <f>O238*H238</f>
        <v>0</v>
      </c>
      <c r="Q238" s="208">
        <v>0.00025999999999999998</v>
      </c>
      <c r="R238" s="208">
        <f>Q238*H238</f>
        <v>0.00051999999999999995</v>
      </c>
      <c r="S238" s="208">
        <v>0</v>
      </c>
      <c r="T238" s="209">
        <f>S238*H238</f>
        <v>0</v>
      </c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R238" s="210" t="s">
        <v>333</v>
      </c>
      <c r="AT238" s="210" t="s">
        <v>150</v>
      </c>
      <c r="AU238" s="210" t="s">
        <v>79</v>
      </c>
      <c r="AY238" s="19" t="s">
        <v>123</v>
      </c>
      <c r="BE238" s="211">
        <f>IF(N238="základní",J238,0)</f>
        <v>0</v>
      </c>
      <c r="BF238" s="211">
        <f>IF(N238="snížená",J238,0)</f>
        <v>0</v>
      </c>
      <c r="BG238" s="211">
        <f>IF(N238="zákl. přenesená",J238,0)</f>
        <v>0</v>
      </c>
      <c r="BH238" s="211">
        <f>IF(N238="sníž. přenesená",J238,0)</f>
        <v>0</v>
      </c>
      <c r="BI238" s="211">
        <f>IF(N238="nulová",J238,0)</f>
        <v>0</v>
      </c>
      <c r="BJ238" s="19" t="s">
        <v>34</v>
      </c>
      <c r="BK238" s="211">
        <f>ROUND(I238*H238,2)</f>
        <v>0</v>
      </c>
      <c r="BL238" s="19" t="s">
        <v>234</v>
      </c>
      <c r="BM238" s="210" t="s">
        <v>372</v>
      </c>
    </row>
    <row r="239" s="2" customFormat="1" ht="16.5" customHeight="1">
      <c r="A239" s="40"/>
      <c r="B239" s="41"/>
      <c r="C239" s="250" t="s">
        <v>373</v>
      </c>
      <c r="D239" s="250" t="s">
        <v>150</v>
      </c>
      <c r="E239" s="251" t="s">
        <v>374</v>
      </c>
      <c r="F239" s="252" t="s">
        <v>375</v>
      </c>
      <c r="G239" s="253" t="s">
        <v>160</v>
      </c>
      <c r="H239" s="254">
        <v>2</v>
      </c>
      <c r="I239" s="255"/>
      <c r="J239" s="256">
        <f>ROUND(I239*H239,2)</f>
        <v>0</v>
      </c>
      <c r="K239" s="252" t="s">
        <v>130</v>
      </c>
      <c r="L239" s="257"/>
      <c r="M239" s="258" t="s">
        <v>19</v>
      </c>
      <c r="N239" s="259" t="s">
        <v>44</v>
      </c>
      <c r="O239" s="86"/>
      <c r="P239" s="208">
        <f>O239*H239</f>
        <v>0</v>
      </c>
      <c r="Q239" s="208">
        <v>1.0000000000000001E-05</v>
      </c>
      <c r="R239" s="208">
        <f>Q239*H239</f>
        <v>2.0000000000000002E-05</v>
      </c>
      <c r="S239" s="208">
        <v>0</v>
      </c>
      <c r="T239" s="209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10" t="s">
        <v>333</v>
      </c>
      <c r="AT239" s="210" t="s">
        <v>150</v>
      </c>
      <c r="AU239" s="210" t="s">
        <v>79</v>
      </c>
      <c r="AY239" s="19" t="s">
        <v>123</v>
      </c>
      <c r="BE239" s="211">
        <f>IF(N239="základní",J239,0)</f>
        <v>0</v>
      </c>
      <c r="BF239" s="211">
        <f>IF(N239="snížená",J239,0)</f>
        <v>0</v>
      </c>
      <c r="BG239" s="211">
        <f>IF(N239="zákl. přenesená",J239,0)</f>
        <v>0</v>
      </c>
      <c r="BH239" s="211">
        <f>IF(N239="sníž. přenesená",J239,0)</f>
        <v>0</v>
      </c>
      <c r="BI239" s="211">
        <f>IF(N239="nulová",J239,0)</f>
        <v>0</v>
      </c>
      <c r="BJ239" s="19" t="s">
        <v>34</v>
      </c>
      <c r="BK239" s="211">
        <f>ROUND(I239*H239,2)</f>
        <v>0</v>
      </c>
      <c r="BL239" s="19" t="s">
        <v>234</v>
      </c>
      <c r="BM239" s="210" t="s">
        <v>376</v>
      </c>
    </row>
    <row r="240" s="2" customFormat="1" ht="24.15" customHeight="1">
      <c r="A240" s="40"/>
      <c r="B240" s="41"/>
      <c r="C240" s="199" t="s">
        <v>377</v>
      </c>
      <c r="D240" s="199" t="s">
        <v>126</v>
      </c>
      <c r="E240" s="200" t="s">
        <v>378</v>
      </c>
      <c r="F240" s="201" t="s">
        <v>379</v>
      </c>
      <c r="G240" s="202" t="s">
        <v>160</v>
      </c>
      <c r="H240" s="203">
        <v>46</v>
      </c>
      <c r="I240" s="204"/>
      <c r="J240" s="205">
        <f>ROUND(I240*H240,2)</f>
        <v>0</v>
      </c>
      <c r="K240" s="201" t="s">
        <v>161</v>
      </c>
      <c r="L240" s="46"/>
      <c r="M240" s="206" t="s">
        <v>19</v>
      </c>
      <c r="N240" s="207" t="s">
        <v>44</v>
      </c>
      <c r="O240" s="86"/>
      <c r="P240" s="208">
        <f>O240*H240</f>
        <v>0</v>
      </c>
      <c r="Q240" s="208">
        <v>0.00059999999999999995</v>
      </c>
      <c r="R240" s="208">
        <f>Q240*H240</f>
        <v>0.027599999999999996</v>
      </c>
      <c r="S240" s="208">
        <v>0</v>
      </c>
      <c r="T240" s="209">
        <f>S240*H240</f>
        <v>0</v>
      </c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R240" s="210" t="s">
        <v>234</v>
      </c>
      <c r="AT240" s="210" t="s">
        <v>126</v>
      </c>
      <c r="AU240" s="210" t="s">
        <v>79</v>
      </c>
      <c r="AY240" s="19" t="s">
        <v>123</v>
      </c>
      <c r="BE240" s="211">
        <f>IF(N240="základní",J240,0)</f>
        <v>0</v>
      </c>
      <c r="BF240" s="211">
        <f>IF(N240="snížená",J240,0)</f>
        <v>0</v>
      </c>
      <c r="BG240" s="211">
        <f>IF(N240="zákl. přenesená",J240,0)</f>
        <v>0</v>
      </c>
      <c r="BH240" s="211">
        <f>IF(N240="sníž. přenesená",J240,0)</f>
        <v>0</v>
      </c>
      <c r="BI240" s="211">
        <f>IF(N240="nulová",J240,0)</f>
        <v>0</v>
      </c>
      <c r="BJ240" s="19" t="s">
        <v>34</v>
      </c>
      <c r="BK240" s="211">
        <f>ROUND(I240*H240,2)</f>
        <v>0</v>
      </c>
      <c r="BL240" s="19" t="s">
        <v>234</v>
      </c>
      <c r="BM240" s="210" t="s">
        <v>380</v>
      </c>
    </row>
    <row r="241" s="2" customFormat="1">
      <c r="A241" s="40"/>
      <c r="B241" s="41"/>
      <c r="C241" s="42"/>
      <c r="D241" s="212" t="s">
        <v>133</v>
      </c>
      <c r="E241" s="42"/>
      <c r="F241" s="213" t="s">
        <v>381</v>
      </c>
      <c r="G241" s="42"/>
      <c r="H241" s="42"/>
      <c r="I241" s="214"/>
      <c r="J241" s="42"/>
      <c r="K241" s="42"/>
      <c r="L241" s="46"/>
      <c r="M241" s="215"/>
      <c r="N241" s="216"/>
      <c r="O241" s="86"/>
      <c r="P241" s="86"/>
      <c r="Q241" s="86"/>
      <c r="R241" s="86"/>
      <c r="S241" s="86"/>
      <c r="T241" s="87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T241" s="19" t="s">
        <v>133</v>
      </c>
      <c r="AU241" s="19" t="s">
        <v>79</v>
      </c>
    </row>
    <row r="242" s="13" customFormat="1">
      <c r="A242" s="13"/>
      <c r="B242" s="217"/>
      <c r="C242" s="218"/>
      <c r="D242" s="219" t="s">
        <v>135</v>
      </c>
      <c r="E242" s="220" t="s">
        <v>19</v>
      </c>
      <c r="F242" s="221" t="s">
        <v>382</v>
      </c>
      <c r="G242" s="218"/>
      <c r="H242" s="220" t="s">
        <v>19</v>
      </c>
      <c r="I242" s="222"/>
      <c r="J242" s="218"/>
      <c r="K242" s="218"/>
      <c r="L242" s="223"/>
      <c r="M242" s="224"/>
      <c r="N242" s="225"/>
      <c r="O242" s="225"/>
      <c r="P242" s="225"/>
      <c r="Q242" s="225"/>
      <c r="R242" s="225"/>
      <c r="S242" s="225"/>
      <c r="T242" s="226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27" t="s">
        <v>135</v>
      </c>
      <c r="AU242" s="227" t="s">
        <v>79</v>
      </c>
      <c r="AV242" s="13" t="s">
        <v>34</v>
      </c>
      <c r="AW242" s="13" t="s">
        <v>33</v>
      </c>
      <c r="AX242" s="13" t="s">
        <v>73</v>
      </c>
      <c r="AY242" s="227" t="s">
        <v>123</v>
      </c>
    </row>
    <row r="243" s="14" customFormat="1">
      <c r="A243" s="14"/>
      <c r="B243" s="228"/>
      <c r="C243" s="229"/>
      <c r="D243" s="219" t="s">
        <v>135</v>
      </c>
      <c r="E243" s="230" t="s">
        <v>19</v>
      </c>
      <c r="F243" s="231" t="s">
        <v>383</v>
      </c>
      <c r="G243" s="229"/>
      <c r="H243" s="232">
        <v>46</v>
      </c>
      <c r="I243" s="233"/>
      <c r="J243" s="229"/>
      <c r="K243" s="229"/>
      <c r="L243" s="234"/>
      <c r="M243" s="235"/>
      <c r="N243" s="236"/>
      <c r="O243" s="236"/>
      <c r="P243" s="236"/>
      <c r="Q243" s="236"/>
      <c r="R243" s="236"/>
      <c r="S243" s="236"/>
      <c r="T243" s="237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38" t="s">
        <v>135</v>
      </c>
      <c r="AU243" s="238" t="s">
        <v>79</v>
      </c>
      <c r="AV243" s="14" t="s">
        <v>79</v>
      </c>
      <c r="AW243" s="14" t="s">
        <v>33</v>
      </c>
      <c r="AX243" s="14" t="s">
        <v>73</v>
      </c>
      <c r="AY243" s="238" t="s">
        <v>123</v>
      </c>
    </row>
    <row r="244" s="15" customFormat="1">
      <c r="A244" s="15"/>
      <c r="B244" s="239"/>
      <c r="C244" s="240"/>
      <c r="D244" s="219" t="s">
        <v>135</v>
      </c>
      <c r="E244" s="241" t="s">
        <v>19</v>
      </c>
      <c r="F244" s="242" t="s">
        <v>137</v>
      </c>
      <c r="G244" s="240"/>
      <c r="H244" s="243">
        <v>46</v>
      </c>
      <c r="I244" s="244"/>
      <c r="J244" s="240"/>
      <c r="K244" s="240"/>
      <c r="L244" s="245"/>
      <c r="M244" s="246"/>
      <c r="N244" s="247"/>
      <c r="O244" s="247"/>
      <c r="P244" s="247"/>
      <c r="Q244" s="247"/>
      <c r="R244" s="247"/>
      <c r="S244" s="247"/>
      <c r="T244" s="248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T244" s="249" t="s">
        <v>135</v>
      </c>
      <c r="AU244" s="249" t="s">
        <v>79</v>
      </c>
      <c r="AV244" s="15" t="s">
        <v>131</v>
      </c>
      <c r="AW244" s="15" t="s">
        <v>33</v>
      </c>
      <c r="AX244" s="15" t="s">
        <v>34</v>
      </c>
      <c r="AY244" s="249" t="s">
        <v>123</v>
      </c>
    </row>
    <row r="245" s="2" customFormat="1" ht="24.15" customHeight="1">
      <c r="A245" s="40"/>
      <c r="B245" s="41"/>
      <c r="C245" s="199" t="s">
        <v>384</v>
      </c>
      <c r="D245" s="199" t="s">
        <v>126</v>
      </c>
      <c r="E245" s="200" t="s">
        <v>385</v>
      </c>
      <c r="F245" s="201" t="s">
        <v>386</v>
      </c>
      <c r="G245" s="202" t="s">
        <v>160</v>
      </c>
      <c r="H245" s="203">
        <v>46</v>
      </c>
      <c r="I245" s="204"/>
      <c r="J245" s="205">
        <f>ROUND(I245*H245,2)</f>
        <v>0</v>
      </c>
      <c r="K245" s="201" t="s">
        <v>161</v>
      </c>
      <c r="L245" s="46"/>
      <c r="M245" s="206" t="s">
        <v>19</v>
      </c>
      <c r="N245" s="207" t="s">
        <v>44</v>
      </c>
      <c r="O245" s="86"/>
      <c r="P245" s="208">
        <f>O245*H245</f>
        <v>0</v>
      </c>
      <c r="Q245" s="208">
        <v>0.00042999999999999999</v>
      </c>
      <c r="R245" s="208">
        <f>Q245*H245</f>
        <v>0.019779999999999999</v>
      </c>
      <c r="S245" s="208">
        <v>0</v>
      </c>
      <c r="T245" s="209">
        <f>S245*H245</f>
        <v>0</v>
      </c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R245" s="210" t="s">
        <v>234</v>
      </c>
      <c r="AT245" s="210" t="s">
        <v>126</v>
      </c>
      <c r="AU245" s="210" t="s">
        <v>79</v>
      </c>
      <c r="AY245" s="19" t="s">
        <v>123</v>
      </c>
      <c r="BE245" s="211">
        <f>IF(N245="základní",J245,0)</f>
        <v>0</v>
      </c>
      <c r="BF245" s="211">
        <f>IF(N245="snížená",J245,0)</f>
        <v>0</v>
      </c>
      <c r="BG245" s="211">
        <f>IF(N245="zákl. přenesená",J245,0)</f>
        <v>0</v>
      </c>
      <c r="BH245" s="211">
        <f>IF(N245="sníž. přenesená",J245,0)</f>
        <v>0</v>
      </c>
      <c r="BI245" s="211">
        <f>IF(N245="nulová",J245,0)</f>
        <v>0</v>
      </c>
      <c r="BJ245" s="19" t="s">
        <v>34</v>
      </c>
      <c r="BK245" s="211">
        <f>ROUND(I245*H245,2)</f>
        <v>0</v>
      </c>
      <c r="BL245" s="19" t="s">
        <v>234</v>
      </c>
      <c r="BM245" s="210" t="s">
        <v>387</v>
      </c>
    </row>
    <row r="246" s="2" customFormat="1">
      <c r="A246" s="40"/>
      <c r="B246" s="41"/>
      <c r="C246" s="42"/>
      <c r="D246" s="212" t="s">
        <v>133</v>
      </c>
      <c r="E246" s="42"/>
      <c r="F246" s="213" t="s">
        <v>388</v>
      </c>
      <c r="G246" s="42"/>
      <c r="H246" s="42"/>
      <c r="I246" s="214"/>
      <c r="J246" s="42"/>
      <c r="K246" s="42"/>
      <c r="L246" s="46"/>
      <c r="M246" s="215"/>
      <c r="N246" s="216"/>
      <c r="O246" s="86"/>
      <c r="P246" s="86"/>
      <c r="Q246" s="86"/>
      <c r="R246" s="86"/>
      <c r="S246" s="86"/>
      <c r="T246" s="87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T246" s="19" t="s">
        <v>133</v>
      </c>
      <c r="AU246" s="19" t="s">
        <v>79</v>
      </c>
    </row>
    <row r="247" s="13" customFormat="1">
      <c r="A247" s="13"/>
      <c r="B247" s="217"/>
      <c r="C247" s="218"/>
      <c r="D247" s="219" t="s">
        <v>135</v>
      </c>
      <c r="E247" s="220" t="s">
        <v>19</v>
      </c>
      <c r="F247" s="221" t="s">
        <v>389</v>
      </c>
      <c r="G247" s="218"/>
      <c r="H247" s="220" t="s">
        <v>19</v>
      </c>
      <c r="I247" s="222"/>
      <c r="J247" s="218"/>
      <c r="K247" s="218"/>
      <c r="L247" s="223"/>
      <c r="M247" s="224"/>
      <c r="N247" s="225"/>
      <c r="O247" s="225"/>
      <c r="P247" s="225"/>
      <c r="Q247" s="225"/>
      <c r="R247" s="225"/>
      <c r="S247" s="225"/>
      <c r="T247" s="226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27" t="s">
        <v>135</v>
      </c>
      <c r="AU247" s="227" t="s">
        <v>79</v>
      </c>
      <c r="AV247" s="13" t="s">
        <v>34</v>
      </c>
      <c r="AW247" s="13" t="s">
        <v>33</v>
      </c>
      <c r="AX247" s="13" t="s">
        <v>73</v>
      </c>
      <c r="AY247" s="227" t="s">
        <v>123</v>
      </c>
    </row>
    <row r="248" s="14" customFormat="1">
      <c r="A248" s="14"/>
      <c r="B248" s="228"/>
      <c r="C248" s="229"/>
      <c r="D248" s="219" t="s">
        <v>135</v>
      </c>
      <c r="E248" s="230" t="s">
        <v>19</v>
      </c>
      <c r="F248" s="231" t="s">
        <v>383</v>
      </c>
      <c r="G248" s="229"/>
      <c r="H248" s="232">
        <v>46</v>
      </c>
      <c r="I248" s="233"/>
      <c r="J248" s="229"/>
      <c r="K248" s="229"/>
      <c r="L248" s="234"/>
      <c r="M248" s="235"/>
      <c r="N248" s="236"/>
      <c r="O248" s="236"/>
      <c r="P248" s="236"/>
      <c r="Q248" s="236"/>
      <c r="R248" s="236"/>
      <c r="S248" s="236"/>
      <c r="T248" s="237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38" t="s">
        <v>135</v>
      </c>
      <c r="AU248" s="238" t="s">
        <v>79</v>
      </c>
      <c r="AV248" s="14" t="s">
        <v>79</v>
      </c>
      <c r="AW248" s="14" t="s">
        <v>33</v>
      </c>
      <c r="AX248" s="14" t="s">
        <v>73</v>
      </c>
      <c r="AY248" s="238" t="s">
        <v>123</v>
      </c>
    </row>
    <row r="249" s="15" customFormat="1">
      <c r="A249" s="15"/>
      <c r="B249" s="239"/>
      <c r="C249" s="240"/>
      <c r="D249" s="219" t="s">
        <v>135</v>
      </c>
      <c r="E249" s="241" t="s">
        <v>19</v>
      </c>
      <c r="F249" s="242" t="s">
        <v>137</v>
      </c>
      <c r="G249" s="240"/>
      <c r="H249" s="243">
        <v>46</v>
      </c>
      <c r="I249" s="244"/>
      <c r="J249" s="240"/>
      <c r="K249" s="240"/>
      <c r="L249" s="245"/>
      <c r="M249" s="246"/>
      <c r="N249" s="247"/>
      <c r="O249" s="247"/>
      <c r="P249" s="247"/>
      <c r="Q249" s="247"/>
      <c r="R249" s="247"/>
      <c r="S249" s="247"/>
      <c r="T249" s="248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T249" s="249" t="s">
        <v>135</v>
      </c>
      <c r="AU249" s="249" t="s">
        <v>79</v>
      </c>
      <c r="AV249" s="15" t="s">
        <v>131</v>
      </c>
      <c r="AW249" s="15" t="s">
        <v>33</v>
      </c>
      <c r="AX249" s="15" t="s">
        <v>34</v>
      </c>
      <c r="AY249" s="249" t="s">
        <v>123</v>
      </c>
    </row>
    <row r="250" s="2" customFormat="1" ht="37.8" customHeight="1">
      <c r="A250" s="40"/>
      <c r="B250" s="41"/>
      <c r="C250" s="199" t="s">
        <v>390</v>
      </c>
      <c r="D250" s="199" t="s">
        <v>126</v>
      </c>
      <c r="E250" s="200" t="s">
        <v>391</v>
      </c>
      <c r="F250" s="201" t="s">
        <v>392</v>
      </c>
      <c r="G250" s="202" t="s">
        <v>168</v>
      </c>
      <c r="H250" s="203">
        <v>104.77800000000001</v>
      </c>
      <c r="I250" s="204"/>
      <c r="J250" s="205">
        <f>ROUND(I250*H250,2)</f>
        <v>0</v>
      </c>
      <c r="K250" s="201" t="s">
        <v>161</v>
      </c>
      <c r="L250" s="46"/>
      <c r="M250" s="206" t="s">
        <v>19</v>
      </c>
      <c r="N250" s="207" t="s">
        <v>44</v>
      </c>
      <c r="O250" s="86"/>
      <c r="P250" s="208">
        <f>O250*H250</f>
        <v>0</v>
      </c>
      <c r="Q250" s="208">
        <v>0.00013999999999999999</v>
      </c>
      <c r="R250" s="208">
        <f>Q250*H250</f>
        <v>0.01466892</v>
      </c>
      <c r="S250" s="208">
        <v>0</v>
      </c>
      <c r="T250" s="209">
        <f>S250*H250</f>
        <v>0</v>
      </c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R250" s="210" t="s">
        <v>234</v>
      </c>
      <c r="AT250" s="210" t="s">
        <v>126</v>
      </c>
      <c r="AU250" s="210" t="s">
        <v>79</v>
      </c>
      <c r="AY250" s="19" t="s">
        <v>123</v>
      </c>
      <c r="BE250" s="211">
        <f>IF(N250="základní",J250,0)</f>
        <v>0</v>
      </c>
      <c r="BF250" s="211">
        <f>IF(N250="snížená",J250,0)</f>
        <v>0</v>
      </c>
      <c r="BG250" s="211">
        <f>IF(N250="zákl. přenesená",J250,0)</f>
        <v>0</v>
      </c>
      <c r="BH250" s="211">
        <f>IF(N250="sníž. přenesená",J250,0)</f>
        <v>0</v>
      </c>
      <c r="BI250" s="211">
        <f>IF(N250="nulová",J250,0)</f>
        <v>0</v>
      </c>
      <c r="BJ250" s="19" t="s">
        <v>34</v>
      </c>
      <c r="BK250" s="211">
        <f>ROUND(I250*H250,2)</f>
        <v>0</v>
      </c>
      <c r="BL250" s="19" t="s">
        <v>234</v>
      </c>
      <c r="BM250" s="210" t="s">
        <v>393</v>
      </c>
    </row>
    <row r="251" s="2" customFormat="1">
      <c r="A251" s="40"/>
      <c r="B251" s="41"/>
      <c r="C251" s="42"/>
      <c r="D251" s="212" t="s">
        <v>133</v>
      </c>
      <c r="E251" s="42"/>
      <c r="F251" s="213" t="s">
        <v>394</v>
      </c>
      <c r="G251" s="42"/>
      <c r="H251" s="42"/>
      <c r="I251" s="214"/>
      <c r="J251" s="42"/>
      <c r="K251" s="42"/>
      <c r="L251" s="46"/>
      <c r="M251" s="215"/>
      <c r="N251" s="216"/>
      <c r="O251" s="86"/>
      <c r="P251" s="86"/>
      <c r="Q251" s="86"/>
      <c r="R251" s="86"/>
      <c r="S251" s="86"/>
      <c r="T251" s="87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T251" s="19" t="s">
        <v>133</v>
      </c>
      <c r="AU251" s="19" t="s">
        <v>79</v>
      </c>
    </row>
    <row r="252" s="13" customFormat="1">
      <c r="A252" s="13"/>
      <c r="B252" s="217"/>
      <c r="C252" s="218"/>
      <c r="D252" s="219" t="s">
        <v>135</v>
      </c>
      <c r="E252" s="220" t="s">
        <v>19</v>
      </c>
      <c r="F252" s="221" t="s">
        <v>326</v>
      </c>
      <c r="G252" s="218"/>
      <c r="H252" s="220" t="s">
        <v>19</v>
      </c>
      <c r="I252" s="222"/>
      <c r="J252" s="218"/>
      <c r="K252" s="218"/>
      <c r="L252" s="223"/>
      <c r="M252" s="224"/>
      <c r="N252" s="225"/>
      <c r="O252" s="225"/>
      <c r="P252" s="225"/>
      <c r="Q252" s="225"/>
      <c r="R252" s="225"/>
      <c r="S252" s="225"/>
      <c r="T252" s="226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27" t="s">
        <v>135</v>
      </c>
      <c r="AU252" s="227" t="s">
        <v>79</v>
      </c>
      <c r="AV252" s="13" t="s">
        <v>34</v>
      </c>
      <c r="AW252" s="13" t="s">
        <v>33</v>
      </c>
      <c r="AX252" s="13" t="s">
        <v>73</v>
      </c>
      <c r="AY252" s="227" t="s">
        <v>123</v>
      </c>
    </row>
    <row r="253" s="14" customFormat="1">
      <c r="A253" s="14"/>
      <c r="B253" s="228"/>
      <c r="C253" s="229"/>
      <c r="D253" s="219" t="s">
        <v>135</v>
      </c>
      <c r="E253" s="230" t="s">
        <v>19</v>
      </c>
      <c r="F253" s="231" t="s">
        <v>327</v>
      </c>
      <c r="G253" s="229"/>
      <c r="H253" s="232">
        <v>91.200000000000003</v>
      </c>
      <c r="I253" s="233"/>
      <c r="J253" s="229"/>
      <c r="K253" s="229"/>
      <c r="L253" s="234"/>
      <c r="M253" s="235"/>
      <c r="N253" s="236"/>
      <c r="O253" s="236"/>
      <c r="P253" s="236"/>
      <c r="Q253" s="236"/>
      <c r="R253" s="236"/>
      <c r="S253" s="236"/>
      <c r="T253" s="237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38" t="s">
        <v>135</v>
      </c>
      <c r="AU253" s="238" t="s">
        <v>79</v>
      </c>
      <c r="AV253" s="14" t="s">
        <v>79</v>
      </c>
      <c r="AW253" s="14" t="s">
        <v>33</v>
      </c>
      <c r="AX253" s="14" t="s">
        <v>73</v>
      </c>
      <c r="AY253" s="238" t="s">
        <v>123</v>
      </c>
    </row>
    <row r="254" s="13" customFormat="1">
      <c r="A254" s="13"/>
      <c r="B254" s="217"/>
      <c r="C254" s="218"/>
      <c r="D254" s="219" t="s">
        <v>135</v>
      </c>
      <c r="E254" s="220" t="s">
        <v>19</v>
      </c>
      <c r="F254" s="221" t="s">
        <v>328</v>
      </c>
      <c r="G254" s="218"/>
      <c r="H254" s="220" t="s">
        <v>19</v>
      </c>
      <c r="I254" s="222"/>
      <c r="J254" s="218"/>
      <c r="K254" s="218"/>
      <c r="L254" s="223"/>
      <c r="M254" s="224"/>
      <c r="N254" s="225"/>
      <c r="O254" s="225"/>
      <c r="P254" s="225"/>
      <c r="Q254" s="225"/>
      <c r="R254" s="225"/>
      <c r="S254" s="225"/>
      <c r="T254" s="226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27" t="s">
        <v>135</v>
      </c>
      <c r="AU254" s="227" t="s">
        <v>79</v>
      </c>
      <c r="AV254" s="13" t="s">
        <v>34</v>
      </c>
      <c r="AW254" s="13" t="s">
        <v>33</v>
      </c>
      <c r="AX254" s="13" t="s">
        <v>73</v>
      </c>
      <c r="AY254" s="227" t="s">
        <v>123</v>
      </c>
    </row>
    <row r="255" s="14" customFormat="1">
      <c r="A255" s="14"/>
      <c r="B255" s="228"/>
      <c r="C255" s="229"/>
      <c r="D255" s="219" t="s">
        <v>135</v>
      </c>
      <c r="E255" s="230" t="s">
        <v>19</v>
      </c>
      <c r="F255" s="231" t="s">
        <v>395</v>
      </c>
      <c r="G255" s="229"/>
      <c r="H255" s="232">
        <v>13.577999999999999</v>
      </c>
      <c r="I255" s="233"/>
      <c r="J255" s="229"/>
      <c r="K255" s="229"/>
      <c r="L255" s="234"/>
      <c r="M255" s="235"/>
      <c r="N255" s="236"/>
      <c r="O255" s="236"/>
      <c r="P255" s="236"/>
      <c r="Q255" s="236"/>
      <c r="R255" s="236"/>
      <c r="S255" s="236"/>
      <c r="T255" s="237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38" t="s">
        <v>135</v>
      </c>
      <c r="AU255" s="238" t="s">
        <v>79</v>
      </c>
      <c r="AV255" s="14" t="s">
        <v>79</v>
      </c>
      <c r="AW255" s="14" t="s">
        <v>33</v>
      </c>
      <c r="AX255" s="14" t="s">
        <v>73</v>
      </c>
      <c r="AY255" s="238" t="s">
        <v>123</v>
      </c>
    </row>
    <row r="256" s="15" customFormat="1">
      <c r="A256" s="15"/>
      <c r="B256" s="239"/>
      <c r="C256" s="240"/>
      <c r="D256" s="219" t="s">
        <v>135</v>
      </c>
      <c r="E256" s="241" t="s">
        <v>19</v>
      </c>
      <c r="F256" s="242" t="s">
        <v>137</v>
      </c>
      <c r="G256" s="240"/>
      <c r="H256" s="243">
        <v>104.77800000000001</v>
      </c>
      <c r="I256" s="244"/>
      <c r="J256" s="240"/>
      <c r="K256" s="240"/>
      <c r="L256" s="245"/>
      <c r="M256" s="246"/>
      <c r="N256" s="247"/>
      <c r="O256" s="247"/>
      <c r="P256" s="247"/>
      <c r="Q256" s="247"/>
      <c r="R256" s="247"/>
      <c r="S256" s="247"/>
      <c r="T256" s="248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T256" s="249" t="s">
        <v>135</v>
      </c>
      <c r="AU256" s="249" t="s">
        <v>79</v>
      </c>
      <c r="AV256" s="15" t="s">
        <v>131</v>
      </c>
      <c r="AW256" s="15" t="s">
        <v>33</v>
      </c>
      <c r="AX256" s="15" t="s">
        <v>34</v>
      </c>
      <c r="AY256" s="249" t="s">
        <v>123</v>
      </c>
    </row>
    <row r="257" s="2" customFormat="1" ht="16.5" customHeight="1">
      <c r="A257" s="40"/>
      <c r="B257" s="41"/>
      <c r="C257" s="250" t="s">
        <v>396</v>
      </c>
      <c r="D257" s="250" t="s">
        <v>150</v>
      </c>
      <c r="E257" s="251" t="s">
        <v>397</v>
      </c>
      <c r="F257" s="252" t="s">
        <v>398</v>
      </c>
      <c r="G257" s="253" t="s">
        <v>168</v>
      </c>
      <c r="H257" s="254">
        <v>122.119</v>
      </c>
      <c r="I257" s="255"/>
      <c r="J257" s="256">
        <f>ROUND(I257*H257,2)</f>
        <v>0</v>
      </c>
      <c r="K257" s="252" t="s">
        <v>161</v>
      </c>
      <c r="L257" s="257"/>
      <c r="M257" s="258" t="s">
        <v>19</v>
      </c>
      <c r="N257" s="259" t="s">
        <v>44</v>
      </c>
      <c r="O257" s="86"/>
      <c r="P257" s="208">
        <f>O257*H257</f>
        <v>0</v>
      </c>
      <c r="Q257" s="208">
        <v>0.0022000000000000001</v>
      </c>
      <c r="R257" s="208">
        <f>Q257*H257</f>
        <v>0.26866180000000001</v>
      </c>
      <c r="S257" s="208">
        <v>0</v>
      </c>
      <c r="T257" s="209">
        <f>S257*H257</f>
        <v>0</v>
      </c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R257" s="210" t="s">
        <v>333</v>
      </c>
      <c r="AT257" s="210" t="s">
        <v>150</v>
      </c>
      <c r="AU257" s="210" t="s">
        <v>79</v>
      </c>
      <c r="AY257" s="19" t="s">
        <v>123</v>
      </c>
      <c r="BE257" s="211">
        <f>IF(N257="základní",J257,0)</f>
        <v>0</v>
      </c>
      <c r="BF257" s="211">
        <f>IF(N257="snížená",J257,0)</f>
        <v>0</v>
      </c>
      <c r="BG257" s="211">
        <f>IF(N257="zákl. přenesená",J257,0)</f>
        <v>0</v>
      </c>
      <c r="BH257" s="211">
        <f>IF(N257="sníž. přenesená",J257,0)</f>
        <v>0</v>
      </c>
      <c r="BI257" s="211">
        <f>IF(N257="nulová",J257,0)</f>
        <v>0</v>
      </c>
      <c r="BJ257" s="19" t="s">
        <v>34</v>
      </c>
      <c r="BK257" s="211">
        <f>ROUND(I257*H257,2)</f>
        <v>0</v>
      </c>
      <c r="BL257" s="19" t="s">
        <v>234</v>
      </c>
      <c r="BM257" s="210" t="s">
        <v>399</v>
      </c>
    </row>
    <row r="258" s="14" customFormat="1">
      <c r="A258" s="14"/>
      <c r="B258" s="228"/>
      <c r="C258" s="229"/>
      <c r="D258" s="219" t="s">
        <v>135</v>
      </c>
      <c r="E258" s="229"/>
      <c r="F258" s="231" t="s">
        <v>400</v>
      </c>
      <c r="G258" s="229"/>
      <c r="H258" s="232">
        <v>122.119</v>
      </c>
      <c r="I258" s="233"/>
      <c r="J258" s="229"/>
      <c r="K258" s="229"/>
      <c r="L258" s="234"/>
      <c r="M258" s="235"/>
      <c r="N258" s="236"/>
      <c r="O258" s="236"/>
      <c r="P258" s="236"/>
      <c r="Q258" s="236"/>
      <c r="R258" s="236"/>
      <c r="S258" s="236"/>
      <c r="T258" s="237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38" t="s">
        <v>135</v>
      </c>
      <c r="AU258" s="238" t="s">
        <v>79</v>
      </c>
      <c r="AV258" s="14" t="s">
        <v>79</v>
      </c>
      <c r="AW258" s="14" t="s">
        <v>4</v>
      </c>
      <c r="AX258" s="14" t="s">
        <v>34</v>
      </c>
      <c r="AY258" s="238" t="s">
        <v>123</v>
      </c>
    </row>
    <row r="259" s="2" customFormat="1" ht="21.75" customHeight="1">
      <c r="A259" s="40"/>
      <c r="B259" s="41"/>
      <c r="C259" s="199" t="s">
        <v>401</v>
      </c>
      <c r="D259" s="199" t="s">
        <v>126</v>
      </c>
      <c r="E259" s="200" t="s">
        <v>402</v>
      </c>
      <c r="F259" s="201" t="s">
        <v>403</v>
      </c>
      <c r="G259" s="202" t="s">
        <v>168</v>
      </c>
      <c r="H259" s="203">
        <v>104.77800000000001</v>
      </c>
      <c r="I259" s="204"/>
      <c r="J259" s="205">
        <f>ROUND(I259*H259,2)</f>
        <v>0</v>
      </c>
      <c r="K259" s="201" t="s">
        <v>161</v>
      </c>
      <c r="L259" s="46"/>
      <c r="M259" s="206" t="s">
        <v>19</v>
      </c>
      <c r="N259" s="207" t="s">
        <v>44</v>
      </c>
      <c r="O259" s="86"/>
      <c r="P259" s="208">
        <f>O259*H259</f>
        <v>0</v>
      </c>
      <c r="Q259" s="208">
        <v>0</v>
      </c>
      <c r="R259" s="208">
        <f>Q259*H259</f>
        <v>0</v>
      </c>
      <c r="S259" s="208">
        <v>0</v>
      </c>
      <c r="T259" s="209">
        <f>S259*H259</f>
        <v>0</v>
      </c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R259" s="210" t="s">
        <v>234</v>
      </c>
      <c r="AT259" s="210" t="s">
        <v>126</v>
      </c>
      <c r="AU259" s="210" t="s">
        <v>79</v>
      </c>
      <c r="AY259" s="19" t="s">
        <v>123</v>
      </c>
      <c r="BE259" s="211">
        <f>IF(N259="základní",J259,0)</f>
        <v>0</v>
      </c>
      <c r="BF259" s="211">
        <f>IF(N259="snížená",J259,0)</f>
        <v>0</v>
      </c>
      <c r="BG259" s="211">
        <f>IF(N259="zákl. přenesená",J259,0)</f>
        <v>0</v>
      </c>
      <c r="BH259" s="211">
        <f>IF(N259="sníž. přenesená",J259,0)</f>
        <v>0</v>
      </c>
      <c r="BI259" s="211">
        <f>IF(N259="nulová",J259,0)</f>
        <v>0</v>
      </c>
      <c r="BJ259" s="19" t="s">
        <v>34</v>
      </c>
      <c r="BK259" s="211">
        <f>ROUND(I259*H259,2)</f>
        <v>0</v>
      </c>
      <c r="BL259" s="19" t="s">
        <v>234</v>
      </c>
      <c r="BM259" s="210" t="s">
        <v>404</v>
      </c>
    </row>
    <row r="260" s="2" customFormat="1">
      <c r="A260" s="40"/>
      <c r="B260" s="41"/>
      <c r="C260" s="42"/>
      <c r="D260" s="212" t="s">
        <v>133</v>
      </c>
      <c r="E260" s="42"/>
      <c r="F260" s="213" t="s">
        <v>405</v>
      </c>
      <c r="G260" s="42"/>
      <c r="H260" s="42"/>
      <c r="I260" s="214"/>
      <c r="J260" s="42"/>
      <c r="K260" s="42"/>
      <c r="L260" s="46"/>
      <c r="M260" s="215"/>
      <c r="N260" s="216"/>
      <c r="O260" s="86"/>
      <c r="P260" s="86"/>
      <c r="Q260" s="86"/>
      <c r="R260" s="86"/>
      <c r="S260" s="86"/>
      <c r="T260" s="87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T260" s="19" t="s">
        <v>133</v>
      </c>
      <c r="AU260" s="19" t="s">
        <v>79</v>
      </c>
    </row>
    <row r="261" s="13" customFormat="1">
      <c r="A261" s="13"/>
      <c r="B261" s="217"/>
      <c r="C261" s="218"/>
      <c r="D261" s="219" t="s">
        <v>135</v>
      </c>
      <c r="E261" s="220" t="s">
        <v>19</v>
      </c>
      <c r="F261" s="221" t="s">
        <v>326</v>
      </c>
      <c r="G261" s="218"/>
      <c r="H261" s="220" t="s">
        <v>19</v>
      </c>
      <c r="I261" s="222"/>
      <c r="J261" s="218"/>
      <c r="K261" s="218"/>
      <c r="L261" s="223"/>
      <c r="M261" s="224"/>
      <c r="N261" s="225"/>
      <c r="O261" s="225"/>
      <c r="P261" s="225"/>
      <c r="Q261" s="225"/>
      <c r="R261" s="225"/>
      <c r="S261" s="225"/>
      <c r="T261" s="226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27" t="s">
        <v>135</v>
      </c>
      <c r="AU261" s="227" t="s">
        <v>79</v>
      </c>
      <c r="AV261" s="13" t="s">
        <v>34</v>
      </c>
      <c r="AW261" s="13" t="s">
        <v>33</v>
      </c>
      <c r="AX261" s="13" t="s">
        <v>73</v>
      </c>
      <c r="AY261" s="227" t="s">
        <v>123</v>
      </c>
    </row>
    <row r="262" s="14" customFormat="1">
      <c r="A262" s="14"/>
      <c r="B262" s="228"/>
      <c r="C262" s="229"/>
      <c r="D262" s="219" t="s">
        <v>135</v>
      </c>
      <c r="E262" s="230" t="s">
        <v>19</v>
      </c>
      <c r="F262" s="231" t="s">
        <v>327</v>
      </c>
      <c r="G262" s="229"/>
      <c r="H262" s="232">
        <v>91.200000000000003</v>
      </c>
      <c r="I262" s="233"/>
      <c r="J262" s="229"/>
      <c r="K262" s="229"/>
      <c r="L262" s="234"/>
      <c r="M262" s="235"/>
      <c r="N262" s="236"/>
      <c r="O262" s="236"/>
      <c r="P262" s="236"/>
      <c r="Q262" s="236"/>
      <c r="R262" s="236"/>
      <c r="S262" s="236"/>
      <c r="T262" s="237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38" t="s">
        <v>135</v>
      </c>
      <c r="AU262" s="238" t="s">
        <v>79</v>
      </c>
      <c r="AV262" s="14" t="s">
        <v>79</v>
      </c>
      <c r="AW262" s="14" t="s">
        <v>33</v>
      </c>
      <c r="AX262" s="14" t="s">
        <v>73</v>
      </c>
      <c r="AY262" s="238" t="s">
        <v>123</v>
      </c>
    </row>
    <row r="263" s="13" customFormat="1">
      <c r="A263" s="13"/>
      <c r="B263" s="217"/>
      <c r="C263" s="218"/>
      <c r="D263" s="219" t="s">
        <v>135</v>
      </c>
      <c r="E263" s="220" t="s">
        <v>19</v>
      </c>
      <c r="F263" s="221" t="s">
        <v>328</v>
      </c>
      <c r="G263" s="218"/>
      <c r="H263" s="220" t="s">
        <v>19</v>
      </c>
      <c r="I263" s="222"/>
      <c r="J263" s="218"/>
      <c r="K263" s="218"/>
      <c r="L263" s="223"/>
      <c r="M263" s="224"/>
      <c r="N263" s="225"/>
      <c r="O263" s="225"/>
      <c r="P263" s="225"/>
      <c r="Q263" s="225"/>
      <c r="R263" s="225"/>
      <c r="S263" s="225"/>
      <c r="T263" s="226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27" t="s">
        <v>135</v>
      </c>
      <c r="AU263" s="227" t="s">
        <v>79</v>
      </c>
      <c r="AV263" s="13" t="s">
        <v>34</v>
      </c>
      <c r="AW263" s="13" t="s">
        <v>33</v>
      </c>
      <c r="AX263" s="13" t="s">
        <v>73</v>
      </c>
      <c r="AY263" s="227" t="s">
        <v>123</v>
      </c>
    </row>
    <row r="264" s="14" customFormat="1">
      <c r="A264" s="14"/>
      <c r="B264" s="228"/>
      <c r="C264" s="229"/>
      <c r="D264" s="219" t="s">
        <v>135</v>
      </c>
      <c r="E264" s="230" t="s">
        <v>19</v>
      </c>
      <c r="F264" s="231" t="s">
        <v>395</v>
      </c>
      <c r="G264" s="229"/>
      <c r="H264" s="232">
        <v>13.577999999999999</v>
      </c>
      <c r="I264" s="233"/>
      <c r="J264" s="229"/>
      <c r="K264" s="229"/>
      <c r="L264" s="234"/>
      <c r="M264" s="235"/>
      <c r="N264" s="236"/>
      <c r="O264" s="236"/>
      <c r="P264" s="236"/>
      <c r="Q264" s="236"/>
      <c r="R264" s="236"/>
      <c r="S264" s="236"/>
      <c r="T264" s="237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38" t="s">
        <v>135</v>
      </c>
      <c r="AU264" s="238" t="s">
        <v>79</v>
      </c>
      <c r="AV264" s="14" t="s">
        <v>79</v>
      </c>
      <c r="AW264" s="14" t="s">
        <v>33</v>
      </c>
      <c r="AX264" s="14" t="s">
        <v>73</v>
      </c>
      <c r="AY264" s="238" t="s">
        <v>123</v>
      </c>
    </row>
    <row r="265" s="15" customFormat="1">
      <c r="A265" s="15"/>
      <c r="B265" s="239"/>
      <c r="C265" s="240"/>
      <c r="D265" s="219" t="s">
        <v>135</v>
      </c>
      <c r="E265" s="241" t="s">
        <v>19</v>
      </c>
      <c r="F265" s="242" t="s">
        <v>137</v>
      </c>
      <c r="G265" s="240"/>
      <c r="H265" s="243">
        <v>104.77800000000001</v>
      </c>
      <c r="I265" s="244"/>
      <c r="J265" s="240"/>
      <c r="K265" s="240"/>
      <c r="L265" s="245"/>
      <c r="M265" s="246"/>
      <c r="N265" s="247"/>
      <c r="O265" s="247"/>
      <c r="P265" s="247"/>
      <c r="Q265" s="247"/>
      <c r="R265" s="247"/>
      <c r="S265" s="247"/>
      <c r="T265" s="248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T265" s="249" t="s">
        <v>135</v>
      </c>
      <c r="AU265" s="249" t="s">
        <v>79</v>
      </c>
      <c r="AV265" s="15" t="s">
        <v>131</v>
      </c>
      <c r="AW265" s="15" t="s">
        <v>33</v>
      </c>
      <c r="AX265" s="15" t="s">
        <v>34</v>
      </c>
      <c r="AY265" s="249" t="s">
        <v>123</v>
      </c>
    </row>
    <row r="266" s="2" customFormat="1" ht="16.5" customHeight="1">
      <c r="A266" s="40"/>
      <c r="B266" s="41"/>
      <c r="C266" s="250" t="s">
        <v>406</v>
      </c>
      <c r="D266" s="250" t="s">
        <v>150</v>
      </c>
      <c r="E266" s="251" t="s">
        <v>407</v>
      </c>
      <c r="F266" s="252" t="s">
        <v>408</v>
      </c>
      <c r="G266" s="253" t="s">
        <v>168</v>
      </c>
      <c r="H266" s="254">
        <v>121.01900000000001</v>
      </c>
      <c r="I266" s="255"/>
      <c r="J266" s="256">
        <f>ROUND(I266*H266,2)</f>
        <v>0</v>
      </c>
      <c r="K266" s="252" t="s">
        <v>19</v>
      </c>
      <c r="L266" s="257"/>
      <c r="M266" s="258" t="s">
        <v>19</v>
      </c>
      <c r="N266" s="259" t="s">
        <v>44</v>
      </c>
      <c r="O266" s="86"/>
      <c r="P266" s="208">
        <f>O266*H266</f>
        <v>0</v>
      </c>
      <c r="Q266" s="208">
        <v>0</v>
      </c>
      <c r="R266" s="208">
        <f>Q266*H266</f>
        <v>0</v>
      </c>
      <c r="S266" s="208">
        <v>0</v>
      </c>
      <c r="T266" s="209">
        <f>S266*H266</f>
        <v>0</v>
      </c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R266" s="210" t="s">
        <v>333</v>
      </c>
      <c r="AT266" s="210" t="s">
        <v>150</v>
      </c>
      <c r="AU266" s="210" t="s">
        <v>79</v>
      </c>
      <c r="AY266" s="19" t="s">
        <v>123</v>
      </c>
      <c r="BE266" s="211">
        <f>IF(N266="základní",J266,0)</f>
        <v>0</v>
      </c>
      <c r="BF266" s="211">
        <f>IF(N266="snížená",J266,0)</f>
        <v>0</v>
      </c>
      <c r="BG266" s="211">
        <f>IF(N266="zákl. přenesená",J266,0)</f>
        <v>0</v>
      </c>
      <c r="BH266" s="211">
        <f>IF(N266="sníž. přenesená",J266,0)</f>
        <v>0</v>
      </c>
      <c r="BI266" s="211">
        <f>IF(N266="nulová",J266,0)</f>
        <v>0</v>
      </c>
      <c r="BJ266" s="19" t="s">
        <v>34</v>
      </c>
      <c r="BK266" s="211">
        <f>ROUND(I266*H266,2)</f>
        <v>0</v>
      </c>
      <c r="BL266" s="19" t="s">
        <v>234</v>
      </c>
      <c r="BM266" s="210" t="s">
        <v>409</v>
      </c>
    </row>
    <row r="267" s="14" customFormat="1">
      <c r="A267" s="14"/>
      <c r="B267" s="228"/>
      <c r="C267" s="229"/>
      <c r="D267" s="219" t="s">
        <v>135</v>
      </c>
      <c r="E267" s="229"/>
      <c r="F267" s="231" t="s">
        <v>410</v>
      </c>
      <c r="G267" s="229"/>
      <c r="H267" s="232">
        <v>121.01900000000001</v>
      </c>
      <c r="I267" s="233"/>
      <c r="J267" s="229"/>
      <c r="K267" s="229"/>
      <c r="L267" s="234"/>
      <c r="M267" s="235"/>
      <c r="N267" s="236"/>
      <c r="O267" s="236"/>
      <c r="P267" s="236"/>
      <c r="Q267" s="236"/>
      <c r="R267" s="236"/>
      <c r="S267" s="236"/>
      <c r="T267" s="237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38" t="s">
        <v>135</v>
      </c>
      <c r="AU267" s="238" t="s">
        <v>79</v>
      </c>
      <c r="AV267" s="14" t="s">
        <v>79</v>
      </c>
      <c r="AW267" s="14" t="s">
        <v>4</v>
      </c>
      <c r="AX267" s="14" t="s">
        <v>34</v>
      </c>
      <c r="AY267" s="238" t="s">
        <v>123</v>
      </c>
    </row>
    <row r="268" s="2" customFormat="1" ht="21.75" customHeight="1">
      <c r="A268" s="40"/>
      <c r="B268" s="41"/>
      <c r="C268" s="199" t="s">
        <v>411</v>
      </c>
      <c r="D268" s="199" t="s">
        <v>126</v>
      </c>
      <c r="E268" s="200" t="s">
        <v>412</v>
      </c>
      <c r="F268" s="201" t="s">
        <v>413</v>
      </c>
      <c r="G268" s="202" t="s">
        <v>168</v>
      </c>
      <c r="H268" s="203">
        <v>104.77800000000001</v>
      </c>
      <c r="I268" s="204"/>
      <c r="J268" s="205">
        <f>ROUND(I268*H268,2)</f>
        <v>0</v>
      </c>
      <c r="K268" s="201" t="s">
        <v>130</v>
      </c>
      <c r="L268" s="46"/>
      <c r="M268" s="206" t="s">
        <v>19</v>
      </c>
      <c r="N268" s="207" t="s">
        <v>44</v>
      </c>
      <c r="O268" s="86"/>
      <c r="P268" s="208">
        <f>O268*H268</f>
        <v>0</v>
      </c>
      <c r="Q268" s="208">
        <v>0</v>
      </c>
      <c r="R268" s="208">
        <f>Q268*H268</f>
        <v>0</v>
      </c>
      <c r="S268" s="208">
        <v>0</v>
      </c>
      <c r="T268" s="209">
        <f>S268*H268</f>
        <v>0</v>
      </c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R268" s="210" t="s">
        <v>234</v>
      </c>
      <c r="AT268" s="210" t="s">
        <v>126</v>
      </c>
      <c r="AU268" s="210" t="s">
        <v>79</v>
      </c>
      <c r="AY268" s="19" t="s">
        <v>123</v>
      </c>
      <c r="BE268" s="211">
        <f>IF(N268="základní",J268,0)</f>
        <v>0</v>
      </c>
      <c r="BF268" s="211">
        <f>IF(N268="snížená",J268,0)</f>
        <v>0</v>
      </c>
      <c r="BG268" s="211">
        <f>IF(N268="zákl. přenesená",J268,0)</f>
        <v>0</v>
      </c>
      <c r="BH268" s="211">
        <f>IF(N268="sníž. přenesená",J268,0)</f>
        <v>0</v>
      </c>
      <c r="BI268" s="211">
        <f>IF(N268="nulová",J268,0)</f>
        <v>0</v>
      </c>
      <c r="BJ268" s="19" t="s">
        <v>34</v>
      </c>
      <c r="BK268" s="211">
        <f>ROUND(I268*H268,2)</f>
        <v>0</v>
      </c>
      <c r="BL268" s="19" t="s">
        <v>234</v>
      </c>
      <c r="BM268" s="210" t="s">
        <v>414</v>
      </c>
    </row>
    <row r="269" s="2" customFormat="1">
      <c r="A269" s="40"/>
      <c r="B269" s="41"/>
      <c r="C269" s="42"/>
      <c r="D269" s="212" t="s">
        <v>133</v>
      </c>
      <c r="E269" s="42"/>
      <c r="F269" s="213" t="s">
        <v>415</v>
      </c>
      <c r="G269" s="42"/>
      <c r="H269" s="42"/>
      <c r="I269" s="214"/>
      <c r="J269" s="42"/>
      <c r="K269" s="42"/>
      <c r="L269" s="46"/>
      <c r="M269" s="215"/>
      <c r="N269" s="216"/>
      <c r="O269" s="86"/>
      <c r="P269" s="86"/>
      <c r="Q269" s="86"/>
      <c r="R269" s="86"/>
      <c r="S269" s="86"/>
      <c r="T269" s="87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T269" s="19" t="s">
        <v>133</v>
      </c>
      <c r="AU269" s="19" t="s">
        <v>79</v>
      </c>
    </row>
    <row r="270" s="13" customFormat="1">
      <c r="A270" s="13"/>
      <c r="B270" s="217"/>
      <c r="C270" s="218"/>
      <c r="D270" s="219" t="s">
        <v>135</v>
      </c>
      <c r="E270" s="220" t="s">
        <v>19</v>
      </c>
      <c r="F270" s="221" t="s">
        <v>326</v>
      </c>
      <c r="G270" s="218"/>
      <c r="H270" s="220" t="s">
        <v>19</v>
      </c>
      <c r="I270" s="222"/>
      <c r="J270" s="218"/>
      <c r="K270" s="218"/>
      <c r="L270" s="223"/>
      <c r="M270" s="224"/>
      <c r="N270" s="225"/>
      <c r="O270" s="225"/>
      <c r="P270" s="225"/>
      <c r="Q270" s="225"/>
      <c r="R270" s="225"/>
      <c r="S270" s="225"/>
      <c r="T270" s="226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27" t="s">
        <v>135</v>
      </c>
      <c r="AU270" s="227" t="s">
        <v>79</v>
      </c>
      <c r="AV270" s="13" t="s">
        <v>34</v>
      </c>
      <c r="AW270" s="13" t="s">
        <v>33</v>
      </c>
      <c r="AX270" s="13" t="s">
        <v>73</v>
      </c>
      <c r="AY270" s="227" t="s">
        <v>123</v>
      </c>
    </row>
    <row r="271" s="14" customFormat="1">
      <c r="A271" s="14"/>
      <c r="B271" s="228"/>
      <c r="C271" s="229"/>
      <c r="D271" s="219" t="s">
        <v>135</v>
      </c>
      <c r="E271" s="230" t="s">
        <v>19</v>
      </c>
      <c r="F271" s="231" t="s">
        <v>327</v>
      </c>
      <c r="G271" s="229"/>
      <c r="H271" s="232">
        <v>91.200000000000003</v>
      </c>
      <c r="I271" s="233"/>
      <c r="J271" s="229"/>
      <c r="K271" s="229"/>
      <c r="L271" s="234"/>
      <c r="M271" s="235"/>
      <c r="N271" s="236"/>
      <c r="O271" s="236"/>
      <c r="P271" s="236"/>
      <c r="Q271" s="236"/>
      <c r="R271" s="236"/>
      <c r="S271" s="236"/>
      <c r="T271" s="237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38" t="s">
        <v>135</v>
      </c>
      <c r="AU271" s="238" t="s">
        <v>79</v>
      </c>
      <c r="AV271" s="14" t="s">
        <v>79</v>
      </c>
      <c r="AW271" s="14" t="s">
        <v>33</v>
      </c>
      <c r="AX271" s="14" t="s">
        <v>73</v>
      </c>
      <c r="AY271" s="238" t="s">
        <v>123</v>
      </c>
    </row>
    <row r="272" s="13" customFormat="1">
      <c r="A272" s="13"/>
      <c r="B272" s="217"/>
      <c r="C272" s="218"/>
      <c r="D272" s="219" t="s">
        <v>135</v>
      </c>
      <c r="E272" s="220" t="s">
        <v>19</v>
      </c>
      <c r="F272" s="221" t="s">
        <v>328</v>
      </c>
      <c r="G272" s="218"/>
      <c r="H272" s="220" t="s">
        <v>19</v>
      </c>
      <c r="I272" s="222"/>
      <c r="J272" s="218"/>
      <c r="K272" s="218"/>
      <c r="L272" s="223"/>
      <c r="M272" s="224"/>
      <c r="N272" s="225"/>
      <c r="O272" s="225"/>
      <c r="P272" s="225"/>
      <c r="Q272" s="225"/>
      <c r="R272" s="225"/>
      <c r="S272" s="225"/>
      <c r="T272" s="226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27" t="s">
        <v>135</v>
      </c>
      <c r="AU272" s="227" t="s">
        <v>79</v>
      </c>
      <c r="AV272" s="13" t="s">
        <v>34</v>
      </c>
      <c r="AW272" s="13" t="s">
        <v>33</v>
      </c>
      <c r="AX272" s="13" t="s">
        <v>73</v>
      </c>
      <c r="AY272" s="227" t="s">
        <v>123</v>
      </c>
    </row>
    <row r="273" s="14" customFormat="1">
      <c r="A273" s="14"/>
      <c r="B273" s="228"/>
      <c r="C273" s="229"/>
      <c r="D273" s="219" t="s">
        <v>135</v>
      </c>
      <c r="E273" s="230" t="s">
        <v>19</v>
      </c>
      <c r="F273" s="231" t="s">
        <v>395</v>
      </c>
      <c r="G273" s="229"/>
      <c r="H273" s="232">
        <v>13.577999999999999</v>
      </c>
      <c r="I273" s="233"/>
      <c r="J273" s="229"/>
      <c r="K273" s="229"/>
      <c r="L273" s="234"/>
      <c r="M273" s="235"/>
      <c r="N273" s="236"/>
      <c r="O273" s="236"/>
      <c r="P273" s="236"/>
      <c r="Q273" s="236"/>
      <c r="R273" s="236"/>
      <c r="S273" s="236"/>
      <c r="T273" s="237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38" t="s">
        <v>135</v>
      </c>
      <c r="AU273" s="238" t="s">
        <v>79</v>
      </c>
      <c r="AV273" s="14" t="s">
        <v>79</v>
      </c>
      <c r="AW273" s="14" t="s">
        <v>33</v>
      </c>
      <c r="AX273" s="14" t="s">
        <v>73</v>
      </c>
      <c r="AY273" s="238" t="s">
        <v>123</v>
      </c>
    </row>
    <row r="274" s="15" customFormat="1">
      <c r="A274" s="15"/>
      <c r="B274" s="239"/>
      <c r="C274" s="240"/>
      <c r="D274" s="219" t="s">
        <v>135</v>
      </c>
      <c r="E274" s="241" t="s">
        <v>19</v>
      </c>
      <c r="F274" s="242" t="s">
        <v>137</v>
      </c>
      <c r="G274" s="240"/>
      <c r="H274" s="243">
        <v>104.77800000000001</v>
      </c>
      <c r="I274" s="244"/>
      <c r="J274" s="240"/>
      <c r="K274" s="240"/>
      <c r="L274" s="245"/>
      <c r="M274" s="246"/>
      <c r="N274" s="247"/>
      <c r="O274" s="247"/>
      <c r="P274" s="247"/>
      <c r="Q274" s="247"/>
      <c r="R274" s="247"/>
      <c r="S274" s="247"/>
      <c r="T274" s="248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T274" s="249" t="s">
        <v>135</v>
      </c>
      <c r="AU274" s="249" t="s">
        <v>79</v>
      </c>
      <c r="AV274" s="15" t="s">
        <v>131</v>
      </c>
      <c r="AW274" s="15" t="s">
        <v>33</v>
      </c>
      <c r="AX274" s="15" t="s">
        <v>34</v>
      </c>
      <c r="AY274" s="249" t="s">
        <v>123</v>
      </c>
    </row>
    <row r="275" s="2" customFormat="1" ht="16.5" customHeight="1">
      <c r="A275" s="40"/>
      <c r="B275" s="41"/>
      <c r="C275" s="250" t="s">
        <v>383</v>
      </c>
      <c r="D275" s="250" t="s">
        <v>150</v>
      </c>
      <c r="E275" s="251" t="s">
        <v>416</v>
      </c>
      <c r="F275" s="252" t="s">
        <v>417</v>
      </c>
      <c r="G275" s="253" t="s">
        <v>168</v>
      </c>
      <c r="H275" s="254">
        <v>121.01900000000001</v>
      </c>
      <c r="I275" s="255"/>
      <c r="J275" s="256">
        <f>ROUND(I275*H275,2)</f>
        <v>0</v>
      </c>
      <c r="K275" s="252" t="s">
        <v>130</v>
      </c>
      <c r="L275" s="257"/>
      <c r="M275" s="258" t="s">
        <v>19</v>
      </c>
      <c r="N275" s="259" t="s">
        <v>44</v>
      </c>
      <c r="O275" s="86"/>
      <c r="P275" s="208">
        <f>O275*H275</f>
        <v>0</v>
      </c>
      <c r="Q275" s="208">
        <v>0.00050000000000000001</v>
      </c>
      <c r="R275" s="208">
        <f>Q275*H275</f>
        <v>0.060509500000000001</v>
      </c>
      <c r="S275" s="208">
        <v>0</v>
      </c>
      <c r="T275" s="209">
        <f>S275*H275</f>
        <v>0</v>
      </c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R275" s="210" t="s">
        <v>333</v>
      </c>
      <c r="AT275" s="210" t="s">
        <v>150</v>
      </c>
      <c r="AU275" s="210" t="s">
        <v>79</v>
      </c>
      <c r="AY275" s="19" t="s">
        <v>123</v>
      </c>
      <c r="BE275" s="211">
        <f>IF(N275="základní",J275,0)</f>
        <v>0</v>
      </c>
      <c r="BF275" s="211">
        <f>IF(N275="snížená",J275,0)</f>
        <v>0</v>
      </c>
      <c r="BG275" s="211">
        <f>IF(N275="zákl. přenesená",J275,0)</f>
        <v>0</v>
      </c>
      <c r="BH275" s="211">
        <f>IF(N275="sníž. přenesená",J275,0)</f>
        <v>0</v>
      </c>
      <c r="BI275" s="211">
        <f>IF(N275="nulová",J275,0)</f>
        <v>0</v>
      </c>
      <c r="BJ275" s="19" t="s">
        <v>34</v>
      </c>
      <c r="BK275" s="211">
        <f>ROUND(I275*H275,2)</f>
        <v>0</v>
      </c>
      <c r="BL275" s="19" t="s">
        <v>234</v>
      </c>
      <c r="BM275" s="210" t="s">
        <v>418</v>
      </c>
    </row>
    <row r="276" s="14" customFormat="1">
      <c r="A276" s="14"/>
      <c r="B276" s="228"/>
      <c r="C276" s="229"/>
      <c r="D276" s="219" t="s">
        <v>135</v>
      </c>
      <c r="E276" s="229"/>
      <c r="F276" s="231" t="s">
        <v>410</v>
      </c>
      <c r="G276" s="229"/>
      <c r="H276" s="232">
        <v>121.01900000000001</v>
      </c>
      <c r="I276" s="233"/>
      <c r="J276" s="229"/>
      <c r="K276" s="229"/>
      <c r="L276" s="234"/>
      <c r="M276" s="235"/>
      <c r="N276" s="236"/>
      <c r="O276" s="236"/>
      <c r="P276" s="236"/>
      <c r="Q276" s="236"/>
      <c r="R276" s="236"/>
      <c r="S276" s="236"/>
      <c r="T276" s="237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38" t="s">
        <v>135</v>
      </c>
      <c r="AU276" s="238" t="s">
        <v>79</v>
      </c>
      <c r="AV276" s="14" t="s">
        <v>79</v>
      </c>
      <c r="AW276" s="14" t="s">
        <v>4</v>
      </c>
      <c r="AX276" s="14" t="s">
        <v>34</v>
      </c>
      <c r="AY276" s="238" t="s">
        <v>123</v>
      </c>
    </row>
    <row r="277" s="2" customFormat="1" ht="24.15" customHeight="1">
      <c r="A277" s="40"/>
      <c r="B277" s="41"/>
      <c r="C277" s="199" t="s">
        <v>419</v>
      </c>
      <c r="D277" s="199" t="s">
        <v>126</v>
      </c>
      <c r="E277" s="200" t="s">
        <v>420</v>
      </c>
      <c r="F277" s="201" t="s">
        <v>421</v>
      </c>
      <c r="G277" s="202" t="s">
        <v>168</v>
      </c>
      <c r="H277" s="203">
        <v>91.200000000000003</v>
      </c>
      <c r="I277" s="204"/>
      <c r="J277" s="205">
        <f>ROUND(I277*H277,2)</f>
        <v>0</v>
      </c>
      <c r="K277" s="201" t="s">
        <v>130</v>
      </c>
      <c r="L277" s="46"/>
      <c r="M277" s="206" t="s">
        <v>19</v>
      </c>
      <c r="N277" s="207" t="s">
        <v>44</v>
      </c>
      <c r="O277" s="86"/>
      <c r="P277" s="208">
        <f>O277*H277</f>
        <v>0</v>
      </c>
      <c r="Q277" s="208">
        <v>0</v>
      </c>
      <c r="R277" s="208">
        <f>Q277*H277</f>
        <v>0</v>
      </c>
      <c r="S277" s="208">
        <v>0</v>
      </c>
      <c r="T277" s="209">
        <f>S277*H277</f>
        <v>0</v>
      </c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R277" s="210" t="s">
        <v>234</v>
      </c>
      <c r="AT277" s="210" t="s">
        <v>126</v>
      </c>
      <c r="AU277" s="210" t="s">
        <v>79</v>
      </c>
      <c r="AY277" s="19" t="s">
        <v>123</v>
      </c>
      <c r="BE277" s="211">
        <f>IF(N277="základní",J277,0)</f>
        <v>0</v>
      </c>
      <c r="BF277" s="211">
        <f>IF(N277="snížená",J277,0)</f>
        <v>0</v>
      </c>
      <c r="BG277" s="211">
        <f>IF(N277="zákl. přenesená",J277,0)</f>
        <v>0</v>
      </c>
      <c r="BH277" s="211">
        <f>IF(N277="sníž. přenesená",J277,0)</f>
        <v>0</v>
      </c>
      <c r="BI277" s="211">
        <f>IF(N277="nulová",J277,0)</f>
        <v>0</v>
      </c>
      <c r="BJ277" s="19" t="s">
        <v>34</v>
      </c>
      <c r="BK277" s="211">
        <f>ROUND(I277*H277,2)</f>
        <v>0</v>
      </c>
      <c r="BL277" s="19" t="s">
        <v>234</v>
      </c>
      <c r="BM277" s="210" t="s">
        <v>422</v>
      </c>
    </row>
    <row r="278" s="2" customFormat="1">
      <c r="A278" s="40"/>
      <c r="B278" s="41"/>
      <c r="C278" s="42"/>
      <c r="D278" s="212" t="s">
        <v>133</v>
      </c>
      <c r="E278" s="42"/>
      <c r="F278" s="213" t="s">
        <v>423</v>
      </c>
      <c r="G278" s="42"/>
      <c r="H278" s="42"/>
      <c r="I278" s="214"/>
      <c r="J278" s="42"/>
      <c r="K278" s="42"/>
      <c r="L278" s="46"/>
      <c r="M278" s="215"/>
      <c r="N278" s="216"/>
      <c r="O278" s="86"/>
      <c r="P278" s="86"/>
      <c r="Q278" s="86"/>
      <c r="R278" s="86"/>
      <c r="S278" s="86"/>
      <c r="T278" s="87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T278" s="19" t="s">
        <v>133</v>
      </c>
      <c r="AU278" s="19" t="s">
        <v>79</v>
      </c>
    </row>
    <row r="279" s="2" customFormat="1" ht="16.5" customHeight="1">
      <c r="A279" s="40"/>
      <c r="B279" s="41"/>
      <c r="C279" s="250" t="s">
        <v>424</v>
      </c>
      <c r="D279" s="250" t="s">
        <v>150</v>
      </c>
      <c r="E279" s="251" t="s">
        <v>425</v>
      </c>
      <c r="F279" s="252" t="s">
        <v>426</v>
      </c>
      <c r="G279" s="253" t="s">
        <v>145</v>
      </c>
      <c r="H279" s="254">
        <v>7.524</v>
      </c>
      <c r="I279" s="255"/>
      <c r="J279" s="256">
        <f>ROUND(I279*H279,2)</f>
        <v>0</v>
      </c>
      <c r="K279" s="252" t="s">
        <v>130</v>
      </c>
      <c r="L279" s="257"/>
      <c r="M279" s="258" t="s">
        <v>19</v>
      </c>
      <c r="N279" s="259" t="s">
        <v>44</v>
      </c>
      <c r="O279" s="86"/>
      <c r="P279" s="208">
        <f>O279*H279</f>
        <v>0</v>
      </c>
      <c r="Q279" s="208">
        <v>1</v>
      </c>
      <c r="R279" s="208">
        <f>Q279*H279</f>
        <v>7.524</v>
      </c>
      <c r="S279" s="208">
        <v>0</v>
      </c>
      <c r="T279" s="209">
        <f>S279*H279</f>
        <v>0</v>
      </c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R279" s="210" t="s">
        <v>333</v>
      </c>
      <c r="AT279" s="210" t="s">
        <v>150</v>
      </c>
      <c r="AU279" s="210" t="s">
        <v>79</v>
      </c>
      <c r="AY279" s="19" t="s">
        <v>123</v>
      </c>
      <c r="BE279" s="211">
        <f>IF(N279="základní",J279,0)</f>
        <v>0</v>
      </c>
      <c r="BF279" s="211">
        <f>IF(N279="snížená",J279,0)</f>
        <v>0</v>
      </c>
      <c r="BG279" s="211">
        <f>IF(N279="zákl. přenesená",J279,0)</f>
        <v>0</v>
      </c>
      <c r="BH279" s="211">
        <f>IF(N279="sníž. přenesená",J279,0)</f>
        <v>0</v>
      </c>
      <c r="BI279" s="211">
        <f>IF(N279="nulová",J279,0)</f>
        <v>0</v>
      </c>
      <c r="BJ279" s="19" t="s">
        <v>34</v>
      </c>
      <c r="BK279" s="211">
        <f>ROUND(I279*H279,2)</f>
        <v>0</v>
      </c>
      <c r="BL279" s="19" t="s">
        <v>234</v>
      </c>
      <c r="BM279" s="210" t="s">
        <v>427</v>
      </c>
    </row>
    <row r="280" s="14" customFormat="1">
      <c r="A280" s="14"/>
      <c r="B280" s="228"/>
      <c r="C280" s="229"/>
      <c r="D280" s="219" t="s">
        <v>135</v>
      </c>
      <c r="E280" s="229"/>
      <c r="F280" s="231" t="s">
        <v>428</v>
      </c>
      <c r="G280" s="229"/>
      <c r="H280" s="232">
        <v>7.524</v>
      </c>
      <c r="I280" s="233"/>
      <c r="J280" s="229"/>
      <c r="K280" s="229"/>
      <c r="L280" s="234"/>
      <c r="M280" s="235"/>
      <c r="N280" s="236"/>
      <c r="O280" s="236"/>
      <c r="P280" s="236"/>
      <c r="Q280" s="236"/>
      <c r="R280" s="236"/>
      <c r="S280" s="236"/>
      <c r="T280" s="237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38" t="s">
        <v>135</v>
      </c>
      <c r="AU280" s="238" t="s">
        <v>79</v>
      </c>
      <c r="AV280" s="14" t="s">
        <v>79</v>
      </c>
      <c r="AW280" s="14" t="s">
        <v>4</v>
      </c>
      <c r="AX280" s="14" t="s">
        <v>34</v>
      </c>
      <c r="AY280" s="238" t="s">
        <v>123</v>
      </c>
    </row>
    <row r="281" s="2" customFormat="1" ht="24.15" customHeight="1">
      <c r="A281" s="40"/>
      <c r="B281" s="41"/>
      <c r="C281" s="199" t="s">
        <v>429</v>
      </c>
      <c r="D281" s="199" t="s">
        <v>126</v>
      </c>
      <c r="E281" s="200" t="s">
        <v>430</v>
      </c>
      <c r="F281" s="201" t="s">
        <v>431</v>
      </c>
      <c r="G281" s="202" t="s">
        <v>129</v>
      </c>
      <c r="H281" s="203">
        <v>1</v>
      </c>
      <c r="I281" s="204"/>
      <c r="J281" s="205">
        <f>ROUND(I281*H281,2)</f>
        <v>0</v>
      </c>
      <c r="K281" s="201" t="s">
        <v>19</v>
      </c>
      <c r="L281" s="46"/>
      <c r="M281" s="206" t="s">
        <v>19</v>
      </c>
      <c r="N281" s="207" t="s">
        <v>44</v>
      </c>
      <c r="O281" s="86"/>
      <c r="P281" s="208">
        <f>O281*H281</f>
        <v>0</v>
      </c>
      <c r="Q281" s="208">
        <v>0.00010000000000000001</v>
      </c>
      <c r="R281" s="208">
        <f>Q281*H281</f>
        <v>0.00010000000000000001</v>
      </c>
      <c r="S281" s="208">
        <v>0</v>
      </c>
      <c r="T281" s="209">
        <f>S281*H281</f>
        <v>0</v>
      </c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R281" s="210" t="s">
        <v>234</v>
      </c>
      <c r="AT281" s="210" t="s">
        <v>126</v>
      </c>
      <c r="AU281" s="210" t="s">
        <v>79</v>
      </c>
      <c r="AY281" s="19" t="s">
        <v>123</v>
      </c>
      <c r="BE281" s="211">
        <f>IF(N281="základní",J281,0)</f>
        <v>0</v>
      </c>
      <c r="BF281" s="211">
        <f>IF(N281="snížená",J281,0)</f>
        <v>0</v>
      </c>
      <c r="BG281" s="211">
        <f>IF(N281="zákl. přenesená",J281,0)</f>
        <v>0</v>
      </c>
      <c r="BH281" s="211">
        <f>IF(N281="sníž. přenesená",J281,0)</f>
        <v>0</v>
      </c>
      <c r="BI281" s="211">
        <f>IF(N281="nulová",J281,0)</f>
        <v>0</v>
      </c>
      <c r="BJ281" s="19" t="s">
        <v>34</v>
      </c>
      <c r="BK281" s="211">
        <f>ROUND(I281*H281,2)</f>
        <v>0</v>
      </c>
      <c r="BL281" s="19" t="s">
        <v>234</v>
      </c>
      <c r="BM281" s="210" t="s">
        <v>432</v>
      </c>
    </row>
    <row r="282" s="13" customFormat="1">
      <c r="A282" s="13"/>
      <c r="B282" s="217"/>
      <c r="C282" s="218"/>
      <c r="D282" s="219" t="s">
        <v>135</v>
      </c>
      <c r="E282" s="220" t="s">
        <v>19</v>
      </c>
      <c r="F282" s="221" t="s">
        <v>433</v>
      </c>
      <c r="G282" s="218"/>
      <c r="H282" s="220" t="s">
        <v>19</v>
      </c>
      <c r="I282" s="222"/>
      <c r="J282" s="218"/>
      <c r="K282" s="218"/>
      <c r="L282" s="223"/>
      <c r="M282" s="224"/>
      <c r="N282" s="225"/>
      <c r="O282" s="225"/>
      <c r="P282" s="225"/>
      <c r="Q282" s="225"/>
      <c r="R282" s="225"/>
      <c r="S282" s="225"/>
      <c r="T282" s="226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27" t="s">
        <v>135</v>
      </c>
      <c r="AU282" s="227" t="s">
        <v>79</v>
      </c>
      <c r="AV282" s="13" t="s">
        <v>34</v>
      </c>
      <c r="AW282" s="13" t="s">
        <v>33</v>
      </c>
      <c r="AX282" s="13" t="s">
        <v>73</v>
      </c>
      <c r="AY282" s="227" t="s">
        <v>123</v>
      </c>
    </row>
    <row r="283" s="14" customFormat="1">
      <c r="A283" s="14"/>
      <c r="B283" s="228"/>
      <c r="C283" s="229"/>
      <c r="D283" s="219" t="s">
        <v>135</v>
      </c>
      <c r="E283" s="230" t="s">
        <v>19</v>
      </c>
      <c r="F283" s="231" t="s">
        <v>34</v>
      </c>
      <c r="G283" s="229"/>
      <c r="H283" s="232">
        <v>1</v>
      </c>
      <c r="I283" s="233"/>
      <c r="J283" s="229"/>
      <c r="K283" s="229"/>
      <c r="L283" s="234"/>
      <c r="M283" s="235"/>
      <c r="N283" s="236"/>
      <c r="O283" s="236"/>
      <c r="P283" s="236"/>
      <c r="Q283" s="236"/>
      <c r="R283" s="236"/>
      <c r="S283" s="236"/>
      <c r="T283" s="237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38" t="s">
        <v>135</v>
      </c>
      <c r="AU283" s="238" t="s">
        <v>79</v>
      </c>
      <c r="AV283" s="14" t="s">
        <v>79</v>
      </c>
      <c r="AW283" s="14" t="s">
        <v>33</v>
      </c>
      <c r="AX283" s="14" t="s">
        <v>73</v>
      </c>
      <c r="AY283" s="238" t="s">
        <v>123</v>
      </c>
    </row>
    <row r="284" s="15" customFormat="1">
      <c r="A284" s="15"/>
      <c r="B284" s="239"/>
      <c r="C284" s="240"/>
      <c r="D284" s="219" t="s">
        <v>135</v>
      </c>
      <c r="E284" s="241" t="s">
        <v>19</v>
      </c>
      <c r="F284" s="242" t="s">
        <v>137</v>
      </c>
      <c r="G284" s="240"/>
      <c r="H284" s="243">
        <v>1</v>
      </c>
      <c r="I284" s="244"/>
      <c r="J284" s="240"/>
      <c r="K284" s="240"/>
      <c r="L284" s="245"/>
      <c r="M284" s="246"/>
      <c r="N284" s="247"/>
      <c r="O284" s="247"/>
      <c r="P284" s="247"/>
      <c r="Q284" s="247"/>
      <c r="R284" s="247"/>
      <c r="S284" s="247"/>
      <c r="T284" s="248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T284" s="249" t="s">
        <v>135</v>
      </c>
      <c r="AU284" s="249" t="s">
        <v>79</v>
      </c>
      <c r="AV284" s="15" t="s">
        <v>131</v>
      </c>
      <c r="AW284" s="15" t="s">
        <v>33</v>
      </c>
      <c r="AX284" s="15" t="s">
        <v>34</v>
      </c>
      <c r="AY284" s="249" t="s">
        <v>123</v>
      </c>
    </row>
    <row r="285" s="2" customFormat="1" ht="24.15" customHeight="1">
      <c r="A285" s="40"/>
      <c r="B285" s="41"/>
      <c r="C285" s="250" t="s">
        <v>434</v>
      </c>
      <c r="D285" s="250" t="s">
        <v>150</v>
      </c>
      <c r="E285" s="251" t="s">
        <v>435</v>
      </c>
      <c r="F285" s="252" t="s">
        <v>436</v>
      </c>
      <c r="G285" s="253" t="s">
        <v>129</v>
      </c>
      <c r="H285" s="254">
        <v>1</v>
      </c>
      <c r="I285" s="255"/>
      <c r="J285" s="256">
        <f>ROUND(I285*H285,2)</f>
        <v>0</v>
      </c>
      <c r="K285" s="252" t="s">
        <v>19</v>
      </c>
      <c r="L285" s="257"/>
      <c r="M285" s="258" t="s">
        <v>19</v>
      </c>
      <c r="N285" s="259" t="s">
        <v>44</v>
      </c>
      <c r="O285" s="86"/>
      <c r="P285" s="208">
        <f>O285*H285</f>
        <v>0</v>
      </c>
      <c r="Q285" s="208">
        <v>0.0042399999999999998</v>
      </c>
      <c r="R285" s="208">
        <f>Q285*H285</f>
        <v>0.0042399999999999998</v>
      </c>
      <c r="S285" s="208">
        <v>0</v>
      </c>
      <c r="T285" s="209">
        <f>S285*H285</f>
        <v>0</v>
      </c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R285" s="210" t="s">
        <v>333</v>
      </c>
      <c r="AT285" s="210" t="s">
        <v>150</v>
      </c>
      <c r="AU285" s="210" t="s">
        <v>79</v>
      </c>
      <c r="AY285" s="19" t="s">
        <v>123</v>
      </c>
      <c r="BE285" s="211">
        <f>IF(N285="základní",J285,0)</f>
        <v>0</v>
      </c>
      <c r="BF285" s="211">
        <f>IF(N285="snížená",J285,0)</f>
        <v>0</v>
      </c>
      <c r="BG285" s="211">
        <f>IF(N285="zákl. přenesená",J285,0)</f>
        <v>0</v>
      </c>
      <c r="BH285" s="211">
        <f>IF(N285="sníž. přenesená",J285,0)</f>
        <v>0</v>
      </c>
      <c r="BI285" s="211">
        <f>IF(N285="nulová",J285,0)</f>
        <v>0</v>
      </c>
      <c r="BJ285" s="19" t="s">
        <v>34</v>
      </c>
      <c r="BK285" s="211">
        <f>ROUND(I285*H285,2)</f>
        <v>0</v>
      </c>
      <c r="BL285" s="19" t="s">
        <v>234</v>
      </c>
      <c r="BM285" s="210" t="s">
        <v>437</v>
      </c>
    </row>
    <row r="286" s="2" customFormat="1" ht="24.15" customHeight="1">
      <c r="A286" s="40"/>
      <c r="B286" s="41"/>
      <c r="C286" s="199" t="s">
        <v>438</v>
      </c>
      <c r="D286" s="199" t="s">
        <v>126</v>
      </c>
      <c r="E286" s="200" t="s">
        <v>439</v>
      </c>
      <c r="F286" s="201" t="s">
        <v>440</v>
      </c>
      <c r="G286" s="202" t="s">
        <v>441</v>
      </c>
      <c r="H286" s="260"/>
      <c r="I286" s="204"/>
      <c r="J286" s="205">
        <f>ROUND(I286*H286,2)</f>
        <v>0</v>
      </c>
      <c r="K286" s="201" t="s">
        <v>130</v>
      </c>
      <c r="L286" s="46"/>
      <c r="M286" s="206" t="s">
        <v>19</v>
      </c>
      <c r="N286" s="207" t="s">
        <v>44</v>
      </c>
      <c r="O286" s="86"/>
      <c r="P286" s="208">
        <f>O286*H286</f>
        <v>0</v>
      </c>
      <c r="Q286" s="208">
        <v>0</v>
      </c>
      <c r="R286" s="208">
        <f>Q286*H286</f>
        <v>0</v>
      </c>
      <c r="S286" s="208">
        <v>0</v>
      </c>
      <c r="T286" s="209">
        <f>S286*H286</f>
        <v>0</v>
      </c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R286" s="210" t="s">
        <v>234</v>
      </c>
      <c r="AT286" s="210" t="s">
        <v>126</v>
      </c>
      <c r="AU286" s="210" t="s">
        <v>79</v>
      </c>
      <c r="AY286" s="19" t="s">
        <v>123</v>
      </c>
      <c r="BE286" s="211">
        <f>IF(N286="základní",J286,0)</f>
        <v>0</v>
      </c>
      <c r="BF286" s="211">
        <f>IF(N286="snížená",J286,0)</f>
        <v>0</v>
      </c>
      <c r="BG286" s="211">
        <f>IF(N286="zákl. přenesená",J286,0)</f>
        <v>0</v>
      </c>
      <c r="BH286" s="211">
        <f>IF(N286="sníž. přenesená",J286,0)</f>
        <v>0</v>
      </c>
      <c r="BI286" s="211">
        <f>IF(N286="nulová",J286,0)</f>
        <v>0</v>
      </c>
      <c r="BJ286" s="19" t="s">
        <v>34</v>
      </c>
      <c r="BK286" s="211">
        <f>ROUND(I286*H286,2)</f>
        <v>0</v>
      </c>
      <c r="BL286" s="19" t="s">
        <v>234</v>
      </c>
      <c r="BM286" s="210" t="s">
        <v>442</v>
      </c>
    </row>
    <row r="287" s="2" customFormat="1">
      <c r="A287" s="40"/>
      <c r="B287" s="41"/>
      <c r="C287" s="42"/>
      <c r="D287" s="212" t="s">
        <v>133</v>
      </c>
      <c r="E287" s="42"/>
      <c r="F287" s="213" t="s">
        <v>443</v>
      </c>
      <c r="G287" s="42"/>
      <c r="H287" s="42"/>
      <c r="I287" s="214"/>
      <c r="J287" s="42"/>
      <c r="K287" s="42"/>
      <c r="L287" s="46"/>
      <c r="M287" s="215"/>
      <c r="N287" s="216"/>
      <c r="O287" s="86"/>
      <c r="P287" s="86"/>
      <c r="Q287" s="86"/>
      <c r="R287" s="86"/>
      <c r="S287" s="86"/>
      <c r="T287" s="87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T287" s="19" t="s">
        <v>133</v>
      </c>
      <c r="AU287" s="19" t="s">
        <v>79</v>
      </c>
    </row>
    <row r="288" s="12" customFormat="1" ht="22.8" customHeight="1">
      <c r="A288" s="12"/>
      <c r="B288" s="183"/>
      <c r="C288" s="184"/>
      <c r="D288" s="185" t="s">
        <v>72</v>
      </c>
      <c r="E288" s="197" t="s">
        <v>444</v>
      </c>
      <c r="F288" s="197" t="s">
        <v>445</v>
      </c>
      <c r="G288" s="184"/>
      <c r="H288" s="184"/>
      <c r="I288" s="187"/>
      <c r="J288" s="198">
        <f>BK288</f>
        <v>0</v>
      </c>
      <c r="K288" s="184"/>
      <c r="L288" s="189"/>
      <c r="M288" s="190"/>
      <c r="N288" s="191"/>
      <c r="O288" s="191"/>
      <c r="P288" s="192">
        <f>SUM(P289:P309)</f>
        <v>0</v>
      </c>
      <c r="Q288" s="191"/>
      <c r="R288" s="192">
        <f>SUM(R289:R309)</f>
        <v>0.85323759999999993</v>
      </c>
      <c r="S288" s="191"/>
      <c r="T288" s="193">
        <f>SUM(T289:T309)</f>
        <v>0</v>
      </c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R288" s="194" t="s">
        <v>79</v>
      </c>
      <c r="AT288" s="195" t="s">
        <v>72</v>
      </c>
      <c r="AU288" s="195" t="s">
        <v>34</v>
      </c>
      <c r="AY288" s="194" t="s">
        <v>123</v>
      </c>
      <c r="BK288" s="196">
        <f>SUM(BK289:BK309)</f>
        <v>0</v>
      </c>
    </row>
    <row r="289" s="2" customFormat="1" ht="24.15" customHeight="1">
      <c r="A289" s="40"/>
      <c r="B289" s="41"/>
      <c r="C289" s="199" t="s">
        <v>446</v>
      </c>
      <c r="D289" s="199" t="s">
        <v>126</v>
      </c>
      <c r="E289" s="200" t="s">
        <v>447</v>
      </c>
      <c r="F289" s="201" t="s">
        <v>448</v>
      </c>
      <c r="G289" s="202" t="s">
        <v>168</v>
      </c>
      <c r="H289" s="203">
        <v>23.638999999999999</v>
      </c>
      <c r="I289" s="204"/>
      <c r="J289" s="205">
        <f>ROUND(I289*H289,2)</f>
        <v>0</v>
      </c>
      <c r="K289" s="201" t="s">
        <v>161</v>
      </c>
      <c r="L289" s="46"/>
      <c r="M289" s="206" t="s">
        <v>19</v>
      </c>
      <c r="N289" s="207" t="s">
        <v>44</v>
      </c>
      <c r="O289" s="86"/>
      <c r="P289" s="208">
        <f>O289*H289</f>
        <v>0</v>
      </c>
      <c r="Q289" s="208">
        <v>0.0060000000000000001</v>
      </c>
      <c r="R289" s="208">
        <f>Q289*H289</f>
        <v>0.14183399999999999</v>
      </c>
      <c r="S289" s="208">
        <v>0</v>
      </c>
      <c r="T289" s="209">
        <f>S289*H289</f>
        <v>0</v>
      </c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R289" s="210" t="s">
        <v>234</v>
      </c>
      <c r="AT289" s="210" t="s">
        <v>126</v>
      </c>
      <c r="AU289" s="210" t="s">
        <v>79</v>
      </c>
      <c r="AY289" s="19" t="s">
        <v>123</v>
      </c>
      <c r="BE289" s="211">
        <f>IF(N289="základní",J289,0)</f>
        <v>0</v>
      </c>
      <c r="BF289" s="211">
        <f>IF(N289="snížená",J289,0)</f>
        <v>0</v>
      </c>
      <c r="BG289" s="211">
        <f>IF(N289="zákl. přenesená",J289,0)</f>
        <v>0</v>
      </c>
      <c r="BH289" s="211">
        <f>IF(N289="sníž. přenesená",J289,0)</f>
        <v>0</v>
      </c>
      <c r="BI289" s="211">
        <f>IF(N289="nulová",J289,0)</f>
        <v>0</v>
      </c>
      <c r="BJ289" s="19" t="s">
        <v>34</v>
      </c>
      <c r="BK289" s="211">
        <f>ROUND(I289*H289,2)</f>
        <v>0</v>
      </c>
      <c r="BL289" s="19" t="s">
        <v>234</v>
      </c>
      <c r="BM289" s="210" t="s">
        <v>449</v>
      </c>
    </row>
    <row r="290" s="2" customFormat="1">
      <c r="A290" s="40"/>
      <c r="B290" s="41"/>
      <c r="C290" s="42"/>
      <c r="D290" s="212" t="s">
        <v>133</v>
      </c>
      <c r="E290" s="42"/>
      <c r="F290" s="213" t="s">
        <v>450</v>
      </c>
      <c r="G290" s="42"/>
      <c r="H290" s="42"/>
      <c r="I290" s="214"/>
      <c r="J290" s="42"/>
      <c r="K290" s="42"/>
      <c r="L290" s="46"/>
      <c r="M290" s="215"/>
      <c r="N290" s="216"/>
      <c r="O290" s="86"/>
      <c r="P290" s="86"/>
      <c r="Q290" s="86"/>
      <c r="R290" s="86"/>
      <c r="S290" s="86"/>
      <c r="T290" s="87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T290" s="19" t="s">
        <v>133</v>
      </c>
      <c r="AU290" s="19" t="s">
        <v>79</v>
      </c>
    </row>
    <row r="291" s="13" customFormat="1">
      <c r="A291" s="13"/>
      <c r="B291" s="217"/>
      <c r="C291" s="218"/>
      <c r="D291" s="219" t="s">
        <v>135</v>
      </c>
      <c r="E291" s="220" t="s">
        <v>19</v>
      </c>
      <c r="F291" s="221" t="s">
        <v>176</v>
      </c>
      <c r="G291" s="218"/>
      <c r="H291" s="220" t="s">
        <v>19</v>
      </c>
      <c r="I291" s="222"/>
      <c r="J291" s="218"/>
      <c r="K291" s="218"/>
      <c r="L291" s="223"/>
      <c r="M291" s="224"/>
      <c r="N291" s="225"/>
      <c r="O291" s="225"/>
      <c r="P291" s="225"/>
      <c r="Q291" s="225"/>
      <c r="R291" s="225"/>
      <c r="S291" s="225"/>
      <c r="T291" s="226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27" t="s">
        <v>135</v>
      </c>
      <c r="AU291" s="227" t="s">
        <v>79</v>
      </c>
      <c r="AV291" s="13" t="s">
        <v>34</v>
      </c>
      <c r="AW291" s="13" t="s">
        <v>33</v>
      </c>
      <c r="AX291" s="13" t="s">
        <v>73</v>
      </c>
      <c r="AY291" s="227" t="s">
        <v>123</v>
      </c>
    </row>
    <row r="292" s="14" customFormat="1">
      <c r="A292" s="14"/>
      <c r="B292" s="228"/>
      <c r="C292" s="229"/>
      <c r="D292" s="219" t="s">
        <v>135</v>
      </c>
      <c r="E292" s="230" t="s">
        <v>19</v>
      </c>
      <c r="F292" s="231" t="s">
        <v>177</v>
      </c>
      <c r="G292" s="229"/>
      <c r="H292" s="232">
        <v>23.638999999999999</v>
      </c>
      <c r="I292" s="233"/>
      <c r="J292" s="229"/>
      <c r="K292" s="229"/>
      <c r="L292" s="234"/>
      <c r="M292" s="235"/>
      <c r="N292" s="236"/>
      <c r="O292" s="236"/>
      <c r="P292" s="236"/>
      <c r="Q292" s="236"/>
      <c r="R292" s="236"/>
      <c r="S292" s="236"/>
      <c r="T292" s="237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38" t="s">
        <v>135</v>
      </c>
      <c r="AU292" s="238" t="s">
        <v>79</v>
      </c>
      <c r="AV292" s="14" t="s">
        <v>79</v>
      </c>
      <c r="AW292" s="14" t="s">
        <v>33</v>
      </c>
      <c r="AX292" s="14" t="s">
        <v>73</v>
      </c>
      <c r="AY292" s="238" t="s">
        <v>123</v>
      </c>
    </row>
    <row r="293" s="15" customFormat="1">
      <c r="A293" s="15"/>
      <c r="B293" s="239"/>
      <c r="C293" s="240"/>
      <c r="D293" s="219" t="s">
        <v>135</v>
      </c>
      <c r="E293" s="241" t="s">
        <v>19</v>
      </c>
      <c r="F293" s="242" t="s">
        <v>137</v>
      </c>
      <c r="G293" s="240"/>
      <c r="H293" s="243">
        <v>23.638999999999999</v>
      </c>
      <c r="I293" s="244"/>
      <c r="J293" s="240"/>
      <c r="K293" s="240"/>
      <c r="L293" s="245"/>
      <c r="M293" s="246"/>
      <c r="N293" s="247"/>
      <c r="O293" s="247"/>
      <c r="P293" s="247"/>
      <c r="Q293" s="247"/>
      <c r="R293" s="247"/>
      <c r="S293" s="247"/>
      <c r="T293" s="248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T293" s="249" t="s">
        <v>135</v>
      </c>
      <c r="AU293" s="249" t="s">
        <v>79</v>
      </c>
      <c r="AV293" s="15" t="s">
        <v>131</v>
      </c>
      <c r="AW293" s="15" t="s">
        <v>33</v>
      </c>
      <c r="AX293" s="15" t="s">
        <v>34</v>
      </c>
      <c r="AY293" s="249" t="s">
        <v>123</v>
      </c>
    </row>
    <row r="294" s="2" customFormat="1" ht="16.5" customHeight="1">
      <c r="A294" s="40"/>
      <c r="B294" s="41"/>
      <c r="C294" s="250" t="s">
        <v>451</v>
      </c>
      <c r="D294" s="250" t="s">
        <v>150</v>
      </c>
      <c r="E294" s="251" t="s">
        <v>452</v>
      </c>
      <c r="F294" s="252" t="s">
        <v>453</v>
      </c>
      <c r="G294" s="253" t="s">
        <v>168</v>
      </c>
      <c r="H294" s="254">
        <v>24.821000000000002</v>
      </c>
      <c r="I294" s="255"/>
      <c r="J294" s="256">
        <f>ROUND(I294*H294,2)</f>
        <v>0</v>
      </c>
      <c r="K294" s="252" t="s">
        <v>130</v>
      </c>
      <c r="L294" s="257"/>
      <c r="M294" s="258" t="s">
        <v>19</v>
      </c>
      <c r="N294" s="259" t="s">
        <v>44</v>
      </c>
      <c r="O294" s="86"/>
      <c r="P294" s="208">
        <f>O294*H294</f>
        <v>0</v>
      </c>
      <c r="Q294" s="208">
        <v>0.0014</v>
      </c>
      <c r="R294" s="208">
        <f>Q294*H294</f>
        <v>0.0347494</v>
      </c>
      <c r="S294" s="208">
        <v>0</v>
      </c>
      <c r="T294" s="209">
        <f>S294*H294</f>
        <v>0</v>
      </c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R294" s="210" t="s">
        <v>333</v>
      </c>
      <c r="AT294" s="210" t="s">
        <v>150</v>
      </c>
      <c r="AU294" s="210" t="s">
        <v>79</v>
      </c>
      <c r="AY294" s="19" t="s">
        <v>123</v>
      </c>
      <c r="BE294" s="211">
        <f>IF(N294="základní",J294,0)</f>
        <v>0</v>
      </c>
      <c r="BF294" s="211">
        <f>IF(N294="snížená",J294,0)</f>
        <v>0</v>
      </c>
      <c r="BG294" s="211">
        <f>IF(N294="zákl. přenesená",J294,0)</f>
        <v>0</v>
      </c>
      <c r="BH294" s="211">
        <f>IF(N294="sníž. přenesená",J294,0)</f>
        <v>0</v>
      </c>
      <c r="BI294" s="211">
        <f>IF(N294="nulová",J294,0)</f>
        <v>0</v>
      </c>
      <c r="BJ294" s="19" t="s">
        <v>34</v>
      </c>
      <c r="BK294" s="211">
        <f>ROUND(I294*H294,2)</f>
        <v>0</v>
      </c>
      <c r="BL294" s="19" t="s">
        <v>234</v>
      </c>
      <c r="BM294" s="210" t="s">
        <v>454</v>
      </c>
    </row>
    <row r="295" s="14" customFormat="1">
      <c r="A295" s="14"/>
      <c r="B295" s="228"/>
      <c r="C295" s="229"/>
      <c r="D295" s="219" t="s">
        <v>135</v>
      </c>
      <c r="E295" s="230" t="s">
        <v>19</v>
      </c>
      <c r="F295" s="231" t="s">
        <v>455</v>
      </c>
      <c r="G295" s="229"/>
      <c r="H295" s="232">
        <v>23.638999999999999</v>
      </c>
      <c r="I295" s="233"/>
      <c r="J295" s="229"/>
      <c r="K295" s="229"/>
      <c r="L295" s="234"/>
      <c r="M295" s="235"/>
      <c r="N295" s="236"/>
      <c r="O295" s="236"/>
      <c r="P295" s="236"/>
      <c r="Q295" s="236"/>
      <c r="R295" s="236"/>
      <c r="S295" s="236"/>
      <c r="T295" s="237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38" t="s">
        <v>135</v>
      </c>
      <c r="AU295" s="238" t="s">
        <v>79</v>
      </c>
      <c r="AV295" s="14" t="s">
        <v>79</v>
      </c>
      <c r="AW295" s="14" t="s">
        <v>33</v>
      </c>
      <c r="AX295" s="14" t="s">
        <v>34</v>
      </c>
      <c r="AY295" s="238" t="s">
        <v>123</v>
      </c>
    </row>
    <row r="296" s="14" customFormat="1">
      <c r="A296" s="14"/>
      <c r="B296" s="228"/>
      <c r="C296" s="229"/>
      <c r="D296" s="219" t="s">
        <v>135</v>
      </c>
      <c r="E296" s="229"/>
      <c r="F296" s="231" t="s">
        <v>456</v>
      </c>
      <c r="G296" s="229"/>
      <c r="H296" s="232">
        <v>24.821000000000002</v>
      </c>
      <c r="I296" s="233"/>
      <c r="J296" s="229"/>
      <c r="K296" s="229"/>
      <c r="L296" s="234"/>
      <c r="M296" s="235"/>
      <c r="N296" s="236"/>
      <c r="O296" s="236"/>
      <c r="P296" s="236"/>
      <c r="Q296" s="236"/>
      <c r="R296" s="236"/>
      <c r="S296" s="236"/>
      <c r="T296" s="237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38" t="s">
        <v>135</v>
      </c>
      <c r="AU296" s="238" t="s">
        <v>79</v>
      </c>
      <c r="AV296" s="14" t="s">
        <v>79</v>
      </c>
      <c r="AW296" s="14" t="s">
        <v>4</v>
      </c>
      <c r="AX296" s="14" t="s">
        <v>34</v>
      </c>
      <c r="AY296" s="238" t="s">
        <v>123</v>
      </c>
    </row>
    <row r="297" s="2" customFormat="1" ht="24.15" customHeight="1">
      <c r="A297" s="40"/>
      <c r="B297" s="41"/>
      <c r="C297" s="199" t="s">
        <v>457</v>
      </c>
      <c r="D297" s="199" t="s">
        <v>126</v>
      </c>
      <c r="E297" s="200" t="s">
        <v>458</v>
      </c>
      <c r="F297" s="201" t="s">
        <v>459</v>
      </c>
      <c r="G297" s="202" t="s">
        <v>168</v>
      </c>
      <c r="H297" s="203">
        <v>91.200000000000003</v>
      </c>
      <c r="I297" s="204"/>
      <c r="J297" s="205">
        <f>ROUND(I297*H297,2)</f>
        <v>0</v>
      </c>
      <c r="K297" s="201" t="s">
        <v>130</v>
      </c>
      <c r="L297" s="46"/>
      <c r="M297" s="206" t="s">
        <v>19</v>
      </c>
      <c r="N297" s="207" t="s">
        <v>44</v>
      </c>
      <c r="O297" s="86"/>
      <c r="P297" s="208">
        <f>O297*H297</f>
        <v>0</v>
      </c>
      <c r="Q297" s="208">
        <v>5.0000000000000002E-05</v>
      </c>
      <c r="R297" s="208">
        <f>Q297*H297</f>
        <v>0.0045600000000000007</v>
      </c>
      <c r="S297" s="208">
        <v>0</v>
      </c>
      <c r="T297" s="209">
        <f>S297*H297</f>
        <v>0</v>
      </c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R297" s="210" t="s">
        <v>234</v>
      </c>
      <c r="AT297" s="210" t="s">
        <v>126</v>
      </c>
      <c r="AU297" s="210" t="s">
        <v>79</v>
      </c>
      <c r="AY297" s="19" t="s">
        <v>123</v>
      </c>
      <c r="BE297" s="211">
        <f>IF(N297="základní",J297,0)</f>
        <v>0</v>
      </c>
      <c r="BF297" s="211">
        <f>IF(N297="snížená",J297,0)</f>
        <v>0</v>
      </c>
      <c r="BG297" s="211">
        <f>IF(N297="zákl. přenesená",J297,0)</f>
        <v>0</v>
      </c>
      <c r="BH297" s="211">
        <f>IF(N297="sníž. přenesená",J297,0)</f>
        <v>0</v>
      </c>
      <c r="BI297" s="211">
        <f>IF(N297="nulová",J297,0)</f>
        <v>0</v>
      </c>
      <c r="BJ297" s="19" t="s">
        <v>34</v>
      </c>
      <c r="BK297" s="211">
        <f>ROUND(I297*H297,2)</f>
        <v>0</v>
      </c>
      <c r="BL297" s="19" t="s">
        <v>234</v>
      </c>
      <c r="BM297" s="210" t="s">
        <v>460</v>
      </c>
    </row>
    <row r="298" s="2" customFormat="1">
      <c r="A298" s="40"/>
      <c r="B298" s="41"/>
      <c r="C298" s="42"/>
      <c r="D298" s="212" t="s">
        <v>133</v>
      </c>
      <c r="E298" s="42"/>
      <c r="F298" s="213" t="s">
        <v>461</v>
      </c>
      <c r="G298" s="42"/>
      <c r="H298" s="42"/>
      <c r="I298" s="214"/>
      <c r="J298" s="42"/>
      <c r="K298" s="42"/>
      <c r="L298" s="46"/>
      <c r="M298" s="215"/>
      <c r="N298" s="216"/>
      <c r="O298" s="86"/>
      <c r="P298" s="86"/>
      <c r="Q298" s="86"/>
      <c r="R298" s="86"/>
      <c r="S298" s="86"/>
      <c r="T298" s="87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T298" s="19" t="s">
        <v>133</v>
      </c>
      <c r="AU298" s="19" t="s">
        <v>79</v>
      </c>
    </row>
    <row r="299" s="2" customFormat="1" ht="16.5" customHeight="1">
      <c r="A299" s="40"/>
      <c r="B299" s="41"/>
      <c r="C299" s="250" t="s">
        <v>462</v>
      </c>
      <c r="D299" s="250" t="s">
        <v>150</v>
      </c>
      <c r="E299" s="251" t="s">
        <v>463</v>
      </c>
      <c r="F299" s="252" t="s">
        <v>464</v>
      </c>
      <c r="G299" s="253" t="s">
        <v>168</v>
      </c>
      <c r="H299" s="254">
        <v>100.31999999999999</v>
      </c>
      <c r="I299" s="255"/>
      <c r="J299" s="256">
        <f>ROUND(I299*H299,2)</f>
        <v>0</v>
      </c>
      <c r="K299" s="252" t="s">
        <v>130</v>
      </c>
      <c r="L299" s="257"/>
      <c r="M299" s="258" t="s">
        <v>19</v>
      </c>
      <c r="N299" s="259" t="s">
        <v>44</v>
      </c>
      <c r="O299" s="86"/>
      <c r="P299" s="208">
        <f>O299*H299</f>
        <v>0</v>
      </c>
      <c r="Q299" s="208">
        <v>0.0035999999999999999</v>
      </c>
      <c r="R299" s="208">
        <f>Q299*H299</f>
        <v>0.36115199999999997</v>
      </c>
      <c r="S299" s="208">
        <v>0</v>
      </c>
      <c r="T299" s="209">
        <f>S299*H299</f>
        <v>0</v>
      </c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R299" s="210" t="s">
        <v>333</v>
      </c>
      <c r="AT299" s="210" t="s">
        <v>150</v>
      </c>
      <c r="AU299" s="210" t="s">
        <v>79</v>
      </c>
      <c r="AY299" s="19" t="s">
        <v>123</v>
      </c>
      <c r="BE299" s="211">
        <f>IF(N299="základní",J299,0)</f>
        <v>0</v>
      </c>
      <c r="BF299" s="211">
        <f>IF(N299="snížená",J299,0)</f>
        <v>0</v>
      </c>
      <c r="BG299" s="211">
        <f>IF(N299="zákl. přenesená",J299,0)</f>
        <v>0</v>
      </c>
      <c r="BH299" s="211">
        <f>IF(N299="sníž. přenesená",J299,0)</f>
        <v>0</v>
      </c>
      <c r="BI299" s="211">
        <f>IF(N299="nulová",J299,0)</f>
        <v>0</v>
      </c>
      <c r="BJ299" s="19" t="s">
        <v>34</v>
      </c>
      <c r="BK299" s="211">
        <f>ROUND(I299*H299,2)</f>
        <v>0</v>
      </c>
      <c r="BL299" s="19" t="s">
        <v>234</v>
      </c>
      <c r="BM299" s="210" t="s">
        <v>465</v>
      </c>
    </row>
    <row r="300" s="14" customFormat="1">
      <c r="A300" s="14"/>
      <c r="B300" s="228"/>
      <c r="C300" s="229"/>
      <c r="D300" s="219" t="s">
        <v>135</v>
      </c>
      <c r="E300" s="229"/>
      <c r="F300" s="231" t="s">
        <v>466</v>
      </c>
      <c r="G300" s="229"/>
      <c r="H300" s="232">
        <v>100.31999999999999</v>
      </c>
      <c r="I300" s="233"/>
      <c r="J300" s="229"/>
      <c r="K300" s="229"/>
      <c r="L300" s="234"/>
      <c r="M300" s="235"/>
      <c r="N300" s="236"/>
      <c r="O300" s="236"/>
      <c r="P300" s="236"/>
      <c r="Q300" s="236"/>
      <c r="R300" s="236"/>
      <c r="S300" s="236"/>
      <c r="T300" s="237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38" t="s">
        <v>135</v>
      </c>
      <c r="AU300" s="238" t="s">
        <v>79</v>
      </c>
      <c r="AV300" s="14" t="s">
        <v>79</v>
      </c>
      <c r="AW300" s="14" t="s">
        <v>4</v>
      </c>
      <c r="AX300" s="14" t="s">
        <v>34</v>
      </c>
      <c r="AY300" s="238" t="s">
        <v>123</v>
      </c>
    </row>
    <row r="301" s="2" customFormat="1" ht="37.8" customHeight="1">
      <c r="A301" s="40"/>
      <c r="B301" s="41"/>
      <c r="C301" s="199" t="s">
        <v>467</v>
      </c>
      <c r="D301" s="199" t="s">
        <v>126</v>
      </c>
      <c r="E301" s="200" t="s">
        <v>468</v>
      </c>
      <c r="F301" s="201" t="s">
        <v>469</v>
      </c>
      <c r="G301" s="202" t="s">
        <v>168</v>
      </c>
      <c r="H301" s="203">
        <v>58.460999999999999</v>
      </c>
      <c r="I301" s="204"/>
      <c r="J301" s="205">
        <f>ROUND(I301*H301,2)</f>
        <v>0</v>
      </c>
      <c r="K301" s="201" t="s">
        <v>161</v>
      </c>
      <c r="L301" s="46"/>
      <c r="M301" s="206" t="s">
        <v>19</v>
      </c>
      <c r="N301" s="207" t="s">
        <v>44</v>
      </c>
      <c r="O301" s="86"/>
      <c r="P301" s="208">
        <f>O301*H301</f>
        <v>0</v>
      </c>
      <c r="Q301" s="208">
        <v>0.00020000000000000001</v>
      </c>
      <c r="R301" s="208">
        <f>Q301*H301</f>
        <v>0.0116922</v>
      </c>
      <c r="S301" s="208">
        <v>0</v>
      </c>
      <c r="T301" s="209">
        <f>S301*H301</f>
        <v>0</v>
      </c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R301" s="210" t="s">
        <v>234</v>
      </c>
      <c r="AT301" s="210" t="s">
        <v>126</v>
      </c>
      <c r="AU301" s="210" t="s">
        <v>79</v>
      </c>
      <c r="AY301" s="19" t="s">
        <v>123</v>
      </c>
      <c r="BE301" s="211">
        <f>IF(N301="základní",J301,0)</f>
        <v>0</v>
      </c>
      <c r="BF301" s="211">
        <f>IF(N301="snížená",J301,0)</f>
        <v>0</v>
      </c>
      <c r="BG301" s="211">
        <f>IF(N301="zákl. přenesená",J301,0)</f>
        <v>0</v>
      </c>
      <c r="BH301" s="211">
        <f>IF(N301="sníž. přenesená",J301,0)</f>
        <v>0</v>
      </c>
      <c r="BI301" s="211">
        <f>IF(N301="nulová",J301,0)</f>
        <v>0</v>
      </c>
      <c r="BJ301" s="19" t="s">
        <v>34</v>
      </c>
      <c r="BK301" s="211">
        <f>ROUND(I301*H301,2)</f>
        <v>0</v>
      </c>
      <c r="BL301" s="19" t="s">
        <v>234</v>
      </c>
      <c r="BM301" s="210" t="s">
        <v>470</v>
      </c>
    </row>
    <row r="302" s="2" customFormat="1">
      <c r="A302" s="40"/>
      <c r="B302" s="41"/>
      <c r="C302" s="42"/>
      <c r="D302" s="212" t="s">
        <v>133</v>
      </c>
      <c r="E302" s="42"/>
      <c r="F302" s="213" t="s">
        <v>471</v>
      </c>
      <c r="G302" s="42"/>
      <c r="H302" s="42"/>
      <c r="I302" s="214"/>
      <c r="J302" s="42"/>
      <c r="K302" s="42"/>
      <c r="L302" s="46"/>
      <c r="M302" s="215"/>
      <c r="N302" s="216"/>
      <c r="O302" s="86"/>
      <c r="P302" s="86"/>
      <c r="Q302" s="86"/>
      <c r="R302" s="86"/>
      <c r="S302" s="86"/>
      <c r="T302" s="87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T302" s="19" t="s">
        <v>133</v>
      </c>
      <c r="AU302" s="19" t="s">
        <v>79</v>
      </c>
    </row>
    <row r="303" s="2" customFormat="1" ht="16.5" customHeight="1">
      <c r="A303" s="40"/>
      <c r="B303" s="41"/>
      <c r="C303" s="250" t="s">
        <v>472</v>
      </c>
      <c r="D303" s="250" t="s">
        <v>150</v>
      </c>
      <c r="E303" s="251" t="s">
        <v>473</v>
      </c>
      <c r="F303" s="252" t="s">
        <v>474</v>
      </c>
      <c r="G303" s="253" t="s">
        <v>195</v>
      </c>
      <c r="H303" s="254">
        <v>11.970000000000001</v>
      </c>
      <c r="I303" s="255"/>
      <c r="J303" s="256">
        <f>ROUND(I303*H303,2)</f>
        <v>0</v>
      </c>
      <c r="K303" s="252" t="s">
        <v>161</v>
      </c>
      <c r="L303" s="257"/>
      <c r="M303" s="258" t="s">
        <v>19</v>
      </c>
      <c r="N303" s="259" t="s">
        <v>44</v>
      </c>
      <c r="O303" s="86"/>
      <c r="P303" s="208">
        <f>O303*H303</f>
        <v>0</v>
      </c>
      <c r="Q303" s="208">
        <v>0.025000000000000001</v>
      </c>
      <c r="R303" s="208">
        <f>Q303*H303</f>
        <v>0.29925000000000002</v>
      </c>
      <c r="S303" s="208">
        <v>0</v>
      </c>
      <c r="T303" s="209">
        <f>S303*H303</f>
        <v>0</v>
      </c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R303" s="210" t="s">
        <v>333</v>
      </c>
      <c r="AT303" s="210" t="s">
        <v>150</v>
      </c>
      <c r="AU303" s="210" t="s">
        <v>79</v>
      </c>
      <c r="AY303" s="19" t="s">
        <v>123</v>
      </c>
      <c r="BE303" s="211">
        <f>IF(N303="základní",J303,0)</f>
        <v>0</v>
      </c>
      <c r="BF303" s="211">
        <f>IF(N303="snížená",J303,0)</f>
        <v>0</v>
      </c>
      <c r="BG303" s="211">
        <f>IF(N303="zákl. přenesená",J303,0)</f>
        <v>0</v>
      </c>
      <c r="BH303" s="211">
        <f>IF(N303="sníž. přenesená",J303,0)</f>
        <v>0</v>
      </c>
      <c r="BI303" s="211">
        <f>IF(N303="nulová",J303,0)</f>
        <v>0</v>
      </c>
      <c r="BJ303" s="19" t="s">
        <v>34</v>
      </c>
      <c r="BK303" s="211">
        <f>ROUND(I303*H303,2)</f>
        <v>0</v>
      </c>
      <c r="BL303" s="19" t="s">
        <v>234</v>
      </c>
      <c r="BM303" s="210" t="s">
        <v>475</v>
      </c>
    </row>
    <row r="304" s="13" customFormat="1">
      <c r="A304" s="13"/>
      <c r="B304" s="217"/>
      <c r="C304" s="218"/>
      <c r="D304" s="219" t="s">
        <v>135</v>
      </c>
      <c r="E304" s="220" t="s">
        <v>19</v>
      </c>
      <c r="F304" s="221" t="s">
        <v>476</v>
      </c>
      <c r="G304" s="218"/>
      <c r="H304" s="220" t="s">
        <v>19</v>
      </c>
      <c r="I304" s="222"/>
      <c r="J304" s="218"/>
      <c r="K304" s="218"/>
      <c r="L304" s="223"/>
      <c r="M304" s="224"/>
      <c r="N304" s="225"/>
      <c r="O304" s="225"/>
      <c r="P304" s="225"/>
      <c r="Q304" s="225"/>
      <c r="R304" s="225"/>
      <c r="S304" s="225"/>
      <c r="T304" s="226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27" t="s">
        <v>135</v>
      </c>
      <c r="AU304" s="227" t="s">
        <v>79</v>
      </c>
      <c r="AV304" s="13" t="s">
        <v>34</v>
      </c>
      <c r="AW304" s="13" t="s">
        <v>33</v>
      </c>
      <c r="AX304" s="13" t="s">
        <v>73</v>
      </c>
      <c r="AY304" s="227" t="s">
        <v>123</v>
      </c>
    </row>
    <row r="305" s="14" customFormat="1">
      <c r="A305" s="14"/>
      <c r="B305" s="228"/>
      <c r="C305" s="229"/>
      <c r="D305" s="219" t="s">
        <v>135</v>
      </c>
      <c r="E305" s="230" t="s">
        <v>19</v>
      </c>
      <c r="F305" s="231" t="s">
        <v>477</v>
      </c>
      <c r="G305" s="229"/>
      <c r="H305" s="232">
        <v>11.4</v>
      </c>
      <c r="I305" s="233"/>
      <c r="J305" s="229"/>
      <c r="K305" s="229"/>
      <c r="L305" s="234"/>
      <c r="M305" s="235"/>
      <c r="N305" s="236"/>
      <c r="O305" s="236"/>
      <c r="P305" s="236"/>
      <c r="Q305" s="236"/>
      <c r="R305" s="236"/>
      <c r="S305" s="236"/>
      <c r="T305" s="237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38" t="s">
        <v>135</v>
      </c>
      <c r="AU305" s="238" t="s">
        <v>79</v>
      </c>
      <c r="AV305" s="14" t="s">
        <v>79</v>
      </c>
      <c r="AW305" s="14" t="s">
        <v>33</v>
      </c>
      <c r="AX305" s="14" t="s">
        <v>73</v>
      </c>
      <c r="AY305" s="238" t="s">
        <v>123</v>
      </c>
    </row>
    <row r="306" s="15" customFormat="1">
      <c r="A306" s="15"/>
      <c r="B306" s="239"/>
      <c r="C306" s="240"/>
      <c r="D306" s="219" t="s">
        <v>135</v>
      </c>
      <c r="E306" s="241" t="s">
        <v>19</v>
      </c>
      <c r="F306" s="242" t="s">
        <v>137</v>
      </c>
      <c r="G306" s="240"/>
      <c r="H306" s="243">
        <v>11.4</v>
      </c>
      <c r="I306" s="244"/>
      <c r="J306" s="240"/>
      <c r="K306" s="240"/>
      <c r="L306" s="245"/>
      <c r="M306" s="246"/>
      <c r="N306" s="247"/>
      <c r="O306" s="247"/>
      <c r="P306" s="247"/>
      <c r="Q306" s="247"/>
      <c r="R306" s="247"/>
      <c r="S306" s="247"/>
      <c r="T306" s="248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T306" s="249" t="s">
        <v>135</v>
      </c>
      <c r="AU306" s="249" t="s">
        <v>79</v>
      </c>
      <c r="AV306" s="15" t="s">
        <v>131</v>
      </c>
      <c r="AW306" s="15" t="s">
        <v>33</v>
      </c>
      <c r="AX306" s="15" t="s">
        <v>34</v>
      </c>
      <c r="AY306" s="249" t="s">
        <v>123</v>
      </c>
    </row>
    <row r="307" s="14" customFormat="1">
      <c r="A307" s="14"/>
      <c r="B307" s="228"/>
      <c r="C307" s="229"/>
      <c r="D307" s="219" t="s">
        <v>135</v>
      </c>
      <c r="E307" s="229"/>
      <c r="F307" s="231" t="s">
        <v>478</v>
      </c>
      <c r="G307" s="229"/>
      <c r="H307" s="232">
        <v>11.970000000000001</v>
      </c>
      <c r="I307" s="233"/>
      <c r="J307" s="229"/>
      <c r="K307" s="229"/>
      <c r="L307" s="234"/>
      <c r="M307" s="235"/>
      <c r="N307" s="236"/>
      <c r="O307" s="236"/>
      <c r="P307" s="236"/>
      <c r="Q307" s="236"/>
      <c r="R307" s="236"/>
      <c r="S307" s="236"/>
      <c r="T307" s="237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38" t="s">
        <v>135</v>
      </c>
      <c r="AU307" s="238" t="s">
        <v>79</v>
      </c>
      <c r="AV307" s="14" t="s">
        <v>79</v>
      </c>
      <c r="AW307" s="14" t="s">
        <v>4</v>
      </c>
      <c r="AX307" s="14" t="s">
        <v>34</v>
      </c>
      <c r="AY307" s="238" t="s">
        <v>123</v>
      </c>
    </row>
    <row r="308" s="2" customFormat="1" ht="24.15" customHeight="1">
      <c r="A308" s="40"/>
      <c r="B308" s="41"/>
      <c r="C308" s="199" t="s">
        <v>479</v>
      </c>
      <c r="D308" s="199" t="s">
        <v>126</v>
      </c>
      <c r="E308" s="200" t="s">
        <v>480</v>
      </c>
      <c r="F308" s="201" t="s">
        <v>481</v>
      </c>
      <c r="G308" s="202" t="s">
        <v>441</v>
      </c>
      <c r="H308" s="260"/>
      <c r="I308" s="204"/>
      <c r="J308" s="205">
        <f>ROUND(I308*H308,2)</f>
        <v>0</v>
      </c>
      <c r="K308" s="201" t="s">
        <v>130</v>
      </c>
      <c r="L308" s="46"/>
      <c r="M308" s="206" t="s">
        <v>19</v>
      </c>
      <c r="N308" s="207" t="s">
        <v>44</v>
      </c>
      <c r="O308" s="86"/>
      <c r="P308" s="208">
        <f>O308*H308</f>
        <v>0</v>
      </c>
      <c r="Q308" s="208">
        <v>0</v>
      </c>
      <c r="R308" s="208">
        <f>Q308*H308</f>
        <v>0</v>
      </c>
      <c r="S308" s="208">
        <v>0</v>
      </c>
      <c r="T308" s="209">
        <f>S308*H308</f>
        <v>0</v>
      </c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R308" s="210" t="s">
        <v>234</v>
      </c>
      <c r="AT308" s="210" t="s">
        <v>126</v>
      </c>
      <c r="AU308" s="210" t="s">
        <v>79</v>
      </c>
      <c r="AY308" s="19" t="s">
        <v>123</v>
      </c>
      <c r="BE308" s="211">
        <f>IF(N308="základní",J308,0)</f>
        <v>0</v>
      </c>
      <c r="BF308" s="211">
        <f>IF(N308="snížená",J308,0)</f>
        <v>0</v>
      </c>
      <c r="BG308" s="211">
        <f>IF(N308="zákl. přenesená",J308,0)</f>
        <v>0</v>
      </c>
      <c r="BH308" s="211">
        <f>IF(N308="sníž. přenesená",J308,0)</f>
        <v>0</v>
      </c>
      <c r="BI308" s="211">
        <f>IF(N308="nulová",J308,0)</f>
        <v>0</v>
      </c>
      <c r="BJ308" s="19" t="s">
        <v>34</v>
      </c>
      <c r="BK308" s="211">
        <f>ROUND(I308*H308,2)</f>
        <v>0</v>
      </c>
      <c r="BL308" s="19" t="s">
        <v>234</v>
      </c>
      <c r="BM308" s="210" t="s">
        <v>482</v>
      </c>
    </row>
    <row r="309" s="2" customFormat="1">
      <c r="A309" s="40"/>
      <c r="B309" s="41"/>
      <c r="C309" s="42"/>
      <c r="D309" s="212" t="s">
        <v>133</v>
      </c>
      <c r="E309" s="42"/>
      <c r="F309" s="213" t="s">
        <v>483</v>
      </c>
      <c r="G309" s="42"/>
      <c r="H309" s="42"/>
      <c r="I309" s="214"/>
      <c r="J309" s="42"/>
      <c r="K309" s="42"/>
      <c r="L309" s="46"/>
      <c r="M309" s="215"/>
      <c r="N309" s="216"/>
      <c r="O309" s="86"/>
      <c r="P309" s="86"/>
      <c r="Q309" s="86"/>
      <c r="R309" s="86"/>
      <c r="S309" s="86"/>
      <c r="T309" s="87"/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T309" s="19" t="s">
        <v>133</v>
      </c>
      <c r="AU309" s="19" t="s">
        <v>79</v>
      </c>
    </row>
    <row r="310" s="12" customFormat="1" ht="22.8" customHeight="1">
      <c r="A310" s="12"/>
      <c r="B310" s="183"/>
      <c r="C310" s="184"/>
      <c r="D310" s="185" t="s">
        <v>72</v>
      </c>
      <c r="E310" s="197" t="s">
        <v>484</v>
      </c>
      <c r="F310" s="197" t="s">
        <v>485</v>
      </c>
      <c r="G310" s="184"/>
      <c r="H310" s="184"/>
      <c r="I310" s="187"/>
      <c r="J310" s="198">
        <f>BK310</f>
        <v>0</v>
      </c>
      <c r="K310" s="184"/>
      <c r="L310" s="189"/>
      <c r="M310" s="190"/>
      <c r="N310" s="191"/>
      <c r="O310" s="191"/>
      <c r="P310" s="192">
        <f>SUM(P311:P330)</f>
        <v>0</v>
      </c>
      <c r="Q310" s="191"/>
      <c r="R310" s="192">
        <f>SUM(R311:R330)</f>
        <v>0.0092300000000000004</v>
      </c>
      <c r="S310" s="191"/>
      <c r="T310" s="193">
        <f>SUM(T311:T330)</f>
        <v>0.026279999999999998</v>
      </c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R310" s="194" t="s">
        <v>79</v>
      </c>
      <c r="AT310" s="195" t="s">
        <v>72</v>
      </c>
      <c r="AU310" s="195" t="s">
        <v>34</v>
      </c>
      <c r="AY310" s="194" t="s">
        <v>123</v>
      </c>
      <c r="BK310" s="196">
        <f>SUM(BK311:BK330)</f>
        <v>0</v>
      </c>
    </row>
    <row r="311" s="2" customFormat="1" ht="16.5" customHeight="1">
      <c r="A311" s="40"/>
      <c r="B311" s="41"/>
      <c r="C311" s="199" t="s">
        <v>486</v>
      </c>
      <c r="D311" s="199" t="s">
        <v>126</v>
      </c>
      <c r="E311" s="200" t="s">
        <v>487</v>
      </c>
      <c r="F311" s="201" t="s">
        <v>488</v>
      </c>
      <c r="G311" s="202" t="s">
        <v>160</v>
      </c>
      <c r="H311" s="203">
        <v>1.5</v>
      </c>
      <c r="I311" s="204"/>
      <c r="J311" s="205">
        <f>ROUND(I311*H311,2)</f>
        <v>0</v>
      </c>
      <c r="K311" s="201" t="s">
        <v>130</v>
      </c>
      <c r="L311" s="46"/>
      <c r="M311" s="206" t="s">
        <v>19</v>
      </c>
      <c r="N311" s="207" t="s">
        <v>44</v>
      </c>
      <c r="O311" s="86"/>
      <c r="P311" s="208">
        <f>O311*H311</f>
        <v>0</v>
      </c>
      <c r="Q311" s="208">
        <v>0</v>
      </c>
      <c r="R311" s="208">
        <f>Q311*H311</f>
        <v>0</v>
      </c>
      <c r="S311" s="208">
        <v>0.016199999999999999</v>
      </c>
      <c r="T311" s="209">
        <f>S311*H311</f>
        <v>0.024299999999999999</v>
      </c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R311" s="210" t="s">
        <v>234</v>
      </c>
      <c r="AT311" s="210" t="s">
        <v>126</v>
      </c>
      <c r="AU311" s="210" t="s">
        <v>79</v>
      </c>
      <c r="AY311" s="19" t="s">
        <v>123</v>
      </c>
      <c r="BE311" s="211">
        <f>IF(N311="základní",J311,0)</f>
        <v>0</v>
      </c>
      <c r="BF311" s="211">
        <f>IF(N311="snížená",J311,0)</f>
        <v>0</v>
      </c>
      <c r="BG311" s="211">
        <f>IF(N311="zákl. přenesená",J311,0)</f>
        <v>0</v>
      </c>
      <c r="BH311" s="211">
        <f>IF(N311="sníž. přenesená",J311,0)</f>
        <v>0</v>
      </c>
      <c r="BI311" s="211">
        <f>IF(N311="nulová",J311,0)</f>
        <v>0</v>
      </c>
      <c r="BJ311" s="19" t="s">
        <v>34</v>
      </c>
      <c r="BK311" s="211">
        <f>ROUND(I311*H311,2)</f>
        <v>0</v>
      </c>
      <c r="BL311" s="19" t="s">
        <v>234</v>
      </c>
      <c r="BM311" s="210" t="s">
        <v>489</v>
      </c>
    </row>
    <row r="312" s="2" customFormat="1">
      <c r="A312" s="40"/>
      <c r="B312" s="41"/>
      <c r="C312" s="42"/>
      <c r="D312" s="212" t="s">
        <v>133</v>
      </c>
      <c r="E312" s="42"/>
      <c r="F312" s="213" t="s">
        <v>490</v>
      </c>
      <c r="G312" s="42"/>
      <c r="H312" s="42"/>
      <c r="I312" s="214"/>
      <c r="J312" s="42"/>
      <c r="K312" s="42"/>
      <c r="L312" s="46"/>
      <c r="M312" s="215"/>
      <c r="N312" s="216"/>
      <c r="O312" s="86"/>
      <c r="P312" s="86"/>
      <c r="Q312" s="86"/>
      <c r="R312" s="86"/>
      <c r="S312" s="86"/>
      <c r="T312" s="87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T312" s="19" t="s">
        <v>133</v>
      </c>
      <c r="AU312" s="19" t="s">
        <v>79</v>
      </c>
    </row>
    <row r="313" s="13" customFormat="1">
      <c r="A313" s="13"/>
      <c r="B313" s="217"/>
      <c r="C313" s="218"/>
      <c r="D313" s="219" t="s">
        <v>135</v>
      </c>
      <c r="E313" s="220" t="s">
        <v>19</v>
      </c>
      <c r="F313" s="221" t="s">
        <v>491</v>
      </c>
      <c r="G313" s="218"/>
      <c r="H313" s="220" t="s">
        <v>19</v>
      </c>
      <c r="I313" s="222"/>
      <c r="J313" s="218"/>
      <c r="K313" s="218"/>
      <c r="L313" s="223"/>
      <c r="M313" s="224"/>
      <c r="N313" s="225"/>
      <c r="O313" s="225"/>
      <c r="P313" s="225"/>
      <c r="Q313" s="225"/>
      <c r="R313" s="225"/>
      <c r="S313" s="225"/>
      <c r="T313" s="226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27" t="s">
        <v>135</v>
      </c>
      <c r="AU313" s="227" t="s">
        <v>79</v>
      </c>
      <c r="AV313" s="13" t="s">
        <v>34</v>
      </c>
      <c r="AW313" s="13" t="s">
        <v>33</v>
      </c>
      <c r="AX313" s="13" t="s">
        <v>73</v>
      </c>
      <c r="AY313" s="227" t="s">
        <v>123</v>
      </c>
    </row>
    <row r="314" s="14" customFormat="1">
      <c r="A314" s="14"/>
      <c r="B314" s="228"/>
      <c r="C314" s="229"/>
      <c r="D314" s="219" t="s">
        <v>135</v>
      </c>
      <c r="E314" s="230" t="s">
        <v>19</v>
      </c>
      <c r="F314" s="231" t="s">
        <v>492</v>
      </c>
      <c r="G314" s="229"/>
      <c r="H314" s="232">
        <v>1.5</v>
      </c>
      <c r="I314" s="233"/>
      <c r="J314" s="229"/>
      <c r="K314" s="229"/>
      <c r="L314" s="234"/>
      <c r="M314" s="235"/>
      <c r="N314" s="236"/>
      <c r="O314" s="236"/>
      <c r="P314" s="236"/>
      <c r="Q314" s="236"/>
      <c r="R314" s="236"/>
      <c r="S314" s="236"/>
      <c r="T314" s="237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38" t="s">
        <v>135</v>
      </c>
      <c r="AU314" s="238" t="s">
        <v>79</v>
      </c>
      <c r="AV314" s="14" t="s">
        <v>79</v>
      </c>
      <c r="AW314" s="14" t="s">
        <v>33</v>
      </c>
      <c r="AX314" s="14" t="s">
        <v>73</v>
      </c>
      <c r="AY314" s="238" t="s">
        <v>123</v>
      </c>
    </row>
    <row r="315" s="15" customFormat="1">
      <c r="A315" s="15"/>
      <c r="B315" s="239"/>
      <c r="C315" s="240"/>
      <c r="D315" s="219" t="s">
        <v>135</v>
      </c>
      <c r="E315" s="241" t="s">
        <v>19</v>
      </c>
      <c r="F315" s="242" t="s">
        <v>137</v>
      </c>
      <c r="G315" s="240"/>
      <c r="H315" s="243">
        <v>1.5</v>
      </c>
      <c r="I315" s="244"/>
      <c r="J315" s="240"/>
      <c r="K315" s="240"/>
      <c r="L315" s="245"/>
      <c r="M315" s="246"/>
      <c r="N315" s="247"/>
      <c r="O315" s="247"/>
      <c r="P315" s="247"/>
      <c r="Q315" s="247"/>
      <c r="R315" s="247"/>
      <c r="S315" s="247"/>
      <c r="T315" s="248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T315" s="249" t="s">
        <v>135</v>
      </c>
      <c r="AU315" s="249" t="s">
        <v>79</v>
      </c>
      <c r="AV315" s="15" t="s">
        <v>131</v>
      </c>
      <c r="AW315" s="15" t="s">
        <v>33</v>
      </c>
      <c r="AX315" s="15" t="s">
        <v>34</v>
      </c>
      <c r="AY315" s="249" t="s">
        <v>123</v>
      </c>
    </row>
    <row r="316" s="2" customFormat="1" ht="16.5" customHeight="1">
      <c r="A316" s="40"/>
      <c r="B316" s="41"/>
      <c r="C316" s="199" t="s">
        <v>493</v>
      </c>
      <c r="D316" s="199" t="s">
        <v>126</v>
      </c>
      <c r="E316" s="200" t="s">
        <v>494</v>
      </c>
      <c r="F316" s="201" t="s">
        <v>495</v>
      </c>
      <c r="G316" s="202" t="s">
        <v>160</v>
      </c>
      <c r="H316" s="203">
        <v>1</v>
      </c>
      <c r="I316" s="204"/>
      <c r="J316" s="205">
        <f>ROUND(I316*H316,2)</f>
        <v>0</v>
      </c>
      <c r="K316" s="201" t="s">
        <v>130</v>
      </c>
      <c r="L316" s="46"/>
      <c r="M316" s="206" t="s">
        <v>19</v>
      </c>
      <c r="N316" s="207" t="s">
        <v>44</v>
      </c>
      <c r="O316" s="86"/>
      <c r="P316" s="208">
        <f>O316*H316</f>
        <v>0</v>
      </c>
      <c r="Q316" s="208">
        <v>0</v>
      </c>
      <c r="R316" s="208">
        <f>Q316*H316</f>
        <v>0</v>
      </c>
      <c r="S316" s="208">
        <v>0.00198</v>
      </c>
      <c r="T316" s="209">
        <f>S316*H316</f>
        <v>0.00198</v>
      </c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R316" s="210" t="s">
        <v>234</v>
      </c>
      <c r="AT316" s="210" t="s">
        <v>126</v>
      </c>
      <c r="AU316" s="210" t="s">
        <v>79</v>
      </c>
      <c r="AY316" s="19" t="s">
        <v>123</v>
      </c>
      <c r="BE316" s="211">
        <f>IF(N316="základní",J316,0)</f>
        <v>0</v>
      </c>
      <c r="BF316" s="211">
        <f>IF(N316="snížená",J316,0)</f>
        <v>0</v>
      </c>
      <c r="BG316" s="211">
        <f>IF(N316="zákl. přenesená",J316,0)</f>
        <v>0</v>
      </c>
      <c r="BH316" s="211">
        <f>IF(N316="sníž. přenesená",J316,0)</f>
        <v>0</v>
      </c>
      <c r="BI316" s="211">
        <f>IF(N316="nulová",J316,0)</f>
        <v>0</v>
      </c>
      <c r="BJ316" s="19" t="s">
        <v>34</v>
      </c>
      <c r="BK316" s="211">
        <f>ROUND(I316*H316,2)</f>
        <v>0</v>
      </c>
      <c r="BL316" s="19" t="s">
        <v>234</v>
      </c>
      <c r="BM316" s="210" t="s">
        <v>496</v>
      </c>
    </row>
    <row r="317" s="2" customFormat="1">
      <c r="A317" s="40"/>
      <c r="B317" s="41"/>
      <c r="C317" s="42"/>
      <c r="D317" s="212" t="s">
        <v>133</v>
      </c>
      <c r="E317" s="42"/>
      <c r="F317" s="213" t="s">
        <v>497</v>
      </c>
      <c r="G317" s="42"/>
      <c r="H317" s="42"/>
      <c r="I317" s="214"/>
      <c r="J317" s="42"/>
      <c r="K317" s="42"/>
      <c r="L317" s="46"/>
      <c r="M317" s="215"/>
      <c r="N317" s="216"/>
      <c r="O317" s="86"/>
      <c r="P317" s="86"/>
      <c r="Q317" s="86"/>
      <c r="R317" s="86"/>
      <c r="S317" s="86"/>
      <c r="T317" s="87"/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T317" s="19" t="s">
        <v>133</v>
      </c>
      <c r="AU317" s="19" t="s">
        <v>79</v>
      </c>
    </row>
    <row r="318" s="13" customFormat="1">
      <c r="A318" s="13"/>
      <c r="B318" s="217"/>
      <c r="C318" s="218"/>
      <c r="D318" s="219" t="s">
        <v>135</v>
      </c>
      <c r="E318" s="220" t="s">
        <v>19</v>
      </c>
      <c r="F318" s="221" t="s">
        <v>498</v>
      </c>
      <c r="G318" s="218"/>
      <c r="H318" s="220" t="s">
        <v>19</v>
      </c>
      <c r="I318" s="222"/>
      <c r="J318" s="218"/>
      <c r="K318" s="218"/>
      <c r="L318" s="223"/>
      <c r="M318" s="224"/>
      <c r="N318" s="225"/>
      <c r="O318" s="225"/>
      <c r="P318" s="225"/>
      <c r="Q318" s="225"/>
      <c r="R318" s="225"/>
      <c r="S318" s="225"/>
      <c r="T318" s="226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27" t="s">
        <v>135</v>
      </c>
      <c r="AU318" s="227" t="s">
        <v>79</v>
      </c>
      <c r="AV318" s="13" t="s">
        <v>34</v>
      </c>
      <c r="AW318" s="13" t="s">
        <v>33</v>
      </c>
      <c r="AX318" s="13" t="s">
        <v>73</v>
      </c>
      <c r="AY318" s="227" t="s">
        <v>123</v>
      </c>
    </row>
    <row r="319" s="14" customFormat="1">
      <c r="A319" s="14"/>
      <c r="B319" s="228"/>
      <c r="C319" s="229"/>
      <c r="D319" s="219" t="s">
        <v>135</v>
      </c>
      <c r="E319" s="230" t="s">
        <v>19</v>
      </c>
      <c r="F319" s="231" t="s">
        <v>499</v>
      </c>
      <c r="G319" s="229"/>
      <c r="H319" s="232">
        <v>1</v>
      </c>
      <c r="I319" s="233"/>
      <c r="J319" s="229"/>
      <c r="K319" s="229"/>
      <c r="L319" s="234"/>
      <c r="M319" s="235"/>
      <c r="N319" s="236"/>
      <c r="O319" s="236"/>
      <c r="P319" s="236"/>
      <c r="Q319" s="236"/>
      <c r="R319" s="236"/>
      <c r="S319" s="236"/>
      <c r="T319" s="237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38" t="s">
        <v>135</v>
      </c>
      <c r="AU319" s="238" t="s">
        <v>79</v>
      </c>
      <c r="AV319" s="14" t="s">
        <v>79</v>
      </c>
      <c r="AW319" s="14" t="s">
        <v>33</v>
      </c>
      <c r="AX319" s="14" t="s">
        <v>73</v>
      </c>
      <c r="AY319" s="238" t="s">
        <v>123</v>
      </c>
    </row>
    <row r="320" s="15" customFormat="1">
      <c r="A320" s="15"/>
      <c r="B320" s="239"/>
      <c r="C320" s="240"/>
      <c r="D320" s="219" t="s">
        <v>135</v>
      </c>
      <c r="E320" s="241" t="s">
        <v>19</v>
      </c>
      <c r="F320" s="242" t="s">
        <v>137</v>
      </c>
      <c r="G320" s="240"/>
      <c r="H320" s="243">
        <v>1</v>
      </c>
      <c r="I320" s="244"/>
      <c r="J320" s="240"/>
      <c r="K320" s="240"/>
      <c r="L320" s="245"/>
      <c r="M320" s="246"/>
      <c r="N320" s="247"/>
      <c r="O320" s="247"/>
      <c r="P320" s="247"/>
      <c r="Q320" s="247"/>
      <c r="R320" s="247"/>
      <c r="S320" s="247"/>
      <c r="T320" s="248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T320" s="249" t="s">
        <v>135</v>
      </c>
      <c r="AU320" s="249" t="s">
        <v>79</v>
      </c>
      <c r="AV320" s="15" t="s">
        <v>131</v>
      </c>
      <c r="AW320" s="15" t="s">
        <v>33</v>
      </c>
      <c r="AX320" s="15" t="s">
        <v>34</v>
      </c>
      <c r="AY320" s="249" t="s">
        <v>123</v>
      </c>
    </row>
    <row r="321" s="2" customFormat="1" ht="16.5" customHeight="1">
      <c r="A321" s="40"/>
      <c r="B321" s="41"/>
      <c r="C321" s="199" t="s">
        <v>500</v>
      </c>
      <c r="D321" s="199" t="s">
        <v>126</v>
      </c>
      <c r="E321" s="200" t="s">
        <v>501</v>
      </c>
      <c r="F321" s="201" t="s">
        <v>502</v>
      </c>
      <c r="G321" s="202" t="s">
        <v>129</v>
      </c>
      <c r="H321" s="203">
        <v>2</v>
      </c>
      <c r="I321" s="204"/>
      <c r="J321" s="205">
        <f>ROUND(I321*H321,2)</f>
        <v>0</v>
      </c>
      <c r="K321" s="201" t="s">
        <v>130</v>
      </c>
      <c r="L321" s="46"/>
      <c r="M321" s="206" t="s">
        <v>19</v>
      </c>
      <c r="N321" s="207" t="s">
        <v>44</v>
      </c>
      <c r="O321" s="86"/>
      <c r="P321" s="208">
        <f>O321*H321</f>
        <v>0</v>
      </c>
      <c r="Q321" s="208">
        <v>0.0020300000000000001</v>
      </c>
      <c r="R321" s="208">
        <f>Q321*H321</f>
        <v>0.0040600000000000002</v>
      </c>
      <c r="S321" s="208">
        <v>0</v>
      </c>
      <c r="T321" s="209">
        <f>S321*H321</f>
        <v>0</v>
      </c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R321" s="210" t="s">
        <v>234</v>
      </c>
      <c r="AT321" s="210" t="s">
        <v>126</v>
      </c>
      <c r="AU321" s="210" t="s">
        <v>79</v>
      </c>
      <c r="AY321" s="19" t="s">
        <v>123</v>
      </c>
      <c r="BE321" s="211">
        <f>IF(N321="základní",J321,0)</f>
        <v>0</v>
      </c>
      <c r="BF321" s="211">
        <f>IF(N321="snížená",J321,0)</f>
        <v>0</v>
      </c>
      <c r="BG321" s="211">
        <f>IF(N321="zákl. přenesená",J321,0)</f>
        <v>0</v>
      </c>
      <c r="BH321" s="211">
        <f>IF(N321="sníž. přenesená",J321,0)</f>
        <v>0</v>
      </c>
      <c r="BI321" s="211">
        <f>IF(N321="nulová",J321,0)</f>
        <v>0</v>
      </c>
      <c r="BJ321" s="19" t="s">
        <v>34</v>
      </c>
      <c r="BK321" s="211">
        <f>ROUND(I321*H321,2)</f>
        <v>0</v>
      </c>
      <c r="BL321" s="19" t="s">
        <v>234</v>
      </c>
      <c r="BM321" s="210" t="s">
        <v>503</v>
      </c>
    </row>
    <row r="322" s="2" customFormat="1">
      <c r="A322" s="40"/>
      <c r="B322" s="41"/>
      <c r="C322" s="42"/>
      <c r="D322" s="212" t="s">
        <v>133</v>
      </c>
      <c r="E322" s="42"/>
      <c r="F322" s="213" t="s">
        <v>504</v>
      </c>
      <c r="G322" s="42"/>
      <c r="H322" s="42"/>
      <c r="I322" s="214"/>
      <c r="J322" s="42"/>
      <c r="K322" s="42"/>
      <c r="L322" s="46"/>
      <c r="M322" s="215"/>
      <c r="N322" s="216"/>
      <c r="O322" s="86"/>
      <c r="P322" s="86"/>
      <c r="Q322" s="86"/>
      <c r="R322" s="86"/>
      <c r="S322" s="86"/>
      <c r="T322" s="87"/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T322" s="19" t="s">
        <v>133</v>
      </c>
      <c r="AU322" s="19" t="s">
        <v>79</v>
      </c>
    </row>
    <row r="323" s="2" customFormat="1" ht="16.5" customHeight="1">
      <c r="A323" s="40"/>
      <c r="B323" s="41"/>
      <c r="C323" s="199" t="s">
        <v>505</v>
      </c>
      <c r="D323" s="199" t="s">
        <v>126</v>
      </c>
      <c r="E323" s="200" t="s">
        <v>506</v>
      </c>
      <c r="F323" s="201" t="s">
        <v>507</v>
      </c>
      <c r="G323" s="202" t="s">
        <v>160</v>
      </c>
      <c r="H323" s="203">
        <v>1.5</v>
      </c>
      <c r="I323" s="204"/>
      <c r="J323" s="205">
        <f>ROUND(I323*H323,2)</f>
        <v>0</v>
      </c>
      <c r="K323" s="201" t="s">
        <v>130</v>
      </c>
      <c r="L323" s="46"/>
      <c r="M323" s="206" t="s">
        <v>19</v>
      </c>
      <c r="N323" s="207" t="s">
        <v>44</v>
      </c>
      <c r="O323" s="86"/>
      <c r="P323" s="208">
        <f>O323*H323</f>
        <v>0</v>
      </c>
      <c r="Q323" s="208">
        <v>0.0030599999999999998</v>
      </c>
      <c r="R323" s="208">
        <f>Q323*H323</f>
        <v>0.0045899999999999995</v>
      </c>
      <c r="S323" s="208">
        <v>0</v>
      </c>
      <c r="T323" s="209">
        <f>S323*H323</f>
        <v>0</v>
      </c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R323" s="210" t="s">
        <v>234</v>
      </c>
      <c r="AT323" s="210" t="s">
        <v>126</v>
      </c>
      <c r="AU323" s="210" t="s">
        <v>79</v>
      </c>
      <c r="AY323" s="19" t="s">
        <v>123</v>
      </c>
      <c r="BE323" s="211">
        <f>IF(N323="základní",J323,0)</f>
        <v>0</v>
      </c>
      <c r="BF323" s="211">
        <f>IF(N323="snížená",J323,0)</f>
        <v>0</v>
      </c>
      <c r="BG323" s="211">
        <f>IF(N323="zákl. přenesená",J323,0)</f>
        <v>0</v>
      </c>
      <c r="BH323" s="211">
        <f>IF(N323="sníž. přenesená",J323,0)</f>
        <v>0</v>
      </c>
      <c r="BI323" s="211">
        <f>IF(N323="nulová",J323,0)</f>
        <v>0</v>
      </c>
      <c r="BJ323" s="19" t="s">
        <v>34</v>
      </c>
      <c r="BK323" s="211">
        <f>ROUND(I323*H323,2)</f>
        <v>0</v>
      </c>
      <c r="BL323" s="19" t="s">
        <v>234</v>
      </c>
      <c r="BM323" s="210" t="s">
        <v>508</v>
      </c>
    </row>
    <row r="324" s="2" customFormat="1">
      <c r="A324" s="40"/>
      <c r="B324" s="41"/>
      <c r="C324" s="42"/>
      <c r="D324" s="212" t="s">
        <v>133</v>
      </c>
      <c r="E324" s="42"/>
      <c r="F324" s="213" t="s">
        <v>509</v>
      </c>
      <c r="G324" s="42"/>
      <c r="H324" s="42"/>
      <c r="I324" s="214"/>
      <c r="J324" s="42"/>
      <c r="K324" s="42"/>
      <c r="L324" s="46"/>
      <c r="M324" s="215"/>
      <c r="N324" s="216"/>
      <c r="O324" s="86"/>
      <c r="P324" s="86"/>
      <c r="Q324" s="86"/>
      <c r="R324" s="86"/>
      <c r="S324" s="86"/>
      <c r="T324" s="87"/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T324" s="19" t="s">
        <v>133</v>
      </c>
      <c r="AU324" s="19" t="s">
        <v>79</v>
      </c>
    </row>
    <row r="325" s="2" customFormat="1" ht="16.5" customHeight="1">
      <c r="A325" s="40"/>
      <c r="B325" s="41"/>
      <c r="C325" s="199" t="s">
        <v>510</v>
      </c>
      <c r="D325" s="199" t="s">
        <v>126</v>
      </c>
      <c r="E325" s="200" t="s">
        <v>511</v>
      </c>
      <c r="F325" s="201" t="s">
        <v>512</v>
      </c>
      <c r="G325" s="202" t="s">
        <v>129</v>
      </c>
      <c r="H325" s="203">
        <v>2</v>
      </c>
      <c r="I325" s="204"/>
      <c r="J325" s="205">
        <f>ROUND(I325*H325,2)</f>
        <v>0</v>
      </c>
      <c r="K325" s="201" t="s">
        <v>19</v>
      </c>
      <c r="L325" s="46"/>
      <c r="M325" s="206" t="s">
        <v>19</v>
      </c>
      <c r="N325" s="207" t="s">
        <v>44</v>
      </c>
      <c r="O325" s="86"/>
      <c r="P325" s="208">
        <f>O325*H325</f>
        <v>0</v>
      </c>
      <c r="Q325" s="208">
        <v>0.00029</v>
      </c>
      <c r="R325" s="208">
        <f>Q325*H325</f>
        <v>0.00058</v>
      </c>
      <c r="S325" s="208">
        <v>0</v>
      </c>
      <c r="T325" s="209">
        <f>S325*H325</f>
        <v>0</v>
      </c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R325" s="210" t="s">
        <v>234</v>
      </c>
      <c r="AT325" s="210" t="s">
        <v>126</v>
      </c>
      <c r="AU325" s="210" t="s">
        <v>79</v>
      </c>
      <c r="AY325" s="19" t="s">
        <v>123</v>
      </c>
      <c r="BE325" s="211">
        <f>IF(N325="základní",J325,0)</f>
        <v>0</v>
      </c>
      <c r="BF325" s="211">
        <f>IF(N325="snížená",J325,0)</f>
        <v>0</v>
      </c>
      <c r="BG325" s="211">
        <f>IF(N325="zákl. přenesená",J325,0)</f>
        <v>0</v>
      </c>
      <c r="BH325" s="211">
        <f>IF(N325="sníž. přenesená",J325,0)</f>
        <v>0</v>
      </c>
      <c r="BI325" s="211">
        <f>IF(N325="nulová",J325,0)</f>
        <v>0</v>
      </c>
      <c r="BJ325" s="19" t="s">
        <v>34</v>
      </c>
      <c r="BK325" s="211">
        <f>ROUND(I325*H325,2)</f>
        <v>0</v>
      </c>
      <c r="BL325" s="19" t="s">
        <v>234</v>
      </c>
      <c r="BM325" s="210" t="s">
        <v>513</v>
      </c>
    </row>
    <row r="326" s="13" customFormat="1">
      <c r="A326" s="13"/>
      <c r="B326" s="217"/>
      <c r="C326" s="218"/>
      <c r="D326" s="219" t="s">
        <v>135</v>
      </c>
      <c r="E326" s="220" t="s">
        <v>19</v>
      </c>
      <c r="F326" s="221" t="s">
        <v>514</v>
      </c>
      <c r="G326" s="218"/>
      <c r="H326" s="220" t="s">
        <v>19</v>
      </c>
      <c r="I326" s="222"/>
      <c r="J326" s="218"/>
      <c r="K326" s="218"/>
      <c r="L326" s="223"/>
      <c r="M326" s="224"/>
      <c r="N326" s="225"/>
      <c r="O326" s="225"/>
      <c r="P326" s="225"/>
      <c r="Q326" s="225"/>
      <c r="R326" s="225"/>
      <c r="S326" s="225"/>
      <c r="T326" s="226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27" t="s">
        <v>135</v>
      </c>
      <c r="AU326" s="227" t="s">
        <v>79</v>
      </c>
      <c r="AV326" s="13" t="s">
        <v>34</v>
      </c>
      <c r="AW326" s="13" t="s">
        <v>33</v>
      </c>
      <c r="AX326" s="13" t="s">
        <v>73</v>
      </c>
      <c r="AY326" s="227" t="s">
        <v>123</v>
      </c>
    </row>
    <row r="327" s="14" customFormat="1">
      <c r="A327" s="14"/>
      <c r="B327" s="228"/>
      <c r="C327" s="229"/>
      <c r="D327" s="219" t="s">
        <v>135</v>
      </c>
      <c r="E327" s="230" t="s">
        <v>19</v>
      </c>
      <c r="F327" s="231" t="s">
        <v>79</v>
      </c>
      <c r="G327" s="229"/>
      <c r="H327" s="232">
        <v>2</v>
      </c>
      <c r="I327" s="233"/>
      <c r="J327" s="229"/>
      <c r="K327" s="229"/>
      <c r="L327" s="234"/>
      <c r="M327" s="235"/>
      <c r="N327" s="236"/>
      <c r="O327" s="236"/>
      <c r="P327" s="236"/>
      <c r="Q327" s="236"/>
      <c r="R327" s="236"/>
      <c r="S327" s="236"/>
      <c r="T327" s="237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38" t="s">
        <v>135</v>
      </c>
      <c r="AU327" s="238" t="s">
        <v>79</v>
      </c>
      <c r="AV327" s="14" t="s">
        <v>79</v>
      </c>
      <c r="AW327" s="14" t="s">
        <v>33</v>
      </c>
      <c r="AX327" s="14" t="s">
        <v>73</v>
      </c>
      <c r="AY327" s="238" t="s">
        <v>123</v>
      </c>
    </row>
    <row r="328" s="15" customFormat="1">
      <c r="A328" s="15"/>
      <c r="B328" s="239"/>
      <c r="C328" s="240"/>
      <c r="D328" s="219" t="s">
        <v>135</v>
      </c>
      <c r="E328" s="241" t="s">
        <v>19</v>
      </c>
      <c r="F328" s="242" t="s">
        <v>137</v>
      </c>
      <c r="G328" s="240"/>
      <c r="H328" s="243">
        <v>2</v>
      </c>
      <c r="I328" s="244"/>
      <c r="J328" s="240"/>
      <c r="K328" s="240"/>
      <c r="L328" s="245"/>
      <c r="M328" s="246"/>
      <c r="N328" s="247"/>
      <c r="O328" s="247"/>
      <c r="P328" s="247"/>
      <c r="Q328" s="247"/>
      <c r="R328" s="247"/>
      <c r="S328" s="247"/>
      <c r="T328" s="248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T328" s="249" t="s">
        <v>135</v>
      </c>
      <c r="AU328" s="249" t="s">
        <v>79</v>
      </c>
      <c r="AV328" s="15" t="s">
        <v>131</v>
      </c>
      <c r="AW328" s="15" t="s">
        <v>33</v>
      </c>
      <c r="AX328" s="15" t="s">
        <v>34</v>
      </c>
      <c r="AY328" s="249" t="s">
        <v>123</v>
      </c>
    </row>
    <row r="329" s="2" customFormat="1" ht="24.15" customHeight="1">
      <c r="A329" s="40"/>
      <c r="B329" s="41"/>
      <c r="C329" s="199" t="s">
        <v>515</v>
      </c>
      <c r="D329" s="199" t="s">
        <v>126</v>
      </c>
      <c r="E329" s="200" t="s">
        <v>516</v>
      </c>
      <c r="F329" s="201" t="s">
        <v>517</v>
      </c>
      <c r="G329" s="202" t="s">
        <v>441</v>
      </c>
      <c r="H329" s="260"/>
      <c r="I329" s="204"/>
      <c r="J329" s="205">
        <f>ROUND(I329*H329,2)</f>
        <v>0</v>
      </c>
      <c r="K329" s="201" t="s">
        <v>130</v>
      </c>
      <c r="L329" s="46"/>
      <c r="M329" s="206" t="s">
        <v>19</v>
      </c>
      <c r="N329" s="207" t="s">
        <v>44</v>
      </c>
      <c r="O329" s="86"/>
      <c r="P329" s="208">
        <f>O329*H329</f>
        <v>0</v>
      </c>
      <c r="Q329" s="208">
        <v>0</v>
      </c>
      <c r="R329" s="208">
        <f>Q329*H329</f>
        <v>0</v>
      </c>
      <c r="S329" s="208">
        <v>0</v>
      </c>
      <c r="T329" s="209">
        <f>S329*H329</f>
        <v>0</v>
      </c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R329" s="210" t="s">
        <v>234</v>
      </c>
      <c r="AT329" s="210" t="s">
        <v>126</v>
      </c>
      <c r="AU329" s="210" t="s">
        <v>79</v>
      </c>
      <c r="AY329" s="19" t="s">
        <v>123</v>
      </c>
      <c r="BE329" s="211">
        <f>IF(N329="základní",J329,0)</f>
        <v>0</v>
      </c>
      <c r="BF329" s="211">
        <f>IF(N329="snížená",J329,0)</f>
        <v>0</v>
      </c>
      <c r="BG329" s="211">
        <f>IF(N329="zákl. přenesená",J329,0)</f>
        <v>0</v>
      </c>
      <c r="BH329" s="211">
        <f>IF(N329="sníž. přenesená",J329,0)</f>
        <v>0</v>
      </c>
      <c r="BI329" s="211">
        <f>IF(N329="nulová",J329,0)</f>
        <v>0</v>
      </c>
      <c r="BJ329" s="19" t="s">
        <v>34</v>
      </c>
      <c r="BK329" s="211">
        <f>ROUND(I329*H329,2)</f>
        <v>0</v>
      </c>
      <c r="BL329" s="19" t="s">
        <v>234</v>
      </c>
      <c r="BM329" s="210" t="s">
        <v>518</v>
      </c>
    </row>
    <row r="330" s="2" customFormat="1">
      <c r="A330" s="40"/>
      <c r="B330" s="41"/>
      <c r="C330" s="42"/>
      <c r="D330" s="212" t="s">
        <v>133</v>
      </c>
      <c r="E330" s="42"/>
      <c r="F330" s="213" t="s">
        <v>519</v>
      </c>
      <c r="G330" s="42"/>
      <c r="H330" s="42"/>
      <c r="I330" s="214"/>
      <c r="J330" s="42"/>
      <c r="K330" s="42"/>
      <c r="L330" s="46"/>
      <c r="M330" s="215"/>
      <c r="N330" s="216"/>
      <c r="O330" s="86"/>
      <c r="P330" s="86"/>
      <c r="Q330" s="86"/>
      <c r="R330" s="86"/>
      <c r="S330" s="86"/>
      <c r="T330" s="87"/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T330" s="19" t="s">
        <v>133</v>
      </c>
      <c r="AU330" s="19" t="s">
        <v>79</v>
      </c>
    </row>
    <row r="331" s="12" customFormat="1" ht="22.8" customHeight="1">
      <c r="A331" s="12"/>
      <c r="B331" s="183"/>
      <c r="C331" s="184"/>
      <c r="D331" s="185" t="s">
        <v>72</v>
      </c>
      <c r="E331" s="197" t="s">
        <v>520</v>
      </c>
      <c r="F331" s="197" t="s">
        <v>521</v>
      </c>
      <c r="G331" s="184"/>
      <c r="H331" s="184"/>
      <c r="I331" s="187"/>
      <c r="J331" s="198">
        <f>BK331</f>
        <v>0</v>
      </c>
      <c r="K331" s="184"/>
      <c r="L331" s="189"/>
      <c r="M331" s="190"/>
      <c r="N331" s="191"/>
      <c r="O331" s="191"/>
      <c r="P331" s="192">
        <f>SUM(P332:P338)</f>
        <v>0</v>
      </c>
      <c r="Q331" s="191"/>
      <c r="R331" s="192">
        <f>SUM(R332:R338)</f>
        <v>0</v>
      </c>
      <c r="S331" s="191"/>
      <c r="T331" s="193">
        <f>SUM(T332:T338)</f>
        <v>0.0092800000000000001</v>
      </c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R331" s="194" t="s">
        <v>79</v>
      </c>
      <c r="AT331" s="195" t="s">
        <v>72</v>
      </c>
      <c r="AU331" s="195" t="s">
        <v>34</v>
      </c>
      <c r="AY331" s="194" t="s">
        <v>123</v>
      </c>
      <c r="BK331" s="196">
        <f>SUM(BK332:BK338)</f>
        <v>0</v>
      </c>
    </row>
    <row r="332" s="2" customFormat="1" ht="16.5" customHeight="1">
      <c r="A332" s="40"/>
      <c r="B332" s="41"/>
      <c r="C332" s="199" t="s">
        <v>522</v>
      </c>
      <c r="D332" s="199" t="s">
        <v>126</v>
      </c>
      <c r="E332" s="200" t="s">
        <v>523</v>
      </c>
      <c r="F332" s="201" t="s">
        <v>524</v>
      </c>
      <c r="G332" s="202" t="s">
        <v>160</v>
      </c>
      <c r="H332" s="203">
        <v>23.199999999999999</v>
      </c>
      <c r="I332" s="204"/>
      <c r="J332" s="205">
        <f>ROUND(I332*H332,2)</f>
        <v>0</v>
      </c>
      <c r="K332" s="201" t="s">
        <v>130</v>
      </c>
      <c r="L332" s="46"/>
      <c r="M332" s="206" t="s">
        <v>19</v>
      </c>
      <c r="N332" s="207" t="s">
        <v>44</v>
      </c>
      <c r="O332" s="86"/>
      <c r="P332" s="208">
        <f>O332*H332</f>
        <v>0</v>
      </c>
      <c r="Q332" s="208">
        <v>0</v>
      </c>
      <c r="R332" s="208">
        <f>Q332*H332</f>
        <v>0</v>
      </c>
      <c r="S332" s="208">
        <v>0</v>
      </c>
      <c r="T332" s="209">
        <f>S332*H332</f>
        <v>0</v>
      </c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R332" s="210" t="s">
        <v>234</v>
      </c>
      <c r="AT332" s="210" t="s">
        <v>126</v>
      </c>
      <c r="AU332" s="210" t="s">
        <v>79</v>
      </c>
      <c r="AY332" s="19" t="s">
        <v>123</v>
      </c>
      <c r="BE332" s="211">
        <f>IF(N332="základní",J332,0)</f>
        <v>0</v>
      </c>
      <c r="BF332" s="211">
        <f>IF(N332="snížená",J332,0)</f>
        <v>0</v>
      </c>
      <c r="BG332" s="211">
        <f>IF(N332="zákl. přenesená",J332,0)</f>
        <v>0</v>
      </c>
      <c r="BH332" s="211">
        <f>IF(N332="sníž. přenesená",J332,0)</f>
        <v>0</v>
      </c>
      <c r="BI332" s="211">
        <f>IF(N332="nulová",J332,0)</f>
        <v>0</v>
      </c>
      <c r="BJ332" s="19" t="s">
        <v>34</v>
      </c>
      <c r="BK332" s="211">
        <f>ROUND(I332*H332,2)</f>
        <v>0</v>
      </c>
      <c r="BL332" s="19" t="s">
        <v>234</v>
      </c>
      <c r="BM332" s="210" t="s">
        <v>525</v>
      </c>
    </row>
    <row r="333" s="2" customFormat="1">
      <c r="A333" s="40"/>
      <c r="B333" s="41"/>
      <c r="C333" s="42"/>
      <c r="D333" s="212" t="s">
        <v>133</v>
      </c>
      <c r="E333" s="42"/>
      <c r="F333" s="213" t="s">
        <v>526</v>
      </c>
      <c r="G333" s="42"/>
      <c r="H333" s="42"/>
      <c r="I333" s="214"/>
      <c r="J333" s="42"/>
      <c r="K333" s="42"/>
      <c r="L333" s="46"/>
      <c r="M333" s="215"/>
      <c r="N333" s="216"/>
      <c r="O333" s="86"/>
      <c r="P333" s="86"/>
      <c r="Q333" s="86"/>
      <c r="R333" s="86"/>
      <c r="S333" s="86"/>
      <c r="T333" s="87"/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T333" s="19" t="s">
        <v>133</v>
      </c>
      <c r="AU333" s="19" t="s">
        <v>79</v>
      </c>
    </row>
    <row r="334" s="2" customFormat="1" ht="24.15" customHeight="1">
      <c r="A334" s="40"/>
      <c r="B334" s="41"/>
      <c r="C334" s="199" t="s">
        <v>527</v>
      </c>
      <c r="D334" s="199" t="s">
        <v>126</v>
      </c>
      <c r="E334" s="200" t="s">
        <v>528</v>
      </c>
      <c r="F334" s="201" t="s">
        <v>529</v>
      </c>
      <c r="G334" s="202" t="s">
        <v>160</v>
      </c>
      <c r="H334" s="203">
        <v>23.199999999999999</v>
      </c>
      <c r="I334" s="204"/>
      <c r="J334" s="205">
        <f>ROUND(I334*H334,2)</f>
        <v>0</v>
      </c>
      <c r="K334" s="201" t="s">
        <v>161</v>
      </c>
      <c r="L334" s="46"/>
      <c r="M334" s="206" t="s">
        <v>19</v>
      </c>
      <c r="N334" s="207" t="s">
        <v>44</v>
      </c>
      <c r="O334" s="86"/>
      <c r="P334" s="208">
        <f>O334*H334</f>
        <v>0</v>
      </c>
      <c r="Q334" s="208">
        <v>0</v>
      </c>
      <c r="R334" s="208">
        <f>Q334*H334</f>
        <v>0</v>
      </c>
      <c r="S334" s="208">
        <v>0.00040000000000000002</v>
      </c>
      <c r="T334" s="209">
        <f>S334*H334</f>
        <v>0.0092800000000000001</v>
      </c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R334" s="210" t="s">
        <v>234</v>
      </c>
      <c r="AT334" s="210" t="s">
        <v>126</v>
      </c>
      <c r="AU334" s="210" t="s">
        <v>79</v>
      </c>
      <c r="AY334" s="19" t="s">
        <v>123</v>
      </c>
      <c r="BE334" s="211">
        <f>IF(N334="základní",J334,0)</f>
        <v>0</v>
      </c>
      <c r="BF334" s="211">
        <f>IF(N334="snížená",J334,0)</f>
        <v>0</v>
      </c>
      <c r="BG334" s="211">
        <f>IF(N334="zákl. přenesená",J334,0)</f>
        <v>0</v>
      </c>
      <c r="BH334" s="211">
        <f>IF(N334="sníž. přenesená",J334,0)</f>
        <v>0</v>
      </c>
      <c r="BI334" s="211">
        <f>IF(N334="nulová",J334,0)</f>
        <v>0</v>
      </c>
      <c r="BJ334" s="19" t="s">
        <v>34</v>
      </c>
      <c r="BK334" s="211">
        <f>ROUND(I334*H334,2)</f>
        <v>0</v>
      </c>
      <c r="BL334" s="19" t="s">
        <v>234</v>
      </c>
      <c r="BM334" s="210" t="s">
        <v>530</v>
      </c>
    </row>
    <row r="335" s="2" customFormat="1">
      <c r="A335" s="40"/>
      <c r="B335" s="41"/>
      <c r="C335" s="42"/>
      <c r="D335" s="212" t="s">
        <v>133</v>
      </c>
      <c r="E335" s="42"/>
      <c r="F335" s="213" t="s">
        <v>531</v>
      </c>
      <c r="G335" s="42"/>
      <c r="H335" s="42"/>
      <c r="I335" s="214"/>
      <c r="J335" s="42"/>
      <c r="K335" s="42"/>
      <c r="L335" s="46"/>
      <c r="M335" s="215"/>
      <c r="N335" s="216"/>
      <c r="O335" s="86"/>
      <c r="P335" s="86"/>
      <c r="Q335" s="86"/>
      <c r="R335" s="86"/>
      <c r="S335" s="86"/>
      <c r="T335" s="87"/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T335" s="19" t="s">
        <v>133</v>
      </c>
      <c r="AU335" s="19" t="s">
        <v>79</v>
      </c>
    </row>
    <row r="336" s="13" customFormat="1">
      <c r="A336" s="13"/>
      <c r="B336" s="217"/>
      <c r="C336" s="218"/>
      <c r="D336" s="219" t="s">
        <v>135</v>
      </c>
      <c r="E336" s="220" t="s">
        <v>19</v>
      </c>
      <c r="F336" s="221" t="s">
        <v>532</v>
      </c>
      <c r="G336" s="218"/>
      <c r="H336" s="220" t="s">
        <v>19</v>
      </c>
      <c r="I336" s="222"/>
      <c r="J336" s="218"/>
      <c r="K336" s="218"/>
      <c r="L336" s="223"/>
      <c r="M336" s="224"/>
      <c r="N336" s="225"/>
      <c r="O336" s="225"/>
      <c r="P336" s="225"/>
      <c r="Q336" s="225"/>
      <c r="R336" s="225"/>
      <c r="S336" s="225"/>
      <c r="T336" s="226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27" t="s">
        <v>135</v>
      </c>
      <c r="AU336" s="227" t="s">
        <v>79</v>
      </c>
      <c r="AV336" s="13" t="s">
        <v>34</v>
      </c>
      <c r="AW336" s="13" t="s">
        <v>33</v>
      </c>
      <c r="AX336" s="13" t="s">
        <v>73</v>
      </c>
      <c r="AY336" s="227" t="s">
        <v>123</v>
      </c>
    </row>
    <row r="337" s="14" customFormat="1">
      <c r="A337" s="14"/>
      <c r="B337" s="228"/>
      <c r="C337" s="229"/>
      <c r="D337" s="219" t="s">
        <v>135</v>
      </c>
      <c r="E337" s="230" t="s">
        <v>19</v>
      </c>
      <c r="F337" s="231" t="s">
        <v>533</v>
      </c>
      <c r="G337" s="229"/>
      <c r="H337" s="232">
        <v>23.199999999999999</v>
      </c>
      <c r="I337" s="233"/>
      <c r="J337" s="229"/>
      <c r="K337" s="229"/>
      <c r="L337" s="234"/>
      <c r="M337" s="235"/>
      <c r="N337" s="236"/>
      <c r="O337" s="236"/>
      <c r="P337" s="236"/>
      <c r="Q337" s="236"/>
      <c r="R337" s="236"/>
      <c r="S337" s="236"/>
      <c r="T337" s="237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38" t="s">
        <v>135</v>
      </c>
      <c r="AU337" s="238" t="s">
        <v>79</v>
      </c>
      <c r="AV337" s="14" t="s">
        <v>79</v>
      </c>
      <c r="AW337" s="14" t="s">
        <v>33</v>
      </c>
      <c r="AX337" s="14" t="s">
        <v>73</v>
      </c>
      <c r="AY337" s="238" t="s">
        <v>123</v>
      </c>
    </row>
    <row r="338" s="15" customFormat="1">
      <c r="A338" s="15"/>
      <c r="B338" s="239"/>
      <c r="C338" s="240"/>
      <c r="D338" s="219" t="s">
        <v>135</v>
      </c>
      <c r="E338" s="241" t="s">
        <v>19</v>
      </c>
      <c r="F338" s="242" t="s">
        <v>137</v>
      </c>
      <c r="G338" s="240"/>
      <c r="H338" s="243">
        <v>23.199999999999999</v>
      </c>
      <c r="I338" s="244"/>
      <c r="J338" s="240"/>
      <c r="K338" s="240"/>
      <c r="L338" s="245"/>
      <c r="M338" s="246"/>
      <c r="N338" s="247"/>
      <c r="O338" s="247"/>
      <c r="P338" s="247"/>
      <c r="Q338" s="247"/>
      <c r="R338" s="247"/>
      <c r="S338" s="247"/>
      <c r="T338" s="248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T338" s="249" t="s">
        <v>135</v>
      </c>
      <c r="AU338" s="249" t="s">
        <v>79</v>
      </c>
      <c r="AV338" s="15" t="s">
        <v>131</v>
      </c>
      <c r="AW338" s="15" t="s">
        <v>33</v>
      </c>
      <c r="AX338" s="15" t="s">
        <v>34</v>
      </c>
      <c r="AY338" s="249" t="s">
        <v>123</v>
      </c>
    </row>
    <row r="339" s="12" customFormat="1" ht="22.8" customHeight="1">
      <c r="A339" s="12"/>
      <c r="B339" s="183"/>
      <c r="C339" s="184"/>
      <c r="D339" s="185" t="s">
        <v>72</v>
      </c>
      <c r="E339" s="197" t="s">
        <v>534</v>
      </c>
      <c r="F339" s="197" t="s">
        <v>535</v>
      </c>
      <c r="G339" s="184"/>
      <c r="H339" s="184"/>
      <c r="I339" s="187"/>
      <c r="J339" s="198">
        <f>BK339</f>
        <v>0</v>
      </c>
      <c r="K339" s="184"/>
      <c r="L339" s="189"/>
      <c r="M339" s="190"/>
      <c r="N339" s="191"/>
      <c r="O339" s="191"/>
      <c r="P339" s="192">
        <f>SUM(P340:P387)</f>
        <v>0</v>
      </c>
      <c r="Q339" s="191"/>
      <c r="R339" s="192">
        <f>SUM(R340:R387)</f>
        <v>0.10561249999999998</v>
      </c>
      <c r="S339" s="191"/>
      <c r="T339" s="193">
        <f>SUM(T340:T387)</f>
        <v>0.146175</v>
      </c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R339" s="194" t="s">
        <v>79</v>
      </c>
      <c r="AT339" s="195" t="s">
        <v>72</v>
      </c>
      <c r="AU339" s="195" t="s">
        <v>34</v>
      </c>
      <c r="AY339" s="194" t="s">
        <v>123</v>
      </c>
      <c r="BK339" s="196">
        <f>SUM(BK340:BK387)</f>
        <v>0</v>
      </c>
    </row>
    <row r="340" s="2" customFormat="1" ht="16.5" customHeight="1">
      <c r="A340" s="40"/>
      <c r="B340" s="41"/>
      <c r="C340" s="199" t="s">
        <v>536</v>
      </c>
      <c r="D340" s="199" t="s">
        <v>126</v>
      </c>
      <c r="E340" s="200" t="s">
        <v>537</v>
      </c>
      <c r="F340" s="201" t="s">
        <v>538</v>
      </c>
      <c r="G340" s="202" t="s">
        <v>160</v>
      </c>
      <c r="H340" s="203">
        <v>23.199999999999999</v>
      </c>
      <c r="I340" s="204"/>
      <c r="J340" s="205">
        <f>ROUND(I340*H340,2)</f>
        <v>0</v>
      </c>
      <c r="K340" s="201" t="s">
        <v>161</v>
      </c>
      <c r="L340" s="46"/>
      <c r="M340" s="206" t="s">
        <v>19</v>
      </c>
      <c r="N340" s="207" t="s">
        <v>44</v>
      </c>
      <c r="O340" s="86"/>
      <c r="P340" s="208">
        <f>O340*H340</f>
        <v>0</v>
      </c>
      <c r="Q340" s="208">
        <v>0</v>
      </c>
      <c r="R340" s="208">
        <f>Q340*H340</f>
        <v>0</v>
      </c>
      <c r="S340" s="208">
        <v>0.00191</v>
      </c>
      <c r="T340" s="209">
        <f>S340*H340</f>
        <v>0.044311999999999997</v>
      </c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R340" s="210" t="s">
        <v>234</v>
      </c>
      <c r="AT340" s="210" t="s">
        <v>126</v>
      </c>
      <c r="AU340" s="210" t="s">
        <v>79</v>
      </c>
      <c r="AY340" s="19" t="s">
        <v>123</v>
      </c>
      <c r="BE340" s="211">
        <f>IF(N340="základní",J340,0)</f>
        <v>0</v>
      </c>
      <c r="BF340" s="211">
        <f>IF(N340="snížená",J340,0)</f>
        <v>0</v>
      </c>
      <c r="BG340" s="211">
        <f>IF(N340="zákl. přenesená",J340,0)</f>
        <v>0</v>
      </c>
      <c r="BH340" s="211">
        <f>IF(N340="sníž. přenesená",J340,0)</f>
        <v>0</v>
      </c>
      <c r="BI340" s="211">
        <f>IF(N340="nulová",J340,0)</f>
        <v>0</v>
      </c>
      <c r="BJ340" s="19" t="s">
        <v>34</v>
      </c>
      <c r="BK340" s="211">
        <f>ROUND(I340*H340,2)</f>
        <v>0</v>
      </c>
      <c r="BL340" s="19" t="s">
        <v>234</v>
      </c>
      <c r="BM340" s="210" t="s">
        <v>539</v>
      </c>
    </row>
    <row r="341" s="2" customFormat="1">
      <c r="A341" s="40"/>
      <c r="B341" s="41"/>
      <c r="C341" s="42"/>
      <c r="D341" s="212" t="s">
        <v>133</v>
      </c>
      <c r="E341" s="42"/>
      <c r="F341" s="213" t="s">
        <v>540</v>
      </c>
      <c r="G341" s="42"/>
      <c r="H341" s="42"/>
      <c r="I341" s="214"/>
      <c r="J341" s="42"/>
      <c r="K341" s="42"/>
      <c r="L341" s="46"/>
      <c r="M341" s="215"/>
      <c r="N341" s="216"/>
      <c r="O341" s="86"/>
      <c r="P341" s="86"/>
      <c r="Q341" s="86"/>
      <c r="R341" s="86"/>
      <c r="S341" s="86"/>
      <c r="T341" s="87"/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T341" s="19" t="s">
        <v>133</v>
      </c>
      <c r="AU341" s="19" t="s">
        <v>79</v>
      </c>
    </row>
    <row r="342" s="13" customFormat="1">
      <c r="A342" s="13"/>
      <c r="B342" s="217"/>
      <c r="C342" s="218"/>
      <c r="D342" s="219" t="s">
        <v>135</v>
      </c>
      <c r="E342" s="220" t="s">
        <v>19</v>
      </c>
      <c r="F342" s="221" t="s">
        <v>541</v>
      </c>
      <c r="G342" s="218"/>
      <c r="H342" s="220" t="s">
        <v>19</v>
      </c>
      <c r="I342" s="222"/>
      <c r="J342" s="218"/>
      <c r="K342" s="218"/>
      <c r="L342" s="223"/>
      <c r="M342" s="224"/>
      <c r="N342" s="225"/>
      <c r="O342" s="225"/>
      <c r="P342" s="225"/>
      <c r="Q342" s="225"/>
      <c r="R342" s="225"/>
      <c r="S342" s="225"/>
      <c r="T342" s="226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27" t="s">
        <v>135</v>
      </c>
      <c r="AU342" s="227" t="s">
        <v>79</v>
      </c>
      <c r="AV342" s="13" t="s">
        <v>34</v>
      </c>
      <c r="AW342" s="13" t="s">
        <v>33</v>
      </c>
      <c r="AX342" s="13" t="s">
        <v>73</v>
      </c>
      <c r="AY342" s="227" t="s">
        <v>123</v>
      </c>
    </row>
    <row r="343" s="14" customFormat="1">
      <c r="A343" s="14"/>
      <c r="B343" s="228"/>
      <c r="C343" s="229"/>
      <c r="D343" s="219" t="s">
        <v>135</v>
      </c>
      <c r="E343" s="230" t="s">
        <v>19</v>
      </c>
      <c r="F343" s="231" t="s">
        <v>533</v>
      </c>
      <c r="G343" s="229"/>
      <c r="H343" s="232">
        <v>23.199999999999999</v>
      </c>
      <c r="I343" s="233"/>
      <c r="J343" s="229"/>
      <c r="K343" s="229"/>
      <c r="L343" s="234"/>
      <c r="M343" s="235"/>
      <c r="N343" s="236"/>
      <c r="O343" s="236"/>
      <c r="P343" s="236"/>
      <c r="Q343" s="236"/>
      <c r="R343" s="236"/>
      <c r="S343" s="236"/>
      <c r="T343" s="237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38" t="s">
        <v>135</v>
      </c>
      <c r="AU343" s="238" t="s">
        <v>79</v>
      </c>
      <c r="AV343" s="14" t="s">
        <v>79</v>
      </c>
      <c r="AW343" s="14" t="s">
        <v>33</v>
      </c>
      <c r="AX343" s="14" t="s">
        <v>73</v>
      </c>
      <c r="AY343" s="238" t="s">
        <v>123</v>
      </c>
    </row>
    <row r="344" s="15" customFormat="1">
      <c r="A344" s="15"/>
      <c r="B344" s="239"/>
      <c r="C344" s="240"/>
      <c r="D344" s="219" t="s">
        <v>135</v>
      </c>
      <c r="E344" s="241" t="s">
        <v>19</v>
      </c>
      <c r="F344" s="242" t="s">
        <v>137</v>
      </c>
      <c r="G344" s="240"/>
      <c r="H344" s="243">
        <v>23.199999999999999</v>
      </c>
      <c r="I344" s="244"/>
      <c r="J344" s="240"/>
      <c r="K344" s="240"/>
      <c r="L344" s="245"/>
      <c r="M344" s="246"/>
      <c r="N344" s="247"/>
      <c r="O344" s="247"/>
      <c r="P344" s="247"/>
      <c r="Q344" s="247"/>
      <c r="R344" s="247"/>
      <c r="S344" s="247"/>
      <c r="T344" s="248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T344" s="249" t="s">
        <v>135</v>
      </c>
      <c r="AU344" s="249" t="s">
        <v>79</v>
      </c>
      <c r="AV344" s="15" t="s">
        <v>131</v>
      </c>
      <c r="AW344" s="15" t="s">
        <v>33</v>
      </c>
      <c r="AX344" s="15" t="s">
        <v>34</v>
      </c>
      <c r="AY344" s="249" t="s">
        <v>123</v>
      </c>
    </row>
    <row r="345" s="2" customFormat="1" ht="16.5" customHeight="1">
      <c r="A345" s="40"/>
      <c r="B345" s="41"/>
      <c r="C345" s="199" t="s">
        <v>542</v>
      </c>
      <c r="D345" s="199" t="s">
        <v>126</v>
      </c>
      <c r="E345" s="200" t="s">
        <v>543</v>
      </c>
      <c r="F345" s="201" t="s">
        <v>544</v>
      </c>
      <c r="G345" s="202" t="s">
        <v>160</v>
      </c>
      <c r="H345" s="203">
        <v>3.8999999999999999</v>
      </c>
      <c r="I345" s="204"/>
      <c r="J345" s="205">
        <f>ROUND(I345*H345,2)</f>
        <v>0</v>
      </c>
      <c r="K345" s="201" t="s">
        <v>130</v>
      </c>
      <c r="L345" s="46"/>
      <c r="M345" s="206" t="s">
        <v>19</v>
      </c>
      <c r="N345" s="207" t="s">
        <v>44</v>
      </c>
      <c r="O345" s="86"/>
      <c r="P345" s="208">
        <f>O345*H345</f>
        <v>0</v>
      </c>
      <c r="Q345" s="208">
        <v>0</v>
      </c>
      <c r="R345" s="208">
        <f>Q345*H345</f>
        <v>0</v>
      </c>
      <c r="S345" s="208">
        <v>0.00167</v>
      </c>
      <c r="T345" s="209">
        <f>S345*H345</f>
        <v>0.0065129999999999997</v>
      </c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R345" s="210" t="s">
        <v>234</v>
      </c>
      <c r="AT345" s="210" t="s">
        <v>126</v>
      </c>
      <c r="AU345" s="210" t="s">
        <v>79</v>
      </c>
      <c r="AY345" s="19" t="s">
        <v>123</v>
      </c>
      <c r="BE345" s="211">
        <f>IF(N345="základní",J345,0)</f>
        <v>0</v>
      </c>
      <c r="BF345" s="211">
        <f>IF(N345="snížená",J345,0)</f>
        <v>0</v>
      </c>
      <c r="BG345" s="211">
        <f>IF(N345="zákl. přenesená",J345,0)</f>
        <v>0</v>
      </c>
      <c r="BH345" s="211">
        <f>IF(N345="sníž. přenesená",J345,0)</f>
        <v>0</v>
      </c>
      <c r="BI345" s="211">
        <f>IF(N345="nulová",J345,0)</f>
        <v>0</v>
      </c>
      <c r="BJ345" s="19" t="s">
        <v>34</v>
      </c>
      <c r="BK345" s="211">
        <f>ROUND(I345*H345,2)</f>
        <v>0</v>
      </c>
      <c r="BL345" s="19" t="s">
        <v>234</v>
      </c>
      <c r="BM345" s="210" t="s">
        <v>545</v>
      </c>
    </row>
    <row r="346" s="2" customFormat="1">
      <c r="A346" s="40"/>
      <c r="B346" s="41"/>
      <c r="C346" s="42"/>
      <c r="D346" s="212" t="s">
        <v>133</v>
      </c>
      <c r="E346" s="42"/>
      <c r="F346" s="213" t="s">
        <v>546</v>
      </c>
      <c r="G346" s="42"/>
      <c r="H346" s="42"/>
      <c r="I346" s="214"/>
      <c r="J346" s="42"/>
      <c r="K346" s="42"/>
      <c r="L346" s="46"/>
      <c r="M346" s="215"/>
      <c r="N346" s="216"/>
      <c r="O346" s="86"/>
      <c r="P346" s="86"/>
      <c r="Q346" s="86"/>
      <c r="R346" s="86"/>
      <c r="S346" s="86"/>
      <c r="T346" s="87"/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T346" s="19" t="s">
        <v>133</v>
      </c>
      <c r="AU346" s="19" t="s">
        <v>79</v>
      </c>
    </row>
    <row r="347" s="13" customFormat="1">
      <c r="A347" s="13"/>
      <c r="B347" s="217"/>
      <c r="C347" s="218"/>
      <c r="D347" s="219" t="s">
        <v>135</v>
      </c>
      <c r="E347" s="220" t="s">
        <v>19</v>
      </c>
      <c r="F347" s="221" t="s">
        <v>547</v>
      </c>
      <c r="G347" s="218"/>
      <c r="H347" s="220" t="s">
        <v>19</v>
      </c>
      <c r="I347" s="222"/>
      <c r="J347" s="218"/>
      <c r="K347" s="218"/>
      <c r="L347" s="223"/>
      <c r="M347" s="224"/>
      <c r="N347" s="225"/>
      <c r="O347" s="225"/>
      <c r="P347" s="225"/>
      <c r="Q347" s="225"/>
      <c r="R347" s="225"/>
      <c r="S347" s="225"/>
      <c r="T347" s="226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27" t="s">
        <v>135</v>
      </c>
      <c r="AU347" s="227" t="s">
        <v>79</v>
      </c>
      <c r="AV347" s="13" t="s">
        <v>34</v>
      </c>
      <c r="AW347" s="13" t="s">
        <v>33</v>
      </c>
      <c r="AX347" s="13" t="s">
        <v>73</v>
      </c>
      <c r="AY347" s="227" t="s">
        <v>123</v>
      </c>
    </row>
    <row r="348" s="14" customFormat="1">
      <c r="A348" s="14"/>
      <c r="B348" s="228"/>
      <c r="C348" s="229"/>
      <c r="D348" s="219" t="s">
        <v>135</v>
      </c>
      <c r="E348" s="230" t="s">
        <v>19</v>
      </c>
      <c r="F348" s="231" t="s">
        <v>548</v>
      </c>
      <c r="G348" s="229"/>
      <c r="H348" s="232">
        <v>3.8999999999999999</v>
      </c>
      <c r="I348" s="233"/>
      <c r="J348" s="229"/>
      <c r="K348" s="229"/>
      <c r="L348" s="234"/>
      <c r="M348" s="235"/>
      <c r="N348" s="236"/>
      <c r="O348" s="236"/>
      <c r="P348" s="236"/>
      <c r="Q348" s="236"/>
      <c r="R348" s="236"/>
      <c r="S348" s="236"/>
      <c r="T348" s="237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38" t="s">
        <v>135</v>
      </c>
      <c r="AU348" s="238" t="s">
        <v>79</v>
      </c>
      <c r="AV348" s="14" t="s">
        <v>79</v>
      </c>
      <c r="AW348" s="14" t="s">
        <v>33</v>
      </c>
      <c r="AX348" s="14" t="s">
        <v>73</v>
      </c>
      <c r="AY348" s="238" t="s">
        <v>123</v>
      </c>
    </row>
    <row r="349" s="15" customFormat="1">
      <c r="A349" s="15"/>
      <c r="B349" s="239"/>
      <c r="C349" s="240"/>
      <c r="D349" s="219" t="s">
        <v>135</v>
      </c>
      <c r="E349" s="241" t="s">
        <v>19</v>
      </c>
      <c r="F349" s="242" t="s">
        <v>137</v>
      </c>
      <c r="G349" s="240"/>
      <c r="H349" s="243">
        <v>3.8999999999999999</v>
      </c>
      <c r="I349" s="244"/>
      <c r="J349" s="240"/>
      <c r="K349" s="240"/>
      <c r="L349" s="245"/>
      <c r="M349" s="246"/>
      <c r="N349" s="247"/>
      <c r="O349" s="247"/>
      <c r="P349" s="247"/>
      <c r="Q349" s="247"/>
      <c r="R349" s="247"/>
      <c r="S349" s="247"/>
      <c r="T349" s="248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T349" s="249" t="s">
        <v>135</v>
      </c>
      <c r="AU349" s="249" t="s">
        <v>79</v>
      </c>
      <c r="AV349" s="15" t="s">
        <v>131</v>
      </c>
      <c r="AW349" s="15" t="s">
        <v>33</v>
      </c>
      <c r="AX349" s="15" t="s">
        <v>34</v>
      </c>
      <c r="AY349" s="249" t="s">
        <v>123</v>
      </c>
    </row>
    <row r="350" s="2" customFormat="1" ht="16.5" customHeight="1">
      <c r="A350" s="40"/>
      <c r="B350" s="41"/>
      <c r="C350" s="199" t="s">
        <v>549</v>
      </c>
      <c r="D350" s="199" t="s">
        <v>126</v>
      </c>
      <c r="E350" s="200" t="s">
        <v>550</v>
      </c>
      <c r="F350" s="201" t="s">
        <v>551</v>
      </c>
      <c r="G350" s="202" t="s">
        <v>160</v>
      </c>
      <c r="H350" s="203">
        <v>45.479999999999997</v>
      </c>
      <c r="I350" s="204"/>
      <c r="J350" s="205">
        <f>ROUND(I350*H350,2)</f>
        <v>0</v>
      </c>
      <c r="K350" s="201" t="s">
        <v>130</v>
      </c>
      <c r="L350" s="46"/>
      <c r="M350" s="206" t="s">
        <v>19</v>
      </c>
      <c r="N350" s="207" t="s">
        <v>44</v>
      </c>
      <c r="O350" s="86"/>
      <c r="P350" s="208">
        <f>O350*H350</f>
        <v>0</v>
      </c>
      <c r="Q350" s="208">
        <v>0</v>
      </c>
      <c r="R350" s="208">
        <f>Q350*H350</f>
        <v>0</v>
      </c>
      <c r="S350" s="208">
        <v>0.00175</v>
      </c>
      <c r="T350" s="209">
        <f>S350*H350</f>
        <v>0.079589999999999994</v>
      </c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R350" s="210" t="s">
        <v>234</v>
      </c>
      <c r="AT350" s="210" t="s">
        <v>126</v>
      </c>
      <c r="AU350" s="210" t="s">
        <v>79</v>
      </c>
      <c r="AY350" s="19" t="s">
        <v>123</v>
      </c>
      <c r="BE350" s="211">
        <f>IF(N350="základní",J350,0)</f>
        <v>0</v>
      </c>
      <c r="BF350" s="211">
        <f>IF(N350="snížená",J350,0)</f>
        <v>0</v>
      </c>
      <c r="BG350" s="211">
        <f>IF(N350="zákl. přenesená",J350,0)</f>
        <v>0</v>
      </c>
      <c r="BH350" s="211">
        <f>IF(N350="sníž. přenesená",J350,0)</f>
        <v>0</v>
      </c>
      <c r="BI350" s="211">
        <f>IF(N350="nulová",J350,0)</f>
        <v>0</v>
      </c>
      <c r="BJ350" s="19" t="s">
        <v>34</v>
      </c>
      <c r="BK350" s="211">
        <f>ROUND(I350*H350,2)</f>
        <v>0</v>
      </c>
      <c r="BL350" s="19" t="s">
        <v>234</v>
      </c>
      <c r="BM350" s="210" t="s">
        <v>552</v>
      </c>
    </row>
    <row r="351" s="2" customFormat="1">
      <c r="A351" s="40"/>
      <c r="B351" s="41"/>
      <c r="C351" s="42"/>
      <c r="D351" s="212" t="s">
        <v>133</v>
      </c>
      <c r="E351" s="42"/>
      <c r="F351" s="213" t="s">
        <v>553</v>
      </c>
      <c r="G351" s="42"/>
      <c r="H351" s="42"/>
      <c r="I351" s="214"/>
      <c r="J351" s="42"/>
      <c r="K351" s="42"/>
      <c r="L351" s="46"/>
      <c r="M351" s="215"/>
      <c r="N351" s="216"/>
      <c r="O351" s="86"/>
      <c r="P351" s="86"/>
      <c r="Q351" s="86"/>
      <c r="R351" s="86"/>
      <c r="S351" s="86"/>
      <c r="T351" s="87"/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T351" s="19" t="s">
        <v>133</v>
      </c>
      <c r="AU351" s="19" t="s">
        <v>79</v>
      </c>
    </row>
    <row r="352" s="13" customFormat="1">
      <c r="A352" s="13"/>
      <c r="B352" s="217"/>
      <c r="C352" s="218"/>
      <c r="D352" s="219" t="s">
        <v>135</v>
      </c>
      <c r="E352" s="220" t="s">
        <v>19</v>
      </c>
      <c r="F352" s="221" t="s">
        <v>554</v>
      </c>
      <c r="G352" s="218"/>
      <c r="H352" s="220" t="s">
        <v>19</v>
      </c>
      <c r="I352" s="222"/>
      <c r="J352" s="218"/>
      <c r="K352" s="218"/>
      <c r="L352" s="223"/>
      <c r="M352" s="224"/>
      <c r="N352" s="225"/>
      <c r="O352" s="225"/>
      <c r="P352" s="225"/>
      <c r="Q352" s="225"/>
      <c r="R352" s="225"/>
      <c r="S352" s="225"/>
      <c r="T352" s="226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27" t="s">
        <v>135</v>
      </c>
      <c r="AU352" s="227" t="s">
        <v>79</v>
      </c>
      <c r="AV352" s="13" t="s">
        <v>34</v>
      </c>
      <c r="AW352" s="13" t="s">
        <v>33</v>
      </c>
      <c r="AX352" s="13" t="s">
        <v>73</v>
      </c>
      <c r="AY352" s="227" t="s">
        <v>123</v>
      </c>
    </row>
    <row r="353" s="14" customFormat="1">
      <c r="A353" s="14"/>
      <c r="B353" s="228"/>
      <c r="C353" s="229"/>
      <c r="D353" s="219" t="s">
        <v>135</v>
      </c>
      <c r="E353" s="230" t="s">
        <v>19</v>
      </c>
      <c r="F353" s="231" t="s">
        <v>533</v>
      </c>
      <c r="G353" s="229"/>
      <c r="H353" s="232">
        <v>23.199999999999999</v>
      </c>
      <c r="I353" s="233"/>
      <c r="J353" s="229"/>
      <c r="K353" s="229"/>
      <c r="L353" s="234"/>
      <c r="M353" s="235"/>
      <c r="N353" s="236"/>
      <c r="O353" s="236"/>
      <c r="P353" s="236"/>
      <c r="Q353" s="236"/>
      <c r="R353" s="236"/>
      <c r="S353" s="236"/>
      <c r="T353" s="237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38" t="s">
        <v>135</v>
      </c>
      <c r="AU353" s="238" t="s">
        <v>79</v>
      </c>
      <c r="AV353" s="14" t="s">
        <v>79</v>
      </c>
      <c r="AW353" s="14" t="s">
        <v>33</v>
      </c>
      <c r="AX353" s="14" t="s">
        <v>73</v>
      </c>
      <c r="AY353" s="238" t="s">
        <v>123</v>
      </c>
    </row>
    <row r="354" s="14" customFormat="1">
      <c r="A354" s="14"/>
      <c r="B354" s="228"/>
      <c r="C354" s="229"/>
      <c r="D354" s="219" t="s">
        <v>135</v>
      </c>
      <c r="E354" s="230" t="s">
        <v>19</v>
      </c>
      <c r="F354" s="231" t="s">
        <v>555</v>
      </c>
      <c r="G354" s="229"/>
      <c r="H354" s="232">
        <v>22.280000000000001</v>
      </c>
      <c r="I354" s="233"/>
      <c r="J354" s="229"/>
      <c r="K354" s="229"/>
      <c r="L354" s="234"/>
      <c r="M354" s="235"/>
      <c r="N354" s="236"/>
      <c r="O354" s="236"/>
      <c r="P354" s="236"/>
      <c r="Q354" s="236"/>
      <c r="R354" s="236"/>
      <c r="S354" s="236"/>
      <c r="T354" s="237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38" t="s">
        <v>135</v>
      </c>
      <c r="AU354" s="238" t="s">
        <v>79</v>
      </c>
      <c r="AV354" s="14" t="s">
        <v>79</v>
      </c>
      <c r="AW354" s="14" t="s">
        <v>33</v>
      </c>
      <c r="AX354" s="14" t="s">
        <v>73</v>
      </c>
      <c r="AY354" s="238" t="s">
        <v>123</v>
      </c>
    </row>
    <row r="355" s="15" customFormat="1">
      <c r="A355" s="15"/>
      <c r="B355" s="239"/>
      <c r="C355" s="240"/>
      <c r="D355" s="219" t="s">
        <v>135</v>
      </c>
      <c r="E355" s="241" t="s">
        <v>19</v>
      </c>
      <c r="F355" s="242" t="s">
        <v>137</v>
      </c>
      <c r="G355" s="240"/>
      <c r="H355" s="243">
        <v>45.479999999999997</v>
      </c>
      <c r="I355" s="244"/>
      <c r="J355" s="240"/>
      <c r="K355" s="240"/>
      <c r="L355" s="245"/>
      <c r="M355" s="246"/>
      <c r="N355" s="247"/>
      <c r="O355" s="247"/>
      <c r="P355" s="247"/>
      <c r="Q355" s="247"/>
      <c r="R355" s="247"/>
      <c r="S355" s="247"/>
      <c r="T355" s="248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T355" s="249" t="s">
        <v>135</v>
      </c>
      <c r="AU355" s="249" t="s">
        <v>79</v>
      </c>
      <c r="AV355" s="15" t="s">
        <v>131</v>
      </c>
      <c r="AW355" s="15" t="s">
        <v>33</v>
      </c>
      <c r="AX355" s="15" t="s">
        <v>34</v>
      </c>
      <c r="AY355" s="249" t="s">
        <v>123</v>
      </c>
    </row>
    <row r="356" s="2" customFormat="1" ht="16.5" customHeight="1">
      <c r="A356" s="40"/>
      <c r="B356" s="41"/>
      <c r="C356" s="199" t="s">
        <v>556</v>
      </c>
      <c r="D356" s="199" t="s">
        <v>126</v>
      </c>
      <c r="E356" s="200" t="s">
        <v>557</v>
      </c>
      <c r="F356" s="201" t="s">
        <v>558</v>
      </c>
      <c r="G356" s="202" t="s">
        <v>160</v>
      </c>
      <c r="H356" s="203">
        <v>4</v>
      </c>
      <c r="I356" s="204"/>
      <c r="J356" s="205">
        <f>ROUND(I356*H356,2)</f>
        <v>0</v>
      </c>
      <c r="K356" s="201" t="s">
        <v>161</v>
      </c>
      <c r="L356" s="46"/>
      <c r="M356" s="206" t="s">
        <v>19</v>
      </c>
      <c r="N356" s="207" t="s">
        <v>44</v>
      </c>
      <c r="O356" s="86"/>
      <c r="P356" s="208">
        <f>O356*H356</f>
        <v>0</v>
      </c>
      <c r="Q356" s="208">
        <v>0</v>
      </c>
      <c r="R356" s="208">
        <f>Q356*H356</f>
        <v>0</v>
      </c>
      <c r="S356" s="208">
        <v>0.0039399999999999999</v>
      </c>
      <c r="T356" s="209">
        <f>S356*H356</f>
        <v>0.01576</v>
      </c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R356" s="210" t="s">
        <v>234</v>
      </c>
      <c r="AT356" s="210" t="s">
        <v>126</v>
      </c>
      <c r="AU356" s="210" t="s">
        <v>79</v>
      </c>
      <c r="AY356" s="19" t="s">
        <v>123</v>
      </c>
      <c r="BE356" s="211">
        <f>IF(N356="základní",J356,0)</f>
        <v>0</v>
      </c>
      <c r="BF356" s="211">
        <f>IF(N356="snížená",J356,0)</f>
        <v>0</v>
      </c>
      <c r="BG356" s="211">
        <f>IF(N356="zákl. přenesená",J356,0)</f>
        <v>0</v>
      </c>
      <c r="BH356" s="211">
        <f>IF(N356="sníž. přenesená",J356,0)</f>
        <v>0</v>
      </c>
      <c r="BI356" s="211">
        <f>IF(N356="nulová",J356,0)</f>
        <v>0</v>
      </c>
      <c r="BJ356" s="19" t="s">
        <v>34</v>
      </c>
      <c r="BK356" s="211">
        <f>ROUND(I356*H356,2)</f>
        <v>0</v>
      </c>
      <c r="BL356" s="19" t="s">
        <v>234</v>
      </c>
      <c r="BM356" s="210" t="s">
        <v>559</v>
      </c>
    </row>
    <row r="357" s="2" customFormat="1">
      <c r="A357" s="40"/>
      <c r="B357" s="41"/>
      <c r="C357" s="42"/>
      <c r="D357" s="212" t="s">
        <v>133</v>
      </c>
      <c r="E357" s="42"/>
      <c r="F357" s="213" t="s">
        <v>560</v>
      </c>
      <c r="G357" s="42"/>
      <c r="H357" s="42"/>
      <c r="I357" s="214"/>
      <c r="J357" s="42"/>
      <c r="K357" s="42"/>
      <c r="L357" s="46"/>
      <c r="M357" s="215"/>
      <c r="N357" s="216"/>
      <c r="O357" s="86"/>
      <c r="P357" s="86"/>
      <c r="Q357" s="86"/>
      <c r="R357" s="86"/>
      <c r="S357" s="86"/>
      <c r="T357" s="87"/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T357" s="19" t="s">
        <v>133</v>
      </c>
      <c r="AU357" s="19" t="s">
        <v>79</v>
      </c>
    </row>
    <row r="358" s="14" customFormat="1">
      <c r="A358" s="14"/>
      <c r="B358" s="228"/>
      <c r="C358" s="229"/>
      <c r="D358" s="219" t="s">
        <v>135</v>
      </c>
      <c r="E358" s="230" t="s">
        <v>19</v>
      </c>
      <c r="F358" s="231" t="s">
        <v>561</v>
      </c>
      <c r="G358" s="229"/>
      <c r="H358" s="232">
        <v>4</v>
      </c>
      <c r="I358" s="233"/>
      <c r="J358" s="229"/>
      <c r="K358" s="229"/>
      <c r="L358" s="234"/>
      <c r="M358" s="235"/>
      <c r="N358" s="236"/>
      <c r="O358" s="236"/>
      <c r="P358" s="236"/>
      <c r="Q358" s="236"/>
      <c r="R358" s="236"/>
      <c r="S358" s="236"/>
      <c r="T358" s="237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38" t="s">
        <v>135</v>
      </c>
      <c r="AU358" s="238" t="s">
        <v>79</v>
      </c>
      <c r="AV358" s="14" t="s">
        <v>79</v>
      </c>
      <c r="AW358" s="14" t="s">
        <v>33</v>
      </c>
      <c r="AX358" s="14" t="s">
        <v>73</v>
      </c>
      <c r="AY358" s="238" t="s">
        <v>123</v>
      </c>
    </row>
    <row r="359" s="15" customFormat="1">
      <c r="A359" s="15"/>
      <c r="B359" s="239"/>
      <c r="C359" s="240"/>
      <c r="D359" s="219" t="s">
        <v>135</v>
      </c>
      <c r="E359" s="241" t="s">
        <v>19</v>
      </c>
      <c r="F359" s="242" t="s">
        <v>137</v>
      </c>
      <c r="G359" s="240"/>
      <c r="H359" s="243">
        <v>4</v>
      </c>
      <c r="I359" s="244"/>
      <c r="J359" s="240"/>
      <c r="K359" s="240"/>
      <c r="L359" s="245"/>
      <c r="M359" s="246"/>
      <c r="N359" s="247"/>
      <c r="O359" s="247"/>
      <c r="P359" s="247"/>
      <c r="Q359" s="247"/>
      <c r="R359" s="247"/>
      <c r="S359" s="247"/>
      <c r="T359" s="248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T359" s="249" t="s">
        <v>135</v>
      </c>
      <c r="AU359" s="249" t="s">
        <v>79</v>
      </c>
      <c r="AV359" s="15" t="s">
        <v>131</v>
      </c>
      <c r="AW359" s="15" t="s">
        <v>33</v>
      </c>
      <c r="AX359" s="15" t="s">
        <v>34</v>
      </c>
      <c r="AY359" s="249" t="s">
        <v>123</v>
      </c>
    </row>
    <row r="360" s="2" customFormat="1" ht="21.75" customHeight="1">
      <c r="A360" s="40"/>
      <c r="B360" s="41"/>
      <c r="C360" s="199" t="s">
        <v>562</v>
      </c>
      <c r="D360" s="199" t="s">
        <v>126</v>
      </c>
      <c r="E360" s="200" t="s">
        <v>563</v>
      </c>
      <c r="F360" s="201" t="s">
        <v>564</v>
      </c>
      <c r="G360" s="202" t="s">
        <v>168</v>
      </c>
      <c r="H360" s="203">
        <v>23.199999999999999</v>
      </c>
      <c r="I360" s="204"/>
      <c r="J360" s="205">
        <f>ROUND(I360*H360,2)</f>
        <v>0</v>
      </c>
      <c r="K360" s="201" t="s">
        <v>130</v>
      </c>
      <c r="L360" s="46"/>
      <c r="M360" s="206" t="s">
        <v>19</v>
      </c>
      <c r="N360" s="207" t="s">
        <v>44</v>
      </c>
      <c r="O360" s="86"/>
      <c r="P360" s="208">
        <f>O360*H360</f>
        <v>0</v>
      </c>
      <c r="Q360" s="208">
        <v>0.0039699999999999996</v>
      </c>
      <c r="R360" s="208">
        <f>Q360*H360</f>
        <v>0.092103999999999991</v>
      </c>
      <c r="S360" s="208">
        <v>0</v>
      </c>
      <c r="T360" s="209">
        <f>S360*H360</f>
        <v>0</v>
      </c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R360" s="210" t="s">
        <v>234</v>
      </c>
      <c r="AT360" s="210" t="s">
        <v>126</v>
      </c>
      <c r="AU360" s="210" t="s">
        <v>79</v>
      </c>
      <c r="AY360" s="19" t="s">
        <v>123</v>
      </c>
      <c r="BE360" s="211">
        <f>IF(N360="základní",J360,0)</f>
        <v>0</v>
      </c>
      <c r="BF360" s="211">
        <f>IF(N360="snížená",J360,0)</f>
        <v>0</v>
      </c>
      <c r="BG360" s="211">
        <f>IF(N360="zákl. přenesená",J360,0)</f>
        <v>0</v>
      </c>
      <c r="BH360" s="211">
        <f>IF(N360="sníž. přenesená",J360,0)</f>
        <v>0</v>
      </c>
      <c r="BI360" s="211">
        <f>IF(N360="nulová",J360,0)</f>
        <v>0</v>
      </c>
      <c r="BJ360" s="19" t="s">
        <v>34</v>
      </c>
      <c r="BK360" s="211">
        <f>ROUND(I360*H360,2)</f>
        <v>0</v>
      </c>
      <c r="BL360" s="19" t="s">
        <v>234</v>
      </c>
      <c r="BM360" s="210" t="s">
        <v>565</v>
      </c>
    </row>
    <row r="361" s="2" customFormat="1">
      <c r="A361" s="40"/>
      <c r="B361" s="41"/>
      <c r="C361" s="42"/>
      <c r="D361" s="212" t="s">
        <v>133</v>
      </c>
      <c r="E361" s="42"/>
      <c r="F361" s="213" t="s">
        <v>566</v>
      </c>
      <c r="G361" s="42"/>
      <c r="H361" s="42"/>
      <c r="I361" s="214"/>
      <c r="J361" s="42"/>
      <c r="K361" s="42"/>
      <c r="L361" s="46"/>
      <c r="M361" s="215"/>
      <c r="N361" s="216"/>
      <c r="O361" s="86"/>
      <c r="P361" s="86"/>
      <c r="Q361" s="86"/>
      <c r="R361" s="86"/>
      <c r="S361" s="86"/>
      <c r="T361" s="87"/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T361" s="19" t="s">
        <v>133</v>
      </c>
      <c r="AU361" s="19" t="s">
        <v>79</v>
      </c>
    </row>
    <row r="362" s="13" customFormat="1">
      <c r="A362" s="13"/>
      <c r="B362" s="217"/>
      <c r="C362" s="218"/>
      <c r="D362" s="219" t="s">
        <v>135</v>
      </c>
      <c r="E362" s="220" t="s">
        <v>19</v>
      </c>
      <c r="F362" s="221" t="s">
        <v>567</v>
      </c>
      <c r="G362" s="218"/>
      <c r="H362" s="220" t="s">
        <v>19</v>
      </c>
      <c r="I362" s="222"/>
      <c r="J362" s="218"/>
      <c r="K362" s="218"/>
      <c r="L362" s="223"/>
      <c r="M362" s="224"/>
      <c r="N362" s="225"/>
      <c r="O362" s="225"/>
      <c r="P362" s="225"/>
      <c r="Q362" s="225"/>
      <c r="R362" s="225"/>
      <c r="S362" s="225"/>
      <c r="T362" s="226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27" t="s">
        <v>135</v>
      </c>
      <c r="AU362" s="227" t="s">
        <v>79</v>
      </c>
      <c r="AV362" s="13" t="s">
        <v>34</v>
      </c>
      <c r="AW362" s="13" t="s">
        <v>33</v>
      </c>
      <c r="AX362" s="13" t="s">
        <v>73</v>
      </c>
      <c r="AY362" s="227" t="s">
        <v>123</v>
      </c>
    </row>
    <row r="363" s="14" customFormat="1">
      <c r="A363" s="14"/>
      <c r="B363" s="228"/>
      <c r="C363" s="229"/>
      <c r="D363" s="219" t="s">
        <v>135</v>
      </c>
      <c r="E363" s="230" t="s">
        <v>19</v>
      </c>
      <c r="F363" s="231" t="s">
        <v>533</v>
      </c>
      <c r="G363" s="229"/>
      <c r="H363" s="232">
        <v>23.199999999999999</v>
      </c>
      <c r="I363" s="233"/>
      <c r="J363" s="229"/>
      <c r="K363" s="229"/>
      <c r="L363" s="234"/>
      <c r="M363" s="235"/>
      <c r="N363" s="236"/>
      <c r="O363" s="236"/>
      <c r="P363" s="236"/>
      <c r="Q363" s="236"/>
      <c r="R363" s="236"/>
      <c r="S363" s="236"/>
      <c r="T363" s="237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38" t="s">
        <v>135</v>
      </c>
      <c r="AU363" s="238" t="s">
        <v>79</v>
      </c>
      <c r="AV363" s="14" t="s">
        <v>79</v>
      </c>
      <c r="AW363" s="14" t="s">
        <v>33</v>
      </c>
      <c r="AX363" s="14" t="s">
        <v>73</v>
      </c>
      <c r="AY363" s="238" t="s">
        <v>123</v>
      </c>
    </row>
    <row r="364" s="15" customFormat="1">
      <c r="A364" s="15"/>
      <c r="B364" s="239"/>
      <c r="C364" s="240"/>
      <c r="D364" s="219" t="s">
        <v>135</v>
      </c>
      <c r="E364" s="241" t="s">
        <v>19</v>
      </c>
      <c r="F364" s="242" t="s">
        <v>137</v>
      </c>
      <c r="G364" s="240"/>
      <c r="H364" s="243">
        <v>23.199999999999999</v>
      </c>
      <c r="I364" s="244"/>
      <c r="J364" s="240"/>
      <c r="K364" s="240"/>
      <c r="L364" s="245"/>
      <c r="M364" s="246"/>
      <c r="N364" s="247"/>
      <c r="O364" s="247"/>
      <c r="P364" s="247"/>
      <c r="Q364" s="247"/>
      <c r="R364" s="247"/>
      <c r="S364" s="247"/>
      <c r="T364" s="248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T364" s="249" t="s">
        <v>135</v>
      </c>
      <c r="AU364" s="249" t="s">
        <v>79</v>
      </c>
      <c r="AV364" s="15" t="s">
        <v>131</v>
      </c>
      <c r="AW364" s="15" t="s">
        <v>33</v>
      </c>
      <c r="AX364" s="15" t="s">
        <v>34</v>
      </c>
      <c r="AY364" s="249" t="s">
        <v>123</v>
      </c>
    </row>
    <row r="365" s="2" customFormat="1" ht="16.5" customHeight="1">
      <c r="A365" s="40"/>
      <c r="B365" s="41"/>
      <c r="C365" s="199" t="s">
        <v>568</v>
      </c>
      <c r="D365" s="199" t="s">
        <v>126</v>
      </c>
      <c r="E365" s="200" t="s">
        <v>569</v>
      </c>
      <c r="F365" s="201" t="s">
        <v>570</v>
      </c>
      <c r="G365" s="202" t="s">
        <v>160</v>
      </c>
      <c r="H365" s="203">
        <v>3.7999999999999998</v>
      </c>
      <c r="I365" s="204"/>
      <c r="J365" s="205">
        <f>ROUND(I365*H365,2)</f>
        <v>0</v>
      </c>
      <c r="K365" s="201" t="s">
        <v>130</v>
      </c>
      <c r="L365" s="46"/>
      <c r="M365" s="206" t="s">
        <v>19</v>
      </c>
      <c r="N365" s="207" t="s">
        <v>44</v>
      </c>
      <c r="O365" s="86"/>
      <c r="P365" s="208">
        <f>O365*H365</f>
        <v>0</v>
      </c>
      <c r="Q365" s="208">
        <v>0.0011199999999999999</v>
      </c>
      <c r="R365" s="208">
        <f>Q365*H365</f>
        <v>0.0042559999999999994</v>
      </c>
      <c r="S365" s="208">
        <v>0</v>
      </c>
      <c r="T365" s="209">
        <f>S365*H365</f>
        <v>0</v>
      </c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R365" s="210" t="s">
        <v>234</v>
      </c>
      <c r="AT365" s="210" t="s">
        <v>126</v>
      </c>
      <c r="AU365" s="210" t="s">
        <v>79</v>
      </c>
      <c r="AY365" s="19" t="s">
        <v>123</v>
      </c>
      <c r="BE365" s="211">
        <f>IF(N365="základní",J365,0)</f>
        <v>0</v>
      </c>
      <c r="BF365" s="211">
        <f>IF(N365="snížená",J365,0)</f>
        <v>0</v>
      </c>
      <c r="BG365" s="211">
        <f>IF(N365="zákl. přenesená",J365,0)</f>
        <v>0</v>
      </c>
      <c r="BH365" s="211">
        <f>IF(N365="sníž. přenesená",J365,0)</f>
        <v>0</v>
      </c>
      <c r="BI365" s="211">
        <f>IF(N365="nulová",J365,0)</f>
        <v>0</v>
      </c>
      <c r="BJ365" s="19" t="s">
        <v>34</v>
      </c>
      <c r="BK365" s="211">
        <f>ROUND(I365*H365,2)</f>
        <v>0</v>
      </c>
      <c r="BL365" s="19" t="s">
        <v>234</v>
      </c>
      <c r="BM365" s="210" t="s">
        <v>571</v>
      </c>
    </row>
    <row r="366" s="2" customFormat="1">
      <c r="A366" s="40"/>
      <c r="B366" s="41"/>
      <c r="C366" s="42"/>
      <c r="D366" s="212" t="s">
        <v>133</v>
      </c>
      <c r="E366" s="42"/>
      <c r="F366" s="213" t="s">
        <v>572</v>
      </c>
      <c r="G366" s="42"/>
      <c r="H366" s="42"/>
      <c r="I366" s="214"/>
      <c r="J366" s="42"/>
      <c r="K366" s="42"/>
      <c r="L366" s="46"/>
      <c r="M366" s="215"/>
      <c r="N366" s="216"/>
      <c r="O366" s="86"/>
      <c r="P366" s="86"/>
      <c r="Q366" s="86"/>
      <c r="R366" s="86"/>
      <c r="S366" s="86"/>
      <c r="T366" s="87"/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T366" s="19" t="s">
        <v>133</v>
      </c>
      <c r="AU366" s="19" t="s">
        <v>79</v>
      </c>
    </row>
    <row r="367" s="13" customFormat="1">
      <c r="A367" s="13"/>
      <c r="B367" s="217"/>
      <c r="C367" s="218"/>
      <c r="D367" s="219" t="s">
        <v>135</v>
      </c>
      <c r="E367" s="220" t="s">
        <v>19</v>
      </c>
      <c r="F367" s="221" t="s">
        <v>573</v>
      </c>
      <c r="G367" s="218"/>
      <c r="H367" s="220" t="s">
        <v>19</v>
      </c>
      <c r="I367" s="222"/>
      <c r="J367" s="218"/>
      <c r="K367" s="218"/>
      <c r="L367" s="223"/>
      <c r="M367" s="224"/>
      <c r="N367" s="225"/>
      <c r="O367" s="225"/>
      <c r="P367" s="225"/>
      <c r="Q367" s="225"/>
      <c r="R367" s="225"/>
      <c r="S367" s="225"/>
      <c r="T367" s="226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27" t="s">
        <v>135</v>
      </c>
      <c r="AU367" s="227" t="s">
        <v>79</v>
      </c>
      <c r="AV367" s="13" t="s">
        <v>34</v>
      </c>
      <c r="AW367" s="13" t="s">
        <v>33</v>
      </c>
      <c r="AX367" s="13" t="s">
        <v>73</v>
      </c>
      <c r="AY367" s="227" t="s">
        <v>123</v>
      </c>
    </row>
    <row r="368" s="14" customFormat="1">
      <c r="A368" s="14"/>
      <c r="B368" s="228"/>
      <c r="C368" s="229"/>
      <c r="D368" s="219" t="s">
        <v>135</v>
      </c>
      <c r="E368" s="230" t="s">
        <v>19</v>
      </c>
      <c r="F368" s="231" t="s">
        <v>574</v>
      </c>
      <c r="G368" s="229"/>
      <c r="H368" s="232">
        <v>3.7999999999999998</v>
      </c>
      <c r="I368" s="233"/>
      <c r="J368" s="229"/>
      <c r="K368" s="229"/>
      <c r="L368" s="234"/>
      <c r="M368" s="235"/>
      <c r="N368" s="236"/>
      <c r="O368" s="236"/>
      <c r="P368" s="236"/>
      <c r="Q368" s="236"/>
      <c r="R368" s="236"/>
      <c r="S368" s="236"/>
      <c r="T368" s="237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38" t="s">
        <v>135</v>
      </c>
      <c r="AU368" s="238" t="s">
        <v>79</v>
      </c>
      <c r="AV368" s="14" t="s">
        <v>79</v>
      </c>
      <c r="AW368" s="14" t="s">
        <v>33</v>
      </c>
      <c r="AX368" s="14" t="s">
        <v>73</v>
      </c>
      <c r="AY368" s="238" t="s">
        <v>123</v>
      </c>
    </row>
    <row r="369" s="15" customFormat="1">
      <c r="A369" s="15"/>
      <c r="B369" s="239"/>
      <c r="C369" s="240"/>
      <c r="D369" s="219" t="s">
        <v>135</v>
      </c>
      <c r="E369" s="241" t="s">
        <v>19</v>
      </c>
      <c r="F369" s="242" t="s">
        <v>137</v>
      </c>
      <c r="G369" s="240"/>
      <c r="H369" s="243">
        <v>3.7999999999999998</v>
      </c>
      <c r="I369" s="244"/>
      <c r="J369" s="240"/>
      <c r="K369" s="240"/>
      <c r="L369" s="245"/>
      <c r="M369" s="246"/>
      <c r="N369" s="247"/>
      <c r="O369" s="247"/>
      <c r="P369" s="247"/>
      <c r="Q369" s="247"/>
      <c r="R369" s="247"/>
      <c r="S369" s="247"/>
      <c r="T369" s="248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T369" s="249" t="s">
        <v>135</v>
      </c>
      <c r="AU369" s="249" t="s">
        <v>79</v>
      </c>
      <c r="AV369" s="15" t="s">
        <v>131</v>
      </c>
      <c r="AW369" s="15" t="s">
        <v>33</v>
      </c>
      <c r="AX369" s="15" t="s">
        <v>34</v>
      </c>
      <c r="AY369" s="249" t="s">
        <v>123</v>
      </c>
    </row>
    <row r="370" s="2" customFormat="1" ht="24.15" customHeight="1">
      <c r="A370" s="40"/>
      <c r="B370" s="41"/>
      <c r="C370" s="199" t="s">
        <v>575</v>
      </c>
      <c r="D370" s="199" t="s">
        <v>126</v>
      </c>
      <c r="E370" s="200" t="s">
        <v>576</v>
      </c>
      <c r="F370" s="201" t="s">
        <v>577</v>
      </c>
      <c r="G370" s="202" t="s">
        <v>160</v>
      </c>
      <c r="H370" s="203">
        <v>1.1499999999999999</v>
      </c>
      <c r="I370" s="204"/>
      <c r="J370" s="205">
        <f>ROUND(I370*H370,2)</f>
        <v>0</v>
      </c>
      <c r="K370" s="201" t="s">
        <v>130</v>
      </c>
      <c r="L370" s="46"/>
      <c r="M370" s="206" t="s">
        <v>19</v>
      </c>
      <c r="N370" s="207" t="s">
        <v>44</v>
      </c>
      <c r="O370" s="86"/>
      <c r="P370" s="208">
        <f>O370*H370</f>
        <v>0</v>
      </c>
      <c r="Q370" s="208">
        <v>0.0013500000000000001</v>
      </c>
      <c r="R370" s="208">
        <f>Q370*H370</f>
        <v>0.0015525000000000001</v>
      </c>
      <c r="S370" s="208">
        <v>0</v>
      </c>
      <c r="T370" s="209">
        <f>S370*H370</f>
        <v>0</v>
      </c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R370" s="210" t="s">
        <v>234</v>
      </c>
      <c r="AT370" s="210" t="s">
        <v>126</v>
      </c>
      <c r="AU370" s="210" t="s">
        <v>79</v>
      </c>
      <c r="AY370" s="19" t="s">
        <v>123</v>
      </c>
      <c r="BE370" s="211">
        <f>IF(N370="základní",J370,0)</f>
        <v>0</v>
      </c>
      <c r="BF370" s="211">
        <f>IF(N370="snížená",J370,0)</f>
        <v>0</v>
      </c>
      <c r="BG370" s="211">
        <f>IF(N370="zákl. přenesená",J370,0)</f>
        <v>0</v>
      </c>
      <c r="BH370" s="211">
        <f>IF(N370="sníž. přenesená",J370,0)</f>
        <v>0</v>
      </c>
      <c r="BI370" s="211">
        <f>IF(N370="nulová",J370,0)</f>
        <v>0</v>
      </c>
      <c r="BJ370" s="19" t="s">
        <v>34</v>
      </c>
      <c r="BK370" s="211">
        <f>ROUND(I370*H370,2)</f>
        <v>0</v>
      </c>
      <c r="BL370" s="19" t="s">
        <v>234</v>
      </c>
      <c r="BM370" s="210" t="s">
        <v>578</v>
      </c>
    </row>
    <row r="371" s="2" customFormat="1">
      <c r="A371" s="40"/>
      <c r="B371" s="41"/>
      <c r="C371" s="42"/>
      <c r="D371" s="212" t="s">
        <v>133</v>
      </c>
      <c r="E371" s="42"/>
      <c r="F371" s="213" t="s">
        <v>579</v>
      </c>
      <c r="G371" s="42"/>
      <c r="H371" s="42"/>
      <c r="I371" s="214"/>
      <c r="J371" s="42"/>
      <c r="K371" s="42"/>
      <c r="L371" s="46"/>
      <c r="M371" s="215"/>
      <c r="N371" s="216"/>
      <c r="O371" s="86"/>
      <c r="P371" s="86"/>
      <c r="Q371" s="86"/>
      <c r="R371" s="86"/>
      <c r="S371" s="86"/>
      <c r="T371" s="87"/>
      <c r="U371" s="40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T371" s="19" t="s">
        <v>133</v>
      </c>
      <c r="AU371" s="19" t="s">
        <v>79</v>
      </c>
    </row>
    <row r="372" s="13" customFormat="1">
      <c r="A372" s="13"/>
      <c r="B372" s="217"/>
      <c r="C372" s="218"/>
      <c r="D372" s="219" t="s">
        <v>135</v>
      </c>
      <c r="E372" s="220" t="s">
        <v>19</v>
      </c>
      <c r="F372" s="221" t="s">
        <v>580</v>
      </c>
      <c r="G372" s="218"/>
      <c r="H372" s="220" t="s">
        <v>19</v>
      </c>
      <c r="I372" s="222"/>
      <c r="J372" s="218"/>
      <c r="K372" s="218"/>
      <c r="L372" s="223"/>
      <c r="M372" s="224"/>
      <c r="N372" s="225"/>
      <c r="O372" s="225"/>
      <c r="P372" s="225"/>
      <c r="Q372" s="225"/>
      <c r="R372" s="225"/>
      <c r="S372" s="225"/>
      <c r="T372" s="226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27" t="s">
        <v>135</v>
      </c>
      <c r="AU372" s="227" t="s">
        <v>79</v>
      </c>
      <c r="AV372" s="13" t="s">
        <v>34</v>
      </c>
      <c r="AW372" s="13" t="s">
        <v>33</v>
      </c>
      <c r="AX372" s="13" t="s">
        <v>73</v>
      </c>
      <c r="AY372" s="227" t="s">
        <v>123</v>
      </c>
    </row>
    <row r="373" s="14" customFormat="1">
      <c r="A373" s="14"/>
      <c r="B373" s="228"/>
      <c r="C373" s="229"/>
      <c r="D373" s="219" t="s">
        <v>135</v>
      </c>
      <c r="E373" s="230" t="s">
        <v>19</v>
      </c>
      <c r="F373" s="231" t="s">
        <v>581</v>
      </c>
      <c r="G373" s="229"/>
      <c r="H373" s="232">
        <v>1.1499999999999999</v>
      </c>
      <c r="I373" s="233"/>
      <c r="J373" s="229"/>
      <c r="K373" s="229"/>
      <c r="L373" s="234"/>
      <c r="M373" s="235"/>
      <c r="N373" s="236"/>
      <c r="O373" s="236"/>
      <c r="P373" s="236"/>
      <c r="Q373" s="236"/>
      <c r="R373" s="236"/>
      <c r="S373" s="236"/>
      <c r="T373" s="237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38" t="s">
        <v>135</v>
      </c>
      <c r="AU373" s="238" t="s">
        <v>79</v>
      </c>
      <c r="AV373" s="14" t="s">
        <v>79</v>
      </c>
      <c r="AW373" s="14" t="s">
        <v>33</v>
      </c>
      <c r="AX373" s="14" t="s">
        <v>73</v>
      </c>
      <c r="AY373" s="238" t="s">
        <v>123</v>
      </c>
    </row>
    <row r="374" s="15" customFormat="1">
      <c r="A374" s="15"/>
      <c r="B374" s="239"/>
      <c r="C374" s="240"/>
      <c r="D374" s="219" t="s">
        <v>135</v>
      </c>
      <c r="E374" s="241" t="s">
        <v>19</v>
      </c>
      <c r="F374" s="242" t="s">
        <v>137</v>
      </c>
      <c r="G374" s="240"/>
      <c r="H374" s="243">
        <v>1.1499999999999999</v>
      </c>
      <c r="I374" s="244"/>
      <c r="J374" s="240"/>
      <c r="K374" s="240"/>
      <c r="L374" s="245"/>
      <c r="M374" s="246"/>
      <c r="N374" s="247"/>
      <c r="O374" s="247"/>
      <c r="P374" s="247"/>
      <c r="Q374" s="247"/>
      <c r="R374" s="247"/>
      <c r="S374" s="247"/>
      <c r="T374" s="248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T374" s="249" t="s">
        <v>135</v>
      </c>
      <c r="AU374" s="249" t="s">
        <v>79</v>
      </c>
      <c r="AV374" s="15" t="s">
        <v>131</v>
      </c>
      <c r="AW374" s="15" t="s">
        <v>33</v>
      </c>
      <c r="AX374" s="15" t="s">
        <v>34</v>
      </c>
      <c r="AY374" s="249" t="s">
        <v>123</v>
      </c>
    </row>
    <row r="375" s="2" customFormat="1" ht="16.5" customHeight="1">
      <c r="A375" s="40"/>
      <c r="B375" s="41"/>
      <c r="C375" s="199" t="s">
        <v>582</v>
      </c>
      <c r="D375" s="199" t="s">
        <v>126</v>
      </c>
      <c r="E375" s="200" t="s">
        <v>583</v>
      </c>
      <c r="F375" s="201" t="s">
        <v>584</v>
      </c>
      <c r="G375" s="202" t="s">
        <v>129</v>
      </c>
      <c r="H375" s="203">
        <v>2</v>
      </c>
      <c r="I375" s="204"/>
      <c r="J375" s="205">
        <f>ROUND(I375*H375,2)</f>
        <v>0</v>
      </c>
      <c r="K375" s="201" t="s">
        <v>130</v>
      </c>
      <c r="L375" s="46"/>
      <c r="M375" s="206" t="s">
        <v>19</v>
      </c>
      <c r="N375" s="207" t="s">
        <v>44</v>
      </c>
      <c r="O375" s="86"/>
      <c r="P375" s="208">
        <f>O375*H375</f>
        <v>0</v>
      </c>
      <c r="Q375" s="208">
        <v>0</v>
      </c>
      <c r="R375" s="208">
        <f>Q375*H375</f>
        <v>0</v>
      </c>
      <c r="S375" s="208">
        <v>0</v>
      </c>
      <c r="T375" s="209">
        <f>S375*H375</f>
        <v>0</v>
      </c>
      <c r="U375" s="40"/>
      <c r="V375" s="40"/>
      <c r="W375" s="40"/>
      <c r="X375" s="40"/>
      <c r="Y375" s="40"/>
      <c r="Z375" s="40"/>
      <c r="AA375" s="40"/>
      <c r="AB375" s="40"/>
      <c r="AC375" s="40"/>
      <c r="AD375" s="40"/>
      <c r="AE375" s="40"/>
      <c r="AR375" s="210" t="s">
        <v>234</v>
      </c>
      <c r="AT375" s="210" t="s">
        <v>126</v>
      </c>
      <c r="AU375" s="210" t="s">
        <v>79</v>
      </c>
      <c r="AY375" s="19" t="s">
        <v>123</v>
      </c>
      <c r="BE375" s="211">
        <f>IF(N375="základní",J375,0)</f>
        <v>0</v>
      </c>
      <c r="BF375" s="211">
        <f>IF(N375="snížená",J375,0)</f>
        <v>0</v>
      </c>
      <c r="BG375" s="211">
        <f>IF(N375="zákl. přenesená",J375,0)</f>
        <v>0</v>
      </c>
      <c r="BH375" s="211">
        <f>IF(N375="sníž. přenesená",J375,0)</f>
        <v>0</v>
      </c>
      <c r="BI375" s="211">
        <f>IF(N375="nulová",J375,0)</f>
        <v>0</v>
      </c>
      <c r="BJ375" s="19" t="s">
        <v>34</v>
      </c>
      <c r="BK375" s="211">
        <f>ROUND(I375*H375,2)</f>
        <v>0</v>
      </c>
      <c r="BL375" s="19" t="s">
        <v>234</v>
      </c>
      <c r="BM375" s="210" t="s">
        <v>585</v>
      </c>
    </row>
    <row r="376" s="2" customFormat="1">
      <c r="A376" s="40"/>
      <c r="B376" s="41"/>
      <c r="C376" s="42"/>
      <c r="D376" s="212" t="s">
        <v>133</v>
      </c>
      <c r="E376" s="42"/>
      <c r="F376" s="213" t="s">
        <v>586</v>
      </c>
      <c r="G376" s="42"/>
      <c r="H376" s="42"/>
      <c r="I376" s="214"/>
      <c r="J376" s="42"/>
      <c r="K376" s="42"/>
      <c r="L376" s="46"/>
      <c r="M376" s="215"/>
      <c r="N376" s="216"/>
      <c r="O376" s="86"/>
      <c r="P376" s="86"/>
      <c r="Q376" s="86"/>
      <c r="R376" s="86"/>
      <c r="S376" s="86"/>
      <c r="T376" s="87"/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T376" s="19" t="s">
        <v>133</v>
      </c>
      <c r="AU376" s="19" t="s">
        <v>79</v>
      </c>
    </row>
    <row r="377" s="14" customFormat="1">
      <c r="A377" s="14"/>
      <c r="B377" s="228"/>
      <c r="C377" s="229"/>
      <c r="D377" s="219" t="s">
        <v>135</v>
      </c>
      <c r="E377" s="230" t="s">
        <v>19</v>
      </c>
      <c r="F377" s="231" t="s">
        <v>79</v>
      </c>
      <c r="G377" s="229"/>
      <c r="H377" s="232">
        <v>2</v>
      </c>
      <c r="I377" s="233"/>
      <c r="J377" s="229"/>
      <c r="K377" s="229"/>
      <c r="L377" s="234"/>
      <c r="M377" s="235"/>
      <c r="N377" s="236"/>
      <c r="O377" s="236"/>
      <c r="P377" s="236"/>
      <c r="Q377" s="236"/>
      <c r="R377" s="236"/>
      <c r="S377" s="236"/>
      <c r="T377" s="237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38" t="s">
        <v>135</v>
      </c>
      <c r="AU377" s="238" t="s">
        <v>79</v>
      </c>
      <c r="AV377" s="14" t="s">
        <v>79</v>
      </c>
      <c r="AW377" s="14" t="s">
        <v>33</v>
      </c>
      <c r="AX377" s="14" t="s">
        <v>73</v>
      </c>
      <c r="AY377" s="238" t="s">
        <v>123</v>
      </c>
    </row>
    <row r="378" s="15" customFormat="1">
      <c r="A378" s="15"/>
      <c r="B378" s="239"/>
      <c r="C378" s="240"/>
      <c r="D378" s="219" t="s">
        <v>135</v>
      </c>
      <c r="E378" s="241" t="s">
        <v>19</v>
      </c>
      <c r="F378" s="242" t="s">
        <v>137</v>
      </c>
      <c r="G378" s="240"/>
      <c r="H378" s="243">
        <v>2</v>
      </c>
      <c r="I378" s="244"/>
      <c r="J378" s="240"/>
      <c r="K378" s="240"/>
      <c r="L378" s="245"/>
      <c r="M378" s="246"/>
      <c r="N378" s="247"/>
      <c r="O378" s="247"/>
      <c r="P378" s="247"/>
      <c r="Q378" s="247"/>
      <c r="R378" s="247"/>
      <c r="S378" s="247"/>
      <c r="T378" s="248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T378" s="249" t="s">
        <v>135</v>
      </c>
      <c r="AU378" s="249" t="s">
        <v>79</v>
      </c>
      <c r="AV378" s="15" t="s">
        <v>131</v>
      </c>
      <c r="AW378" s="15" t="s">
        <v>33</v>
      </c>
      <c r="AX378" s="15" t="s">
        <v>34</v>
      </c>
      <c r="AY378" s="249" t="s">
        <v>123</v>
      </c>
    </row>
    <row r="379" s="2" customFormat="1" ht="16.5" customHeight="1">
      <c r="A379" s="40"/>
      <c r="B379" s="41"/>
      <c r="C379" s="250" t="s">
        <v>587</v>
      </c>
      <c r="D379" s="250" t="s">
        <v>150</v>
      </c>
      <c r="E379" s="251" t="s">
        <v>588</v>
      </c>
      <c r="F379" s="252" t="s">
        <v>589</v>
      </c>
      <c r="G379" s="253" t="s">
        <v>129</v>
      </c>
      <c r="H379" s="254">
        <v>2</v>
      </c>
      <c r="I379" s="255"/>
      <c r="J379" s="256">
        <f>ROUND(I379*H379,2)</f>
        <v>0</v>
      </c>
      <c r="K379" s="252" t="s">
        <v>19</v>
      </c>
      <c r="L379" s="257"/>
      <c r="M379" s="258" t="s">
        <v>19</v>
      </c>
      <c r="N379" s="259" t="s">
        <v>44</v>
      </c>
      <c r="O379" s="86"/>
      <c r="P379" s="208">
        <f>O379*H379</f>
        <v>0</v>
      </c>
      <c r="Q379" s="208">
        <v>0</v>
      </c>
      <c r="R379" s="208">
        <f>Q379*H379</f>
        <v>0</v>
      </c>
      <c r="S379" s="208">
        <v>0</v>
      </c>
      <c r="T379" s="209">
        <f>S379*H379</f>
        <v>0</v>
      </c>
      <c r="U379" s="40"/>
      <c r="V379" s="40"/>
      <c r="W379" s="40"/>
      <c r="X379" s="40"/>
      <c r="Y379" s="40"/>
      <c r="Z379" s="40"/>
      <c r="AA379" s="40"/>
      <c r="AB379" s="40"/>
      <c r="AC379" s="40"/>
      <c r="AD379" s="40"/>
      <c r="AE379" s="40"/>
      <c r="AR379" s="210" t="s">
        <v>333</v>
      </c>
      <c r="AT379" s="210" t="s">
        <v>150</v>
      </c>
      <c r="AU379" s="210" t="s">
        <v>79</v>
      </c>
      <c r="AY379" s="19" t="s">
        <v>123</v>
      </c>
      <c r="BE379" s="211">
        <f>IF(N379="základní",J379,0)</f>
        <v>0</v>
      </c>
      <c r="BF379" s="211">
        <f>IF(N379="snížená",J379,0)</f>
        <v>0</v>
      </c>
      <c r="BG379" s="211">
        <f>IF(N379="zákl. přenesená",J379,0)</f>
        <v>0</v>
      </c>
      <c r="BH379" s="211">
        <f>IF(N379="sníž. přenesená",J379,0)</f>
        <v>0</v>
      </c>
      <c r="BI379" s="211">
        <f>IF(N379="nulová",J379,0)</f>
        <v>0</v>
      </c>
      <c r="BJ379" s="19" t="s">
        <v>34</v>
      </c>
      <c r="BK379" s="211">
        <f>ROUND(I379*H379,2)</f>
        <v>0</v>
      </c>
      <c r="BL379" s="19" t="s">
        <v>234</v>
      </c>
      <c r="BM379" s="210" t="s">
        <v>590</v>
      </c>
    </row>
    <row r="380" s="2" customFormat="1" ht="16.5" customHeight="1">
      <c r="A380" s="40"/>
      <c r="B380" s="41"/>
      <c r="C380" s="199" t="s">
        <v>591</v>
      </c>
      <c r="D380" s="199" t="s">
        <v>126</v>
      </c>
      <c r="E380" s="200" t="s">
        <v>592</v>
      </c>
      <c r="F380" s="201" t="s">
        <v>593</v>
      </c>
      <c r="G380" s="202" t="s">
        <v>160</v>
      </c>
      <c r="H380" s="203">
        <v>5</v>
      </c>
      <c r="I380" s="204"/>
      <c r="J380" s="205">
        <f>ROUND(I380*H380,2)</f>
        <v>0</v>
      </c>
      <c r="K380" s="201" t="s">
        <v>19</v>
      </c>
      <c r="L380" s="46"/>
      <c r="M380" s="206" t="s">
        <v>19</v>
      </c>
      <c r="N380" s="207" t="s">
        <v>44</v>
      </c>
      <c r="O380" s="86"/>
      <c r="P380" s="208">
        <f>O380*H380</f>
        <v>0</v>
      </c>
      <c r="Q380" s="208">
        <v>0.0015399999999999999</v>
      </c>
      <c r="R380" s="208">
        <f>Q380*H380</f>
        <v>0.0076999999999999994</v>
      </c>
      <c r="S380" s="208">
        <v>0</v>
      </c>
      <c r="T380" s="209">
        <f>S380*H380</f>
        <v>0</v>
      </c>
      <c r="U380" s="40"/>
      <c r="V380" s="40"/>
      <c r="W380" s="40"/>
      <c r="X380" s="40"/>
      <c r="Y380" s="40"/>
      <c r="Z380" s="40"/>
      <c r="AA380" s="40"/>
      <c r="AB380" s="40"/>
      <c r="AC380" s="40"/>
      <c r="AD380" s="40"/>
      <c r="AE380" s="40"/>
      <c r="AR380" s="210" t="s">
        <v>234</v>
      </c>
      <c r="AT380" s="210" t="s">
        <v>126</v>
      </c>
      <c r="AU380" s="210" t="s">
        <v>79</v>
      </c>
      <c r="AY380" s="19" t="s">
        <v>123</v>
      </c>
      <c r="BE380" s="211">
        <f>IF(N380="základní",J380,0)</f>
        <v>0</v>
      </c>
      <c r="BF380" s="211">
        <f>IF(N380="snížená",J380,0)</f>
        <v>0</v>
      </c>
      <c r="BG380" s="211">
        <f>IF(N380="zákl. přenesená",J380,0)</f>
        <v>0</v>
      </c>
      <c r="BH380" s="211">
        <f>IF(N380="sníž. přenesená",J380,0)</f>
        <v>0</v>
      </c>
      <c r="BI380" s="211">
        <f>IF(N380="nulová",J380,0)</f>
        <v>0</v>
      </c>
      <c r="BJ380" s="19" t="s">
        <v>34</v>
      </c>
      <c r="BK380" s="211">
        <f>ROUND(I380*H380,2)</f>
        <v>0</v>
      </c>
      <c r="BL380" s="19" t="s">
        <v>234</v>
      </c>
      <c r="BM380" s="210" t="s">
        <v>594</v>
      </c>
    </row>
    <row r="381" s="13" customFormat="1">
      <c r="A381" s="13"/>
      <c r="B381" s="217"/>
      <c r="C381" s="218"/>
      <c r="D381" s="219" t="s">
        <v>135</v>
      </c>
      <c r="E381" s="220" t="s">
        <v>19</v>
      </c>
      <c r="F381" s="221" t="s">
        <v>595</v>
      </c>
      <c r="G381" s="218"/>
      <c r="H381" s="220" t="s">
        <v>19</v>
      </c>
      <c r="I381" s="222"/>
      <c r="J381" s="218"/>
      <c r="K381" s="218"/>
      <c r="L381" s="223"/>
      <c r="M381" s="224"/>
      <c r="N381" s="225"/>
      <c r="O381" s="225"/>
      <c r="P381" s="225"/>
      <c r="Q381" s="225"/>
      <c r="R381" s="225"/>
      <c r="S381" s="225"/>
      <c r="T381" s="226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27" t="s">
        <v>135</v>
      </c>
      <c r="AU381" s="227" t="s">
        <v>79</v>
      </c>
      <c r="AV381" s="13" t="s">
        <v>34</v>
      </c>
      <c r="AW381" s="13" t="s">
        <v>33</v>
      </c>
      <c r="AX381" s="13" t="s">
        <v>73</v>
      </c>
      <c r="AY381" s="227" t="s">
        <v>123</v>
      </c>
    </row>
    <row r="382" s="14" customFormat="1">
      <c r="A382" s="14"/>
      <c r="B382" s="228"/>
      <c r="C382" s="229"/>
      <c r="D382" s="219" t="s">
        <v>135</v>
      </c>
      <c r="E382" s="230" t="s">
        <v>19</v>
      </c>
      <c r="F382" s="231" t="s">
        <v>561</v>
      </c>
      <c r="G382" s="229"/>
      <c r="H382" s="232">
        <v>4</v>
      </c>
      <c r="I382" s="233"/>
      <c r="J382" s="229"/>
      <c r="K382" s="229"/>
      <c r="L382" s="234"/>
      <c r="M382" s="235"/>
      <c r="N382" s="236"/>
      <c r="O382" s="236"/>
      <c r="P382" s="236"/>
      <c r="Q382" s="236"/>
      <c r="R382" s="236"/>
      <c r="S382" s="236"/>
      <c r="T382" s="237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38" t="s">
        <v>135</v>
      </c>
      <c r="AU382" s="238" t="s">
        <v>79</v>
      </c>
      <c r="AV382" s="14" t="s">
        <v>79</v>
      </c>
      <c r="AW382" s="14" t="s">
        <v>33</v>
      </c>
      <c r="AX382" s="14" t="s">
        <v>73</v>
      </c>
      <c r="AY382" s="238" t="s">
        <v>123</v>
      </c>
    </row>
    <row r="383" s="13" customFormat="1">
      <c r="A383" s="13"/>
      <c r="B383" s="217"/>
      <c r="C383" s="218"/>
      <c r="D383" s="219" t="s">
        <v>135</v>
      </c>
      <c r="E383" s="220" t="s">
        <v>19</v>
      </c>
      <c r="F383" s="221" t="s">
        <v>596</v>
      </c>
      <c r="G383" s="218"/>
      <c r="H383" s="220" t="s">
        <v>19</v>
      </c>
      <c r="I383" s="222"/>
      <c r="J383" s="218"/>
      <c r="K383" s="218"/>
      <c r="L383" s="223"/>
      <c r="M383" s="224"/>
      <c r="N383" s="225"/>
      <c r="O383" s="225"/>
      <c r="P383" s="225"/>
      <c r="Q383" s="225"/>
      <c r="R383" s="225"/>
      <c r="S383" s="225"/>
      <c r="T383" s="226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27" t="s">
        <v>135</v>
      </c>
      <c r="AU383" s="227" t="s">
        <v>79</v>
      </c>
      <c r="AV383" s="13" t="s">
        <v>34</v>
      </c>
      <c r="AW383" s="13" t="s">
        <v>33</v>
      </c>
      <c r="AX383" s="13" t="s">
        <v>73</v>
      </c>
      <c r="AY383" s="227" t="s">
        <v>123</v>
      </c>
    </row>
    <row r="384" s="14" customFormat="1">
      <c r="A384" s="14"/>
      <c r="B384" s="228"/>
      <c r="C384" s="229"/>
      <c r="D384" s="219" t="s">
        <v>135</v>
      </c>
      <c r="E384" s="230" t="s">
        <v>19</v>
      </c>
      <c r="F384" s="231" t="s">
        <v>34</v>
      </c>
      <c r="G384" s="229"/>
      <c r="H384" s="232">
        <v>1</v>
      </c>
      <c r="I384" s="233"/>
      <c r="J384" s="229"/>
      <c r="K384" s="229"/>
      <c r="L384" s="234"/>
      <c r="M384" s="235"/>
      <c r="N384" s="236"/>
      <c r="O384" s="236"/>
      <c r="P384" s="236"/>
      <c r="Q384" s="236"/>
      <c r="R384" s="236"/>
      <c r="S384" s="236"/>
      <c r="T384" s="237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38" t="s">
        <v>135</v>
      </c>
      <c r="AU384" s="238" t="s">
        <v>79</v>
      </c>
      <c r="AV384" s="14" t="s">
        <v>79</v>
      </c>
      <c r="AW384" s="14" t="s">
        <v>33</v>
      </c>
      <c r="AX384" s="14" t="s">
        <v>73</v>
      </c>
      <c r="AY384" s="238" t="s">
        <v>123</v>
      </c>
    </row>
    <row r="385" s="15" customFormat="1">
      <c r="A385" s="15"/>
      <c r="B385" s="239"/>
      <c r="C385" s="240"/>
      <c r="D385" s="219" t="s">
        <v>135</v>
      </c>
      <c r="E385" s="241" t="s">
        <v>19</v>
      </c>
      <c r="F385" s="242" t="s">
        <v>137</v>
      </c>
      <c r="G385" s="240"/>
      <c r="H385" s="243">
        <v>5</v>
      </c>
      <c r="I385" s="244"/>
      <c r="J385" s="240"/>
      <c r="K385" s="240"/>
      <c r="L385" s="245"/>
      <c r="M385" s="246"/>
      <c r="N385" s="247"/>
      <c r="O385" s="247"/>
      <c r="P385" s="247"/>
      <c r="Q385" s="247"/>
      <c r="R385" s="247"/>
      <c r="S385" s="247"/>
      <c r="T385" s="248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T385" s="249" t="s">
        <v>135</v>
      </c>
      <c r="AU385" s="249" t="s">
        <v>79</v>
      </c>
      <c r="AV385" s="15" t="s">
        <v>131</v>
      </c>
      <c r="AW385" s="15" t="s">
        <v>33</v>
      </c>
      <c r="AX385" s="15" t="s">
        <v>34</v>
      </c>
      <c r="AY385" s="249" t="s">
        <v>123</v>
      </c>
    </row>
    <row r="386" s="2" customFormat="1" ht="24.15" customHeight="1">
      <c r="A386" s="40"/>
      <c r="B386" s="41"/>
      <c r="C386" s="199" t="s">
        <v>597</v>
      </c>
      <c r="D386" s="199" t="s">
        <v>126</v>
      </c>
      <c r="E386" s="200" t="s">
        <v>598</v>
      </c>
      <c r="F386" s="201" t="s">
        <v>599</v>
      </c>
      <c r="G386" s="202" t="s">
        <v>441</v>
      </c>
      <c r="H386" s="260"/>
      <c r="I386" s="204"/>
      <c r="J386" s="205">
        <f>ROUND(I386*H386,2)</f>
        <v>0</v>
      </c>
      <c r="K386" s="201" t="s">
        <v>130</v>
      </c>
      <c r="L386" s="46"/>
      <c r="M386" s="206" t="s">
        <v>19</v>
      </c>
      <c r="N386" s="207" t="s">
        <v>44</v>
      </c>
      <c r="O386" s="86"/>
      <c r="P386" s="208">
        <f>O386*H386</f>
        <v>0</v>
      </c>
      <c r="Q386" s="208">
        <v>0</v>
      </c>
      <c r="R386" s="208">
        <f>Q386*H386</f>
        <v>0</v>
      </c>
      <c r="S386" s="208">
        <v>0</v>
      </c>
      <c r="T386" s="209">
        <f>S386*H386</f>
        <v>0</v>
      </c>
      <c r="U386" s="40"/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R386" s="210" t="s">
        <v>234</v>
      </c>
      <c r="AT386" s="210" t="s">
        <v>126</v>
      </c>
      <c r="AU386" s="210" t="s">
        <v>79</v>
      </c>
      <c r="AY386" s="19" t="s">
        <v>123</v>
      </c>
      <c r="BE386" s="211">
        <f>IF(N386="základní",J386,0)</f>
        <v>0</v>
      </c>
      <c r="BF386" s="211">
        <f>IF(N386="snížená",J386,0)</f>
        <v>0</v>
      </c>
      <c r="BG386" s="211">
        <f>IF(N386="zákl. přenesená",J386,0)</f>
        <v>0</v>
      </c>
      <c r="BH386" s="211">
        <f>IF(N386="sníž. přenesená",J386,0)</f>
        <v>0</v>
      </c>
      <c r="BI386" s="211">
        <f>IF(N386="nulová",J386,0)</f>
        <v>0</v>
      </c>
      <c r="BJ386" s="19" t="s">
        <v>34</v>
      </c>
      <c r="BK386" s="211">
        <f>ROUND(I386*H386,2)</f>
        <v>0</v>
      </c>
      <c r="BL386" s="19" t="s">
        <v>234</v>
      </c>
      <c r="BM386" s="210" t="s">
        <v>600</v>
      </c>
    </row>
    <row r="387" s="2" customFormat="1">
      <c r="A387" s="40"/>
      <c r="B387" s="41"/>
      <c r="C387" s="42"/>
      <c r="D387" s="212" t="s">
        <v>133</v>
      </c>
      <c r="E387" s="42"/>
      <c r="F387" s="213" t="s">
        <v>601</v>
      </c>
      <c r="G387" s="42"/>
      <c r="H387" s="42"/>
      <c r="I387" s="214"/>
      <c r="J387" s="42"/>
      <c r="K387" s="42"/>
      <c r="L387" s="46"/>
      <c r="M387" s="215"/>
      <c r="N387" s="216"/>
      <c r="O387" s="86"/>
      <c r="P387" s="86"/>
      <c r="Q387" s="86"/>
      <c r="R387" s="86"/>
      <c r="S387" s="86"/>
      <c r="T387" s="87"/>
      <c r="U387" s="40"/>
      <c r="V387" s="40"/>
      <c r="W387" s="40"/>
      <c r="X387" s="40"/>
      <c r="Y387" s="40"/>
      <c r="Z387" s="40"/>
      <c r="AA387" s="40"/>
      <c r="AB387" s="40"/>
      <c r="AC387" s="40"/>
      <c r="AD387" s="40"/>
      <c r="AE387" s="40"/>
      <c r="AT387" s="19" t="s">
        <v>133</v>
      </c>
      <c r="AU387" s="19" t="s">
        <v>79</v>
      </c>
    </row>
    <row r="388" s="12" customFormat="1" ht="22.8" customHeight="1">
      <c r="A388" s="12"/>
      <c r="B388" s="183"/>
      <c r="C388" s="184"/>
      <c r="D388" s="185" t="s">
        <v>72</v>
      </c>
      <c r="E388" s="197" t="s">
        <v>602</v>
      </c>
      <c r="F388" s="197" t="s">
        <v>603</v>
      </c>
      <c r="G388" s="184"/>
      <c r="H388" s="184"/>
      <c r="I388" s="187"/>
      <c r="J388" s="198">
        <f>BK388</f>
        <v>0</v>
      </c>
      <c r="K388" s="184"/>
      <c r="L388" s="189"/>
      <c r="M388" s="190"/>
      <c r="N388" s="191"/>
      <c r="O388" s="191"/>
      <c r="P388" s="192">
        <f>SUM(P389:P397)</f>
        <v>0</v>
      </c>
      <c r="Q388" s="191"/>
      <c r="R388" s="192">
        <f>SUM(R389:R397)</f>
        <v>0.040585250000000003</v>
      </c>
      <c r="S388" s="191"/>
      <c r="T388" s="193">
        <f>SUM(T389:T397)</f>
        <v>0.024</v>
      </c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R388" s="194" t="s">
        <v>79</v>
      </c>
      <c r="AT388" s="195" t="s">
        <v>72</v>
      </c>
      <c r="AU388" s="195" t="s">
        <v>34</v>
      </c>
      <c r="AY388" s="194" t="s">
        <v>123</v>
      </c>
      <c r="BK388" s="196">
        <f>SUM(BK389:BK397)</f>
        <v>0</v>
      </c>
    </row>
    <row r="389" s="2" customFormat="1" ht="24.15" customHeight="1">
      <c r="A389" s="40"/>
      <c r="B389" s="41"/>
      <c r="C389" s="199" t="s">
        <v>604</v>
      </c>
      <c r="D389" s="199" t="s">
        <v>126</v>
      </c>
      <c r="E389" s="200" t="s">
        <v>605</v>
      </c>
      <c r="F389" s="201" t="s">
        <v>606</v>
      </c>
      <c r="G389" s="202" t="s">
        <v>129</v>
      </c>
      <c r="H389" s="203">
        <v>1</v>
      </c>
      <c r="I389" s="204"/>
      <c r="J389" s="205">
        <f>ROUND(I389*H389,2)</f>
        <v>0</v>
      </c>
      <c r="K389" s="201" t="s">
        <v>130</v>
      </c>
      <c r="L389" s="46"/>
      <c r="M389" s="206" t="s">
        <v>19</v>
      </c>
      <c r="N389" s="207" t="s">
        <v>44</v>
      </c>
      <c r="O389" s="86"/>
      <c r="P389" s="208">
        <f>O389*H389</f>
        <v>0</v>
      </c>
      <c r="Q389" s="208">
        <v>0</v>
      </c>
      <c r="R389" s="208">
        <f>Q389*H389</f>
        <v>0</v>
      </c>
      <c r="S389" s="208">
        <v>0</v>
      </c>
      <c r="T389" s="209">
        <f>S389*H389</f>
        <v>0</v>
      </c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R389" s="210" t="s">
        <v>234</v>
      </c>
      <c r="AT389" s="210" t="s">
        <v>126</v>
      </c>
      <c r="AU389" s="210" t="s">
        <v>79</v>
      </c>
      <c r="AY389" s="19" t="s">
        <v>123</v>
      </c>
      <c r="BE389" s="211">
        <f>IF(N389="základní",J389,0)</f>
        <v>0</v>
      </c>
      <c r="BF389" s="211">
        <f>IF(N389="snížená",J389,0)</f>
        <v>0</v>
      </c>
      <c r="BG389" s="211">
        <f>IF(N389="zákl. přenesená",J389,0)</f>
        <v>0</v>
      </c>
      <c r="BH389" s="211">
        <f>IF(N389="sníž. přenesená",J389,0)</f>
        <v>0</v>
      </c>
      <c r="BI389" s="211">
        <f>IF(N389="nulová",J389,0)</f>
        <v>0</v>
      </c>
      <c r="BJ389" s="19" t="s">
        <v>34</v>
      </c>
      <c r="BK389" s="211">
        <f>ROUND(I389*H389,2)</f>
        <v>0</v>
      </c>
      <c r="BL389" s="19" t="s">
        <v>234</v>
      </c>
      <c r="BM389" s="210" t="s">
        <v>607</v>
      </c>
    </row>
    <row r="390" s="2" customFormat="1">
      <c r="A390" s="40"/>
      <c r="B390" s="41"/>
      <c r="C390" s="42"/>
      <c r="D390" s="212" t="s">
        <v>133</v>
      </c>
      <c r="E390" s="42"/>
      <c r="F390" s="213" t="s">
        <v>608</v>
      </c>
      <c r="G390" s="42"/>
      <c r="H390" s="42"/>
      <c r="I390" s="214"/>
      <c r="J390" s="42"/>
      <c r="K390" s="42"/>
      <c r="L390" s="46"/>
      <c r="M390" s="215"/>
      <c r="N390" s="216"/>
      <c r="O390" s="86"/>
      <c r="P390" s="86"/>
      <c r="Q390" s="86"/>
      <c r="R390" s="86"/>
      <c r="S390" s="86"/>
      <c r="T390" s="87"/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T390" s="19" t="s">
        <v>133</v>
      </c>
      <c r="AU390" s="19" t="s">
        <v>79</v>
      </c>
    </row>
    <row r="391" s="2" customFormat="1" ht="16.5" customHeight="1">
      <c r="A391" s="40"/>
      <c r="B391" s="41"/>
      <c r="C391" s="250" t="s">
        <v>609</v>
      </c>
      <c r="D391" s="250" t="s">
        <v>150</v>
      </c>
      <c r="E391" s="251" t="s">
        <v>610</v>
      </c>
      <c r="F391" s="252" t="s">
        <v>611</v>
      </c>
      <c r="G391" s="253" t="s">
        <v>168</v>
      </c>
      <c r="H391" s="254">
        <v>1.675</v>
      </c>
      <c r="I391" s="255"/>
      <c r="J391" s="256">
        <f>ROUND(I391*H391,2)</f>
        <v>0</v>
      </c>
      <c r="K391" s="252" t="s">
        <v>130</v>
      </c>
      <c r="L391" s="257"/>
      <c r="M391" s="258" t="s">
        <v>19</v>
      </c>
      <c r="N391" s="259" t="s">
        <v>44</v>
      </c>
      <c r="O391" s="86"/>
      <c r="P391" s="208">
        <f>O391*H391</f>
        <v>0</v>
      </c>
      <c r="Q391" s="208">
        <v>0.024230000000000002</v>
      </c>
      <c r="R391" s="208">
        <f>Q391*H391</f>
        <v>0.040585250000000003</v>
      </c>
      <c r="S391" s="208">
        <v>0</v>
      </c>
      <c r="T391" s="209">
        <f>S391*H391</f>
        <v>0</v>
      </c>
      <c r="U391" s="40"/>
      <c r="V391" s="40"/>
      <c r="W391" s="40"/>
      <c r="X391" s="40"/>
      <c r="Y391" s="40"/>
      <c r="Z391" s="40"/>
      <c r="AA391" s="40"/>
      <c r="AB391" s="40"/>
      <c r="AC391" s="40"/>
      <c r="AD391" s="40"/>
      <c r="AE391" s="40"/>
      <c r="AR391" s="210" t="s">
        <v>333</v>
      </c>
      <c r="AT391" s="210" t="s">
        <v>150</v>
      </c>
      <c r="AU391" s="210" t="s">
        <v>79</v>
      </c>
      <c r="AY391" s="19" t="s">
        <v>123</v>
      </c>
      <c r="BE391" s="211">
        <f>IF(N391="základní",J391,0)</f>
        <v>0</v>
      </c>
      <c r="BF391" s="211">
        <f>IF(N391="snížená",J391,0)</f>
        <v>0</v>
      </c>
      <c r="BG391" s="211">
        <f>IF(N391="zákl. přenesená",J391,0)</f>
        <v>0</v>
      </c>
      <c r="BH391" s="211">
        <f>IF(N391="sníž. přenesená",J391,0)</f>
        <v>0</v>
      </c>
      <c r="BI391" s="211">
        <f>IF(N391="nulová",J391,0)</f>
        <v>0</v>
      </c>
      <c r="BJ391" s="19" t="s">
        <v>34</v>
      </c>
      <c r="BK391" s="211">
        <f>ROUND(I391*H391,2)</f>
        <v>0</v>
      </c>
      <c r="BL391" s="19" t="s">
        <v>234</v>
      </c>
      <c r="BM391" s="210" t="s">
        <v>612</v>
      </c>
    </row>
    <row r="392" s="14" customFormat="1">
      <c r="A392" s="14"/>
      <c r="B392" s="228"/>
      <c r="C392" s="229"/>
      <c r="D392" s="219" t="s">
        <v>135</v>
      </c>
      <c r="E392" s="230" t="s">
        <v>19</v>
      </c>
      <c r="F392" s="231" t="s">
        <v>613</v>
      </c>
      <c r="G392" s="229"/>
      <c r="H392" s="232">
        <v>1.675</v>
      </c>
      <c r="I392" s="233"/>
      <c r="J392" s="229"/>
      <c r="K392" s="229"/>
      <c r="L392" s="234"/>
      <c r="M392" s="235"/>
      <c r="N392" s="236"/>
      <c r="O392" s="236"/>
      <c r="P392" s="236"/>
      <c r="Q392" s="236"/>
      <c r="R392" s="236"/>
      <c r="S392" s="236"/>
      <c r="T392" s="237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38" t="s">
        <v>135</v>
      </c>
      <c r="AU392" s="238" t="s">
        <v>79</v>
      </c>
      <c r="AV392" s="14" t="s">
        <v>79</v>
      </c>
      <c r="AW392" s="14" t="s">
        <v>33</v>
      </c>
      <c r="AX392" s="14" t="s">
        <v>73</v>
      </c>
      <c r="AY392" s="238" t="s">
        <v>123</v>
      </c>
    </row>
    <row r="393" s="15" customFormat="1">
      <c r="A393" s="15"/>
      <c r="B393" s="239"/>
      <c r="C393" s="240"/>
      <c r="D393" s="219" t="s">
        <v>135</v>
      </c>
      <c r="E393" s="241" t="s">
        <v>19</v>
      </c>
      <c r="F393" s="242" t="s">
        <v>137</v>
      </c>
      <c r="G393" s="240"/>
      <c r="H393" s="243">
        <v>1.675</v>
      </c>
      <c r="I393" s="244"/>
      <c r="J393" s="240"/>
      <c r="K393" s="240"/>
      <c r="L393" s="245"/>
      <c r="M393" s="246"/>
      <c r="N393" s="247"/>
      <c r="O393" s="247"/>
      <c r="P393" s="247"/>
      <c r="Q393" s="247"/>
      <c r="R393" s="247"/>
      <c r="S393" s="247"/>
      <c r="T393" s="248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T393" s="249" t="s">
        <v>135</v>
      </c>
      <c r="AU393" s="249" t="s">
        <v>79</v>
      </c>
      <c r="AV393" s="15" t="s">
        <v>131</v>
      </c>
      <c r="AW393" s="15" t="s">
        <v>33</v>
      </c>
      <c r="AX393" s="15" t="s">
        <v>34</v>
      </c>
      <c r="AY393" s="249" t="s">
        <v>123</v>
      </c>
    </row>
    <row r="394" s="2" customFormat="1" ht="16.5" customHeight="1">
      <c r="A394" s="40"/>
      <c r="B394" s="41"/>
      <c r="C394" s="199" t="s">
        <v>614</v>
      </c>
      <c r="D394" s="199" t="s">
        <v>126</v>
      </c>
      <c r="E394" s="200" t="s">
        <v>615</v>
      </c>
      <c r="F394" s="201" t="s">
        <v>616</v>
      </c>
      <c r="G394" s="202" t="s">
        <v>129</v>
      </c>
      <c r="H394" s="203">
        <v>1</v>
      </c>
      <c r="I394" s="204"/>
      <c r="J394" s="205">
        <f>ROUND(I394*H394,2)</f>
        <v>0</v>
      </c>
      <c r="K394" s="201" t="s">
        <v>130</v>
      </c>
      <c r="L394" s="46"/>
      <c r="M394" s="206" t="s">
        <v>19</v>
      </c>
      <c r="N394" s="207" t="s">
        <v>44</v>
      </c>
      <c r="O394" s="86"/>
      <c r="P394" s="208">
        <f>O394*H394</f>
        <v>0</v>
      </c>
      <c r="Q394" s="208">
        <v>0</v>
      </c>
      <c r="R394" s="208">
        <f>Q394*H394</f>
        <v>0</v>
      </c>
      <c r="S394" s="208">
        <v>0.024</v>
      </c>
      <c r="T394" s="209">
        <f>S394*H394</f>
        <v>0.024</v>
      </c>
      <c r="U394" s="40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R394" s="210" t="s">
        <v>234</v>
      </c>
      <c r="AT394" s="210" t="s">
        <v>126</v>
      </c>
      <c r="AU394" s="210" t="s">
        <v>79</v>
      </c>
      <c r="AY394" s="19" t="s">
        <v>123</v>
      </c>
      <c r="BE394" s="211">
        <f>IF(N394="základní",J394,0)</f>
        <v>0</v>
      </c>
      <c r="BF394" s="211">
        <f>IF(N394="snížená",J394,0)</f>
        <v>0</v>
      </c>
      <c r="BG394" s="211">
        <f>IF(N394="zákl. přenesená",J394,0)</f>
        <v>0</v>
      </c>
      <c r="BH394" s="211">
        <f>IF(N394="sníž. přenesená",J394,0)</f>
        <v>0</v>
      </c>
      <c r="BI394" s="211">
        <f>IF(N394="nulová",J394,0)</f>
        <v>0</v>
      </c>
      <c r="BJ394" s="19" t="s">
        <v>34</v>
      </c>
      <c r="BK394" s="211">
        <f>ROUND(I394*H394,2)</f>
        <v>0</v>
      </c>
      <c r="BL394" s="19" t="s">
        <v>234</v>
      </c>
      <c r="BM394" s="210" t="s">
        <v>617</v>
      </c>
    </row>
    <row r="395" s="2" customFormat="1">
      <c r="A395" s="40"/>
      <c r="B395" s="41"/>
      <c r="C395" s="42"/>
      <c r="D395" s="212" t="s">
        <v>133</v>
      </c>
      <c r="E395" s="42"/>
      <c r="F395" s="213" t="s">
        <v>618</v>
      </c>
      <c r="G395" s="42"/>
      <c r="H395" s="42"/>
      <c r="I395" s="214"/>
      <c r="J395" s="42"/>
      <c r="K395" s="42"/>
      <c r="L395" s="46"/>
      <c r="M395" s="215"/>
      <c r="N395" s="216"/>
      <c r="O395" s="86"/>
      <c r="P395" s="86"/>
      <c r="Q395" s="86"/>
      <c r="R395" s="86"/>
      <c r="S395" s="86"/>
      <c r="T395" s="87"/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T395" s="19" t="s">
        <v>133</v>
      </c>
      <c r="AU395" s="19" t="s">
        <v>79</v>
      </c>
    </row>
    <row r="396" s="2" customFormat="1" ht="24.15" customHeight="1">
      <c r="A396" s="40"/>
      <c r="B396" s="41"/>
      <c r="C396" s="199" t="s">
        <v>619</v>
      </c>
      <c r="D396" s="199" t="s">
        <v>126</v>
      </c>
      <c r="E396" s="200" t="s">
        <v>620</v>
      </c>
      <c r="F396" s="201" t="s">
        <v>621</v>
      </c>
      <c r="G396" s="202" t="s">
        <v>441</v>
      </c>
      <c r="H396" s="260"/>
      <c r="I396" s="204"/>
      <c r="J396" s="205">
        <f>ROUND(I396*H396,2)</f>
        <v>0</v>
      </c>
      <c r="K396" s="201" t="s">
        <v>130</v>
      </c>
      <c r="L396" s="46"/>
      <c r="M396" s="206" t="s">
        <v>19</v>
      </c>
      <c r="N396" s="207" t="s">
        <v>44</v>
      </c>
      <c r="O396" s="86"/>
      <c r="P396" s="208">
        <f>O396*H396</f>
        <v>0</v>
      </c>
      <c r="Q396" s="208">
        <v>0</v>
      </c>
      <c r="R396" s="208">
        <f>Q396*H396</f>
        <v>0</v>
      </c>
      <c r="S396" s="208">
        <v>0</v>
      </c>
      <c r="T396" s="209">
        <f>S396*H396</f>
        <v>0</v>
      </c>
      <c r="U396" s="40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R396" s="210" t="s">
        <v>234</v>
      </c>
      <c r="AT396" s="210" t="s">
        <v>126</v>
      </c>
      <c r="AU396" s="210" t="s">
        <v>79</v>
      </c>
      <c r="AY396" s="19" t="s">
        <v>123</v>
      </c>
      <c r="BE396" s="211">
        <f>IF(N396="základní",J396,0)</f>
        <v>0</v>
      </c>
      <c r="BF396" s="211">
        <f>IF(N396="snížená",J396,0)</f>
        <v>0</v>
      </c>
      <c r="BG396" s="211">
        <f>IF(N396="zákl. přenesená",J396,0)</f>
        <v>0</v>
      </c>
      <c r="BH396" s="211">
        <f>IF(N396="sníž. přenesená",J396,0)</f>
        <v>0</v>
      </c>
      <c r="BI396" s="211">
        <f>IF(N396="nulová",J396,0)</f>
        <v>0</v>
      </c>
      <c r="BJ396" s="19" t="s">
        <v>34</v>
      </c>
      <c r="BK396" s="211">
        <f>ROUND(I396*H396,2)</f>
        <v>0</v>
      </c>
      <c r="BL396" s="19" t="s">
        <v>234</v>
      </c>
      <c r="BM396" s="210" t="s">
        <v>622</v>
      </c>
    </row>
    <row r="397" s="2" customFormat="1">
      <c r="A397" s="40"/>
      <c r="B397" s="41"/>
      <c r="C397" s="42"/>
      <c r="D397" s="212" t="s">
        <v>133</v>
      </c>
      <c r="E397" s="42"/>
      <c r="F397" s="213" t="s">
        <v>623</v>
      </c>
      <c r="G397" s="42"/>
      <c r="H397" s="42"/>
      <c r="I397" s="214"/>
      <c r="J397" s="42"/>
      <c r="K397" s="42"/>
      <c r="L397" s="46"/>
      <c r="M397" s="215"/>
      <c r="N397" s="216"/>
      <c r="O397" s="86"/>
      <c r="P397" s="86"/>
      <c r="Q397" s="86"/>
      <c r="R397" s="86"/>
      <c r="S397" s="86"/>
      <c r="T397" s="87"/>
      <c r="U397" s="40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  <c r="AT397" s="19" t="s">
        <v>133</v>
      </c>
      <c r="AU397" s="19" t="s">
        <v>79</v>
      </c>
    </row>
    <row r="398" s="12" customFormat="1" ht="22.8" customHeight="1">
      <c r="A398" s="12"/>
      <c r="B398" s="183"/>
      <c r="C398" s="184"/>
      <c r="D398" s="185" t="s">
        <v>72</v>
      </c>
      <c r="E398" s="197" t="s">
        <v>624</v>
      </c>
      <c r="F398" s="197" t="s">
        <v>625</v>
      </c>
      <c r="G398" s="184"/>
      <c r="H398" s="184"/>
      <c r="I398" s="187"/>
      <c r="J398" s="198">
        <f>BK398</f>
        <v>0</v>
      </c>
      <c r="K398" s="184"/>
      <c r="L398" s="189"/>
      <c r="M398" s="190"/>
      <c r="N398" s="191"/>
      <c r="O398" s="191"/>
      <c r="P398" s="192">
        <f>SUM(P399:P405)</f>
        <v>0</v>
      </c>
      <c r="Q398" s="191"/>
      <c r="R398" s="192">
        <f>SUM(R399:R405)</f>
        <v>0.00013999999999999999</v>
      </c>
      <c r="S398" s="191"/>
      <c r="T398" s="193">
        <f>SUM(T399:T405)</f>
        <v>0</v>
      </c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R398" s="194" t="s">
        <v>79</v>
      </c>
      <c r="AT398" s="195" t="s">
        <v>72</v>
      </c>
      <c r="AU398" s="195" t="s">
        <v>34</v>
      </c>
      <c r="AY398" s="194" t="s">
        <v>123</v>
      </c>
      <c r="BK398" s="196">
        <f>SUM(BK399:BK405)</f>
        <v>0</v>
      </c>
    </row>
    <row r="399" s="2" customFormat="1" ht="16.5" customHeight="1">
      <c r="A399" s="40"/>
      <c r="B399" s="41"/>
      <c r="C399" s="199" t="s">
        <v>626</v>
      </c>
      <c r="D399" s="199" t="s">
        <v>126</v>
      </c>
      <c r="E399" s="200" t="s">
        <v>627</v>
      </c>
      <c r="F399" s="201" t="s">
        <v>628</v>
      </c>
      <c r="G399" s="202" t="s">
        <v>629</v>
      </c>
      <c r="H399" s="203">
        <v>2</v>
      </c>
      <c r="I399" s="204"/>
      <c r="J399" s="205">
        <f>ROUND(I399*H399,2)</f>
        <v>0</v>
      </c>
      <c r="K399" s="201" t="s">
        <v>130</v>
      </c>
      <c r="L399" s="46"/>
      <c r="M399" s="206" t="s">
        <v>19</v>
      </c>
      <c r="N399" s="207" t="s">
        <v>44</v>
      </c>
      <c r="O399" s="86"/>
      <c r="P399" s="208">
        <f>O399*H399</f>
        <v>0</v>
      </c>
      <c r="Q399" s="208">
        <v>6.9999999999999994E-05</v>
      </c>
      <c r="R399" s="208">
        <f>Q399*H399</f>
        <v>0.00013999999999999999</v>
      </c>
      <c r="S399" s="208">
        <v>0</v>
      </c>
      <c r="T399" s="209">
        <f>S399*H399</f>
        <v>0</v>
      </c>
      <c r="U399" s="40"/>
      <c r="V399" s="40"/>
      <c r="W399" s="40"/>
      <c r="X399" s="40"/>
      <c r="Y399" s="40"/>
      <c r="Z399" s="40"/>
      <c r="AA399" s="40"/>
      <c r="AB399" s="40"/>
      <c r="AC399" s="40"/>
      <c r="AD399" s="40"/>
      <c r="AE399" s="40"/>
      <c r="AR399" s="210" t="s">
        <v>234</v>
      </c>
      <c r="AT399" s="210" t="s">
        <v>126</v>
      </c>
      <c r="AU399" s="210" t="s">
        <v>79</v>
      </c>
      <c r="AY399" s="19" t="s">
        <v>123</v>
      </c>
      <c r="BE399" s="211">
        <f>IF(N399="základní",J399,0)</f>
        <v>0</v>
      </c>
      <c r="BF399" s="211">
        <f>IF(N399="snížená",J399,0)</f>
        <v>0</v>
      </c>
      <c r="BG399" s="211">
        <f>IF(N399="zákl. přenesená",J399,0)</f>
        <v>0</v>
      </c>
      <c r="BH399" s="211">
        <f>IF(N399="sníž. přenesená",J399,0)</f>
        <v>0</v>
      </c>
      <c r="BI399" s="211">
        <f>IF(N399="nulová",J399,0)</f>
        <v>0</v>
      </c>
      <c r="BJ399" s="19" t="s">
        <v>34</v>
      </c>
      <c r="BK399" s="211">
        <f>ROUND(I399*H399,2)</f>
        <v>0</v>
      </c>
      <c r="BL399" s="19" t="s">
        <v>234</v>
      </c>
      <c r="BM399" s="210" t="s">
        <v>630</v>
      </c>
    </row>
    <row r="400" s="2" customFormat="1">
      <c r="A400" s="40"/>
      <c r="B400" s="41"/>
      <c r="C400" s="42"/>
      <c r="D400" s="212" t="s">
        <v>133</v>
      </c>
      <c r="E400" s="42"/>
      <c r="F400" s="213" t="s">
        <v>631</v>
      </c>
      <c r="G400" s="42"/>
      <c r="H400" s="42"/>
      <c r="I400" s="214"/>
      <c r="J400" s="42"/>
      <c r="K400" s="42"/>
      <c r="L400" s="46"/>
      <c r="M400" s="215"/>
      <c r="N400" s="216"/>
      <c r="O400" s="86"/>
      <c r="P400" s="86"/>
      <c r="Q400" s="86"/>
      <c r="R400" s="86"/>
      <c r="S400" s="86"/>
      <c r="T400" s="87"/>
      <c r="U400" s="40"/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T400" s="19" t="s">
        <v>133</v>
      </c>
      <c r="AU400" s="19" t="s">
        <v>79</v>
      </c>
    </row>
    <row r="401" s="13" customFormat="1">
      <c r="A401" s="13"/>
      <c r="B401" s="217"/>
      <c r="C401" s="218"/>
      <c r="D401" s="219" t="s">
        <v>135</v>
      </c>
      <c r="E401" s="220" t="s">
        <v>19</v>
      </c>
      <c r="F401" s="221" t="s">
        <v>632</v>
      </c>
      <c r="G401" s="218"/>
      <c r="H401" s="220" t="s">
        <v>19</v>
      </c>
      <c r="I401" s="222"/>
      <c r="J401" s="218"/>
      <c r="K401" s="218"/>
      <c r="L401" s="223"/>
      <c r="M401" s="224"/>
      <c r="N401" s="225"/>
      <c r="O401" s="225"/>
      <c r="P401" s="225"/>
      <c r="Q401" s="225"/>
      <c r="R401" s="225"/>
      <c r="S401" s="225"/>
      <c r="T401" s="226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27" t="s">
        <v>135</v>
      </c>
      <c r="AU401" s="227" t="s">
        <v>79</v>
      </c>
      <c r="AV401" s="13" t="s">
        <v>34</v>
      </c>
      <c r="AW401" s="13" t="s">
        <v>33</v>
      </c>
      <c r="AX401" s="13" t="s">
        <v>73</v>
      </c>
      <c r="AY401" s="227" t="s">
        <v>123</v>
      </c>
    </row>
    <row r="402" s="14" customFormat="1">
      <c r="A402" s="14"/>
      <c r="B402" s="228"/>
      <c r="C402" s="229"/>
      <c r="D402" s="219" t="s">
        <v>135</v>
      </c>
      <c r="E402" s="230" t="s">
        <v>19</v>
      </c>
      <c r="F402" s="231" t="s">
        <v>79</v>
      </c>
      <c r="G402" s="229"/>
      <c r="H402" s="232">
        <v>2</v>
      </c>
      <c r="I402" s="233"/>
      <c r="J402" s="229"/>
      <c r="K402" s="229"/>
      <c r="L402" s="234"/>
      <c r="M402" s="235"/>
      <c r="N402" s="236"/>
      <c r="O402" s="236"/>
      <c r="P402" s="236"/>
      <c r="Q402" s="236"/>
      <c r="R402" s="236"/>
      <c r="S402" s="236"/>
      <c r="T402" s="237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38" t="s">
        <v>135</v>
      </c>
      <c r="AU402" s="238" t="s">
        <v>79</v>
      </c>
      <c r="AV402" s="14" t="s">
        <v>79</v>
      </c>
      <c r="AW402" s="14" t="s">
        <v>33</v>
      </c>
      <c r="AX402" s="14" t="s">
        <v>73</v>
      </c>
      <c r="AY402" s="238" t="s">
        <v>123</v>
      </c>
    </row>
    <row r="403" s="15" customFormat="1">
      <c r="A403" s="15"/>
      <c r="B403" s="239"/>
      <c r="C403" s="240"/>
      <c r="D403" s="219" t="s">
        <v>135</v>
      </c>
      <c r="E403" s="241" t="s">
        <v>19</v>
      </c>
      <c r="F403" s="242" t="s">
        <v>137</v>
      </c>
      <c r="G403" s="240"/>
      <c r="H403" s="243">
        <v>2</v>
      </c>
      <c r="I403" s="244"/>
      <c r="J403" s="240"/>
      <c r="K403" s="240"/>
      <c r="L403" s="245"/>
      <c r="M403" s="246"/>
      <c r="N403" s="247"/>
      <c r="O403" s="247"/>
      <c r="P403" s="247"/>
      <c r="Q403" s="247"/>
      <c r="R403" s="247"/>
      <c r="S403" s="247"/>
      <c r="T403" s="248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T403" s="249" t="s">
        <v>135</v>
      </c>
      <c r="AU403" s="249" t="s">
        <v>79</v>
      </c>
      <c r="AV403" s="15" t="s">
        <v>131</v>
      </c>
      <c r="AW403" s="15" t="s">
        <v>33</v>
      </c>
      <c r="AX403" s="15" t="s">
        <v>34</v>
      </c>
      <c r="AY403" s="249" t="s">
        <v>123</v>
      </c>
    </row>
    <row r="404" s="2" customFormat="1" ht="24.15" customHeight="1">
      <c r="A404" s="40"/>
      <c r="B404" s="41"/>
      <c r="C404" s="199" t="s">
        <v>633</v>
      </c>
      <c r="D404" s="199" t="s">
        <v>126</v>
      </c>
      <c r="E404" s="200" t="s">
        <v>634</v>
      </c>
      <c r="F404" s="201" t="s">
        <v>635</v>
      </c>
      <c r="G404" s="202" t="s">
        <v>441</v>
      </c>
      <c r="H404" s="260"/>
      <c r="I404" s="204"/>
      <c r="J404" s="205">
        <f>ROUND(I404*H404,2)</f>
        <v>0</v>
      </c>
      <c r="K404" s="201" t="s">
        <v>130</v>
      </c>
      <c r="L404" s="46"/>
      <c r="M404" s="206" t="s">
        <v>19</v>
      </c>
      <c r="N404" s="207" t="s">
        <v>44</v>
      </c>
      <c r="O404" s="86"/>
      <c r="P404" s="208">
        <f>O404*H404</f>
        <v>0</v>
      </c>
      <c r="Q404" s="208">
        <v>0</v>
      </c>
      <c r="R404" s="208">
        <f>Q404*H404</f>
        <v>0</v>
      </c>
      <c r="S404" s="208">
        <v>0</v>
      </c>
      <c r="T404" s="209">
        <f>S404*H404</f>
        <v>0</v>
      </c>
      <c r="U404" s="40"/>
      <c r="V404" s="40"/>
      <c r="W404" s="40"/>
      <c r="X404" s="40"/>
      <c r="Y404" s="40"/>
      <c r="Z404" s="40"/>
      <c r="AA404" s="40"/>
      <c r="AB404" s="40"/>
      <c r="AC404" s="40"/>
      <c r="AD404" s="40"/>
      <c r="AE404" s="40"/>
      <c r="AR404" s="210" t="s">
        <v>234</v>
      </c>
      <c r="AT404" s="210" t="s">
        <v>126</v>
      </c>
      <c r="AU404" s="210" t="s">
        <v>79</v>
      </c>
      <c r="AY404" s="19" t="s">
        <v>123</v>
      </c>
      <c r="BE404" s="211">
        <f>IF(N404="základní",J404,0)</f>
        <v>0</v>
      </c>
      <c r="BF404" s="211">
        <f>IF(N404="snížená",J404,0)</f>
        <v>0</v>
      </c>
      <c r="BG404" s="211">
        <f>IF(N404="zákl. přenesená",J404,0)</f>
        <v>0</v>
      </c>
      <c r="BH404" s="211">
        <f>IF(N404="sníž. přenesená",J404,0)</f>
        <v>0</v>
      </c>
      <c r="BI404" s="211">
        <f>IF(N404="nulová",J404,0)</f>
        <v>0</v>
      </c>
      <c r="BJ404" s="19" t="s">
        <v>34</v>
      </c>
      <c r="BK404" s="211">
        <f>ROUND(I404*H404,2)</f>
        <v>0</v>
      </c>
      <c r="BL404" s="19" t="s">
        <v>234</v>
      </c>
      <c r="BM404" s="210" t="s">
        <v>636</v>
      </c>
    </row>
    <row r="405" s="2" customFormat="1">
      <c r="A405" s="40"/>
      <c r="B405" s="41"/>
      <c r="C405" s="42"/>
      <c r="D405" s="212" t="s">
        <v>133</v>
      </c>
      <c r="E405" s="42"/>
      <c r="F405" s="213" t="s">
        <v>637</v>
      </c>
      <c r="G405" s="42"/>
      <c r="H405" s="42"/>
      <c r="I405" s="214"/>
      <c r="J405" s="42"/>
      <c r="K405" s="42"/>
      <c r="L405" s="46"/>
      <c r="M405" s="215"/>
      <c r="N405" s="216"/>
      <c r="O405" s="86"/>
      <c r="P405" s="86"/>
      <c r="Q405" s="86"/>
      <c r="R405" s="86"/>
      <c r="S405" s="86"/>
      <c r="T405" s="87"/>
      <c r="U405" s="40"/>
      <c r="V405" s="40"/>
      <c r="W405" s="40"/>
      <c r="X405" s="40"/>
      <c r="Y405" s="40"/>
      <c r="Z405" s="40"/>
      <c r="AA405" s="40"/>
      <c r="AB405" s="40"/>
      <c r="AC405" s="40"/>
      <c r="AD405" s="40"/>
      <c r="AE405" s="40"/>
      <c r="AT405" s="19" t="s">
        <v>133</v>
      </c>
      <c r="AU405" s="19" t="s">
        <v>79</v>
      </c>
    </row>
    <row r="406" s="12" customFormat="1" ht="22.8" customHeight="1">
      <c r="A406" s="12"/>
      <c r="B406" s="183"/>
      <c r="C406" s="184"/>
      <c r="D406" s="185" t="s">
        <v>72</v>
      </c>
      <c r="E406" s="197" t="s">
        <v>638</v>
      </c>
      <c r="F406" s="197" t="s">
        <v>639</v>
      </c>
      <c r="G406" s="184"/>
      <c r="H406" s="184"/>
      <c r="I406" s="187"/>
      <c r="J406" s="198">
        <f>BK406</f>
        <v>0</v>
      </c>
      <c r="K406" s="184"/>
      <c r="L406" s="189"/>
      <c r="M406" s="190"/>
      <c r="N406" s="191"/>
      <c r="O406" s="191"/>
      <c r="P406" s="192">
        <f>SUM(P407:P428)</f>
        <v>0</v>
      </c>
      <c r="Q406" s="191"/>
      <c r="R406" s="192">
        <f>SUM(R407:R428)</f>
        <v>0.063766409999999996</v>
      </c>
      <c r="S406" s="191"/>
      <c r="T406" s="193">
        <f>SUM(T407:T428)</f>
        <v>0</v>
      </c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R406" s="194" t="s">
        <v>79</v>
      </c>
      <c r="AT406" s="195" t="s">
        <v>72</v>
      </c>
      <c r="AU406" s="195" t="s">
        <v>34</v>
      </c>
      <c r="AY406" s="194" t="s">
        <v>123</v>
      </c>
      <c r="BK406" s="196">
        <f>SUM(BK407:BK428)</f>
        <v>0</v>
      </c>
    </row>
    <row r="407" s="2" customFormat="1" ht="16.5" customHeight="1">
      <c r="A407" s="40"/>
      <c r="B407" s="41"/>
      <c r="C407" s="199" t="s">
        <v>640</v>
      </c>
      <c r="D407" s="199" t="s">
        <v>126</v>
      </c>
      <c r="E407" s="200" t="s">
        <v>641</v>
      </c>
      <c r="F407" s="201" t="s">
        <v>642</v>
      </c>
      <c r="G407" s="202" t="s">
        <v>168</v>
      </c>
      <c r="H407" s="203">
        <v>2.8199999999999998</v>
      </c>
      <c r="I407" s="204"/>
      <c r="J407" s="205">
        <f>ROUND(I407*H407,2)</f>
        <v>0</v>
      </c>
      <c r="K407" s="201" t="s">
        <v>130</v>
      </c>
      <c r="L407" s="46"/>
      <c r="M407" s="206" t="s">
        <v>19</v>
      </c>
      <c r="N407" s="207" t="s">
        <v>44</v>
      </c>
      <c r="O407" s="86"/>
      <c r="P407" s="208">
        <f>O407*H407</f>
        <v>0</v>
      </c>
      <c r="Q407" s="208">
        <v>0.00012999999999999999</v>
      </c>
      <c r="R407" s="208">
        <f>Q407*H407</f>
        <v>0.00036659999999999997</v>
      </c>
      <c r="S407" s="208">
        <v>0</v>
      </c>
      <c r="T407" s="209">
        <f>S407*H407</f>
        <v>0</v>
      </c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R407" s="210" t="s">
        <v>234</v>
      </c>
      <c r="AT407" s="210" t="s">
        <v>126</v>
      </c>
      <c r="AU407" s="210" t="s">
        <v>79</v>
      </c>
      <c r="AY407" s="19" t="s">
        <v>123</v>
      </c>
      <c r="BE407" s="211">
        <f>IF(N407="základní",J407,0)</f>
        <v>0</v>
      </c>
      <c r="BF407" s="211">
        <f>IF(N407="snížená",J407,0)</f>
        <v>0</v>
      </c>
      <c r="BG407" s="211">
        <f>IF(N407="zákl. přenesená",J407,0)</f>
        <v>0</v>
      </c>
      <c r="BH407" s="211">
        <f>IF(N407="sníž. přenesená",J407,0)</f>
        <v>0</v>
      </c>
      <c r="BI407" s="211">
        <f>IF(N407="nulová",J407,0)</f>
        <v>0</v>
      </c>
      <c r="BJ407" s="19" t="s">
        <v>34</v>
      </c>
      <c r="BK407" s="211">
        <f>ROUND(I407*H407,2)</f>
        <v>0</v>
      </c>
      <c r="BL407" s="19" t="s">
        <v>234</v>
      </c>
      <c r="BM407" s="210" t="s">
        <v>643</v>
      </c>
    </row>
    <row r="408" s="2" customFormat="1">
      <c r="A408" s="40"/>
      <c r="B408" s="41"/>
      <c r="C408" s="42"/>
      <c r="D408" s="212" t="s">
        <v>133</v>
      </c>
      <c r="E408" s="42"/>
      <c r="F408" s="213" t="s">
        <v>644</v>
      </c>
      <c r="G408" s="42"/>
      <c r="H408" s="42"/>
      <c r="I408" s="214"/>
      <c r="J408" s="42"/>
      <c r="K408" s="42"/>
      <c r="L408" s="46"/>
      <c r="M408" s="215"/>
      <c r="N408" s="216"/>
      <c r="O408" s="86"/>
      <c r="P408" s="86"/>
      <c r="Q408" s="86"/>
      <c r="R408" s="86"/>
      <c r="S408" s="86"/>
      <c r="T408" s="87"/>
      <c r="U408" s="40"/>
      <c r="V408" s="40"/>
      <c r="W408" s="40"/>
      <c r="X408" s="40"/>
      <c r="Y408" s="40"/>
      <c r="Z408" s="40"/>
      <c r="AA408" s="40"/>
      <c r="AB408" s="40"/>
      <c r="AC408" s="40"/>
      <c r="AD408" s="40"/>
      <c r="AE408" s="40"/>
      <c r="AT408" s="19" t="s">
        <v>133</v>
      </c>
      <c r="AU408" s="19" t="s">
        <v>79</v>
      </c>
    </row>
    <row r="409" s="13" customFormat="1">
      <c r="A409" s="13"/>
      <c r="B409" s="217"/>
      <c r="C409" s="218"/>
      <c r="D409" s="219" t="s">
        <v>135</v>
      </c>
      <c r="E409" s="220" t="s">
        <v>19</v>
      </c>
      <c r="F409" s="221" t="s">
        <v>645</v>
      </c>
      <c r="G409" s="218"/>
      <c r="H409" s="220" t="s">
        <v>19</v>
      </c>
      <c r="I409" s="222"/>
      <c r="J409" s="218"/>
      <c r="K409" s="218"/>
      <c r="L409" s="223"/>
      <c r="M409" s="224"/>
      <c r="N409" s="225"/>
      <c r="O409" s="225"/>
      <c r="P409" s="225"/>
      <c r="Q409" s="225"/>
      <c r="R409" s="225"/>
      <c r="S409" s="225"/>
      <c r="T409" s="226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27" t="s">
        <v>135</v>
      </c>
      <c r="AU409" s="227" t="s">
        <v>79</v>
      </c>
      <c r="AV409" s="13" t="s">
        <v>34</v>
      </c>
      <c r="AW409" s="13" t="s">
        <v>33</v>
      </c>
      <c r="AX409" s="13" t="s">
        <v>73</v>
      </c>
      <c r="AY409" s="227" t="s">
        <v>123</v>
      </c>
    </row>
    <row r="410" s="14" customFormat="1">
      <c r="A410" s="14"/>
      <c r="B410" s="228"/>
      <c r="C410" s="229"/>
      <c r="D410" s="219" t="s">
        <v>135</v>
      </c>
      <c r="E410" s="230" t="s">
        <v>19</v>
      </c>
      <c r="F410" s="231" t="s">
        <v>646</v>
      </c>
      <c r="G410" s="229"/>
      <c r="H410" s="232">
        <v>2.8199999999999998</v>
      </c>
      <c r="I410" s="233"/>
      <c r="J410" s="229"/>
      <c r="K410" s="229"/>
      <c r="L410" s="234"/>
      <c r="M410" s="235"/>
      <c r="N410" s="236"/>
      <c r="O410" s="236"/>
      <c r="P410" s="236"/>
      <c r="Q410" s="236"/>
      <c r="R410" s="236"/>
      <c r="S410" s="236"/>
      <c r="T410" s="237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38" t="s">
        <v>135</v>
      </c>
      <c r="AU410" s="238" t="s">
        <v>79</v>
      </c>
      <c r="AV410" s="14" t="s">
        <v>79</v>
      </c>
      <c r="AW410" s="14" t="s">
        <v>33</v>
      </c>
      <c r="AX410" s="14" t="s">
        <v>73</v>
      </c>
      <c r="AY410" s="238" t="s">
        <v>123</v>
      </c>
    </row>
    <row r="411" s="15" customFormat="1">
      <c r="A411" s="15"/>
      <c r="B411" s="239"/>
      <c r="C411" s="240"/>
      <c r="D411" s="219" t="s">
        <v>135</v>
      </c>
      <c r="E411" s="241" t="s">
        <v>19</v>
      </c>
      <c r="F411" s="242" t="s">
        <v>137</v>
      </c>
      <c r="G411" s="240"/>
      <c r="H411" s="243">
        <v>2.8199999999999998</v>
      </c>
      <c r="I411" s="244"/>
      <c r="J411" s="240"/>
      <c r="K411" s="240"/>
      <c r="L411" s="245"/>
      <c r="M411" s="246"/>
      <c r="N411" s="247"/>
      <c r="O411" s="247"/>
      <c r="P411" s="247"/>
      <c r="Q411" s="247"/>
      <c r="R411" s="247"/>
      <c r="S411" s="247"/>
      <c r="T411" s="248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T411" s="249" t="s">
        <v>135</v>
      </c>
      <c r="AU411" s="249" t="s">
        <v>79</v>
      </c>
      <c r="AV411" s="15" t="s">
        <v>131</v>
      </c>
      <c r="AW411" s="15" t="s">
        <v>33</v>
      </c>
      <c r="AX411" s="15" t="s">
        <v>34</v>
      </c>
      <c r="AY411" s="249" t="s">
        <v>123</v>
      </c>
    </row>
    <row r="412" s="2" customFormat="1" ht="16.5" customHeight="1">
      <c r="A412" s="40"/>
      <c r="B412" s="41"/>
      <c r="C412" s="199" t="s">
        <v>647</v>
      </c>
      <c r="D412" s="199" t="s">
        <v>126</v>
      </c>
      <c r="E412" s="200" t="s">
        <v>648</v>
      </c>
      <c r="F412" s="201" t="s">
        <v>649</v>
      </c>
      <c r="G412" s="202" t="s">
        <v>168</v>
      </c>
      <c r="H412" s="203">
        <v>5.6399999999999997</v>
      </c>
      <c r="I412" s="204"/>
      <c r="J412" s="205">
        <f>ROUND(I412*H412,2)</f>
        <v>0</v>
      </c>
      <c r="K412" s="201" t="s">
        <v>130</v>
      </c>
      <c r="L412" s="46"/>
      <c r="M412" s="206" t="s">
        <v>19</v>
      </c>
      <c r="N412" s="207" t="s">
        <v>44</v>
      </c>
      <c r="O412" s="86"/>
      <c r="P412" s="208">
        <f>O412*H412</f>
        <v>0</v>
      </c>
      <c r="Q412" s="208">
        <v>0.00023000000000000001</v>
      </c>
      <c r="R412" s="208">
        <f>Q412*H412</f>
        <v>0.0012971999999999999</v>
      </c>
      <c r="S412" s="208">
        <v>0</v>
      </c>
      <c r="T412" s="209">
        <f>S412*H412</f>
        <v>0</v>
      </c>
      <c r="U412" s="40"/>
      <c r="V412" s="40"/>
      <c r="W412" s="40"/>
      <c r="X412" s="40"/>
      <c r="Y412" s="40"/>
      <c r="Z412" s="40"/>
      <c r="AA412" s="40"/>
      <c r="AB412" s="40"/>
      <c r="AC412" s="40"/>
      <c r="AD412" s="40"/>
      <c r="AE412" s="40"/>
      <c r="AR412" s="210" t="s">
        <v>234</v>
      </c>
      <c r="AT412" s="210" t="s">
        <v>126</v>
      </c>
      <c r="AU412" s="210" t="s">
        <v>79</v>
      </c>
      <c r="AY412" s="19" t="s">
        <v>123</v>
      </c>
      <c r="BE412" s="211">
        <f>IF(N412="základní",J412,0)</f>
        <v>0</v>
      </c>
      <c r="BF412" s="211">
        <f>IF(N412="snížená",J412,0)</f>
        <v>0</v>
      </c>
      <c r="BG412" s="211">
        <f>IF(N412="zákl. přenesená",J412,0)</f>
        <v>0</v>
      </c>
      <c r="BH412" s="211">
        <f>IF(N412="sníž. přenesená",J412,0)</f>
        <v>0</v>
      </c>
      <c r="BI412" s="211">
        <f>IF(N412="nulová",J412,0)</f>
        <v>0</v>
      </c>
      <c r="BJ412" s="19" t="s">
        <v>34</v>
      </c>
      <c r="BK412" s="211">
        <f>ROUND(I412*H412,2)</f>
        <v>0</v>
      </c>
      <c r="BL412" s="19" t="s">
        <v>234</v>
      </c>
      <c r="BM412" s="210" t="s">
        <v>650</v>
      </c>
    </row>
    <row r="413" s="2" customFormat="1">
      <c r="A413" s="40"/>
      <c r="B413" s="41"/>
      <c r="C413" s="42"/>
      <c r="D413" s="212" t="s">
        <v>133</v>
      </c>
      <c r="E413" s="42"/>
      <c r="F413" s="213" t="s">
        <v>651</v>
      </c>
      <c r="G413" s="42"/>
      <c r="H413" s="42"/>
      <c r="I413" s="214"/>
      <c r="J413" s="42"/>
      <c r="K413" s="42"/>
      <c r="L413" s="46"/>
      <c r="M413" s="215"/>
      <c r="N413" s="216"/>
      <c r="O413" s="86"/>
      <c r="P413" s="86"/>
      <c r="Q413" s="86"/>
      <c r="R413" s="86"/>
      <c r="S413" s="86"/>
      <c r="T413" s="87"/>
      <c r="U413" s="40"/>
      <c r="V413" s="40"/>
      <c r="W413" s="40"/>
      <c r="X413" s="40"/>
      <c r="Y413" s="40"/>
      <c r="Z413" s="40"/>
      <c r="AA413" s="40"/>
      <c r="AB413" s="40"/>
      <c r="AC413" s="40"/>
      <c r="AD413" s="40"/>
      <c r="AE413" s="40"/>
      <c r="AT413" s="19" t="s">
        <v>133</v>
      </c>
      <c r="AU413" s="19" t="s">
        <v>79</v>
      </c>
    </row>
    <row r="414" s="14" customFormat="1">
      <c r="A414" s="14"/>
      <c r="B414" s="228"/>
      <c r="C414" s="229"/>
      <c r="D414" s="219" t="s">
        <v>135</v>
      </c>
      <c r="E414" s="230" t="s">
        <v>19</v>
      </c>
      <c r="F414" s="231" t="s">
        <v>652</v>
      </c>
      <c r="G414" s="229"/>
      <c r="H414" s="232">
        <v>5.6399999999999997</v>
      </c>
      <c r="I414" s="233"/>
      <c r="J414" s="229"/>
      <c r="K414" s="229"/>
      <c r="L414" s="234"/>
      <c r="M414" s="235"/>
      <c r="N414" s="236"/>
      <c r="O414" s="236"/>
      <c r="P414" s="236"/>
      <c r="Q414" s="236"/>
      <c r="R414" s="236"/>
      <c r="S414" s="236"/>
      <c r="T414" s="237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238" t="s">
        <v>135</v>
      </c>
      <c r="AU414" s="238" t="s">
        <v>79</v>
      </c>
      <c r="AV414" s="14" t="s">
        <v>79</v>
      </c>
      <c r="AW414" s="14" t="s">
        <v>33</v>
      </c>
      <c r="AX414" s="14" t="s">
        <v>73</v>
      </c>
      <c r="AY414" s="238" t="s">
        <v>123</v>
      </c>
    </row>
    <row r="415" s="15" customFormat="1">
      <c r="A415" s="15"/>
      <c r="B415" s="239"/>
      <c r="C415" s="240"/>
      <c r="D415" s="219" t="s">
        <v>135</v>
      </c>
      <c r="E415" s="241" t="s">
        <v>19</v>
      </c>
      <c r="F415" s="242" t="s">
        <v>137</v>
      </c>
      <c r="G415" s="240"/>
      <c r="H415" s="243">
        <v>5.6399999999999997</v>
      </c>
      <c r="I415" s="244"/>
      <c r="J415" s="240"/>
      <c r="K415" s="240"/>
      <c r="L415" s="245"/>
      <c r="M415" s="246"/>
      <c r="N415" s="247"/>
      <c r="O415" s="247"/>
      <c r="P415" s="247"/>
      <c r="Q415" s="247"/>
      <c r="R415" s="247"/>
      <c r="S415" s="247"/>
      <c r="T415" s="248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T415" s="249" t="s">
        <v>135</v>
      </c>
      <c r="AU415" s="249" t="s">
        <v>79</v>
      </c>
      <c r="AV415" s="15" t="s">
        <v>131</v>
      </c>
      <c r="AW415" s="15" t="s">
        <v>33</v>
      </c>
      <c r="AX415" s="15" t="s">
        <v>34</v>
      </c>
      <c r="AY415" s="249" t="s">
        <v>123</v>
      </c>
    </row>
    <row r="416" s="2" customFormat="1" ht="16.5" customHeight="1">
      <c r="A416" s="40"/>
      <c r="B416" s="41"/>
      <c r="C416" s="199" t="s">
        <v>653</v>
      </c>
      <c r="D416" s="199" t="s">
        <v>126</v>
      </c>
      <c r="E416" s="200" t="s">
        <v>654</v>
      </c>
      <c r="F416" s="201" t="s">
        <v>655</v>
      </c>
      <c r="G416" s="202" t="s">
        <v>168</v>
      </c>
      <c r="H416" s="203">
        <v>23.638999999999999</v>
      </c>
      <c r="I416" s="204"/>
      <c r="J416" s="205">
        <f>ROUND(I416*H416,2)</f>
        <v>0</v>
      </c>
      <c r="K416" s="201" t="s">
        <v>130</v>
      </c>
      <c r="L416" s="46"/>
      <c r="M416" s="206" t="s">
        <v>19</v>
      </c>
      <c r="N416" s="207" t="s">
        <v>44</v>
      </c>
      <c r="O416" s="86"/>
      <c r="P416" s="208">
        <f>O416*H416</f>
        <v>0</v>
      </c>
      <c r="Q416" s="208">
        <v>0</v>
      </c>
      <c r="R416" s="208">
        <f>Q416*H416</f>
        <v>0</v>
      </c>
      <c r="S416" s="208">
        <v>0</v>
      </c>
      <c r="T416" s="209">
        <f>S416*H416</f>
        <v>0</v>
      </c>
      <c r="U416" s="40"/>
      <c r="V416" s="40"/>
      <c r="W416" s="40"/>
      <c r="X416" s="40"/>
      <c r="Y416" s="40"/>
      <c r="Z416" s="40"/>
      <c r="AA416" s="40"/>
      <c r="AB416" s="40"/>
      <c r="AC416" s="40"/>
      <c r="AD416" s="40"/>
      <c r="AE416" s="40"/>
      <c r="AR416" s="210" t="s">
        <v>234</v>
      </c>
      <c r="AT416" s="210" t="s">
        <v>126</v>
      </c>
      <c r="AU416" s="210" t="s">
        <v>79</v>
      </c>
      <c r="AY416" s="19" t="s">
        <v>123</v>
      </c>
      <c r="BE416" s="211">
        <f>IF(N416="základní",J416,0)</f>
        <v>0</v>
      </c>
      <c r="BF416" s="211">
        <f>IF(N416="snížená",J416,0)</f>
        <v>0</v>
      </c>
      <c r="BG416" s="211">
        <f>IF(N416="zákl. přenesená",J416,0)</f>
        <v>0</v>
      </c>
      <c r="BH416" s="211">
        <f>IF(N416="sníž. přenesená",J416,0)</f>
        <v>0</v>
      </c>
      <c r="BI416" s="211">
        <f>IF(N416="nulová",J416,0)</f>
        <v>0</v>
      </c>
      <c r="BJ416" s="19" t="s">
        <v>34</v>
      </c>
      <c r="BK416" s="211">
        <f>ROUND(I416*H416,2)</f>
        <v>0</v>
      </c>
      <c r="BL416" s="19" t="s">
        <v>234</v>
      </c>
      <c r="BM416" s="210" t="s">
        <v>656</v>
      </c>
    </row>
    <row r="417" s="2" customFormat="1">
      <c r="A417" s="40"/>
      <c r="B417" s="41"/>
      <c r="C417" s="42"/>
      <c r="D417" s="212" t="s">
        <v>133</v>
      </c>
      <c r="E417" s="42"/>
      <c r="F417" s="213" t="s">
        <v>657</v>
      </c>
      <c r="G417" s="42"/>
      <c r="H417" s="42"/>
      <c r="I417" s="214"/>
      <c r="J417" s="42"/>
      <c r="K417" s="42"/>
      <c r="L417" s="46"/>
      <c r="M417" s="215"/>
      <c r="N417" s="216"/>
      <c r="O417" s="86"/>
      <c r="P417" s="86"/>
      <c r="Q417" s="86"/>
      <c r="R417" s="86"/>
      <c r="S417" s="86"/>
      <c r="T417" s="87"/>
      <c r="U417" s="40"/>
      <c r="V417" s="40"/>
      <c r="W417" s="40"/>
      <c r="X417" s="40"/>
      <c r="Y417" s="40"/>
      <c r="Z417" s="40"/>
      <c r="AA417" s="40"/>
      <c r="AB417" s="40"/>
      <c r="AC417" s="40"/>
      <c r="AD417" s="40"/>
      <c r="AE417" s="40"/>
      <c r="AT417" s="19" t="s">
        <v>133</v>
      </c>
      <c r="AU417" s="19" t="s">
        <v>79</v>
      </c>
    </row>
    <row r="418" s="13" customFormat="1">
      <c r="A418" s="13"/>
      <c r="B418" s="217"/>
      <c r="C418" s="218"/>
      <c r="D418" s="219" t="s">
        <v>135</v>
      </c>
      <c r="E418" s="220" t="s">
        <v>19</v>
      </c>
      <c r="F418" s="221" t="s">
        <v>176</v>
      </c>
      <c r="G418" s="218"/>
      <c r="H418" s="220" t="s">
        <v>19</v>
      </c>
      <c r="I418" s="222"/>
      <c r="J418" s="218"/>
      <c r="K418" s="218"/>
      <c r="L418" s="223"/>
      <c r="M418" s="224"/>
      <c r="N418" s="225"/>
      <c r="O418" s="225"/>
      <c r="P418" s="225"/>
      <c r="Q418" s="225"/>
      <c r="R418" s="225"/>
      <c r="S418" s="225"/>
      <c r="T418" s="226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27" t="s">
        <v>135</v>
      </c>
      <c r="AU418" s="227" t="s">
        <v>79</v>
      </c>
      <c r="AV418" s="13" t="s">
        <v>34</v>
      </c>
      <c r="AW418" s="13" t="s">
        <v>33</v>
      </c>
      <c r="AX418" s="13" t="s">
        <v>73</v>
      </c>
      <c r="AY418" s="227" t="s">
        <v>123</v>
      </c>
    </row>
    <row r="419" s="14" customFormat="1">
      <c r="A419" s="14"/>
      <c r="B419" s="228"/>
      <c r="C419" s="229"/>
      <c r="D419" s="219" t="s">
        <v>135</v>
      </c>
      <c r="E419" s="230" t="s">
        <v>19</v>
      </c>
      <c r="F419" s="231" t="s">
        <v>177</v>
      </c>
      <c r="G419" s="229"/>
      <c r="H419" s="232">
        <v>23.638999999999999</v>
      </c>
      <c r="I419" s="233"/>
      <c r="J419" s="229"/>
      <c r="K419" s="229"/>
      <c r="L419" s="234"/>
      <c r="M419" s="235"/>
      <c r="N419" s="236"/>
      <c r="O419" s="236"/>
      <c r="P419" s="236"/>
      <c r="Q419" s="236"/>
      <c r="R419" s="236"/>
      <c r="S419" s="236"/>
      <c r="T419" s="237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238" t="s">
        <v>135</v>
      </c>
      <c r="AU419" s="238" t="s">
        <v>79</v>
      </c>
      <c r="AV419" s="14" t="s">
        <v>79</v>
      </c>
      <c r="AW419" s="14" t="s">
        <v>33</v>
      </c>
      <c r="AX419" s="14" t="s">
        <v>73</v>
      </c>
      <c r="AY419" s="238" t="s">
        <v>123</v>
      </c>
    </row>
    <row r="420" s="15" customFormat="1">
      <c r="A420" s="15"/>
      <c r="B420" s="239"/>
      <c r="C420" s="240"/>
      <c r="D420" s="219" t="s">
        <v>135</v>
      </c>
      <c r="E420" s="241" t="s">
        <v>19</v>
      </c>
      <c r="F420" s="242" t="s">
        <v>137</v>
      </c>
      <c r="G420" s="240"/>
      <c r="H420" s="243">
        <v>23.638999999999999</v>
      </c>
      <c r="I420" s="244"/>
      <c r="J420" s="240"/>
      <c r="K420" s="240"/>
      <c r="L420" s="245"/>
      <c r="M420" s="246"/>
      <c r="N420" s="247"/>
      <c r="O420" s="247"/>
      <c r="P420" s="247"/>
      <c r="Q420" s="247"/>
      <c r="R420" s="247"/>
      <c r="S420" s="247"/>
      <c r="T420" s="248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T420" s="249" t="s">
        <v>135</v>
      </c>
      <c r="AU420" s="249" t="s">
        <v>79</v>
      </c>
      <c r="AV420" s="15" t="s">
        <v>131</v>
      </c>
      <c r="AW420" s="15" t="s">
        <v>33</v>
      </c>
      <c r="AX420" s="15" t="s">
        <v>34</v>
      </c>
      <c r="AY420" s="249" t="s">
        <v>123</v>
      </c>
    </row>
    <row r="421" s="2" customFormat="1" ht="24.15" customHeight="1">
      <c r="A421" s="40"/>
      <c r="B421" s="41"/>
      <c r="C421" s="199" t="s">
        <v>658</v>
      </c>
      <c r="D421" s="199" t="s">
        <v>126</v>
      </c>
      <c r="E421" s="200" t="s">
        <v>659</v>
      </c>
      <c r="F421" s="201" t="s">
        <v>660</v>
      </c>
      <c r="G421" s="202" t="s">
        <v>168</v>
      </c>
      <c r="H421" s="203">
        <v>45</v>
      </c>
      <c r="I421" s="204"/>
      <c r="J421" s="205">
        <f>ROUND(I421*H421,2)</f>
        <v>0</v>
      </c>
      <c r="K421" s="201" t="s">
        <v>130</v>
      </c>
      <c r="L421" s="46"/>
      <c r="M421" s="206" t="s">
        <v>19</v>
      </c>
      <c r="N421" s="207" t="s">
        <v>44</v>
      </c>
      <c r="O421" s="86"/>
      <c r="P421" s="208">
        <f>O421*H421</f>
        <v>0</v>
      </c>
      <c r="Q421" s="208">
        <v>0.00013999999999999999</v>
      </c>
      <c r="R421" s="208">
        <f>Q421*H421</f>
        <v>0.0062999999999999992</v>
      </c>
      <c r="S421" s="208">
        <v>0</v>
      </c>
      <c r="T421" s="209">
        <f>S421*H421</f>
        <v>0</v>
      </c>
      <c r="U421" s="40"/>
      <c r="V421" s="40"/>
      <c r="W421" s="40"/>
      <c r="X421" s="40"/>
      <c r="Y421" s="40"/>
      <c r="Z421" s="40"/>
      <c r="AA421" s="40"/>
      <c r="AB421" s="40"/>
      <c r="AC421" s="40"/>
      <c r="AD421" s="40"/>
      <c r="AE421" s="40"/>
      <c r="AR421" s="210" t="s">
        <v>234</v>
      </c>
      <c r="AT421" s="210" t="s">
        <v>126</v>
      </c>
      <c r="AU421" s="210" t="s">
        <v>79</v>
      </c>
      <c r="AY421" s="19" t="s">
        <v>123</v>
      </c>
      <c r="BE421" s="211">
        <f>IF(N421="základní",J421,0)</f>
        <v>0</v>
      </c>
      <c r="BF421" s="211">
        <f>IF(N421="snížená",J421,0)</f>
        <v>0</v>
      </c>
      <c r="BG421" s="211">
        <f>IF(N421="zákl. přenesená",J421,0)</f>
        <v>0</v>
      </c>
      <c r="BH421" s="211">
        <f>IF(N421="sníž. přenesená",J421,0)</f>
        <v>0</v>
      </c>
      <c r="BI421" s="211">
        <f>IF(N421="nulová",J421,0)</f>
        <v>0</v>
      </c>
      <c r="BJ421" s="19" t="s">
        <v>34</v>
      </c>
      <c r="BK421" s="211">
        <f>ROUND(I421*H421,2)</f>
        <v>0</v>
      </c>
      <c r="BL421" s="19" t="s">
        <v>234</v>
      </c>
      <c r="BM421" s="210" t="s">
        <v>661</v>
      </c>
    </row>
    <row r="422" s="2" customFormat="1">
      <c r="A422" s="40"/>
      <c r="B422" s="41"/>
      <c r="C422" s="42"/>
      <c r="D422" s="212" t="s">
        <v>133</v>
      </c>
      <c r="E422" s="42"/>
      <c r="F422" s="213" t="s">
        <v>662</v>
      </c>
      <c r="G422" s="42"/>
      <c r="H422" s="42"/>
      <c r="I422" s="214"/>
      <c r="J422" s="42"/>
      <c r="K422" s="42"/>
      <c r="L422" s="46"/>
      <c r="M422" s="215"/>
      <c r="N422" s="216"/>
      <c r="O422" s="86"/>
      <c r="P422" s="86"/>
      <c r="Q422" s="86"/>
      <c r="R422" s="86"/>
      <c r="S422" s="86"/>
      <c r="T422" s="87"/>
      <c r="U422" s="40"/>
      <c r="V422" s="40"/>
      <c r="W422" s="40"/>
      <c r="X422" s="40"/>
      <c r="Y422" s="40"/>
      <c r="Z422" s="40"/>
      <c r="AA422" s="40"/>
      <c r="AB422" s="40"/>
      <c r="AC422" s="40"/>
      <c r="AD422" s="40"/>
      <c r="AE422" s="40"/>
      <c r="AT422" s="19" t="s">
        <v>133</v>
      </c>
      <c r="AU422" s="19" t="s">
        <v>79</v>
      </c>
    </row>
    <row r="423" s="2" customFormat="1" ht="24.15" customHeight="1">
      <c r="A423" s="40"/>
      <c r="B423" s="41"/>
      <c r="C423" s="199" t="s">
        <v>663</v>
      </c>
      <c r="D423" s="199" t="s">
        <v>126</v>
      </c>
      <c r="E423" s="200" t="s">
        <v>664</v>
      </c>
      <c r="F423" s="201" t="s">
        <v>665</v>
      </c>
      <c r="G423" s="202" t="s">
        <v>168</v>
      </c>
      <c r="H423" s="203">
        <v>23.638999999999999</v>
      </c>
      <c r="I423" s="204"/>
      <c r="J423" s="205">
        <f>ROUND(I423*H423,2)</f>
        <v>0</v>
      </c>
      <c r="K423" s="201" t="s">
        <v>130</v>
      </c>
      <c r="L423" s="46"/>
      <c r="M423" s="206" t="s">
        <v>19</v>
      </c>
      <c r="N423" s="207" t="s">
        <v>44</v>
      </c>
      <c r="O423" s="86"/>
      <c r="P423" s="208">
        <f>O423*H423</f>
        <v>0</v>
      </c>
      <c r="Q423" s="208">
        <v>0.00027</v>
      </c>
      <c r="R423" s="208">
        <f>Q423*H423</f>
        <v>0.00638253</v>
      </c>
      <c r="S423" s="208">
        <v>0</v>
      </c>
      <c r="T423" s="209">
        <f>S423*H423</f>
        <v>0</v>
      </c>
      <c r="U423" s="40"/>
      <c r="V423" s="40"/>
      <c r="W423" s="40"/>
      <c r="X423" s="40"/>
      <c r="Y423" s="40"/>
      <c r="Z423" s="40"/>
      <c r="AA423" s="40"/>
      <c r="AB423" s="40"/>
      <c r="AC423" s="40"/>
      <c r="AD423" s="40"/>
      <c r="AE423" s="40"/>
      <c r="AR423" s="210" t="s">
        <v>234</v>
      </c>
      <c r="AT423" s="210" t="s">
        <v>126</v>
      </c>
      <c r="AU423" s="210" t="s">
        <v>79</v>
      </c>
      <c r="AY423" s="19" t="s">
        <v>123</v>
      </c>
      <c r="BE423" s="211">
        <f>IF(N423="základní",J423,0)</f>
        <v>0</v>
      </c>
      <c r="BF423" s="211">
        <f>IF(N423="snížená",J423,0)</f>
        <v>0</v>
      </c>
      <c r="BG423" s="211">
        <f>IF(N423="zákl. přenesená",J423,0)</f>
        <v>0</v>
      </c>
      <c r="BH423" s="211">
        <f>IF(N423="sníž. přenesená",J423,0)</f>
        <v>0</v>
      </c>
      <c r="BI423" s="211">
        <f>IF(N423="nulová",J423,0)</f>
        <v>0</v>
      </c>
      <c r="BJ423" s="19" t="s">
        <v>34</v>
      </c>
      <c r="BK423" s="211">
        <f>ROUND(I423*H423,2)</f>
        <v>0</v>
      </c>
      <c r="BL423" s="19" t="s">
        <v>234</v>
      </c>
      <c r="BM423" s="210" t="s">
        <v>666</v>
      </c>
    </row>
    <row r="424" s="2" customFormat="1">
      <c r="A424" s="40"/>
      <c r="B424" s="41"/>
      <c r="C424" s="42"/>
      <c r="D424" s="212" t="s">
        <v>133</v>
      </c>
      <c r="E424" s="42"/>
      <c r="F424" s="213" t="s">
        <v>667</v>
      </c>
      <c r="G424" s="42"/>
      <c r="H424" s="42"/>
      <c r="I424" s="214"/>
      <c r="J424" s="42"/>
      <c r="K424" s="42"/>
      <c r="L424" s="46"/>
      <c r="M424" s="215"/>
      <c r="N424" s="216"/>
      <c r="O424" s="86"/>
      <c r="P424" s="86"/>
      <c r="Q424" s="86"/>
      <c r="R424" s="86"/>
      <c r="S424" s="86"/>
      <c r="T424" s="87"/>
      <c r="U424" s="40"/>
      <c r="V424" s="40"/>
      <c r="W424" s="40"/>
      <c r="X424" s="40"/>
      <c r="Y424" s="40"/>
      <c r="Z424" s="40"/>
      <c r="AA424" s="40"/>
      <c r="AB424" s="40"/>
      <c r="AC424" s="40"/>
      <c r="AD424" s="40"/>
      <c r="AE424" s="40"/>
      <c r="AT424" s="19" t="s">
        <v>133</v>
      </c>
      <c r="AU424" s="19" t="s">
        <v>79</v>
      </c>
    </row>
    <row r="425" s="2" customFormat="1" ht="24.15" customHeight="1">
      <c r="A425" s="40"/>
      <c r="B425" s="41"/>
      <c r="C425" s="199" t="s">
        <v>668</v>
      </c>
      <c r="D425" s="199" t="s">
        <v>126</v>
      </c>
      <c r="E425" s="200" t="s">
        <v>669</v>
      </c>
      <c r="F425" s="201" t="s">
        <v>670</v>
      </c>
      <c r="G425" s="202" t="s">
        <v>168</v>
      </c>
      <c r="H425" s="203">
        <v>23.638999999999999</v>
      </c>
      <c r="I425" s="204"/>
      <c r="J425" s="205">
        <f>ROUND(I425*H425,2)</f>
        <v>0</v>
      </c>
      <c r="K425" s="201" t="s">
        <v>130</v>
      </c>
      <c r="L425" s="46"/>
      <c r="M425" s="206" t="s">
        <v>19</v>
      </c>
      <c r="N425" s="207" t="s">
        <v>44</v>
      </c>
      <c r="O425" s="86"/>
      <c r="P425" s="208">
        <f>O425*H425</f>
        <v>0</v>
      </c>
      <c r="Q425" s="208">
        <v>0.00072000000000000005</v>
      </c>
      <c r="R425" s="208">
        <f>Q425*H425</f>
        <v>0.01702008</v>
      </c>
      <c r="S425" s="208">
        <v>0</v>
      </c>
      <c r="T425" s="209">
        <f>S425*H425</f>
        <v>0</v>
      </c>
      <c r="U425" s="40"/>
      <c r="V425" s="40"/>
      <c r="W425" s="40"/>
      <c r="X425" s="40"/>
      <c r="Y425" s="40"/>
      <c r="Z425" s="40"/>
      <c r="AA425" s="40"/>
      <c r="AB425" s="40"/>
      <c r="AC425" s="40"/>
      <c r="AD425" s="40"/>
      <c r="AE425" s="40"/>
      <c r="AR425" s="210" t="s">
        <v>234</v>
      </c>
      <c r="AT425" s="210" t="s">
        <v>126</v>
      </c>
      <c r="AU425" s="210" t="s">
        <v>79</v>
      </c>
      <c r="AY425" s="19" t="s">
        <v>123</v>
      </c>
      <c r="BE425" s="211">
        <f>IF(N425="základní",J425,0)</f>
        <v>0</v>
      </c>
      <c r="BF425" s="211">
        <f>IF(N425="snížená",J425,0)</f>
        <v>0</v>
      </c>
      <c r="BG425" s="211">
        <f>IF(N425="zákl. přenesená",J425,0)</f>
        <v>0</v>
      </c>
      <c r="BH425" s="211">
        <f>IF(N425="sníž. přenesená",J425,0)</f>
        <v>0</v>
      </c>
      <c r="BI425" s="211">
        <f>IF(N425="nulová",J425,0)</f>
        <v>0</v>
      </c>
      <c r="BJ425" s="19" t="s">
        <v>34</v>
      </c>
      <c r="BK425" s="211">
        <f>ROUND(I425*H425,2)</f>
        <v>0</v>
      </c>
      <c r="BL425" s="19" t="s">
        <v>234</v>
      </c>
      <c r="BM425" s="210" t="s">
        <v>671</v>
      </c>
    </row>
    <row r="426" s="2" customFormat="1">
      <c r="A426" s="40"/>
      <c r="B426" s="41"/>
      <c r="C426" s="42"/>
      <c r="D426" s="212" t="s">
        <v>133</v>
      </c>
      <c r="E426" s="42"/>
      <c r="F426" s="213" t="s">
        <v>672</v>
      </c>
      <c r="G426" s="42"/>
      <c r="H426" s="42"/>
      <c r="I426" s="214"/>
      <c r="J426" s="42"/>
      <c r="K426" s="42"/>
      <c r="L426" s="46"/>
      <c r="M426" s="215"/>
      <c r="N426" s="216"/>
      <c r="O426" s="86"/>
      <c r="P426" s="86"/>
      <c r="Q426" s="86"/>
      <c r="R426" s="86"/>
      <c r="S426" s="86"/>
      <c r="T426" s="87"/>
      <c r="U426" s="40"/>
      <c r="V426" s="40"/>
      <c r="W426" s="40"/>
      <c r="X426" s="40"/>
      <c r="Y426" s="40"/>
      <c r="Z426" s="40"/>
      <c r="AA426" s="40"/>
      <c r="AB426" s="40"/>
      <c r="AC426" s="40"/>
      <c r="AD426" s="40"/>
      <c r="AE426" s="40"/>
      <c r="AT426" s="19" t="s">
        <v>133</v>
      </c>
      <c r="AU426" s="19" t="s">
        <v>79</v>
      </c>
    </row>
    <row r="427" s="2" customFormat="1" ht="24.15" customHeight="1">
      <c r="A427" s="40"/>
      <c r="B427" s="41"/>
      <c r="C427" s="199" t="s">
        <v>673</v>
      </c>
      <c r="D427" s="199" t="s">
        <v>126</v>
      </c>
      <c r="E427" s="200" t="s">
        <v>674</v>
      </c>
      <c r="F427" s="201" t="s">
        <v>675</v>
      </c>
      <c r="G427" s="202" t="s">
        <v>168</v>
      </c>
      <c r="H427" s="203">
        <v>45</v>
      </c>
      <c r="I427" s="204"/>
      <c r="J427" s="205">
        <f>ROUND(I427*H427,2)</f>
        <v>0</v>
      </c>
      <c r="K427" s="201" t="s">
        <v>130</v>
      </c>
      <c r="L427" s="46"/>
      <c r="M427" s="206" t="s">
        <v>19</v>
      </c>
      <c r="N427" s="207" t="s">
        <v>44</v>
      </c>
      <c r="O427" s="86"/>
      <c r="P427" s="208">
        <f>O427*H427</f>
        <v>0</v>
      </c>
      <c r="Q427" s="208">
        <v>0.00072000000000000005</v>
      </c>
      <c r="R427" s="208">
        <f>Q427*H427</f>
        <v>0.032400000000000005</v>
      </c>
      <c r="S427" s="208">
        <v>0</v>
      </c>
      <c r="T427" s="209">
        <f>S427*H427</f>
        <v>0</v>
      </c>
      <c r="U427" s="40"/>
      <c r="V427" s="40"/>
      <c r="W427" s="40"/>
      <c r="X427" s="40"/>
      <c r="Y427" s="40"/>
      <c r="Z427" s="40"/>
      <c r="AA427" s="40"/>
      <c r="AB427" s="40"/>
      <c r="AC427" s="40"/>
      <c r="AD427" s="40"/>
      <c r="AE427" s="40"/>
      <c r="AR427" s="210" t="s">
        <v>234</v>
      </c>
      <c r="AT427" s="210" t="s">
        <v>126</v>
      </c>
      <c r="AU427" s="210" t="s">
        <v>79</v>
      </c>
      <c r="AY427" s="19" t="s">
        <v>123</v>
      </c>
      <c r="BE427" s="211">
        <f>IF(N427="základní",J427,0)</f>
        <v>0</v>
      </c>
      <c r="BF427" s="211">
        <f>IF(N427="snížená",J427,0)</f>
        <v>0</v>
      </c>
      <c r="BG427" s="211">
        <f>IF(N427="zákl. přenesená",J427,0)</f>
        <v>0</v>
      </c>
      <c r="BH427" s="211">
        <f>IF(N427="sníž. přenesená",J427,0)</f>
        <v>0</v>
      </c>
      <c r="BI427" s="211">
        <f>IF(N427="nulová",J427,0)</f>
        <v>0</v>
      </c>
      <c r="BJ427" s="19" t="s">
        <v>34</v>
      </c>
      <c r="BK427" s="211">
        <f>ROUND(I427*H427,2)</f>
        <v>0</v>
      </c>
      <c r="BL427" s="19" t="s">
        <v>234</v>
      </c>
      <c r="BM427" s="210" t="s">
        <v>676</v>
      </c>
    </row>
    <row r="428" s="2" customFormat="1">
      <c r="A428" s="40"/>
      <c r="B428" s="41"/>
      <c r="C428" s="42"/>
      <c r="D428" s="212" t="s">
        <v>133</v>
      </c>
      <c r="E428" s="42"/>
      <c r="F428" s="213" t="s">
        <v>677</v>
      </c>
      <c r="G428" s="42"/>
      <c r="H428" s="42"/>
      <c r="I428" s="214"/>
      <c r="J428" s="42"/>
      <c r="K428" s="42"/>
      <c r="L428" s="46"/>
      <c r="M428" s="215"/>
      <c r="N428" s="216"/>
      <c r="O428" s="86"/>
      <c r="P428" s="86"/>
      <c r="Q428" s="86"/>
      <c r="R428" s="86"/>
      <c r="S428" s="86"/>
      <c r="T428" s="87"/>
      <c r="U428" s="40"/>
      <c r="V428" s="40"/>
      <c r="W428" s="40"/>
      <c r="X428" s="40"/>
      <c r="Y428" s="40"/>
      <c r="Z428" s="40"/>
      <c r="AA428" s="40"/>
      <c r="AB428" s="40"/>
      <c r="AC428" s="40"/>
      <c r="AD428" s="40"/>
      <c r="AE428" s="40"/>
      <c r="AT428" s="19" t="s">
        <v>133</v>
      </c>
      <c r="AU428" s="19" t="s">
        <v>79</v>
      </c>
    </row>
    <row r="429" s="12" customFormat="1" ht="25.92" customHeight="1">
      <c r="A429" s="12"/>
      <c r="B429" s="183"/>
      <c r="C429" s="184"/>
      <c r="D429" s="185" t="s">
        <v>72</v>
      </c>
      <c r="E429" s="186" t="s">
        <v>678</v>
      </c>
      <c r="F429" s="186" t="s">
        <v>679</v>
      </c>
      <c r="G429" s="184"/>
      <c r="H429" s="184"/>
      <c r="I429" s="187"/>
      <c r="J429" s="188">
        <f>BK429</f>
        <v>0</v>
      </c>
      <c r="K429" s="184"/>
      <c r="L429" s="189"/>
      <c r="M429" s="190"/>
      <c r="N429" s="191"/>
      <c r="O429" s="191"/>
      <c r="P429" s="192">
        <f>P430</f>
        <v>0</v>
      </c>
      <c r="Q429" s="191"/>
      <c r="R429" s="192">
        <f>R430</f>
        <v>0</v>
      </c>
      <c r="S429" s="191"/>
      <c r="T429" s="193">
        <f>T430</f>
        <v>0</v>
      </c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R429" s="194" t="s">
        <v>131</v>
      </c>
      <c r="AT429" s="195" t="s">
        <v>72</v>
      </c>
      <c r="AU429" s="195" t="s">
        <v>73</v>
      </c>
      <c r="AY429" s="194" t="s">
        <v>123</v>
      </c>
      <c r="BK429" s="196">
        <f>BK430</f>
        <v>0</v>
      </c>
    </row>
    <row r="430" s="2" customFormat="1" ht="16.5" customHeight="1">
      <c r="A430" s="40"/>
      <c r="B430" s="41"/>
      <c r="C430" s="199" t="s">
        <v>680</v>
      </c>
      <c r="D430" s="199" t="s">
        <v>126</v>
      </c>
      <c r="E430" s="200" t="s">
        <v>681</v>
      </c>
      <c r="F430" s="201" t="s">
        <v>682</v>
      </c>
      <c r="G430" s="202" t="s">
        <v>683</v>
      </c>
      <c r="H430" s="203">
        <v>1</v>
      </c>
      <c r="I430" s="204"/>
      <c r="J430" s="205">
        <f>ROUND(I430*H430,2)</f>
        <v>0</v>
      </c>
      <c r="K430" s="201" t="s">
        <v>19</v>
      </c>
      <c r="L430" s="46"/>
      <c r="M430" s="206" t="s">
        <v>19</v>
      </c>
      <c r="N430" s="207" t="s">
        <v>44</v>
      </c>
      <c r="O430" s="86"/>
      <c r="P430" s="208">
        <f>O430*H430</f>
        <v>0</v>
      </c>
      <c r="Q430" s="208">
        <v>0</v>
      </c>
      <c r="R430" s="208">
        <f>Q430*H430</f>
        <v>0</v>
      </c>
      <c r="S430" s="208">
        <v>0</v>
      </c>
      <c r="T430" s="209">
        <f>S430*H430</f>
        <v>0</v>
      </c>
      <c r="U430" s="40"/>
      <c r="V430" s="40"/>
      <c r="W430" s="40"/>
      <c r="X430" s="40"/>
      <c r="Y430" s="40"/>
      <c r="Z430" s="40"/>
      <c r="AA430" s="40"/>
      <c r="AB430" s="40"/>
      <c r="AC430" s="40"/>
      <c r="AD430" s="40"/>
      <c r="AE430" s="40"/>
      <c r="AR430" s="210" t="s">
        <v>684</v>
      </c>
      <c r="AT430" s="210" t="s">
        <v>126</v>
      </c>
      <c r="AU430" s="210" t="s">
        <v>34</v>
      </c>
      <c r="AY430" s="19" t="s">
        <v>123</v>
      </c>
      <c r="BE430" s="211">
        <f>IF(N430="základní",J430,0)</f>
        <v>0</v>
      </c>
      <c r="BF430" s="211">
        <f>IF(N430="snížená",J430,0)</f>
        <v>0</v>
      </c>
      <c r="BG430" s="211">
        <f>IF(N430="zákl. přenesená",J430,0)</f>
        <v>0</v>
      </c>
      <c r="BH430" s="211">
        <f>IF(N430="sníž. přenesená",J430,0)</f>
        <v>0</v>
      </c>
      <c r="BI430" s="211">
        <f>IF(N430="nulová",J430,0)</f>
        <v>0</v>
      </c>
      <c r="BJ430" s="19" t="s">
        <v>34</v>
      </c>
      <c r="BK430" s="211">
        <f>ROUND(I430*H430,2)</f>
        <v>0</v>
      </c>
      <c r="BL430" s="19" t="s">
        <v>684</v>
      </c>
      <c r="BM430" s="210" t="s">
        <v>685</v>
      </c>
    </row>
    <row r="431" s="12" customFormat="1" ht="25.92" customHeight="1">
      <c r="A431" s="12"/>
      <c r="B431" s="183"/>
      <c r="C431" s="184"/>
      <c r="D431" s="185" t="s">
        <v>72</v>
      </c>
      <c r="E431" s="186" t="s">
        <v>686</v>
      </c>
      <c r="F431" s="186" t="s">
        <v>687</v>
      </c>
      <c r="G431" s="184"/>
      <c r="H431" s="184"/>
      <c r="I431" s="187"/>
      <c r="J431" s="188">
        <f>BK431</f>
        <v>0</v>
      </c>
      <c r="K431" s="184"/>
      <c r="L431" s="189"/>
      <c r="M431" s="190"/>
      <c r="N431" s="191"/>
      <c r="O431" s="191"/>
      <c r="P431" s="192">
        <f>P432+P435+P438+P444+P447+P450</f>
        <v>0</v>
      </c>
      <c r="Q431" s="191"/>
      <c r="R431" s="192">
        <f>R432+R435+R438+R444+R447+R450</f>
        <v>0</v>
      </c>
      <c r="S431" s="191"/>
      <c r="T431" s="193">
        <f>T432+T435+T438+T444+T447+T450</f>
        <v>0</v>
      </c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R431" s="194" t="s">
        <v>157</v>
      </c>
      <c r="AT431" s="195" t="s">
        <v>72</v>
      </c>
      <c r="AU431" s="195" t="s">
        <v>73</v>
      </c>
      <c r="AY431" s="194" t="s">
        <v>123</v>
      </c>
      <c r="BK431" s="196">
        <f>BK432+BK435+BK438+BK444+BK447+BK450</f>
        <v>0</v>
      </c>
    </row>
    <row r="432" s="12" customFormat="1" ht="22.8" customHeight="1">
      <c r="A432" s="12"/>
      <c r="B432" s="183"/>
      <c r="C432" s="184"/>
      <c r="D432" s="185" t="s">
        <v>72</v>
      </c>
      <c r="E432" s="197" t="s">
        <v>688</v>
      </c>
      <c r="F432" s="197" t="s">
        <v>689</v>
      </c>
      <c r="G432" s="184"/>
      <c r="H432" s="184"/>
      <c r="I432" s="187"/>
      <c r="J432" s="198">
        <f>BK432</f>
        <v>0</v>
      </c>
      <c r="K432" s="184"/>
      <c r="L432" s="189"/>
      <c r="M432" s="190"/>
      <c r="N432" s="191"/>
      <c r="O432" s="191"/>
      <c r="P432" s="192">
        <f>SUM(P433:P434)</f>
        <v>0</v>
      </c>
      <c r="Q432" s="191"/>
      <c r="R432" s="192">
        <f>SUM(R433:R434)</f>
        <v>0</v>
      </c>
      <c r="S432" s="191"/>
      <c r="T432" s="193">
        <f>SUM(T433:T434)</f>
        <v>0</v>
      </c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R432" s="194" t="s">
        <v>157</v>
      </c>
      <c r="AT432" s="195" t="s">
        <v>72</v>
      </c>
      <c r="AU432" s="195" t="s">
        <v>34</v>
      </c>
      <c r="AY432" s="194" t="s">
        <v>123</v>
      </c>
      <c r="BK432" s="196">
        <f>SUM(BK433:BK434)</f>
        <v>0</v>
      </c>
    </row>
    <row r="433" s="2" customFormat="1" ht="16.5" customHeight="1">
      <c r="A433" s="40"/>
      <c r="B433" s="41"/>
      <c r="C433" s="199" t="s">
        <v>690</v>
      </c>
      <c r="D433" s="199" t="s">
        <v>126</v>
      </c>
      <c r="E433" s="200" t="s">
        <v>691</v>
      </c>
      <c r="F433" s="201" t="s">
        <v>692</v>
      </c>
      <c r="G433" s="202" t="s">
        <v>693</v>
      </c>
      <c r="H433" s="203">
        <v>1</v>
      </c>
      <c r="I433" s="204"/>
      <c r="J433" s="205">
        <f>ROUND(I433*H433,2)</f>
        <v>0</v>
      </c>
      <c r="K433" s="201" t="s">
        <v>161</v>
      </c>
      <c r="L433" s="46"/>
      <c r="M433" s="206" t="s">
        <v>19</v>
      </c>
      <c r="N433" s="207" t="s">
        <v>44</v>
      </c>
      <c r="O433" s="86"/>
      <c r="P433" s="208">
        <f>O433*H433</f>
        <v>0</v>
      </c>
      <c r="Q433" s="208">
        <v>0</v>
      </c>
      <c r="R433" s="208">
        <f>Q433*H433</f>
        <v>0</v>
      </c>
      <c r="S433" s="208">
        <v>0</v>
      </c>
      <c r="T433" s="209">
        <f>S433*H433</f>
        <v>0</v>
      </c>
      <c r="U433" s="40"/>
      <c r="V433" s="40"/>
      <c r="W433" s="40"/>
      <c r="X433" s="40"/>
      <c r="Y433" s="40"/>
      <c r="Z433" s="40"/>
      <c r="AA433" s="40"/>
      <c r="AB433" s="40"/>
      <c r="AC433" s="40"/>
      <c r="AD433" s="40"/>
      <c r="AE433" s="40"/>
      <c r="AR433" s="210" t="s">
        <v>694</v>
      </c>
      <c r="AT433" s="210" t="s">
        <v>126</v>
      </c>
      <c r="AU433" s="210" t="s">
        <v>79</v>
      </c>
      <c r="AY433" s="19" t="s">
        <v>123</v>
      </c>
      <c r="BE433" s="211">
        <f>IF(N433="základní",J433,0)</f>
        <v>0</v>
      </c>
      <c r="BF433" s="211">
        <f>IF(N433="snížená",J433,0)</f>
        <v>0</v>
      </c>
      <c r="BG433" s="211">
        <f>IF(N433="zákl. přenesená",J433,0)</f>
        <v>0</v>
      </c>
      <c r="BH433" s="211">
        <f>IF(N433="sníž. přenesená",J433,0)</f>
        <v>0</v>
      </c>
      <c r="BI433" s="211">
        <f>IF(N433="nulová",J433,0)</f>
        <v>0</v>
      </c>
      <c r="BJ433" s="19" t="s">
        <v>34</v>
      </c>
      <c r="BK433" s="211">
        <f>ROUND(I433*H433,2)</f>
        <v>0</v>
      </c>
      <c r="BL433" s="19" t="s">
        <v>694</v>
      </c>
      <c r="BM433" s="210" t="s">
        <v>695</v>
      </c>
    </row>
    <row r="434" s="2" customFormat="1">
      <c r="A434" s="40"/>
      <c r="B434" s="41"/>
      <c r="C434" s="42"/>
      <c r="D434" s="212" t="s">
        <v>133</v>
      </c>
      <c r="E434" s="42"/>
      <c r="F434" s="213" t="s">
        <v>696</v>
      </c>
      <c r="G434" s="42"/>
      <c r="H434" s="42"/>
      <c r="I434" s="214"/>
      <c r="J434" s="42"/>
      <c r="K434" s="42"/>
      <c r="L434" s="46"/>
      <c r="M434" s="215"/>
      <c r="N434" s="216"/>
      <c r="O434" s="86"/>
      <c r="P434" s="86"/>
      <c r="Q434" s="86"/>
      <c r="R434" s="86"/>
      <c r="S434" s="86"/>
      <c r="T434" s="87"/>
      <c r="U434" s="40"/>
      <c r="V434" s="40"/>
      <c r="W434" s="40"/>
      <c r="X434" s="40"/>
      <c r="Y434" s="40"/>
      <c r="Z434" s="40"/>
      <c r="AA434" s="40"/>
      <c r="AB434" s="40"/>
      <c r="AC434" s="40"/>
      <c r="AD434" s="40"/>
      <c r="AE434" s="40"/>
      <c r="AT434" s="19" t="s">
        <v>133</v>
      </c>
      <c r="AU434" s="19" t="s">
        <v>79</v>
      </c>
    </row>
    <row r="435" s="12" customFormat="1" ht="22.8" customHeight="1">
      <c r="A435" s="12"/>
      <c r="B435" s="183"/>
      <c r="C435" s="184"/>
      <c r="D435" s="185" t="s">
        <v>72</v>
      </c>
      <c r="E435" s="197" t="s">
        <v>697</v>
      </c>
      <c r="F435" s="197" t="s">
        <v>698</v>
      </c>
      <c r="G435" s="184"/>
      <c r="H435" s="184"/>
      <c r="I435" s="187"/>
      <c r="J435" s="198">
        <f>BK435</f>
        <v>0</v>
      </c>
      <c r="K435" s="184"/>
      <c r="L435" s="189"/>
      <c r="M435" s="190"/>
      <c r="N435" s="191"/>
      <c r="O435" s="191"/>
      <c r="P435" s="192">
        <f>SUM(P436:P437)</f>
        <v>0</v>
      </c>
      <c r="Q435" s="191"/>
      <c r="R435" s="192">
        <f>SUM(R436:R437)</f>
        <v>0</v>
      </c>
      <c r="S435" s="191"/>
      <c r="T435" s="193">
        <f>SUM(T436:T437)</f>
        <v>0</v>
      </c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R435" s="194" t="s">
        <v>157</v>
      </c>
      <c r="AT435" s="195" t="s">
        <v>72</v>
      </c>
      <c r="AU435" s="195" t="s">
        <v>34</v>
      </c>
      <c r="AY435" s="194" t="s">
        <v>123</v>
      </c>
      <c r="BK435" s="196">
        <f>SUM(BK436:BK437)</f>
        <v>0</v>
      </c>
    </row>
    <row r="436" s="2" customFormat="1" ht="16.5" customHeight="1">
      <c r="A436" s="40"/>
      <c r="B436" s="41"/>
      <c r="C436" s="199" t="s">
        <v>699</v>
      </c>
      <c r="D436" s="199" t="s">
        <v>126</v>
      </c>
      <c r="E436" s="200" t="s">
        <v>700</v>
      </c>
      <c r="F436" s="201" t="s">
        <v>698</v>
      </c>
      <c r="G436" s="202" t="s">
        <v>441</v>
      </c>
      <c r="H436" s="260"/>
      <c r="I436" s="204"/>
      <c r="J436" s="205">
        <f>ROUND(I436*H436,2)</f>
        <v>0</v>
      </c>
      <c r="K436" s="201" t="s">
        <v>161</v>
      </c>
      <c r="L436" s="46"/>
      <c r="M436" s="206" t="s">
        <v>19</v>
      </c>
      <c r="N436" s="207" t="s">
        <v>44</v>
      </c>
      <c r="O436" s="86"/>
      <c r="P436" s="208">
        <f>O436*H436</f>
        <v>0</v>
      </c>
      <c r="Q436" s="208">
        <v>0</v>
      </c>
      <c r="R436" s="208">
        <f>Q436*H436</f>
        <v>0</v>
      </c>
      <c r="S436" s="208">
        <v>0</v>
      </c>
      <c r="T436" s="209">
        <f>S436*H436</f>
        <v>0</v>
      </c>
      <c r="U436" s="40"/>
      <c r="V436" s="40"/>
      <c r="W436" s="40"/>
      <c r="X436" s="40"/>
      <c r="Y436" s="40"/>
      <c r="Z436" s="40"/>
      <c r="AA436" s="40"/>
      <c r="AB436" s="40"/>
      <c r="AC436" s="40"/>
      <c r="AD436" s="40"/>
      <c r="AE436" s="40"/>
      <c r="AR436" s="210" t="s">
        <v>694</v>
      </c>
      <c r="AT436" s="210" t="s">
        <v>126</v>
      </c>
      <c r="AU436" s="210" t="s">
        <v>79</v>
      </c>
      <c r="AY436" s="19" t="s">
        <v>123</v>
      </c>
      <c r="BE436" s="211">
        <f>IF(N436="základní",J436,0)</f>
        <v>0</v>
      </c>
      <c r="BF436" s="211">
        <f>IF(N436="snížená",J436,0)</f>
        <v>0</v>
      </c>
      <c r="BG436" s="211">
        <f>IF(N436="zákl. přenesená",J436,0)</f>
        <v>0</v>
      </c>
      <c r="BH436" s="211">
        <f>IF(N436="sníž. přenesená",J436,0)</f>
        <v>0</v>
      </c>
      <c r="BI436" s="211">
        <f>IF(N436="nulová",J436,0)</f>
        <v>0</v>
      </c>
      <c r="BJ436" s="19" t="s">
        <v>34</v>
      </c>
      <c r="BK436" s="211">
        <f>ROUND(I436*H436,2)</f>
        <v>0</v>
      </c>
      <c r="BL436" s="19" t="s">
        <v>694</v>
      </c>
      <c r="BM436" s="210" t="s">
        <v>701</v>
      </c>
    </row>
    <row r="437" s="2" customFormat="1">
      <c r="A437" s="40"/>
      <c r="B437" s="41"/>
      <c r="C437" s="42"/>
      <c r="D437" s="212" t="s">
        <v>133</v>
      </c>
      <c r="E437" s="42"/>
      <c r="F437" s="213" t="s">
        <v>702</v>
      </c>
      <c r="G437" s="42"/>
      <c r="H437" s="42"/>
      <c r="I437" s="214"/>
      <c r="J437" s="42"/>
      <c r="K437" s="42"/>
      <c r="L437" s="46"/>
      <c r="M437" s="215"/>
      <c r="N437" s="216"/>
      <c r="O437" s="86"/>
      <c r="P437" s="86"/>
      <c r="Q437" s="86"/>
      <c r="R437" s="86"/>
      <c r="S437" s="86"/>
      <c r="T437" s="87"/>
      <c r="U437" s="40"/>
      <c r="V437" s="40"/>
      <c r="W437" s="40"/>
      <c r="X437" s="40"/>
      <c r="Y437" s="40"/>
      <c r="Z437" s="40"/>
      <c r="AA437" s="40"/>
      <c r="AB437" s="40"/>
      <c r="AC437" s="40"/>
      <c r="AD437" s="40"/>
      <c r="AE437" s="40"/>
      <c r="AT437" s="19" t="s">
        <v>133</v>
      </c>
      <c r="AU437" s="19" t="s">
        <v>79</v>
      </c>
    </row>
    <row r="438" s="12" customFormat="1" ht="22.8" customHeight="1">
      <c r="A438" s="12"/>
      <c r="B438" s="183"/>
      <c r="C438" s="184"/>
      <c r="D438" s="185" t="s">
        <v>72</v>
      </c>
      <c r="E438" s="197" t="s">
        <v>703</v>
      </c>
      <c r="F438" s="197" t="s">
        <v>704</v>
      </c>
      <c r="G438" s="184"/>
      <c r="H438" s="184"/>
      <c r="I438" s="187"/>
      <c r="J438" s="198">
        <f>BK438</f>
        <v>0</v>
      </c>
      <c r="K438" s="184"/>
      <c r="L438" s="189"/>
      <c r="M438" s="190"/>
      <c r="N438" s="191"/>
      <c r="O438" s="191"/>
      <c r="P438" s="192">
        <f>SUM(P439:P443)</f>
        <v>0</v>
      </c>
      <c r="Q438" s="191"/>
      <c r="R438" s="192">
        <f>SUM(R439:R443)</f>
        <v>0</v>
      </c>
      <c r="S438" s="191"/>
      <c r="T438" s="193">
        <f>SUM(T439:T443)</f>
        <v>0</v>
      </c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R438" s="194" t="s">
        <v>157</v>
      </c>
      <c r="AT438" s="195" t="s">
        <v>72</v>
      </c>
      <c r="AU438" s="195" t="s">
        <v>34</v>
      </c>
      <c r="AY438" s="194" t="s">
        <v>123</v>
      </c>
      <c r="BK438" s="196">
        <f>SUM(BK439:BK443)</f>
        <v>0</v>
      </c>
    </row>
    <row r="439" s="2" customFormat="1" ht="16.5" customHeight="1">
      <c r="A439" s="40"/>
      <c r="B439" s="41"/>
      <c r="C439" s="199" t="s">
        <v>705</v>
      </c>
      <c r="D439" s="199" t="s">
        <v>126</v>
      </c>
      <c r="E439" s="200" t="s">
        <v>706</v>
      </c>
      <c r="F439" s="201" t="s">
        <v>707</v>
      </c>
      <c r="G439" s="202" t="s">
        <v>693</v>
      </c>
      <c r="H439" s="203">
        <v>1</v>
      </c>
      <c r="I439" s="204"/>
      <c r="J439" s="205">
        <f>ROUND(I439*H439,2)</f>
        <v>0</v>
      </c>
      <c r="K439" s="201" t="s">
        <v>161</v>
      </c>
      <c r="L439" s="46"/>
      <c r="M439" s="206" t="s">
        <v>19</v>
      </c>
      <c r="N439" s="207" t="s">
        <v>44</v>
      </c>
      <c r="O439" s="86"/>
      <c r="P439" s="208">
        <f>O439*H439</f>
        <v>0</v>
      </c>
      <c r="Q439" s="208">
        <v>0</v>
      </c>
      <c r="R439" s="208">
        <f>Q439*H439</f>
        <v>0</v>
      </c>
      <c r="S439" s="208">
        <v>0</v>
      </c>
      <c r="T439" s="209">
        <f>S439*H439</f>
        <v>0</v>
      </c>
      <c r="U439" s="40"/>
      <c r="V439" s="40"/>
      <c r="W439" s="40"/>
      <c r="X439" s="40"/>
      <c r="Y439" s="40"/>
      <c r="Z439" s="40"/>
      <c r="AA439" s="40"/>
      <c r="AB439" s="40"/>
      <c r="AC439" s="40"/>
      <c r="AD439" s="40"/>
      <c r="AE439" s="40"/>
      <c r="AR439" s="210" t="s">
        <v>694</v>
      </c>
      <c r="AT439" s="210" t="s">
        <v>126</v>
      </c>
      <c r="AU439" s="210" t="s">
        <v>79</v>
      </c>
      <c r="AY439" s="19" t="s">
        <v>123</v>
      </c>
      <c r="BE439" s="211">
        <f>IF(N439="základní",J439,0)</f>
        <v>0</v>
      </c>
      <c r="BF439" s="211">
        <f>IF(N439="snížená",J439,0)</f>
        <v>0</v>
      </c>
      <c r="BG439" s="211">
        <f>IF(N439="zákl. přenesená",J439,0)</f>
        <v>0</v>
      </c>
      <c r="BH439" s="211">
        <f>IF(N439="sníž. přenesená",J439,0)</f>
        <v>0</v>
      </c>
      <c r="BI439" s="211">
        <f>IF(N439="nulová",J439,0)</f>
        <v>0</v>
      </c>
      <c r="BJ439" s="19" t="s">
        <v>34</v>
      </c>
      <c r="BK439" s="211">
        <f>ROUND(I439*H439,2)</f>
        <v>0</v>
      </c>
      <c r="BL439" s="19" t="s">
        <v>694</v>
      </c>
      <c r="BM439" s="210" t="s">
        <v>708</v>
      </c>
    </row>
    <row r="440" s="2" customFormat="1">
      <c r="A440" s="40"/>
      <c r="B440" s="41"/>
      <c r="C440" s="42"/>
      <c r="D440" s="212" t="s">
        <v>133</v>
      </c>
      <c r="E440" s="42"/>
      <c r="F440" s="213" t="s">
        <v>709</v>
      </c>
      <c r="G440" s="42"/>
      <c r="H440" s="42"/>
      <c r="I440" s="214"/>
      <c r="J440" s="42"/>
      <c r="K440" s="42"/>
      <c r="L440" s="46"/>
      <c r="M440" s="215"/>
      <c r="N440" s="216"/>
      <c r="O440" s="86"/>
      <c r="P440" s="86"/>
      <c r="Q440" s="86"/>
      <c r="R440" s="86"/>
      <c r="S440" s="86"/>
      <c r="T440" s="87"/>
      <c r="U440" s="40"/>
      <c r="V440" s="40"/>
      <c r="W440" s="40"/>
      <c r="X440" s="40"/>
      <c r="Y440" s="40"/>
      <c r="Z440" s="40"/>
      <c r="AA440" s="40"/>
      <c r="AB440" s="40"/>
      <c r="AC440" s="40"/>
      <c r="AD440" s="40"/>
      <c r="AE440" s="40"/>
      <c r="AT440" s="19" t="s">
        <v>133</v>
      </c>
      <c r="AU440" s="19" t="s">
        <v>79</v>
      </c>
    </row>
    <row r="441" s="13" customFormat="1">
      <c r="A441" s="13"/>
      <c r="B441" s="217"/>
      <c r="C441" s="218"/>
      <c r="D441" s="219" t="s">
        <v>135</v>
      </c>
      <c r="E441" s="220" t="s">
        <v>19</v>
      </c>
      <c r="F441" s="221" t="s">
        <v>710</v>
      </c>
      <c r="G441" s="218"/>
      <c r="H441" s="220" t="s">
        <v>19</v>
      </c>
      <c r="I441" s="222"/>
      <c r="J441" s="218"/>
      <c r="K441" s="218"/>
      <c r="L441" s="223"/>
      <c r="M441" s="224"/>
      <c r="N441" s="225"/>
      <c r="O441" s="225"/>
      <c r="P441" s="225"/>
      <c r="Q441" s="225"/>
      <c r="R441" s="225"/>
      <c r="S441" s="225"/>
      <c r="T441" s="226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227" t="s">
        <v>135</v>
      </c>
      <c r="AU441" s="227" t="s">
        <v>79</v>
      </c>
      <c r="AV441" s="13" t="s">
        <v>34</v>
      </c>
      <c r="AW441" s="13" t="s">
        <v>33</v>
      </c>
      <c r="AX441" s="13" t="s">
        <v>73</v>
      </c>
      <c r="AY441" s="227" t="s">
        <v>123</v>
      </c>
    </row>
    <row r="442" s="14" customFormat="1">
      <c r="A442" s="14"/>
      <c r="B442" s="228"/>
      <c r="C442" s="229"/>
      <c r="D442" s="219" t="s">
        <v>135</v>
      </c>
      <c r="E442" s="230" t="s">
        <v>19</v>
      </c>
      <c r="F442" s="231" t="s">
        <v>34</v>
      </c>
      <c r="G442" s="229"/>
      <c r="H442" s="232">
        <v>1</v>
      </c>
      <c r="I442" s="233"/>
      <c r="J442" s="229"/>
      <c r="K442" s="229"/>
      <c r="L442" s="234"/>
      <c r="M442" s="235"/>
      <c r="N442" s="236"/>
      <c r="O442" s="236"/>
      <c r="P442" s="236"/>
      <c r="Q442" s="236"/>
      <c r="R442" s="236"/>
      <c r="S442" s="236"/>
      <c r="T442" s="237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T442" s="238" t="s">
        <v>135</v>
      </c>
      <c r="AU442" s="238" t="s">
        <v>79</v>
      </c>
      <c r="AV442" s="14" t="s">
        <v>79</v>
      </c>
      <c r="AW442" s="14" t="s">
        <v>33</v>
      </c>
      <c r="AX442" s="14" t="s">
        <v>73</v>
      </c>
      <c r="AY442" s="238" t="s">
        <v>123</v>
      </c>
    </row>
    <row r="443" s="15" customFormat="1">
      <c r="A443" s="15"/>
      <c r="B443" s="239"/>
      <c r="C443" s="240"/>
      <c r="D443" s="219" t="s">
        <v>135</v>
      </c>
      <c r="E443" s="241" t="s">
        <v>19</v>
      </c>
      <c r="F443" s="242" t="s">
        <v>137</v>
      </c>
      <c r="G443" s="240"/>
      <c r="H443" s="243">
        <v>1</v>
      </c>
      <c r="I443" s="244"/>
      <c r="J443" s="240"/>
      <c r="K443" s="240"/>
      <c r="L443" s="245"/>
      <c r="M443" s="246"/>
      <c r="N443" s="247"/>
      <c r="O443" s="247"/>
      <c r="P443" s="247"/>
      <c r="Q443" s="247"/>
      <c r="R443" s="247"/>
      <c r="S443" s="247"/>
      <c r="T443" s="248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T443" s="249" t="s">
        <v>135</v>
      </c>
      <c r="AU443" s="249" t="s">
        <v>79</v>
      </c>
      <c r="AV443" s="15" t="s">
        <v>131</v>
      </c>
      <c r="AW443" s="15" t="s">
        <v>33</v>
      </c>
      <c r="AX443" s="15" t="s">
        <v>34</v>
      </c>
      <c r="AY443" s="249" t="s">
        <v>123</v>
      </c>
    </row>
    <row r="444" s="12" customFormat="1" ht="22.8" customHeight="1">
      <c r="A444" s="12"/>
      <c r="B444" s="183"/>
      <c r="C444" s="184"/>
      <c r="D444" s="185" t="s">
        <v>72</v>
      </c>
      <c r="E444" s="197" t="s">
        <v>711</v>
      </c>
      <c r="F444" s="197" t="s">
        <v>712</v>
      </c>
      <c r="G444" s="184"/>
      <c r="H444" s="184"/>
      <c r="I444" s="187"/>
      <c r="J444" s="198">
        <f>BK444</f>
        <v>0</v>
      </c>
      <c r="K444" s="184"/>
      <c r="L444" s="189"/>
      <c r="M444" s="190"/>
      <c r="N444" s="191"/>
      <c r="O444" s="191"/>
      <c r="P444" s="192">
        <f>SUM(P445:P446)</f>
        <v>0</v>
      </c>
      <c r="Q444" s="191"/>
      <c r="R444" s="192">
        <f>SUM(R445:R446)</f>
        <v>0</v>
      </c>
      <c r="S444" s="191"/>
      <c r="T444" s="193">
        <f>SUM(T445:T446)</f>
        <v>0</v>
      </c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R444" s="194" t="s">
        <v>157</v>
      </c>
      <c r="AT444" s="195" t="s">
        <v>72</v>
      </c>
      <c r="AU444" s="195" t="s">
        <v>34</v>
      </c>
      <c r="AY444" s="194" t="s">
        <v>123</v>
      </c>
      <c r="BK444" s="196">
        <f>SUM(BK445:BK446)</f>
        <v>0</v>
      </c>
    </row>
    <row r="445" s="2" customFormat="1" ht="16.5" customHeight="1">
      <c r="A445" s="40"/>
      <c r="B445" s="41"/>
      <c r="C445" s="199" t="s">
        <v>713</v>
      </c>
      <c r="D445" s="199" t="s">
        <v>126</v>
      </c>
      <c r="E445" s="200" t="s">
        <v>714</v>
      </c>
      <c r="F445" s="201" t="s">
        <v>712</v>
      </c>
      <c r="G445" s="202" t="s">
        <v>441</v>
      </c>
      <c r="H445" s="260"/>
      <c r="I445" s="204"/>
      <c r="J445" s="205">
        <f>ROUND(I445*H445,2)</f>
        <v>0</v>
      </c>
      <c r="K445" s="201" t="s">
        <v>161</v>
      </c>
      <c r="L445" s="46"/>
      <c r="M445" s="206" t="s">
        <v>19</v>
      </c>
      <c r="N445" s="207" t="s">
        <v>44</v>
      </c>
      <c r="O445" s="86"/>
      <c r="P445" s="208">
        <f>O445*H445</f>
        <v>0</v>
      </c>
      <c r="Q445" s="208">
        <v>0</v>
      </c>
      <c r="R445" s="208">
        <f>Q445*H445</f>
        <v>0</v>
      </c>
      <c r="S445" s="208">
        <v>0</v>
      </c>
      <c r="T445" s="209">
        <f>S445*H445</f>
        <v>0</v>
      </c>
      <c r="U445" s="40"/>
      <c r="V445" s="40"/>
      <c r="W445" s="40"/>
      <c r="X445" s="40"/>
      <c r="Y445" s="40"/>
      <c r="Z445" s="40"/>
      <c r="AA445" s="40"/>
      <c r="AB445" s="40"/>
      <c r="AC445" s="40"/>
      <c r="AD445" s="40"/>
      <c r="AE445" s="40"/>
      <c r="AR445" s="210" t="s">
        <v>694</v>
      </c>
      <c r="AT445" s="210" t="s">
        <v>126</v>
      </c>
      <c r="AU445" s="210" t="s">
        <v>79</v>
      </c>
      <c r="AY445" s="19" t="s">
        <v>123</v>
      </c>
      <c r="BE445" s="211">
        <f>IF(N445="základní",J445,0)</f>
        <v>0</v>
      </c>
      <c r="BF445" s="211">
        <f>IF(N445="snížená",J445,0)</f>
        <v>0</v>
      </c>
      <c r="BG445" s="211">
        <f>IF(N445="zákl. přenesená",J445,0)</f>
        <v>0</v>
      </c>
      <c r="BH445" s="211">
        <f>IF(N445="sníž. přenesená",J445,0)</f>
        <v>0</v>
      </c>
      <c r="BI445" s="211">
        <f>IF(N445="nulová",J445,0)</f>
        <v>0</v>
      </c>
      <c r="BJ445" s="19" t="s">
        <v>34</v>
      </c>
      <c r="BK445" s="211">
        <f>ROUND(I445*H445,2)</f>
        <v>0</v>
      </c>
      <c r="BL445" s="19" t="s">
        <v>694</v>
      </c>
      <c r="BM445" s="210" t="s">
        <v>715</v>
      </c>
    </row>
    <row r="446" s="2" customFormat="1">
      <c r="A446" s="40"/>
      <c r="B446" s="41"/>
      <c r="C446" s="42"/>
      <c r="D446" s="212" t="s">
        <v>133</v>
      </c>
      <c r="E446" s="42"/>
      <c r="F446" s="213" t="s">
        <v>716</v>
      </c>
      <c r="G446" s="42"/>
      <c r="H446" s="42"/>
      <c r="I446" s="214"/>
      <c r="J446" s="42"/>
      <c r="K446" s="42"/>
      <c r="L446" s="46"/>
      <c r="M446" s="215"/>
      <c r="N446" s="216"/>
      <c r="O446" s="86"/>
      <c r="P446" s="86"/>
      <c r="Q446" s="86"/>
      <c r="R446" s="86"/>
      <c r="S446" s="86"/>
      <c r="T446" s="87"/>
      <c r="U446" s="40"/>
      <c r="V446" s="40"/>
      <c r="W446" s="40"/>
      <c r="X446" s="40"/>
      <c r="Y446" s="40"/>
      <c r="Z446" s="40"/>
      <c r="AA446" s="40"/>
      <c r="AB446" s="40"/>
      <c r="AC446" s="40"/>
      <c r="AD446" s="40"/>
      <c r="AE446" s="40"/>
      <c r="AT446" s="19" t="s">
        <v>133</v>
      </c>
      <c r="AU446" s="19" t="s">
        <v>79</v>
      </c>
    </row>
    <row r="447" s="12" customFormat="1" ht="22.8" customHeight="1">
      <c r="A447" s="12"/>
      <c r="B447" s="183"/>
      <c r="C447" s="184"/>
      <c r="D447" s="185" t="s">
        <v>72</v>
      </c>
      <c r="E447" s="197" t="s">
        <v>717</v>
      </c>
      <c r="F447" s="197" t="s">
        <v>718</v>
      </c>
      <c r="G447" s="184"/>
      <c r="H447" s="184"/>
      <c r="I447" s="187"/>
      <c r="J447" s="198">
        <f>BK447</f>
        <v>0</v>
      </c>
      <c r="K447" s="184"/>
      <c r="L447" s="189"/>
      <c r="M447" s="190"/>
      <c r="N447" s="191"/>
      <c r="O447" s="191"/>
      <c r="P447" s="192">
        <f>SUM(P448:P449)</f>
        <v>0</v>
      </c>
      <c r="Q447" s="191"/>
      <c r="R447" s="192">
        <f>SUM(R448:R449)</f>
        <v>0</v>
      </c>
      <c r="S447" s="191"/>
      <c r="T447" s="193">
        <f>SUM(T448:T449)</f>
        <v>0</v>
      </c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R447" s="194" t="s">
        <v>157</v>
      </c>
      <c r="AT447" s="195" t="s">
        <v>72</v>
      </c>
      <c r="AU447" s="195" t="s">
        <v>34</v>
      </c>
      <c r="AY447" s="194" t="s">
        <v>123</v>
      </c>
      <c r="BK447" s="196">
        <f>SUM(BK448:BK449)</f>
        <v>0</v>
      </c>
    </row>
    <row r="448" s="2" customFormat="1" ht="16.5" customHeight="1">
      <c r="A448" s="40"/>
      <c r="B448" s="41"/>
      <c r="C448" s="199" t="s">
        <v>719</v>
      </c>
      <c r="D448" s="199" t="s">
        <v>126</v>
      </c>
      <c r="E448" s="200" t="s">
        <v>720</v>
      </c>
      <c r="F448" s="201" t="s">
        <v>718</v>
      </c>
      <c r="G448" s="202" t="s">
        <v>441</v>
      </c>
      <c r="H448" s="260"/>
      <c r="I448" s="204"/>
      <c r="J448" s="205">
        <f>ROUND(I448*H448,2)</f>
        <v>0</v>
      </c>
      <c r="K448" s="201" t="s">
        <v>161</v>
      </c>
      <c r="L448" s="46"/>
      <c r="M448" s="206" t="s">
        <v>19</v>
      </c>
      <c r="N448" s="207" t="s">
        <v>44</v>
      </c>
      <c r="O448" s="86"/>
      <c r="P448" s="208">
        <f>O448*H448</f>
        <v>0</v>
      </c>
      <c r="Q448" s="208">
        <v>0</v>
      </c>
      <c r="R448" s="208">
        <f>Q448*H448</f>
        <v>0</v>
      </c>
      <c r="S448" s="208">
        <v>0</v>
      </c>
      <c r="T448" s="209">
        <f>S448*H448</f>
        <v>0</v>
      </c>
      <c r="U448" s="40"/>
      <c r="V448" s="40"/>
      <c r="W448" s="40"/>
      <c r="X448" s="40"/>
      <c r="Y448" s="40"/>
      <c r="Z448" s="40"/>
      <c r="AA448" s="40"/>
      <c r="AB448" s="40"/>
      <c r="AC448" s="40"/>
      <c r="AD448" s="40"/>
      <c r="AE448" s="40"/>
      <c r="AR448" s="210" t="s">
        <v>694</v>
      </c>
      <c r="AT448" s="210" t="s">
        <v>126</v>
      </c>
      <c r="AU448" s="210" t="s">
        <v>79</v>
      </c>
      <c r="AY448" s="19" t="s">
        <v>123</v>
      </c>
      <c r="BE448" s="211">
        <f>IF(N448="základní",J448,0)</f>
        <v>0</v>
      </c>
      <c r="BF448" s="211">
        <f>IF(N448="snížená",J448,0)</f>
        <v>0</v>
      </c>
      <c r="BG448" s="211">
        <f>IF(N448="zákl. přenesená",J448,0)</f>
        <v>0</v>
      </c>
      <c r="BH448" s="211">
        <f>IF(N448="sníž. přenesená",J448,0)</f>
        <v>0</v>
      </c>
      <c r="BI448" s="211">
        <f>IF(N448="nulová",J448,0)</f>
        <v>0</v>
      </c>
      <c r="BJ448" s="19" t="s">
        <v>34</v>
      </c>
      <c r="BK448" s="211">
        <f>ROUND(I448*H448,2)</f>
        <v>0</v>
      </c>
      <c r="BL448" s="19" t="s">
        <v>694</v>
      </c>
      <c r="BM448" s="210" t="s">
        <v>721</v>
      </c>
    </row>
    <row r="449" s="2" customFormat="1">
      <c r="A449" s="40"/>
      <c r="B449" s="41"/>
      <c r="C449" s="42"/>
      <c r="D449" s="212" t="s">
        <v>133</v>
      </c>
      <c r="E449" s="42"/>
      <c r="F449" s="213" t="s">
        <v>722</v>
      </c>
      <c r="G449" s="42"/>
      <c r="H449" s="42"/>
      <c r="I449" s="214"/>
      <c r="J449" s="42"/>
      <c r="K449" s="42"/>
      <c r="L449" s="46"/>
      <c r="M449" s="215"/>
      <c r="N449" s="216"/>
      <c r="O449" s="86"/>
      <c r="P449" s="86"/>
      <c r="Q449" s="86"/>
      <c r="R449" s="86"/>
      <c r="S449" s="86"/>
      <c r="T449" s="87"/>
      <c r="U449" s="40"/>
      <c r="V449" s="40"/>
      <c r="W449" s="40"/>
      <c r="X449" s="40"/>
      <c r="Y449" s="40"/>
      <c r="Z449" s="40"/>
      <c r="AA449" s="40"/>
      <c r="AB449" s="40"/>
      <c r="AC449" s="40"/>
      <c r="AD449" s="40"/>
      <c r="AE449" s="40"/>
      <c r="AT449" s="19" t="s">
        <v>133</v>
      </c>
      <c r="AU449" s="19" t="s">
        <v>79</v>
      </c>
    </row>
    <row r="450" s="12" customFormat="1" ht="22.8" customHeight="1">
      <c r="A450" s="12"/>
      <c r="B450" s="183"/>
      <c r="C450" s="184"/>
      <c r="D450" s="185" t="s">
        <v>72</v>
      </c>
      <c r="E450" s="197" t="s">
        <v>723</v>
      </c>
      <c r="F450" s="197" t="s">
        <v>724</v>
      </c>
      <c r="G450" s="184"/>
      <c r="H450" s="184"/>
      <c r="I450" s="187"/>
      <c r="J450" s="198">
        <f>BK450</f>
        <v>0</v>
      </c>
      <c r="K450" s="184"/>
      <c r="L450" s="189"/>
      <c r="M450" s="190"/>
      <c r="N450" s="191"/>
      <c r="O450" s="191"/>
      <c r="P450" s="192">
        <f>SUM(P451:P452)</f>
        <v>0</v>
      </c>
      <c r="Q450" s="191"/>
      <c r="R450" s="192">
        <f>SUM(R451:R452)</f>
        <v>0</v>
      </c>
      <c r="S450" s="191"/>
      <c r="T450" s="193">
        <f>SUM(T451:T452)</f>
        <v>0</v>
      </c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R450" s="194" t="s">
        <v>157</v>
      </c>
      <c r="AT450" s="195" t="s">
        <v>72</v>
      </c>
      <c r="AU450" s="195" t="s">
        <v>34</v>
      </c>
      <c r="AY450" s="194" t="s">
        <v>123</v>
      </c>
      <c r="BK450" s="196">
        <f>SUM(BK451:BK452)</f>
        <v>0</v>
      </c>
    </row>
    <row r="451" s="2" customFormat="1" ht="16.5" customHeight="1">
      <c r="A451" s="40"/>
      <c r="B451" s="41"/>
      <c r="C451" s="199" t="s">
        <v>725</v>
      </c>
      <c r="D451" s="199" t="s">
        <v>126</v>
      </c>
      <c r="E451" s="200" t="s">
        <v>726</v>
      </c>
      <c r="F451" s="201" t="s">
        <v>724</v>
      </c>
      <c r="G451" s="202" t="s">
        <v>441</v>
      </c>
      <c r="H451" s="260"/>
      <c r="I451" s="204"/>
      <c r="J451" s="205">
        <f>ROUND(I451*H451,2)</f>
        <v>0</v>
      </c>
      <c r="K451" s="201" t="s">
        <v>161</v>
      </c>
      <c r="L451" s="46"/>
      <c r="M451" s="206" t="s">
        <v>19</v>
      </c>
      <c r="N451" s="207" t="s">
        <v>44</v>
      </c>
      <c r="O451" s="86"/>
      <c r="P451" s="208">
        <f>O451*H451</f>
        <v>0</v>
      </c>
      <c r="Q451" s="208">
        <v>0</v>
      </c>
      <c r="R451" s="208">
        <f>Q451*H451</f>
        <v>0</v>
      </c>
      <c r="S451" s="208">
        <v>0</v>
      </c>
      <c r="T451" s="209">
        <f>S451*H451</f>
        <v>0</v>
      </c>
      <c r="U451" s="40"/>
      <c r="V451" s="40"/>
      <c r="W451" s="40"/>
      <c r="X451" s="40"/>
      <c r="Y451" s="40"/>
      <c r="Z451" s="40"/>
      <c r="AA451" s="40"/>
      <c r="AB451" s="40"/>
      <c r="AC451" s="40"/>
      <c r="AD451" s="40"/>
      <c r="AE451" s="40"/>
      <c r="AR451" s="210" t="s">
        <v>694</v>
      </c>
      <c r="AT451" s="210" t="s">
        <v>126</v>
      </c>
      <c r="AU451" s="210" t="s">
        <v>79</v>
      </c>
      <c r="AY451" s="19" t="s">
        <v>123</v>
      </c>
      <c r="BE451" s="211">
        <f>IF(N451="základní",J451,0)</f>
        <v>0</v>
      </c>
      <c r="BF451" s="211">
        <f>IF(N451="snížená",J451,0)</f>
        <v>0</v>
      </c>
      <c r="BG451" s="211">
        <f>IF(N451="zákl. přenesená",J451,0)</f>
        <v>0</v>
      </c>
      <c r="BH451" s="211">
        <f>IF(N451="sníž. přenesená",J451,0)</f>
        <v>0</v>
      </c>
      <c r="BI451" s="211">
        <f>IF(N451="nulová",J451,0)</f>
        <v>0</v>
      </c>
      <c r="BJ451" s="19" t="s">
        <v>34</v>
      </c>
      <c r="BK451" s="211">
        <f>ROUND(I451*H451,2)</f>
        <v>0</v>
      </c>
      <c r="BL451" s="19" t="s">
        <v>694</v>
      </c>
      <c r="BM451" s="210" t="s">
        <v>727</v>
      </c>
    </row>
    <row r="452" s="2" customFormat="1">
      <c r="A452" s="40"/>
      <c r="B452" s="41"/>
      <c r="C452" s="42"/>
      <c r="D452" s="212" t="s">
        <v>133</v>
      </c>
      <c r="E452" s="42"/>
      <c r="F452" s="213" t="s">
        <v>728</v>
      </c>
      <c r="G452" s="42"/>
      <c r="H452" s="42"/>
      <c r="I452" s="214"/>
      <c r="J452" s="42"/>
      <c r="K452" s="42"/>
      <c r="L452" s="46"/>
      <c r="M452" s="261"/>
      <c r="N452" s="262"/>
      <c r="O452" s="263"/>
      <c r="P452" s="263"/>
      <c r="Q452" s="263"/>
      <c r="R452" s="263"/>
      <c r="S452" s="263"/>
      <c r="T452" s="264"/>
      <c r="U452" s="40"/>
      <c r="V452" s="40"/>
      <c r="W452" s="40"/>
      <c r="X452" s="40"/>
      <c r="Y452" s="40"/>
      <c r="Z452" s="40"/>
      <c r="AA452" s="40"/>
      <c r="AB452" s="40"/>
      <c r="AC452" s="40"/>
      <c r="AD452" s="40"/>
      <c r="AE452" s="40"/>
      <c r="AT452" s="19" t="s">
        <v>133</v>
      </c>
      <c r="AU452" s="19" t="s">
        <v>79</v>
      </c>
    </row>
    <row r="453" s="2" customFormat="1" ht="6.96" customHeight="1">
      <c r="A453" s="40"/>
      <c r="B453" s="61"/>
      <c r="C453" s="62"/>
      <c r="D453" s="62"/>
      <c r="E453" s="62"/>
      <c r="F453" s="62"/>
      <c r="G453" s="62"/>
      <c r="H453" s="62"/>
      <c r="I453" s="62"/>
      <c r="J453" s="62"/>
      <c r="K453" s="62"/>
      <c r="L453" s="46"/>
      <c r="M453" s="40"/>
      <c r="O453" s="40"/>
      <c r="P453" s="40"/>
      <c r="Q453" s="40"/>
      <c r="R453" s="40"/>
      <c r="S453" s="40"/>
      <c r="T453" s="40"/>
      <c r="U453" s="40"/>
      <c r="V453" s="40"/>
      <c r="W453" s="40"/>
      <c r="X453" s="40"/>
      <c r="Y453" s="40"/>
      <c r="Z453" s="40"/>
      <c r="AA453" s="40"/>
      <c r="AB453" s="40"/>
      <c r="AC453" s="40"/>
      <c r="AD453" s="40"/>
      <c r="AE453" s="40"/>
    </row>
  </sheetData>
  <sheetProtection sheet="1" autoFilter="0" formatColumns="0" formatRows="0" objects="1" scenarios="1" spinCount="100000" saltValue="5CVa0Ikn48i8IF4wiElrezpAXmRY7Ed0L1Pf5dGazG1q3R+oxvYf/nBCTNLOal+ujwne5HuIQtUDxD9IQ7VaSQ==" hashValue="gl2u/17rIe2FyOC4loaDAIv2sHFc8CHEJf7YBDJkEvZiYs/w8tHXmDH4cmdTEN3YiSeDqFy5KaCUP9tuqclhwg==" algorithmName="SHA-512" password="CC35"/>
  <autoFilter ref="C95:K452"/>
  <mergeCells count="6">
    <mergeCell ref="E7:H7"/>
    <mergeCell ref="E16:H16"/>
    <mergeCell ref="E25:H25"/>
    <mergeCell ref="E46:H46"/>
    <mergeCell ref="E88:H88"/>
    <mergeCell ref="L2:V2"/>
  </mergeCells>
  <hyperlinks>
    <hyperlink ref="F100" r:id="rId1" display="https://podminky.urs.cz/item/CS_URS_2024_02/310235241"/>
    <hyperlink ref="F105" r:id="rId2" display="https://podminky.urs.cz/item/CS_URS_2024_02/310235261"/>
    <hyperlink ref="F110" r:id="rId3" display="https://podminky.urs.cz/item/CS_URS_2024_02/317941121"/>
    <hyperlink ref="F117" r:id="rId4" display="https://podminky.urs.cz/item/CS_URS_2024_01/619995001"/>
    <hyperlink ref="F122" r:id="rId5" display="https://podminky.urs.cz/item/CS_URS_2024_02/622131121"/>
    <hyperlink ref="F124" r:id="rId6" display="https://podminky.urs.cz/item/CS_URS_2024_02/622142001"/>
    <hyperlink ref="F129" r:id="rId7" display="https://podminky.urs.cz/item/CS_URS_2024_02/622311121"/>
    <hyperlink ref="F131" r:id="rId8" display="https://podminky.urs.cz/item/CS_URS_2024_02/622325355"/>
    <hyperlink ref="F133" r:id="rId9" display="https://podminky.urs.cz/item/CS_URS_2024_02/629991001"/>
    <hyperlink ref="F135" r:id="rId10" display="https://podminky.urs.cz/item/CS_URS_2024_02/631312141"/>
    <hyperlink ref="F140" r:id="rId11" display="https://podminky.urs.cz/item/CS_URS_2024_02/631351101"/>
    <hyperlink ref="F143" r:id="rId12" display="https://podminky.urs.cz/item/CS_URS_2024_02/631351102"/>
    <hyperlink ref="F145" r:id="rId13" display="https://podminky.urs.cz/item/CS_URS_2024_02/632450122"/>
    <hyperlink ref="F150" r:id="rId14" display="https://podminky.urs.cz/item/CS_URS_2024_02/642944121"/>
    <hyperlink ref="F154" r:id="rId15" display="https://podminky.urs.cz/item/CS_URS_2024_02/941111122"/>
    <hyperlink ref="F159" r:id="rId16" display="https://podminky.urs.cz/item/CS_URS_2024_02/941111222"/>
    <hyperlink ref="F162" r:id="rId17" display="https://podminky.urs.cz/item/CS_URS_2024_02/941111822"/>
    <hyperlink ref="F166" r:id="rId18" display="https://podminky.urs.cz/item/CS_URS_2024_02/952901111"/>
    <hyperlink ref="F168" r:id="rId19" display="https://podminky.urs.cz/item/CS_URS_2024_02/962031132"/>
    <hyperlink ref="F173" r:id="rId20" display="https://podminky.urs.cz/item/CS_URS_2024_01/965042141"/>
    <hyperlink ref="F178" r:id="rId21" display="https://podminky.urs.cz/item/CS_URS_2024_01/965082933"/>
    <hyperlink ref="F183" r:id="rId22" display="https://podminky.urs.cz/item/CS_URS_2024_02/968072455"/>
    <hyperlink ref="F186" r:id="rId23" display="https://podminky.urs.cz/item/CS_URS_2024_02/978015351"/>
    <hyperlink ref="F189" r:id="rId24" display="https://podminky.urs.cz/item/CS_URS_2024_02/997013114"/>
    <hyperlink ref="F191" r:id="rId25" display="https://podminky.urs.cz/item/CS_URS_2024_01/997013219"/>
    <hyperlink ref="F193" r:id="rId26" display="https://podminky.urs.cz/item/CS_URS_2024_01/997013501"/>
    <hyperlink ref="F195" r:id="rId27" display="https://podminky.urs.cz/item/CS_URS_2024_01/997013509"/>
    <hyperlink ref="F199" r:id="rId28" display="https://podminky.urs.cz/item/CS_URS_2024_01/997013631"/>
    <hyperlink ref="F202" r:id="rId29" display="https://podminky.urs.cz/item/CS_URS_2024_02/998018003"/>
    <hyperlink ref="F206" r:id="rId30" display="https://podminky.urs.cz/item/CS_URS_2024_02/712311101"/>
    <hyperlink ref="F215" r:id="rId31" display="https://podminky.urs.cz/item/CS_URS_2024_02/712340831"/>
    <hyperlink ref="F220" r:id="rId32" display="https://podminky.urs.cz/item/CS_URS_2024_01/712340833"/>
    <hyperlink ref="F225" r:id="rId33" display="https://podminky.urs.cz/item/CS_URS_2024_01/712340834"/>
    <hyperlink ref="F230" r:id="rId34" display="https://podminky.urs.cz/item/CS_URS_2024_02/712341659"/>
    <hyperlink ref="F234" r:id="rId35" display="https://podminky.urs.cz/item/CS_URS_2024_01/712363115"/>
    <hyperlink ref="F241" r:id="rId36" display="https://podminky.urs.cz/item/CS_URS_2024_01/712363352"/>
    <hyperlink ref="F246" r:id="rId37" display="https://podminky.urs.cz/item/CS_URS_2024_01/712363354"/>
    <hyperlink ref="F251" r:id="rId38" display="https://podminky.urs.cz/item/CS_URS_2024_01/712363604"/>
    <hyperlink ref="F260" r:id="rId39" display="https://podminky.urs.cz/item/CS_URS_2024_01/712391171"/>
    <hyperlink ref="F269" r:id="rId40" display="https://podminky.urs.cz/item/CS_URS_2024_02/712391172"/>
    <hyperlink ref="F278" r:id="rId41" display="https://podminky.urs.cz/item/CS_URS_2024_02/712391382"/>
    <hyperlink ref="F287" r:id="rId42" display="https://podminky.urs.cz/item/CS_URS_2024_02/998712213"/>
    <hyperlink ref="F290" r:id="rId43" display="https://podminky.urs.cz/item/CS_URS_2024_01/713131141"/>
    <hyperlink ref="F298" r:id="rId44" display="https://podminky.urs.cz/item/CS_URS_2024_02/713141233"/>
    <hyperlink ref="F302" r:id="rId45" display="https://podminky.urs.cz/item/CS_URS_2024_01/713141414"/>
    <hyperlink ref="F309" r:id="rId46" display="https://podminky.urs.cz/item/CS_URS_2024_02/998713213"/>
    <hyperlink ref="F312" r:id="rId47" display="https://podminky.urs.cz/item/CS_URS_2024_02/721160806"/>
    <hyperlink ref="F317" r:id="rId48" display="https://podminky.urs.cz/item/CS_URS_2024_02/721171808"/>
    <hyperlink ref="F322" r:id="rId49" display="https://podminky.urs.cz/item/CS_URS_2024_02/721171917"/>
    <hyperlink ref="F324" r:id="rId50" display="https://podminky.urs.cz/item/CS_URS_2024_02/721173748"/>
    <hyperlink ref="F330" r:id="rId51" display="https://podminky.urs.cz/item/CS_URS_2024_02/998721313"/>
    <hyperlink ref="F333" r:id="rId52" display="https://podminky.urs.cz/item/CS_URS_2024_02/741420001"/>
    <hyperlink ref="F335" r:id="rId53" display="https://podminky.urs.cz/item/CS_URS_2024_01/741421821"/>
    <hyperlink ref="F341" r:id="rId54" display="https://podminky.urs.cz/item/CS_URS_2024_01/764002841"/>
    <hyperlink ref="F346" r:id="rId55" display="https://podminky.urs.cz/item/CS_URS_2024_02/764002851"/>
    <hyperlink ref="F351" r:id="rId56" display="https://podminky.urs.cz/item/CS_URS_2024_02/764002871"/>
    <hyperlink ref="F357" r:id="rId57" display="https://podminky.urs.cz/item/CS_URS_2024_01/764004861"/>
    <hyperlink ref="F361" r:id="rId58" display="https://podminky.urs.cz/item/CS_URS_2024_02/764225411"/>
    <hyperlink ref="F366" r:id="rId59" display="https://podminky.urs.cz/item/CS_URS_2024_02/764226443"/>
    <hyperlink ref="F371" r:id="rId60" display="https://podminky.urs.cz/item/CS_URS_2024_02/764311403"/>
    <hyperlink ref="F376" r:id="rId61" display="https://podminky.urs.cz/item/CS_URS_2024_02/764501118"/>
    <hyperlink ref="F387" r:id="rId62" display="https://podminky.urs.cz/item/CS_URS_2024_02/998764203"/>
    <hyperlink ref="F390" r:id="rId63" display="https://podminky.urs.cz/item/CS_URS_2024_02/766660002"/>
    <hyperlink ref="F395" r:id="rId64" display="https://podminky.urs.cz/item/CS_URS_2024_02/766691914"/>
    <hyperlink ref="F397" r:id="rId65" display="https://podminky.urs.cz/item/CS_URS_2024_02/998766313"/>
    <hyperlink ref="F400" r:id="rId66" display="https://podminky.urs.cz/item/CS_URS_2024_02/767995111"/>
    <hyperlink ref="F405" r:id="rId67" display="https://podminky.urs.cz/item/CS_URS_2024_02/998767213"/>
    <hyperlink ref="F408" r:id="rId68" display="https://podminky.urs.cz/item/CS_URS_2024_02/783334101"/>
    <hyperlink ref="F413" r:id="rId69" display="https://podminky.urs.cz/item/CS_URS_2024_02/783337101"/>
    <hyperlink ref="F417" r:id="rId70" display="https://podminky.urs.cz/item/CS_URS_2024_02/783806811"/>
    <hyperlink ref="F422" r:id="rId71" display="https://podminky.urs.cz/item/CS_URS_2024_02/783823135"/>
    <hyperlink ref="F424" r:id="rId72" display="https://podminky.urs.cz/item/CS_URS_2024_02/783823137"/>
    <hyperlink ref="F426" r:id="rId73" display="https://podminky.urs.cz/item/CS_URS_2024_02/783827423"/>
    <hyperlink ref="F428" r:id="rId74" display="https://podminky.urs.cz/item/CS_URS_2024_02/783827425"/>
    <hyperlink ref="F434" r:id="rId75" display="https://podminky.urs.cz/item/CS_URS_2024_01/013254000"/>
    <hyperlink ref="F437" r:id="rId76" display="https://podminky.urs.cz/item/CS_URS_2024_01/030001000"/>
    <hyperlink ref="F440" r:id="rId77" display="https://podminky.urs.cz/item/CS_URS_2024_01/049303000"/>
    <hyperlink ref="F446" r:id="rId78" display="https://podminky.urs.cz/item/CS_URS_2024_01/060001000"/>
    <hyperlink ref="F449" r:id="rId79" display="https://podminky.urs.cz/item/CS_URS_2024_01/070001000"/>
    <hyperlink ref="F452" r:id="rId80" display="https://podminky.urs.cz/item/CS_URS_2024_01/090001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8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65" customWidth="1"/>
    <col min="2" max="2" width="1.667969" style="265" customWidth="1"/>
    <col min="3" max="4" width="5" style="265" customWidth="1"/>
    <col min="5" max="5" width="11.66016" style="265" customWidth="1"/>
    <col min="6" max="6" width="9.160156" style="265" customWidth="1"/>
    <col min="7" max="7" width="5" style="265" customWidth="1"/>
    <col min="8" max="8" width="77.83203" style="265" customWidth="1"/>
    <col min="9" max="10" width="20" style="265" customWidth="1"/>
    <col min="11" max="11" width="1.667969" style="265" customWidth="1"/>
  </cols>
  <sheetData>
    <row r="1" s="1" customFormat="1" ht="37.5" customHeight="1"/>
    <row r="2" s="1" customFormat="1" ht="7.5" customHeight="1">
      <c r="B2" s="266"/>
      <c r="C2" s="267"/>
      <c r="D2" s="267"/>
      <c r="E2" s="267"/>
      <c r="F2" s="267"/>
      <c r="G2" s="267"/>
      <c r="H2" s="267"/>
      <c r="I2" s="267"/>
      <c r="J2" s="267"/>
      <c r="K2" s="268"/>
    </row>
    <row r="3" s="16" customFormat="1" ht="45" customHeight="1">
      <c r="B3" s="269"/>
      <c r="C3" s="270" t="s">
        <v>729</v>
      </c>
      <c r="D3" s="270"/>
      <c r="E3" s="270"/>
      <c r="F3" s="270"/>
      <c r="G3" s="270"/>
      <c r="H3" s="270"/>
      <c r="I3" s="270"/>
      <c r="J3" s="270"/>
      <c r="K3" s="271"/>
    </row>
    <row r="4" s="1" customFormat="1" ht="25.5" customHeight="1">
      <c r="B4" s="272"/>
      <c r="C4" s="273" t="s">
        <v>730</v>
      </c>
      <c r="D4" s="273"/>
      <c r="E4" s="273"/>
      <c r="F4" s="273"/>
      <c r="G4" s="273"/>
      <c r="H4" s="273"/>
      <c r="I4" s="273"/>
      <c r="J4" s="273"/>
      <c r="K4" s="274"/>
    </row>
    <row r="5" s="1" customFormat="1" ht="5.25" customHeight="1">
      <c r="B5" s="272"/>
      <c r="C5" s="275"/>
      <c r="D5" s="275"/>
      <c r="E5" s="275"/>
      <c r="F5" s="275"/>
      <c r="G5" s="275"/>
      <c r="H5" s="275"/>
      <c r="I5" s="275"/>
      <c r="J5" s="275"/>
      <c r="K5" s="274"/>
    </row>
    <row r="6" s="1" customFormat="1" ht="15" customHeight="1">
      <c r="B6" s="272"/>
      <c r="C6" s="276" t="s">
        <v>731</v>
      </c>
      <c r="D6" s="276"/>
      <c r="E6" s="276"/>
      <c r="F6" s="276"/>
      <c r="G6" s="276"/>
      <c r="H6" s="276"/>
      <c r="I6" s="276"/>
      <c r="J6" s="276"/>
      <c r="K6" s="274"/>
    </row>
    <row r="7" s="1" customFormat="1" ht="15" customHeight="1">
      <c r="B7" s="277"/>
      <c r="C7" s="276" t="s">
        <v>732</v>
      </c>
      <c r="D7" s="276"/>
      <c r="E7" s="276"/>
      <c r="F7" s="276"/>
      <c r="G7" s="276"/>
      <c r="H7" s="276"/>
      <c r="I7" s="276"/>
      <c r="J7" s="276"/>
      <c r="K7" s="274"/>
    </row>
    <row r="8" s="1" customFormat="1" ht="12.75" customHeight="1">
      <c r="B8" s="277"/>
      <c r="C8" s="276"/>
      <c r="D8" s="276"/>
      <c r="E8" s="276"/>
      <c r="F8" s="276"/>
      <c r="G8" s="276"/>
      <c r="H8" s="276"/>
      <c r="I8" s="276"/>
      <c r="J8" s="276"/>
      <c r="K8" s="274"/>
    </row>
    <row r="9" s="1" customFormat="1" ht="15" customHeight="1">
      <c r="B9" s="277"/>
      <c r="C9" s="276" t="s">
        <v>733</v>
      </c>
      <c r="D9" s="276"/>
      <c r="E9" s="276"/>
      <c r="F9" s="276"/>
      <c r="G9" s="276"/>
      <c r="H9" s="276"/>
      <c r="I9" s="276"/>
      <c r="J9" s="276"/>
      <c r="K9" s="274"/>
    </row>
    <row r="10" s="1" customFormat="1" ht="15" customHeight="1">
      <c r="B10" s="277"/>
      <c r="C10" s="276"/>
      <c r="D10" s="276" t="s">
        <v>734</v>
      </c>
      <c r="E10" s="276"/>
      <c r="F10" s="276"/>
      <c r="G10" s="276"/>
      <c r="H10" s="276"/>
      <c r="I10" s="276"/>
      <c r="J10" s="276"/>
      <c r="K10" s="274"/>
    </row>
    <row r="11" s="1" customFormat="1" ht="15" customHeight="1">
      <c r="B11" s="277"/>
      <c r="C11" s="278"/>
      <c r="D11" s="276" t="s">
        <v>735</v>
      </c>
      <c r="E11" s="276"/>
      <c r="F11" s="276"/>
      <c r="G11" s="276"/>
      <c r="H11" s="276"/>
      <c r="I11" s="276"/>
      <c r="J11" s="276"/>
      <c r="K11" s="274"/>
    </row>
    <row r="12" s="1" customFormat="1" ht="15" customHeight="1">
      <c r="B12" s="277"/>
      <c r="C12" s="278"/>
      <c r="D12" s="276"/>
      <c r="E12" s="276"/>
      <c r="F12" s="276"/>
      <c r="G12" s="276"/>
      <c r="H12" s="276"/>
      <c r="I12" s="276"/>
      <c r="J12" s="276"/>
      <c r="K12" s="274"/>
    </row>
    <row r="13" s="1" customFormat="1" ht="15" customHeight="1">
      <c r="B13" s="277"/>
      <c r="C13" s="278"/>
      <c r="D13" s="279" t="s">
        <v>736</v>
      </c>
      <c r="E13" s="276"/>
      <c r="F13" s="276"/>
      <c r="G13" s="276"/>
      <c r="H13" s="276"/>
      <c r="I13" s="276"/>
      <c r="J13" s="276"/>
      <c r="K13" s="274"/>
    </row>
    <row r="14" s="1" customFormat="1" ht="12.75" customHeight="1">
      <c r="B14" s="277"/>
      <c r="C14" s="278"/>
      <c r="D14" s="278"/>
      <c r="E14" s="278"/>
      <c r="F14" s="278"/>
      <c r="G14" s="278"/>
      <c r="H14" s="278"/>
      <c r="I14" s="278"/>
      <c r="J14" s="278"/>
      <c r="K14" s="274"/>
    </row>
    <row r="15" s="1" customFormat="1" ht="15" customHeight="1">
      <c r="B15" s="277"/>
      <c r="C15" s="278"/>
      <c r="D15" s="276" t="s">
        <v>737</v>
      </c>
      <c r="E15" s="276"/>
      <c r="F15" s="276"/>
      <c r="G15" s="276"/>
      <c r="H15" s="276"/>
      <c r="I15" s="276"/>
      <c r="J15" s="276"/>
      <c r="K15" s="274"/>
    </row>
    <row r="16" s="1" customFormat="1" ht="15" customHeight="1">
      <c r="B16" s="277"/>
      <c r="C16" s="278"/>
      <c r="D16" s="276" t="s">
        <v>738</v>
      </c>
      <c r="E16" s="276"/>
      <c r="F16" s="276"/>
      <c r="G16" s="276"/>
      <c r="H16" s="276"/>
      <c r="I16" s="276"/>
      <c r="J16" s="276"/>
      <c r="K16" s="274"/>
    </row>
    <row r="17" s="1" customFormat="1" ht="15" customHeight="1">
      <c r="B17" s="277"/>
      <c r="C17" s="278"/>
      <c r="D17" s="276" t="s">
        <v>739</v>
      </c>
      <c r="E17" s="276"/>
      <c r="F17" s="276"/>
      <c r="G17" s="276"/>
      <c r="H17" s="276"/>
      <c r="I17" s="276"/>
      <c r="J17" s="276"/>
      <c r="K17" s="274"/>
    </row>
    <row r="18" s="1" customFormat="1" ht="15" customHeight="1">
      <c r="B18" s="277"/>
      <c r="C18" s="278"/>
      <c r="D18" s="278"/>
      <c r="E18" s="280" t="s">
        <v>77</v>
      </c>
      <c r="F18" s="276" t="s">
        <v>740</v>
      </c>
      <c r="G18" s="276"/>
      <c r="H18" s="276"/>
      <c r="I18" s="276"/>
      <c r="J18" s="276"/>
      <c r="K18" s="274"/>
    </row>
    <row r="19" s="1" customFormat="1" ht="15" customHeight="1">
      <c r="B19" s="277"/>
      <c r="C19" s="278"/>
      <c r="D19" s="278"/>
      <c r="E19" s="280" t="s">
        <v>741</v>
      </c>
      <c r="F19" s="276" t="s">
        <v>742</v>
      </c>
      <c r="G19" s="276"/>
      <c r="H19" s="276"/>
      <c r="I19" s="276"/>
      <c r="J19" s="276"/>
      <c r="K19" s="274"/>
    </row>
    <row r="20" s="1" customFormat="1" ht="15" customHeight="1">
      <c r="B20" s="277"/>
      <c r="C20" s="278"/>
      <c r="D20" s="278"/>
      <c r="E20" s="280" t="s">
        <v>743</v>
      </c>
      <c r="F20" s="276" t="s">
        <v>744</v>
      </c>
      <c r="G20" s="276"/>
      <c r="H20" s="276"/>
      <c r="I20" s="276"/>
      <c r="J20" s="276"/>
      <c r="K20" s="274"/>
    </row>
    <row r="21" s="1" customFormat="1" ht="15" customHeight="1">
      <c r="B21" s="277"/>
      <c r="C21" s="278"/>
      <c r="D21" s="278"/>
      <c r="E21" s="280" t="s">
        <v>745</v>
      </c>
      <c r="F21" s="276" t="s">
        <v>746</v>
      </c>
      <c r="G21" s="276"/>
      <c r="H21" s="276"/>
      <c r="I21" s="276"/>
      <c r="J21" s="276"/>
      <c r="K21" s="274"/>
    </row>
    <row r="22" s="1" customFormat="1" ht="15" customHeight="1">
      <c r="B22" s="277"/>
      <c r="C22" s="278"/>
      <c r="D22" s="278"/>
      <c r="E22" s="280" t="s">
        <v>678</v>
      </c>
      <c r="F22" s="276" t="s">
        <v>679</v>
      </c>
      <c r="G22" s="276"/>
      <c r="H22" s="276"/>
      <c r="I22" s="276"/>
      <c r="J22" s="276"/>
      <c r="K22" s="274"/>
    </row>
    <row r="23" s="1" customFormat="1" ht="15" customHeight="1">
      <c r="B23" s="277"/>
      <c r="C23" s="278"/>
      <c r="D23" s="278"/>
      <c r="E23" s="280" t="s">
        <v>747</v>
      </c>
      <c r="F23" s="276" t="s">
        <v>748</v>
      </c>
      <c r="G23" s="276"/>
      <c r="H23" s="276"/>
      <c r="I23" s="276"/>
      <c r="J23" s="276"/>
      <c r="K23" s="274"/>
    </row>
    <row r="24" s="1" customFormat="1" ht="12.75" customHeight="1">
      <c r="B24" s="277"/>
      <c r="C24" s="278"/>
      <c r="D24" s="278"/>
      <c r="E24" s="278"/>
      <c r="F24" s="278"/>
      <c r="G24" s="278"/>
      <c r="H24" s="278"/>
      <c r="I24" s="278"/>
      <c r="J24" s="278"/>
      <c r="K24" s="274"/>
    </row>
    <row r="25" s="1" customFormat="1" ht="15" customHeight="1">
      <c r="B25" s="277"/>
      <c r="C25" s="276" t="s">
        <v>749</v>
      </c>
      <c r="D25" s="276"/>
      <c r="E25" s="276"/>
      <c r="F25" s="276"/>
      <c r="G25" s="276"/>
      <c r="H25" s="276"/>
      <c r="I25" s="276"/>
      <c r="J25" s="276"/>
      <c r="K25" s="274"/>
    </row>
    <row r="26" s="1" customFormat="1" ht="15" customHeight="1">
      <c r="B26" s="277"/>
      <c r="C26" s="276" t="s">
        <v>750</v>
      </c>
      <c r="D26" s="276"/>
      <c r="E26" s="276"/>
      <c r="F26" s="276"/>
      <c r="G26" s="276"/>
      <c r="H26" s="276"/>
      <c r="I26" s="276"/>
      <c r="J26" s="276"/>
      <c r="K26" s="274"/>
    </row>
    <row r="27" s="1" customFormat="1" ht="15" customHeight="1">
      <c r="B27" s="277"/>
      <c r="C27" s="276"/>
      <c r="D27" s="276" t="s">
        <v>751</v>
      </c>
      <c r="E27" s="276"/>
      <c r="F27" s="276"/>
      <c r="G27" s="276"/>
      <c r="H27" s="276"/>
      <c r="I27" s="276"/>
      <c r="J27" s="276"/>
      <c r="K27" s="274"/>
    </row>
    <row r="28" s="1" customFormat="1" ht="15" customHeight="1">
      <c r="B28" s="277"/>
      <c r="C28" s="278"/>
      <c r="D28" s="276" t="s">
        <v>752</v>
      </c>
      <c r="E28" s="276"/>
      <c r="F28" s="276"/>
      <c r="G28" s="276"/>
      <c r="H28" s="276"/>
      <c r="I28" s="276"/>
      <c r="J28" s="276"/>
      <c r="K28" s="274"/>
    </row>
    <row r="29" s="1" customFormat="1" ht="12.75" customHeight="1">
      <c r="B29" s="277"/>
      <c r="C29" s="278"/>
      <c r="D29" s="278"/>
      <c r="E29" s="278"/>
      <c r="F29" s="278"/>
      <c r="G29" s="278"/>
      <c r="H29" s="278"/>
      <c r="I29" s="278"/>
      <c r="J29" s="278"/>
      <c r="K29" s="274"/>
    </row>
    <row r="30" s="1" customFormat="1" ht="15" customHeight="1">
      <c r="B30" s="277"/>
      <c r="C30" s="278"/>
      <c r="D30" s="276" t="s">
        <v>753</v>
      </c>
      <c r="E30" s="276"/>
      <c r="F30" s="276"/>
      <c r="G30" s="276"/>
      <c r="H30" s="276"/>
      <c r="I30" s="276"/>
      <c r="J30" s="276"/>
      <c r="K30" s="274"/>
    </row>
    <row r="31" s="1" customFormat="1" ht="15" customHeight="1">
      <c r="B31" s="277"/>
      <c r="C31" s="278"/>
      <c r="D31" s="276" t="s">
        <v>754</v>
      </c>
      <c r="E31" s="276"/>
      <c r="F31" s="276"/>
      <c r="G31" s="276"/>
      <c r="H31" s="276"/>
      <c r="I31" s="276"/>
      <c r="J31" s="276"/>
      <c r="K31" s="274"/>
    </row>
    <row r="32" s="1" customFormat="1" ht="12.75" customHeight="1">
      <c r="B32" s="277"/>
      <c r="C32" s="278"/>
      <c r="D32" s="278"/>
      <c r="E32" s="278"/>
      <c r="F32" s="278"/>
      <c r="G32" s="278"/>
      <c r="H32" s="278"/>
      <c r="I32" s="278"/>
      <c r="J32" s="278"/>
      <c r="K32" s="274"/>
    </row>
    <row r="33" s="1" customFormat="1" ht="15" customHeight="1">
      <c r="B33" s="277"/>
      <c r="C33" s="278"/>
      <c r="D33" s="276" t="s">
        <v>755</v>
      </c>
      <c r="E33" s="276"/>
      <c r="F33" s="276"/>
      <c r="G33" s="276"/>
      <c r="H33" s="276"/>
      <c r="I33" s="276"/>
      <c r="J33" s="276"/>
      <c r="K33" s="274"/>
    </row>
    <row r="34" s="1" customFormat="1" ht="15" customHeight="1">
      <c r="B34" s="277"/>
      <c r="C34" s="278"/>
      <c r="D34" s="276" t="s">
        <v>756</v>
      </c>
      <c r="E34" s="276"/>
      <c r="F34" s="276"/>
      <c r="G34" s="276"/>
      <c r="H34" s="276"/>
      <c r="I34" s="276"/>
      <c r="J34" s="276"/>
      <c r="K34" s="274"/>
    </row>
    <row r="35" s="1" customFormat="1" ht="15" customHeight="1">
      <c r="B35" s="277"/>
      <c r="C35" s="278"/>
      <c r="D35" s="276" t="s">
        <v>757</v>
      </c>
      <c r="E35" s="276"/>
      <c r="F35" s="276"/>
      <c r="G35" s="276"/>
      <c r="H35" s="276"/>
      <c r="I35" s="276"/>
      <c r="J35" s="276"/>
      <c r="K35" s="274"/>
    </row>
    <row r="36" s="1" customFormat="1" ht="15" customHeight="1">
      <c r="B36" s="277"/>
      <c r="C36" s="278"/>
      <c r="D36" s="276"/>
      <c r="E36" s="279" t="s">
        <v>109</v>
      </c>
      <c r="F36" s="276"/>
      <c r="G36" s="276" t="s">
        <v>758</v>
      </c>
      <c r="H36" s="276"/>
      <c r="I36" s="276"/>
      <c r="J36" s="276"/>
      <c r="K36" s="274"/>
    </row>
    <row r="37" s="1" customFormat="1" ht="30.75" customHeight="1">
      <c r="B37" s="277"/>
      <c r="C37" s="278"/>
      <c r="D37" s="276"/>
      <c r="E37" s="279" t="s">
        <v>759</v>
      </c>
      <c r="F37" s="276"/>
      <c r="G37" s="276" t="s">
        <v>760</v>
      </c>
      <c r="H37" s="276"/>
      <c r="I37" s="276"/>
      <c r="J37" s="276"/>
      <c r="K37" s="274"/>
    </row>
    <row r="38" s="1" customFormat="1" ht="15" customHeight="1">
      <c r="B38" s="277"/>
      <c r="C38" s="278"/>
      <c r="D38" s="276"/>
      <c r="E38" s="279" t="s">
        <v>54</v>
      </c>
      <c r="F38" s="276"/>
      <c r="G38" s="276" t="s">
        <v>761</v>
      </c>
      <c r="H38" s="276"/>
      <c r="I38" s="276"/>
      <c r="J38" s="276"/>
      <c r="K38" s="274"/>
    </row>
    <row r="39" s="1" customFormat="1" ht="15" customHeight="1">
      <c r="B39" s="277"/>
      <c r="C39" s="278"/>
      <c r="D39" s="276"/>
      <c r="E39" s="279" t="s">
        <v>55</v>
      </c>
      <c r="F39" s="276"/>
      <c r="G39" s="276" t="s">
        <v>762</v>
      </c>
      <c r="H39" s="276"/>
      <c r="I39" s="276"/>
      <c r="J39" s="276"/>
      <c r="K39" s="274"/>
    </row>
    <row r="40" s="1" customFormat="1" ht="15" customHeight="1">
      <c r="B40" s="277"/>
      <c r="C40" s="278"/>
      <c r="D40" s="276"/>
      <c r="E40" s="279" t="s">
        <v>110</v>
      </c>
      <c r="F40" s="276"/>
      <c r="G40" s="276" t="s">
        <v>763</v>
      </c>
      <c r="H40" s="276"/>
      <c r="I40" s="276"/>
      <c r="J40" s="276"/>
      <c r="K40" s="274"/>
    </row>
    <row r="41" s="1" customFormat="1" ht="15" customHeight="1">
      <c r="B41" s="277"/>
      <c r="C41" s="278"/>
      <c r="D41" s="276"/>
      <c r="E41" s="279" t="s">
        <v>111</v>
      </c>
      <c r="F41" s="276"/>
      <c r="G41" s="276" t="s">
        <v>764</v>
      </c>
      <c r="H41" s="276"/>
      <c r="I41" s="276"/>
      <c r="J41" s="276"/>
      <c r="K41" s="274"/>
    </row>
    <row r="42" s="1" customFormat="1" ht="15" customHeight="1">
      <c r="B42" s="277"/>
      <c r="C42" s="278"/>
      <c r="D42" s="276"/>
      <c r="E42" s="279" t="s">
        <v>765</v>
      </c>
      <c r="F42" s="276"/>
      <c r="G42" s="276" t="s">
        <v>766</v>
      </c>
      <c r="H42" s="276"/>
      <c r="I42" s="276"/>
      <c r="J42" s="276"/>
      <c r="K42" s="274"/>
    </row>
    <row r="43" s="1" customFormat="1" ht="15" customHeight="1">
      <c r="B43" s="277"/>
      <c r="C43" s="278"/>
      <c r="D43" s="276"/>
      <c r="E43" s="279"/>
      <c r="F43" s="276"/>
      <c r="G43" s="276" t="s">
        <v>767</v>
      </c>
      <c r="H43" s="276"/>
      <c r="I43" s="276"/>
      <c r="J43" s="276"/>
      <c r="K43" s="274"/>
    </row>
    <row r="44" s="1" customFormat="1" ht="15" customHeight="1">
      <c r="B44" s="277"/>
      <c r="C44" s="278"/>
      <c r="D44" s="276"/>
      <c r="E44" s="279" t="s">
        <v>768</v>
      </c>
      <c r="F44" s="276"/>
      <c r="G44" s="276" t="s">
        <v>769</v>
      </c>
      <c r="H44" s="276"/>
      <c r="I44" s="276"/>
      <c r="J44" s="276"/>
      <c r="K44" s="274"/>
    </row>
    <row r="45" s="1" customFormat="1" ht="15" customHeight="1">
      <c r="B45" s="277"/>
      <c r="C45" s="278"/>
      <c r="D45" s="276"/>
      <c r="E45" s="279" t="s">
        <v>113</v>
      </c>
      <c r="F45" s="276"/>
      <c r="G45" s="276" t="s">
        <v>770</v>
      </c>
      <c r="H45" s="276"/>
      <c r="I45" s="276"/>
      <c r="J45" s="276"/>
      <c r="K45" s="274"/>
    </row>
    <row r="46" s="1" customFormat="1" ht="12.75" customHeight="1">
      <c r="B46" s="277"/>
      <c r="C46" s="278"/>
      <c r="D46" s="276"/>
      <c r="E46" s="276"/>
      <c r="F46" s="276"/>
      <c r="G46" s="276"/>
      <c r="H46" s="276"/>
      <c r="I46" s="276"/>
      <c r="J46" s="276"/>
      <c r="K46" s="274"/>
    </row>
    <row r="47" s="1" customFormat="1" ht="15" customHeight="1">
      <c r="B47" s="277"/>
      <c r="C47" s="278"/>
      <c r="D47" s="276" t="s">
        <v>771</v>
      </c>
      <c r="E47" s="276"/>
      <c r="F47" s="276"/>
      <c r="G47" s="276"/>
      <c r="H47" s="276"/>
      <c r="I47" s="276"/>
      <c r="J47" s="276"/>
      <c r="K47" s="274"/>
    </row>
    <row r="48" s="1" customFormat="1" ht="15" customHeight="1">
      <c r="B48" s="277"/>
      <c r="C48" s="278"/>
      <c r="D48" s="278"/>
      <c r="E48" s="276" t="s">
        <v>772</v>
      </c>
      <c r="F48" s="276"/>
      <c r="G48" s="276"/>
      <c r="H48" s="276"/>
      <c r="I48" s="276"/>
      <c r="J48" s="276"/>
      <c r="K48" s="274"/>
    </row>
    <row r="49" s="1" customFormat="1" ht="15" customHeight="1">
      <c r="B49" s="277"/>
      <c r="C49" s="278"/>
      <c r="D49" s="278"/>
      <c r="E49" s="276" t="s">
        <v>773</v>
      </c>
      <c r="F49" s="276"/>
      <c r="G49" s="276"/>
      <c r="H49" s="276"/>
      <c r="I49" s="276"/>
      <c r="J49" s="276"/>
      <c r="K49" s="274"/>
    </row>
    <row r="50" s="1" customFormat="1" ht="15" customHeight="1">
      <c r="B50" s="277"/>
      <c r="C50" s="278"/>
      <c r="D50" s="278"/>
      <c r="E50" s="276" t="s">
        <v>774</v>
      </c>
      <c r="F50" s="276"/>
      <c r="G50" s="276"/>
      <c r="H50" s="276"/>
      <c r="I50" s="276"/>
      <c r="J50" s="276"/>
      <c r="K50" s="274"/>
    </row>
    <row r="51" s="1" customFormat="1" ht="15" customHeight="1">
      <c r="B51" s="277"/>
      <c r="C51" s="278"/>
      <c r="D51" s="276" t="s">
        <v>775</v>
      </c>
      <c r="E51" s="276"/>
      <c r="F51" s="276"/>
      <c r="G51" s="276"/>
      <c r="H51" s="276"/>
      <c r="I51" s="276"/>
      <c r="J51" s="276"/>
      <c r="K51" s="274"/>
    </row>
    <row r="52" s="1" customFormat="1" ht="25.5" customHeight="1">
      <c r="B52" s="272"/>
      <c r="C52" s="273" t="s">
        <v>776</v>
      </c>
      <c r="D52" s="273"/>
      <c r="E52" s="273"/>
      <c r="F52" s="273"/>
      <c r="G52" s="273"/>
      <c r="H52" s="273"/>
      <c r="I52" s="273"/>
      <c r="J52" s="273"/>
      <c r="K52" s="274"/>
    </row>
    <row r="53" s="1" customFormat="1" ht="5.25" customHeight="1">
      <c r="B53" s="272"/>
      <c r="C53" s="275"/>
      <c r="D53" s="275"/>
      <c r="E53" s="275"/>
      <c r="F53" s="275"/>
      <c r="G53" s="275"/>
      <c r="H53" s="275"/>
      <c r="I53" s="275"/>
      <c r="J53" s="275"/>
      <c r="K53" s="274"/>
    </row>
    <row r="54" s="1" customFormat="1" ht="15" customHeight="1">
      <c r="B54" s="272"/>
      <c r="C54" s="276" t="s">
        <v>777</v>
      </c>
      <c r="D54" s="276"/>
      <c r="E54" s="276"/>
      <c r="F54" s="276"/>
      <c r="G54" s="276"/>
      <c r="H54" s="276"/>
      <c r="I54" s="276"/>
      <c r="J54" s="276"/>
      <c r="K54" s="274"/>
    </row>
    <row r="55" s="1" customFormat="1" ht="15" customHeight="1">
      <c r="B55" s="272"/>
      <c r="C55" s="276" t="s">
        <v>778</v>
      </c>
      <c r="D55" s="276"/>
      <c r="E55" s="276"/>
      <c r="F55" s="276"/>
      <c r="G55" s="276"/>
      <c r="H55" s="276"/>
      <c r="I55" s="276"/>
      <c r="J55" s="276"/>
      <c r="K55" s="274"/>
    </row>
    <row r="56" s="1" customFormat="1" ht="12.75" customHeight="1">
      <c r="B56" s="272"/>
      <c r="C56" s="276"/>
      <c r="D56" s="276"/>
      <c r="E56" s="276"/>
      <c r="F56" s="276"/>
      <c r="G56" s="276"/>
      <c r="H56" s="276"/>
      <c r="I56" s="276"/>
      <c r="J56" s="276"/>
      <c r="K56" s="274"/>
    </row>
    <row r="57" s="1" customFormat="1" ht="15" customHeight="1">
      <c r="B57" s="272"/>
      <c r="C57" s="276" t="s">
        <v>779</v>
      </c>
      <c r="D57" s="276"/>
      <c r="E57" s="276"/>
      <c r="F57" s="276"/>
      <c r="G57" s="276"/>
      <c r="H57" s="276"/>
      <c r="I57" s="276"/>
      <c r="J57" s="276"/>
      <c r="K57" s="274"/>
    </row>
    <row r="58" s="1" customFormat="1" ht="15" customHeight="1">
      <c r="B58" s="272"/>
      <c r="C58" s="278"/>
      <c r="D58" s="276" t="s">
        <v>780</v>
      </c>
      <c r="E58" s="276"/>
      <c r="F58" s="276"/>
      <c r="G58" s="276"/>
      <c r="H58" s="276"/>
      <c r="I58" s="276"/>
      <c r="J58" s="276"/>
      <c r="K58" s="274"/>
    </row>
    <row r="59" s="1" customFormat="1" ht="15" customHeight="1">
      <c r="B59" s="272"/>
      <c r="C59" s="278"/>
      <c r="D59" s="276" t="s">
        <v>781</v>
      </c>
      <c r="E59" s="276"/>
      <c r="F59" s="276"/>
      <c r="G59" s="276"/>
      <c r="H59" s="276"/>
      <c r="I59" s="276"/>
      <c r="J59" s="276"/>
      <c r="K59" s="274"/>
    </row>
    <row r="60" s="1" customFormat="1" ht="15" customHeight="1">
      <c r="B60" s="272"/>
      <c r="C60" s="278"/>
      <c r="D60" s="276" t="s">
        <v>782</v>
      </c>
      <c r="E60" s="276"/>
      <c r="F60" s="276"/>
      <c r="G60" s="276"/>
      <c r="H60" s="276"/>
      <c r="I60" s="276"/>
      <c r="J60" s="276"/>
      <c r="K60" s="274"/>
    </row>
    <row r="61" s="1" customFormat="1" ht="15" customHeight="1">
      <c r="B61" s="272"/>
      <c r="C61" s="278"/>
      <c r="D61" s="276" t="s">
        <v>783</v>
      </c>
      <c r="E61" s="276"/>
      <c r="F61" s="276"/>
      <c r="G61" s="276"/>
      <c r="H61" s="276"/>
      <c r="I61" s="276"/>
      <c r="J61" s="276"/>
      <c r="K61" s="274"/>
    </row>
    <row r="62" s="1" customFormat="1" ht="15" customHeight="1">
      <c r="B62" s="272"/>
      <c r="C62" s="278"/>
      <c r="D62" s="281" t="s">
        <v>784</v>
      </c>
      <c r="E62" s="281"/>
      <c r="F62" s="281"/>
      <c r="G62" s="281"/>
      <c r="H62" s="281"/>
      <c r="I62" s="281"/>
      <c r="J62" s="281"/>
      <c r="K62" s="274"/>
    </row>
    <row r="63" s="1" customFormat="1" ht="15" customHeight="1">
      <c r="B63" s="272"/>
      <c r="C63" s="278"/>
      <c r="D63" s="276" t="s">
        <v>785</v>
      </c>
      <c r="E63" s="276"/>
      <c r="F63" s="276"/>
      <c r="G63" s="276"/>
      <c r="H63" s="276"/>
      <c r="I63" s="276"/>
      <c r="J63" s="276"/>
      <c r="K63" s="274"/>
    </row>
    <row r="64" s="1" customFormat="1" ht="12.75" customHeight="1">
      <c r="B64" s="272"/>
      <c r="C64" s="278"/>
      <c r="D64" s="278"/>
      <c r="E64" s="282"/>
      <c r="F64" s="278"/>
      <c r="G64" s="278"/>
      <c r="H64" s="278"/>
      <c r="I64" s="278"/>
      <c r="J64" s="278"/>
      <c r="K64" s="274"/>
    </row>
    <row r="65" s="1" customFormat="1" ht="15" customHeight="1">
      <c r="B65" s="272"/>
      <c r="C65" s="278"/>
      <c r="D65" s="276" t="s">
        <v>786</v>
      </c>
      <c r="E65" s="276"/>
      <c r="F65" s="276"/>
      <c r="G65" s="276"/>
      <c r="H65" s="276"/>
      <c r="I65" s="276"/>
      <c r="J65" s="276"/>
      <c r="K65" s="274"/>
    </row>
    <row r="66" s="1" customFormat="1" ht="15" customHeight="1">
      <c r="B66" s="272"/>
      <c r="C66" s="278"/>
      <c r="D66" s="281" t="s">
        <v>787</v>
      </c>
      <c r="E66" s="281"/>
      <c r="F66" s="281"/>
      <c r="G66" s="281"/>
      <c r="H66" s="281"/>
      <c r="I66" s="281"/>
      <c r="J66" s="281"/>
      <c r="K66" s="274"/>
    </row>
    <row r="67" s="1" customFormat="1" ht="15" customHeight="1">
      <c r="B67" s="272"/>
      <c r="C67" s="278"/>
      <c r="D67" s="276" t="s">
        <v>788</v>
      </c>
      <c r="E67" s="276"/>
      <c r="F67" s="276"/>
      <c r="G67" s="276"/>
      <c r="H67" s="276"/>
      <c r="I67" s="276"/>
      <c r="J67" s="276"/>
      <c r="K67" s="274"/>
    </row>
    <row r="68" s="1" customFormat="1" ht="15" customHeight="1">
      <c r="B68" s="272"/>
      <c r="C68" s="278"/>
      <c r="D68" s="276" t="s">
        <v>789</v>
      </c>
      <c r="E68" s="276"/>
      <c r="F68" s="276"/>
      <c r="G68" s="276"/>
      <c r="H68" s="276"/>
      <c r="I68" s="276"/>
      <c r="J68" s="276"/>
      <c r="K68" s="274"/>
    </row>
    <row r="69" s="1" customFormat="1" ht="15" customHeight="1">
      <c r="B69" s="272"/>
      <c r="C69" s="278"/>
      <c r="D69" s="276" t="s">
        <v>790</v>
      </c>
      <c r="E69" s="276"/>
      <c r="F69" s="276"/>
      <c r="G69" s="276"/>
      <c r="H69" s="276"/>
      <c r="I69" s="276"/>
      <c r="J69" s="276"/>
      <c r="K69" s="274"/>
    </row>
    <row r="70" s="1" customFormat="1" ht="15" customHeight="1">
      <c r="B70" s="272"/>
      <c r="C70" s="278"/>
      <c r="D70" s="276" t="s">
        <v>791</v>
      </c>
      <c r="E70" s="276"/>
      <c r="F70" s="276"/>
      <c r="G70" s="276"/>
      <c r="H70" s="276"/>
      <c r="I70" s="276"/>
      <c r="J70" s="276"/>
      <c r="K70" s="274"/>
    </row>
    <row r="71" s="1" customFormat="1" ht="12.75" customHeight="1">
      <c r="B71" s="283"/>
      <c r="C71" s="284"/>
      <c r="D71" s="284"/>
      <c r="E71" s="284"/>
      <c r="F71" s="284"/>
      <c r="G71" s="284"/>
      <c r="H71" s="284"/>
      <c r="I71" s="284"/>
      <c r="J71" s="284"/>
      <c r="K71" s="285"/>
    </row>
    <row r="72" s="1" customFormat="1" ht="18.75" customHeight="1">
      <c r="B72" s="286"/>
      <c r="C72" s="286"/>
      <c r="D72" s="286"/>
      <c r="E72" s="286"/>
      <c r="F72" s="286"/>
      <c r="G72" s="286"/>
      <c r="H72" s="286"/>
      <c r="I72" s="286"/>
      <c r="J72" s="286"/>
      <c r="K72" s="287"/>
    </row>
    <row r="73" s="1" customFormat="1" ht="18.75" customHeight="1">
      <c r="B73" s="287"/>
      <c r="C73" s="287"/>
      <c r="D73" s="287"/>
      <c r="E73" s="287"/>
      <c r="F73" s="287"/>
      <c r="G73" s="287"/>
      <c r="H73" s="287"/>
      <c r="I73" s="287"/>
      <c r="J73" s="287"/>
      <c r="K73" s="287"/>
    </row>
    <row r="74" s="1" customFormat="1" ht="7.5" customHeight="1">
      <c r="B74" s="288"/>
      <c r="C74" s="289"/>
      <c r="D74" s="289"/>
      <c r="E74" s="289"/>
      <c r="F74" s="289"/>
      <c r="G74" s="289"/>
      <c r="H74" s="289"/>
      <c r="I74" s="289"/>
      <c r="J74" s="289"/>
      <c r="K74" s="290"/>
    </row>
    <row r="75" s="1" customFormat="1" ht="45" customHeight="1">
      <c r="B75" s="291"/>
      <c r="C75" s="292" t="s">
        <v>792</v>
      </c>
      <c r="D75" s="292"/>
      <c r="E75" s="292"/>
      <c r="F75" s="292"/>
      <c r="G75" s="292"/>
      <c r="H75" s="292"/>
      <c r="I75" s="292"/>
      <c r="J75" s="292"/>
      <c r="K75" s="293"/>
    </row>
    <row r="76" s="1" customFormat="1" ht="17.25" customHeight="1">
      <c r="B76" s="291"/>
      <c r="C76" s="294" t="s">
        <v>793</v>
      </c>
      <c r="D76" s="294"/>
      <c r="E76" s="294"/>
      <c r="F76" s="294" t="s">
        <v>794</v>
      </c>
      <c r="G76" s="295"/>
      <c r="H76" s="294" t="s">
        <v>55</v>
      </c>
      <c r="I76" s="294" t="s">
        <v>58</v>
      </c>
      <c r="J76" s="294" t="s">
        <v>795</v>
      </c>
      <c r="K76" s="293"/>
    </row>
    <row r="77" s="1" customFormat="1" ht="17.25" customHeight="1">
      <c r="B77" s="291"/>
      <c r="C77" s="296" t="s">
        <v>796</v>
      </c>
      <c r="D77" s="296"/>
      <c r="E77" s="296"/>
      <c r="F77" s="297" t="s">
        <v>797</v>
      </c>
      <c r="G77" s="298"/>
      <c r="H77" s="296"/>
      <c r="I77" s="296"/>
      <c r="J77" s="296" t="s">
        <v>798</v>
      </c>
      <c r="K77" s="293"/>
    </row>
    <row r="78" s="1" customFormat="1" ht="5.25" customHeight="1">
      <c r="B78" s="291"/>
      <c r="C78" s="299"/>
      <c r="D78" s="299"/>
      <c r="E78" s="299"/>
      <c r="F78" s="299"/>
      <c r="G78" s="300"/>
      <c r="H78" s="299"/>
      <c r="I78" s="299"/>
      <c r="J78" s="299"/>
      <c r="K78" s="293"/>
    </row>
    <row r="79" s="1" customFormat="1" ht="15" customHeight="1">
      <c r="B79" s="291"/>
      <c r="C79" s="279" t="s">
        <v>54</v>
      </c>
      <c r="D79" s="301"/>
      <c r="E79" s="301"/>
      <c r="F79" s="302" t="s">
        <v>799</v>
      </c>
      <c r="G79" s="303"/>
      <c r="H79" s="279" t="s">
        <v>800</v>
      </c>
      <c r="I79" s="279" t="s">
        <v>801</v>
      </c>
      <c r="J79" s="279">
        <v>20</v>
      </c>
      <c r="K79" s="293"/>
    </row>
    <row r="80" s="1" customFormat="1" ht="15" customHeight="1">
      <c r="B80" s="291"/>
      <c r="C80" s="279" t="s">
        <v>802</v>
      </c>
      <c r="D80" s="279"/>
      <c r="E80" s="279"/>
      <c r="F80" s="302" t="s">
        <v>799</v>
      </c>
      <c r="G80" s="303"/>
      <c r="H80" s="279" t="s">
        <v>803</v>
      </c>
      <c r="I80" s="279" t="s">
        <v>801</v>
      </c>
      <c r="J80" s="279">
        <v>120</v>
      </c>
      <c r="K80" s="293"/>
    </row>
    <row r="81" s="1" customFormat="1" ht="15" customHeight="1">
      <c r="B81" s="304"/>
      <c r="C81" s="279" t="s">
        <v>804</v>
      </c>
      <c r="D81" s="279"/>
      <c r="E81" s="279"/>
      <c r="F81" s="302" t="s">
        <v>805</v>
      </c>
      <c r="G81" s="303"/>
      <c r="H81" s="279" t="s">
        <v>806</v>
      </c>
      <c r="I81" s="279" t="s">
        <v>801</v>
      </c>
      <c r="J81" s="279">
        <v>50</v>
      </c>
      <c r="K81" s="293"/>
    </row>
    <row r="82" s="1" customFormat="1" ht="15" customHeight="1">
      <c r="B82" s="304"/>
      <c r="C82" s="279" t="s">
        <v>807</v>
      </c>
      <c r="D82" s="279"/>
      <c r="E82" s="279"/>
      <c r="F82" s="302" t="s">
        <v>799</v>
      </c>
      <c r="G82" s="303"/>
      <c r="H82" s="279" t="s">
        <v>808</v>
      </c>
      <c r="I82" s="279" t="s">
        <v>809</v>
      </c>
      <c r="J82" s="279"/>
      <c r="K82" s="293"/>
    </row>
    <row r="83" s="1" customFormat="1" ht="15" customHeight="1">
      <c r="B83" s="304"/>
      <c r="C83" s="305" t="s">
        <v>810</v>
      </c>
      <c r="D83" s="305"/>
      <c r="E83" s="305"/>
      <c r="F83" s="306" t="s">
        <v>805</v>
      </c>
      <c r="G83" s="305"/>
      <c r="H83" s="305" t="s">
        <v>811</v>
      </c>
      <c r="I83" s="305" t="s">
        <v>801</v>
      </c>
      <c r="J83" s="305">
        <v>15</v>
      </c>
      <c r="K83" s="293"/>
    </row>
    <row r="84" s="1" customFormat="1" ht="15" customHeight="1">
      <c r="B84" s="304"/>
      <c r="C84" s="305" t="s">
        <v>812</v>
      </c>
      <c r="D84" s="305"/>
      <c r="E84" s="305"/>
      <c r="F84" s="306" t="s">
        <v>805</v>
      </c>
      <c r="G84" s="305"/>
      <c r="H84" s="305" t="s">
        <v>813</v>
      </c>
      <c r="I84" s="305" t="s">
        <v>801</v>
      </c>
      <c r="J84" s="305">
        <v>15</v>
      </c>
      <c r="K84" s="293"/>
    </row>
    <row r="85" s="1" customFormat="1" ht="15" customHeight="1">
      <c r="B85" s="304"/>
      <c r="C85" s="305" t="s">
        <v>814</v>
      </c>
      <c r="D85" s="305"/>
      <c r="E85" s="305"/>
      <c r="F85" s="306" t="s">
        <v>805</v>
      </c>
      <c r="G85" s="305"/>
      <c r="H85" s="305" t="s">
        <v>815</v>
      </c>
      <c r="I85" s="305" t="s">
        <v>801</v>
      </c>
      <c r="J85" s="305">
        <v>20</v>
      </c>
      <c r="K85" s="293"/>
    </row>
    <row r="86" s="1" customFormat="1" ht="15" customHeight="1">
      <c r="B86" s="304"/>
      <c r="C86" s="305" t="s">
        <v>816</v>
      </c>
      <c r="D86" s="305"/>
      <c r="E86" s="305"/>
      <c r="F86" s="306" t="s">
        <v>805</v>
      </c>
      <c r="G86" s="305"/>
      <c r="H86" s="305" t="s">
        <v>817</v>
      </c>
      <c r="I86" s="305" t="s">
        <v>801</v>
      </c>
      <c r="J86" s="305">
        <v>20</v>
      </c>
      <c r="K86" s="293"/>
    </row>
    <row r="87" s="1" customFormat="1" ht="15" customHeight="1">
      <c r="B87" s="304"/>
      <c r="C87" s="279" t="s">
        <v>818</v>
      </c>
      <c r="D87" s="279"/>
      <c r="E87" s="279"/>
      <c r="F87" s="302" t="s">
        <v>805</v>
      </c>
      <c r="G87" s="303"/>
      <c r="H87" s="279" t="s">
        <v>819</v>
      </c>
      <c r="I87" s="279" t="s">
        <v>801</v>
      </c>
      <c r="J87" s="279">
        <v>50</v>
      </c>
      <c r="K87" s="293"/>
    </row>
    <row r="88" s="1" customFormat="1" ht="15" customHeight="1">
      <c r="B88" s="304"/>
      <c r="C88" s="279" t="s">
        <v>820</v>
      </c>
      <c r="D88" s="279"/>
      <c r="E88" s="279"/>
      <c r="F88" s="302" t="s">
        <v>805</v>
      </c>
      <c r="G88" s="303"/>
      <c r="H88" s="279" t="s">
        <v>821</v>
      </c>
      <c r="I88" s="279" t="s">
        <v>801</v>
      </c>
      <c r="J88" s="279">
        <v>20</v>
      </c>
      <c r="K88" s="293"/>
    </row>
    <row r="89" s="1" customFormat="1" ht="15" customHeight="1">
      <c r="B89" s="304"/>
      <c r="C89" s="279" t="s">
        <v>822</v>
      </c>
      <c r="D89" s="279"/>
      <c r="E89" s="279"/>
      <c r="F89" s="302" t="s">
        <v>805</v>
      </c>
      <c r="G89" s="303"/>
      <c r="H89" s="279" t="s">
        <v>823</v>
      </c>
      <c r="I89" s="279" t="s">
        <v>801</v>
      </c>
      <c r="J89" s="279">
        <v>20</v>
      </c>
      <c r="K89" s="293"/>
    </row>
    <row r="90" s="1" customFormat="1" ht="15" customHeight="1">
      <c r="B90" s="304"/>
      <c r="C90" s="279" t="s">
        <v>824</v>
      </c>
      <c r="D90" s="279"/>
      <c r="E90" s="279"/>
      <c r="F90" s="302" t="s">
        <v>805</v>
      </c>
      <c r="G90" s="303"/>
      <c r="H90" s="279" t="s">
        <v>825</v>
      </c>
      <c r="I90" s="279" t="s">
        <v>801</v>
      </c>
      <c r="J90" s="279">
        <v>50</v>
      </c>
      <c r="K90" s="293"/>
    </row>
    <row r="91" s="1" customFormat="1" ht="15" customHeight="1">
      <c r="B91" s="304"/>
      <c r="C91" s="279" t="s">
        <v>826</v>
      </c>
      <c r="D91" s="279"/>
      <c r="E91" s="279"/>
      <c r="F91" s="302" t="s">
        <v>805</v>
      </c>
      <c r="G91" s="303"/>
      <c r="H91" s="279" t="s">
        <v>826</v>
      </c>
      <c r="I91" s="279" t="s">
        <v>801</v>
      </c>
      <c r="J91" s="279">
        <v>50</v>
      </c>
      <c r="K91" s="293"/>
    </row>
    <row r="92" s="1" customFormat="1" ht="15" customHeight="1">
      <c r="B92" s="304"/>
      <c r="C92" s="279" t="s">
        <v>827</v>
      </c>
      <c r="D92" s="279"/>
      <c r="E92" s="279"/>
      <c r="F92" s="302" t="s">
        <v>805</v>
      </c>
      <c r="G92" s="303"/>
      <c r="H92" s="279" t="s">
        <v>828</v>
      </c>
      <c r="I92" s="279" t="s">
        <v>801</v>
      </c>
      <c r="J92" s="279">
        <v>255</v>
      </c>
      <c r="K92" s="293"/>
    </row>
    <row r="93" s="1" customFormat="1" ht="15" customHeight="1">
      <c r="B93" s="304"/>
      <c r="C93" s="279" t="s">
        <v>829</v>
      </c>
      <c r="D93" s="279"/>
      <c r="E93" s="279"/>
      <c r="F93" s="302" t="s">
        <v>799</v>
      </c>
      <c r="G93" s="303"/>
      <c r="H93" s="279" t="s">
        <v>830</v>
      </c>
      <c r="I93" s="279" t="s">
        <v>831</v>
      </c>
      <c r="J93" s="279"/>
      <c r="K93" s="293"/>
    </row>
    <row r="94" s="1" customFormat="1" ht="15" customHeight="1">
      <c r="B94" s="304"/>
      <c r="C94" s="279" t="s">
        <v>832</v>
      </c>
      <c r="D94" s="279"/>
      <c r="E94" s="279"/>
      <c r="F94" s="302" t="s">
        <v>799</v>
      </c>
      <c r="G94" s="303"/>
      <c r="H94" s="279" t="s">
        <v>833</v>
      </c>
      <c r="I94" s="279" t="s">
        <v>834</v>
      </c>
      <c r="J94" s="279"/>
      <c r="K94" s="293"/>
    </row>
    <row r="95" s="1" customFormat="1" ht="15" customHeight="1">
      <c r="B95" s="304"/>
      <c r="C95" s="279" t="s">
        <v>835</v>
      </c>
      <c r="D95" s="279"/>
      <c r="E95" s="279"/>
      <c r="F95" s="302" t="s">
        <v>799</v>
      </c>
      <c r="G95" s="303"/>
      <c r="H95" s="279" t="s">
        <v>835</v>
      </c>
      <c r="I95" s="279" t="s">
        <v>834</v>
      </c>
      <c r="J95" s="279"/>
      <c r="K95" s="293"/>
    </row>
    <row r="96" s="1" customFormat="1" ht="15" customHeight="1">
      <c r="B96" s="304"/>
      <c r="C96" s="279" t="s">
        <v>39</v>
      </c>
      <c r="D96" s="279"/>
      <c r="E96" s="279"/>
      <c r="F96" s="302" t="s">
        <v>799</v>
      </c>
      <c r="G96" s="303"/>
      <c r="H96" s="279" t="s">
        <v>836</v>
      </c>
      <c r="I96" s="279" t="s">
        <v>834</v>
      </c>
      <c r="J96" s="279"/>
      <c r="K96" s="293"/>
    </row>
    <row r="97" s="1" customFormat="1" ht="15" customHeight="1">
      <c r="B97" s="304"/>
      <c r="C97" s="279" t="s">
        <v>49</v>
      </c>
      <c r="D97" s="279"/>
      <c r="E97" s="279"/>
      <c r="F97" s="302" t="s">
        <v>799</v>
      </c>
      <c r="G97" s="303"/>
      <c r="H97" s="279" t="s">
        <v>837</v>
      </c>
      <c r="I97" s="279" t="s">
        <v>834</v>
      </c>
      <c r="J97" s="279"/>
      <c r="K97" s="293"/>
    </row>
    <row r="98" s="1" customFormat="1" ht="15" customHeight="1">
      <c r="B98" s="307"/>
      <c r="C98" s="308"/>
      <c r="D98" s="308"/>
      <c r="E98" s="308"/>
      <c r="F98" s="308"/>
      <c r="G98" s="308"/>
      <c r="H98" s="308"/>
      <c r="I98" s="308"/>
      <c r="J98" s="308"/>
      <c r="K98" s="309"/>
    </row>
    <row r="99" s="1" customFormat="1" ht="18.75" customHeight="1">
      <c r="B99" s="310"/>
      <c r="C99" s="311"/>
      <c r="D99" s="311"/>
      <c r="E99" s="311"/>
      <c r="F99" s="311"/>
      <c r="G99" s="311"/>
      <c r="H99" s="311"/>
      <c r="I99" s="311"/>
      <c r="J99" s="311"/>
      <c r="K99" s="310"/>
    </row>
    <row r="100" s="1" customFormat="1" ht="18.75" customHeight="1">
      <c r="B100" s="287"/>
      <c r="C100" s="287"/>
      <c r="D100" s="287"/>
      <c r="E100" s="287"/>
      <c r="F100" s="287"/>
      <c r="G100" s="287"/>
      <c r="H100" s="287"/>
      <c r="I100" s="287"/>
      <c r="J100" s="287"/>
      <c r="K100" s="287"/>
    </row>
    <row r="101" s="1" customFormat="1" ht="7.5" customHeight="1">
      <c r="B101" s="288"/>
      <c r="C101" s="289"/>
      <c r="D101" s="289"/>
      <c r="E101" s="289"/>
      <c r="F101" s="289"/>
      <c r="G101" s="289"/>
      <c r="H101" s="289"/>
      <c r="I101" s="289"/>
      <c r="J101" s="289"/>
      <c r="K101" s="290"/>
    </row>
    <row r="102" s="1" customFormat="1" ht="45" customHeight="1">
      <c r="B102" s="291"/>
      <c r="C102" s="292" t="s">
        <v>838</v>
      </c>
      <c r="D102" s="292"/>
      <c r="E102" s="292"/>
      <c r="F102" s="292"/>
      <c r="G102" s="292"/>
      <c r="H102" s="292"/>
      <c r="I102" s="292"/>
      <c r="J102" s="292"/>
      <c r="K102" s="293"/>
    </row>
    <row r="103" s="1" customFormat="1" ht="17.25" customHeight="1">
      <c r="B103" s="291"/>
      <c r="C103" s="294" t="s">
        <v>793</v>
      </c>
      <c r="D103" s="294"/>
      <c r="E103" s="294"/>
      <c r="F103" s="294" t="s">
        <v>794</v>
      </c>
      <c r="G103" s="295"/>
      <c r="H103" s="294" t="s">
        <v>55</v>
      </c>
      <c r="I103" s="294" t="s">
        <v>58</v>
      </c>
      <c r="J103" s="294" t="s">
        <v>795</v>
      </c>
      <c r="K103" s="293"/>
    </row>
    <row r="104" s="1" customFormat="1" ht="17.25" customHeight="1">
      <c r="B104" s="291"/>
      <c r="C104" s="296" t="s">
        <v>796</v>
      </c>
      <c r="D104" s="296"/>
      <c r="E104" s="296"/>
      <c r="F104" s="297" t="s">
        <v>797</v>
      </c>
      <c r="G104" s="298"/>
      <c r="H104" s="296"/>
      <c r="I104" s="296"/>
      <c r="J104" s="296" t="s">
        <v>798</v>
      </c>
      <c r="K104" s="293"/>
    </row>
    <row r="105" s="1" customFormat="1" ht="5.25" customHeight="1">
      <c r="B105" s="291"/>
      <c r="C105" s="294"/>
      <c r="D105" s="294"/>
      <c r="E105" s="294"/>
      <c r="F105" s="294"/>
      <c r="G105" s="312"/>
      <c r="H105" s="294"/>
      <c r="I105" s="294"/>
      <c r="J105" s="294"/>
      <c r="K105" s="293"/>
    </row>
    <row r="106" s="1" customFormat="1" ht="15" customHeight="1">
      <c r="B106" s="291"/>
      <c r="C106" s="279" t="s">
        <v>54</v>
      </c>
      <c r="D106" s="301"/>
      <c r="E106" s="301"/>
      <c r="F106" s="302" t="s">
        <v>799</v>
      </c>
      <c r="G106" s="279"/>
      <c r="H106" s="279" t="s">
        <v>839</v>
      </c>
      <c r="I106" s="279" t="s">
        <v>801</v>
      </c>
      <c r="J106" s="279">
        <v>20</v>
      </c>
      <c r="K106" s="293"/>
    </row>
    <row r="107" s="1" customFormat="1" ht="15" customHeight="1">
      <c r="B107" s="291"/>
      <c r="C107" s="279" t="s">
        <v>802</v>
      </c>
      <c r="D107" s="279"/>
      <c r="E107" s="279"/>
      <c r="F107" s="302" t="s">
        <v>799</v>
      </c>
      <c r="G107" s="279"/>
      <c r="H107" s="279" t="s">
        <v>839</v>
      </c>
      <c r="I107" s="279" t="s">
        <v>801</v>
      </c>
      <c r="J107" s="279">
        <v>120</v>
      </c>
      <c r="K107" s="293"/>
    </row>
    <row r="108" s="1" customFormat="1" ht="15" customHeight="1">
      <c r="B108" s="304"/>
      <c r="C108" s="279" t="s">
        <v>804</v>
      </c>
      <c r="D108" s="279"/>
      <c r="E108" s="279"/>
      <c r="F108" s="302" t="s">
        <v>805</v>
      </c>
      <c r="G108" s="279"/>
      <c r="H108" s="279" t="s">
        <v>839</v>
      </c>
      <c r="I108" s="279" t="s">
        <v>801</v>
      </c>
      <c r="J108" s="279">
        <v>50</v>
      </c>
      <c r="K108" s="293"/>
    </row>
    <row r="109" s="1" customFormat="1" ht="15" customHeight="1">
      <c r="B109" s="304"/>
      <c r="C109" s="279" t="s">
        <v>807</v>
      </c>
      <c r="D109" s="279"/>
      <c r="E109" s="279"/>
      <c r="F109" s="302" t="s">
        <v>799</v>
      </c>
      <c r="G109" s="279"/>
      <c r="H109" s="279" t="s">
        <v>839</v>
      </c>
      <c r="I109" s="279" t="s">
        <v>809</v>
      </c>
      <c r="J109" s="279"/>
      <c r="K109" s="293"/>
    </row>
    <row r="110" s="1" customFormat="1" ht="15" customHeight="1">
      <c r="B110" s="304"/>
      <c r="C110" s="279" t="s">
        <v>818</v>
      </c>
      <c r="D110" s="279"/>
      <c r="E110" s="279"/>
      <c r="F110" s="302" t="s">
        <v>805</v>
      </c>
      <c r="G110" s="279"/>
      <c r="H110" s="279" t="s">
        <v>839</v>
      </c>
      <c r="I110" s="279" t="s">
        <v>801</v>
      </c>
      <c r="J110" s="279">
        <v>50</v>
      </c>
      <c r="K110" s="293"/>
    </row>
    <row r="111" s="1" customFormat="1" ht="15" customHeight="1">
      <c r="B111" s="304"/>
      <c r="C111" s="279" t="s">
        <v>826</v>
      </c>
      <c r="D111" s="279"/>
      <c r="E111" s="279"/>
      <c r="F111" s="302" t="s">
        <v>805</v>
      </c>
      <c r="G111" s="279"/>
      <c r="H111" s="279" t="s">
        <v>839</v>
      </c>
      <c r="I111" s="279" t="s">
        <v>801</v>
      </c>
      <c r="J111" s="279">
        <v>50</v>
      </c>
      <c r="K111" s="293"/>
    </row>
    <row r="112" s="1" customFormat="1" ht="15" customHeight="1">
      <c r="B112" s="304"/>
      <c r="C112" s="279" t="s">
        <v>824</v>
      </c>
      <c r="D112" s="279"/>
      <c r="E112" s="279"/>
      <c r="F112" s="302" t="s">
        <v>805</v>
      </c>
      <c r="G112" s="279"/>
      <c r="H112" s="279" t="s">
        <v>839</v>
      </c>
      <c r="I112" s="279" t="s">
        <v>801</v>
      </c>
      <c r="J112" s="279">
        <v>50</v>
      </c>
      <c r="K112" s="293"/>
    </row>
    <row r="113" s="1" customFormat="1" ht="15" customHeight="1">
      <c r="B113" s="304"/>
      <c r="C113" s="279" t="s">
        <v>54</v>
      </c>
      <c r="D113" s="279"/>
      <c r="E113" s="279"/>
      <c r="F113" s="302" t="s">
        <v>799</v>
      </c>
      <c r="G113" s="279"/>
      <c r="H113" s="279" t="s">
        <v>840</v>
      </c>
      <c r="I113" s="279" t="s">
        <v>801</v>
      </c>
      <c r="J113" s="279">
        <v>20</v>
      </c>
      <c r="K113" s="293"/>
    </row>
    <row r="114" s="1" customFormat="1" ht="15" customHeight="1">
      <c r="B114" s="304"/>
      <c r="C114" s="279" t="s">
        <v>841</v>
      </c>
      <c r="D114" s="279"/>
      <c r="E114" s="279"/>
      <c r="F114" s="302" t="s">
        <v>799</v>
      </c>
      <c r="G114" s="279"/>
      <c r="H114" s="279" t="s">
        <v>842</v>
      </c>
      <c r="I114" s="279" t="s">
        <v>801</v>
      </c>
      <c r="J114" s="279">
        <v>120</v>
      </c>
      <c r="K114" s="293"/>
    </row>
    <row r="115" s="1" customFormat="1" ht="15" customHeight="1">
      <c r="B115" s="304"/>
      <c r="C115" s="279" t="s">
        <v>39</v>
      </c>
      <c r="D115" s="279"/>
      <c r="E115" s="279"/>
      <c r="F115" s="302" t="s">
        <v>799</v>
      </c>
      <c r="G115" s="279"/>
      <c r="H115" s="279" t="s">
        <v>843</v>
      </c>
      <c r="I115" s="279" t="s">
        <v>834</v>
      </c>
      <c r="J115" s="279"/>
      <c r="K115" s="293"/>
    </row>
    <row r="116" s="1" customFormat="1" ht="15" customHeight="1">
      <c r="B116" s="304"/>
      <c r="C116" s="279" t="s">
        <v>49</v>
      </c>
      <c r="D116" s="279"/>
      <c r="E116" s="279"/>
      <c r="F116" s="302" t="s">
        <v>799</v>
      </c>
      <c r="G116" s="279"/>
      <c r="H116" s="279" t="s">
        <v>844</v>
      </c>
      <c r="I116" s="279" t="s">
        <v>834</v>
      </c>
      <c r="J116" s="279"/>
      <c r="K116" s="293"/>
    </row>
    <row r="117" s="1" customFormat="1" ht="15" customHeight="1">
      <c r="B117" s="304"/>
      <c r="C117" s="279" t="s">
        <v>58</v>
      </c>
      <c r="D117" s="279"/>
      <c r="E117" s="279"/>
      <c r="F117" s="302" t="s">
        <v>799</v>
      </c>
      <c r="G117" s="279"/>
      <c r="H117" s="279" t="s">
        <v>845</v>
      </c>
      <c r="I117" s="279" t="s">
        <v>846</v>
      </c>
      <c r="J117" s="279"/>
      <c r="K117" s="293"/>
    </row>
    <row r="118" s="1" customFormat="1" ht="15" customHeight="1">
      <c r="B118" s="307"/>
      <c r="C118" s="313"/>
      <c r="D118" s="313"/>
      <c r="E118" s="313"/>
      <c r="F118" s="313"/>
      <c r="G118" s="313"/>
      <c r="H118" s="313"/>
      <c r="I118" s="313"/>
      <c r="J118" s="313"/>
      <c r="K118" s="309"/>
    </row>
    <row r="119" s="1" customFormat="1" ht="18.75" customHeight="1">
      <c r="B119" s="314"/>
      <c r="C119" s="315"/>
      <c r="D119" s="315"/>
      <c r="E119" s="315"/>
      <c r="F119" s="316"/>
      <c r="G119" s="315"/>
      <c r="H119" s="315"/>
      <c r="I119" s="315"/>
      <c r="J119" s="315"/>
      <c r="K119" s="314"/>
    </row>
    <row r="120" s="1" customFormat="1" ht="18.75" customHeight="1">
      <c r="B120" s="287"/>
      <c r="C120" s="287"/>
      <c r="D120" s="287"/>
      <c r="E120" s="287"/>
      <c r="F120" s="287"/>
      <c r="G120" s="287"/>
      <c r="H120" s="287"/>
      <c r="I120" s="287"/>
      <c r="J120" s="287"/>
      <c r="K120" s="287"/>
    </row>
    <row r="121" s="1" customFormat="1" ht="7.5" customHeight="1">
      <c r="B121" s="317"/>
      <c r="C121" s="318"/>
      <c r="D121" s="318"/>
      <c r="E121" s="318"/>
      <c r="F121" s="318"/>
      <c r="G121" s="318"/>
      <c r="H121" s="318"/>
      <c r="I121" s="318"/>
      <c r="J121" s="318"/>
      <c r="K121" s="319"/>
    </row>
    <row r="122" s="1" customFormat="1" ht="45" customHeight="1">
      <c r="B122" s="320"/>
      <c r="C122" s="270" t="s">
        <v>847</v>
      </c>
      <c r="D122" s="270"/>
      <c r="E122" s="270"/>
      <c r="F122" s="270"/>
      <c r="G122" s="270"/>
      <c r="H122" s="270"/>
      <c r="I122" s="270"/>
      <c r="J122" s="270"/>
      <c r="K122" s="321"/>
    </row>
    <row r="123" s="1" customFormat="1" ht="17.25" customHeight="1">
      <c r="B123" s="322"/>
      <c r="C123" s="294" t="s">
        <v>793</v>
      </c>
      <c r="D123" s="294"/>
      <c r="E123" s="294"/>
      <c r="F123" s="294" t="s">
        <v>794</v>
      </c>
      <c r="G123" s="295"/>
      <c r="H123" s="294" t="s">
        <v>55</v>
      </c>
      <c r="I123" s="294" t="s">
        <v>58</v>
      </c>
      <c r="J123" s="294" t="s">
        <v>795</v>
      </c>
      <c r="K123" s="323"/>
    </row>
    <row r="124" s="1" customFormat="1" ht="17.25" customHeight="1">
      <c r="B124" s="322"/>
      <c r="C124" s="296" t="s">
        <v>796</v>
      </c>
      <c r="D124" s="296"/>
      <c r="E124" s="296"/>
      <c r="F124" s="297" t="s">
        <v>797</v>
      </c>
      <c r="G124" s="298"/>
      <c r="H124" s="296"/>
      <c r="I124" s="296"/>
      <c r="J124" s="296" t="s">
        <v>798</v>
      </c>
      <c r="K124" s="323"/>
    </row>
    <row r="125" s="1" customFormat="1" ht="5.25" customHeight="1">
      <c r="B125" s="324"/>
      <c r="C125" s="299"/>
      <c r="D125" s="299"/>
      <c r="E125" s="299"/>
      <c r="F125" s="299"/>
      <c r="G125" s="325"/>
      <c r="H125" s="299"/>
      <c r="I125" s="299"/>
      <c r="J125" s="299"/>
      <c r="K125" s="326"/>
    </row>
    <row r="126" s="1" customFormat="1" ht="15" customHeight="1">
      <c r="B126" s="324"/>
      <c r="C126" s="279" t="s">
        <v>802</v>
      </c>
      <c r="D126" s="301"/>
      <c r="E126" s="301"/>
      <c r="F126" s="302" t="s">
        <v>799</v>
      </c>
      <c r="G126" s="279"/>
      <c r="H126" s="279" t="s">
        <v>839</v>
      </c>
      <c r="I126" s="279" t="s">
        <v>801</v>
      </c>
      <c r="J126" s="279">
        <v>120</v>
      </c>
      <c r="K126" s="327"/>
    </row>
    <row r="127" s="1" customFormat="1" ht="15" customHeight="1">
      <c r="B127" s="324"/>
      <c r="C127" s="279" t="s">
        <v>848</v>
      </c>
      <c r="D127" s="279"/>
      <c r="E127" s="279"/>
      <c r="F127" s="302" t="s">
        <v>799</v>
      </c>
      <c r="G127" s="279"/>
      <c r="H127" s="279" t="s">
        <v>849</v>
      </c>
      <c r="I127" s="279" t="s">
        <v>801</v>
      </c>
      <c r="J127" s="279" t="s">
        <v>850</v>
      </c>
      <c r="K127" s="327"/>
    </row>
    <row r="128" s="1" customFormat="1" ht="15" customHeight="1">
      <c r="B128" s="324"/>
      <c r="C128" s="279" t="s">
        <v>747</v>
      </c>
      <c r="D128" s="279"/>
      <c r="E128" s="279"/>
      <c r="F128" s="302" t="s">
        <v>799</v>
      </c>
      <c r="G128" s="279"/>
      <c r="H128" s="279" t="s">
        <v>851</v>
      </c>
      <c r="I128" s="279" t="s">
        <v>801</v>
      </c>
      <c r="J128" s="279" t="s">
        <v>850</v>
      </c>
      <c r="K128" s="327"/>
    </row>
    <row r="129" s="1" customFormat="1" ht="15" customHeight="1">
      <c r="B129" s="324"/>
      <c r="C129" s="279" t="s">
        <v>810</v>
      </c>
      <c r="D129" s="279"/>
      <c r="E129" s="279"/>
      <c r="F129" s="302" t="s">
        <v>805</v>
      </c>
      <c r="G129" s="279"/>
      <c r="H129" s="279" t="s">
        <v>811</v>
      </c>
      <c r="I129" s="279" t="s">
        <v>801</v>
      </c>
      <c r="J129" s="279">
        <v>15</v>
      </c>
      <c r="K129" s="327"/>
    </row>
    <row r="130" s="1" customFormat="1" ht="15" customHeight="1">
      <c r="B130" s="324"/>
      <c r="C130" s="305" t="s">
        <v>812</v>
      </c>
      <c r="D130" s="305"/>
      <c r="E130" s="305"/>
      <c r="F130" s="306" t="s">
        <v>805</v>
      </c>
      <c r="G130" s="305"/>
      <c r="H130" s="305" t="s">
        <v>813</v>
      </c>
      <c r="I130" s="305" t="s">
        <v>801</v>
      </c>
      <c r="J130" s="305">
        <v>15</v>
      </c>
      <c r="K130" s="327"/>
    </row>
    <row r="131" s="1" customFormat="1" ht="15" customHeight="1">
      <c r="B131" s="324"/>
      <c r="C131" s="305" t="s">
        <v>814</v>
      </c>
      <c r="D131" s="305"/>
      <c r="E131" s="305"/>
      <c r="F131" s="306" t="s">
        <v>805</v>
      </c>
      <c r="G131" s="305"/>
      <c r="H131" s="305" t="s">
        <v>815</v>
      </c>
      <c r="I131" s="305" t="s">
        <v>801</v>
      </c>
      <c r="J131" s="305">
        <v>20</v>
      </c>
      <c r="K131" s="327"/>
    </row>
    <row r="132" s="1" customFormat="1" ht="15" customHeight="1">
      <c r="B132" s="324"/>
      <c r="C132" s="305" t="s">
        <v>816</v>
      </c>
      <c r="D132" s="305"/>
      <c r="E132" s="305"/>
      <c r="F132" s="306" t="s">
        <v>805</v>
      </c>
      <c r="G132" s="305"/>
      <c r="H132" s="305" t="s">
        <v>817</v>
      </c>
      <c r="I132" s="305" t="s">
        <v>801</v>
      </c>
      <c r="J132" s="305">
        <v>20</v>
      </c>
      <c r="K132" s="327"/>
    </row>
    <row r="133" s="1" customFormat="1" ht="15" customHeight="1">
      <c r="B133" s="324"/>
      <c r="C133" s="279" t="s">
        <v>804</v>
      </c>
      <c r="D133" s="279"/>
      <c r="E133" s="279"/>
      <c r="F133" s="302" t="s">
        <v>805</v>
      </c>
      <c r="G133" s="279"/>
      <c r="H133" s="279" t="s">
        <v>839</v>
      </c>
      <c r="I133" s="279" t="s">
        <v>801</v>
      </c>
      <c r="J133" s="279">
        <v>50</v>
      </c>
      <c r="K133" s="327"/>
    </row>
    <row r="134" s="1" customFormat="1" ht="15" customHeight="1">
      <c r="B134" s="324"/>
      <c r="C134" s="279" t="s">
        <v>818</v>
      </c>
      <c r="D134" s="279"/>
      <c r="E134" s="279"/>
      <c r="F134" s="302" t="s">
        <v>805</v>
      </c>
      <c r="G134" s="279"/>
      <c r="H134" s="279" t="s">
        <v>839</v>
      </c>
      <c r="I134" s="279" t="s">
        <v>801</v>
      </c>
      <c r="J134" s="279">
        <v>50</v>
      </c>
      <c r="K134" s="327"/>
    </row>
    <row r="135" s="1" customFormat="1" ht="15" customHeight="1">
      <c r="B135" s="324"/>
      <c r="C135" s="279" t="s">
        <v>824</v>
      </c>
      <c r="D135" s="279"/>
      <c r="E135" s="279"/>
      <c r="F135" s="302" t="s">
        <v>805</v>
      </c>
      <c r="G135" s="279"/>
      <c r="H135" s="279" t="s">
        <v>839</v>
      </c>
      <c r="I135" s="279" t="s">
        <v>801</v>
      </c>
      <c r="J135" s="279">
        <v>50</v>
      </c>
      <c r="K135" s="327"/>
    </row>
    <row r="136" s="1" customFormat="1" ht="15" customHeight="1">
      <c r="B136" s="324"/>
      <c r="C136" s="279" t="s">
        <v>826</v>
      </c>
      <c r="D136" s="279"/>
      <c r="E136" s="279"/>
      <c r="F136" s="302" t="s">
        <v>805</v>
      </c>
      <c r="G136" s="279"/>
      <c r="H136" s="279" t="s">
        <v>839</v>
      </c>
      <c r="I136" s="279" t="s">
        <v>801</v>
      </c>
      <c r="J136" s="279">
        <v>50</v>
      </c>
      <c r="K136" s="327"/>
    </row>
    <row r="137" s="1" customFormat="1" ht="15" customHeight="1">
      <c r="B137" s="324"/>
      <c r="C137" s="279" t="s">
        <v>827</v>
      </c>
      <c r="D137" s="279"/>
      <c r="E137" s="279"/>
      <c r="F137" s="302" t="s">
        <v>805</v>
      </c>
      <c r="G137" s="279"/>
      <c r="H137" s="279" t="s">
        <v>852</v>
      </c>
      <c r="I137" s="279" t="s">
        <v>801</v>
      </c>
      <c r="J137" s="279">
        <v>255</v>
      </c>
      <c r="K137" s="327"/>
    </row>
    <row r="138" s="1" customFormat="1" ht="15" customHeight="1">
      <c r="B138" s="324"/>
      <c r="C138" s="279" t="s">
        <v>829</v>
      </c>
      <c r="D138" s="279"/>
      <c r="E138" s="279"/>
      <c r="F138" s="302" t="s">
        <v>799</v>
      </c>
      <c r="G138" s="279"/>
      <c r="H138" s="279" t="s">
        <v>853</v>
      </c>
      <c r="I138" s="279" t="s">
        <v>831</v>
      </c>
      <c r="J138" s="279"/>
      <c r="K138" s="327"/>
    </row>
    <row r="139" s="1" customFormat="1" ht="15" customHeight="1">
      <c r="B139" s="324"/>
      <c r="C139" s="279" t="s">
        <v>832</v>
      </c>
      <c r="D139" s="279"/>
      <c r="E139" s="279"/>
      <c r="F139" s="302" t="s">
        <v>799</v>
      </c>
      <c r="G139" s="279"/>
      <c r="H139" s="279" t="s">
        <v>854</v>
      </c>
      <c r="I139" s="279" t="s">
        <v>834</v>
      </c>
      <c r="J139" s="279"/>
      <c r="K139" s="327"/>
    </row>
    <row r="140" s="1" customFormat="1" ht="15" customHeight="1">
      <c r="B140" s="324"/>
      <c r="C140" s="279" t="s">
        <v>835</v>
      </c>
      <c r="D140" s="279"/>
      <c r="E140" s="279"/>
      <c r="F140" s="302" t="s">
        <v>799</v>
      </c>
      <c r="G140" s="279"/>
      <c r="H140" s="279" t="s">
        <v>835</v>
      </c>
      <c r="I140" s="279" t="s">
        <v>834</v>
      </c>
      <c r="J140" s="279"/>
      <c r="K140" s="327"/>
    </row>
    <row r="141" s="1" customFormat="1" ht="15" customHeight="1">
      <c r="B141" s="324"/>
      <c r="C141" s="279" t="s">
        <v>39</v>
      </c>
      <c r="D141" s="279"/>
      <c r="E141" s="279"/>
      <c r="F141" s="302" t="s">
        <v>799</v>
      </c>
      <c r="G141" s="279"/>
      <c r="H141" s="279" t="s">
        <v>855</v>
      </c>
      <c r="I141" s="279" t="s">
        <v>834</v>
      </c>
      <c r="J141" s="279"/>
      <c r="K141" s="327"/>
    </row>
    <row r="142" s="1" customFormat="1" ht="15" customHeight="1">
      <c r="B142" s="324"/>
      <c r="C142" s="279" t="s">
        <v>856</v>
      </c>
      <c r="D142" s="279"/>
      <c r="E142" s="279"/>
      <c r="F142" s="302" t="s">
        <v>799</v>
      </c>
      <c r="G142" s="279"/>
      <c r="H142" s="279" t="s">
        <v>857</v>
      </c>
      <c r="I142" s="279" t="s">
        <v>834</v>
      </c>
      <c r="J142" s="279"/>
      <c r="K142" s="327"/>
    </row>
    <row r="143" s="1" customFormat="1" ht="15" customHeight="1">
      <c r="B143" s="328"/>
      <c r="C143" s="329"/>
      <c r="D143" s="329"/>
      <c r="E143" s="329"/>
      <c r="F143" s="329"/>
      <c r="G143" s="329"/>
      <c r="H143" s="329"/>
      <c r="I143" s="329"/>
      <c r="J143" s="329"/>
      <c r="K143" s="330"/>
    </row>
    <row r="144" s="1" customFormat="1" ht="18.75" customHeight="1">
      <c r="B144" s="315"/>
      <c r="C144" s="315"/>
      <c r="D144" s="315"/>
      <c r="E144" s="315"/>
      <c r="F144" s="316"/>
      <c r="G144" s="315"/>
      <c r="H144" s="315"/>
      <c r="I144" s="315"/>
      <c r="J144" s="315"/>
      <c r="K144" s="315"/>
    </row>
    <row r="145" s="1" customFormat="1" ht="18.75" customHeight="1">
      <c r="B145" s="287"/>
      <c r="C145" s="287"/>
      <c r="D145" s="287"/>
      <c r="E145" s="287"/>
      <c r="F145" s="287"/>
      <c r="G145" s="287"/>
      <c r="H145" s="287"/>
      <c r="I145" s="287"/>
      <c r="J145" s="287"/>
      <c r="K145" s="287"/>
    </row>
    <row r="146" s="1" customFormat="1" ht="7.5" customHeight="1">
      <c r="B146" s="288"/>
      <c r="C146" s="289"/>
      <c r="D146" s="289"/>
      <c r="E146" s="289"/>
      <c r="F146" s="289"/>
      <c r="G146" s="289"/>
      <c r="H146" s="289"/>
      <c r="I146" s="289"/>
      <c r="J146" s="289"/>
      <c r="K146" s="290"/>
    </row>
    <row r="147" s="1" customFormat="1" ht="45" customHeight="1">
      <c r="B147" s="291"/>
      <c r="C147" s="292" t="s">
        <v>858</v>
      </c>
      <c r="D147" s="292"/>
      <c r="E147" s="292"/>
      <c r="F147" s="292"/>
      <c r="G147" s="292"/>
      <c r="H147" s="292"/>
      <c r="I147" s="292"/>
      <c r="J147" s="292"/>
      <c r="K147" s="293"/>
    </row>
    <row r="148" s="1" customFormat="1" ht="17.25" customHeight="1">
      <c r="B148" s="291"/>
      <c r="C148" s="294" t="s">
        <v>793</v>
      </c>
      <c r="D148" s="294"/>
      <c r="E148" s="294"/>
      <c r="F148" s="294" t="s">
        <v>794</v>
      </c>
      <c r="G148" s="295"/>
      <c r="H148" s="294" t="s">
        <v>55</v>
      </c>
      <c r="I148" s="294" t="s">
        <v>58</v>
      </c>
      <c r="J148" s="294" t="s">
        <v>795</v>
      </c>
      <c r="K148" s="293"/>
    </row>
    <row r="149" s="1" customFormat="1" ht="17.25" customHeight="1">
      <c r="B149" s="291"/>
      <c r="C149" s="296" t="s">
        <v>796</v>
      </c>
      <c r="D149" s="296"/>
      <c r="E149" s="296"/>
      <c r="F149" s="297" t="s">
        <v>797</v>
      </c>
      <c r="G149" s="298"/>
      <c r="H149" s="296"/>
      <c r="I149" s="296"/>
      <c r="J149" s="296" t="s">
        <v>798</v>
      </c>
      <c r="K149" s="293"/>
    </row>
    <row r="150" s="1" customFormat="1" ht="5.25" customHeight="1">
      <c r="B150" s="304"/>
      <c r="C150" s="299"/>
      <c r="D150" s="299"/>
      <c r="E150" s="299"/>
      <c r="F150" s="299"/>
      <c r="G150" s="300"/>
      <c r="H150" s="299"/>
      <c r="I150" s="299"/>
      <c r="J150" s="299"/>
      <c r="K150" s="327"/>
    </row>
    <row r="151" s="1" customFormat="1" ht="15" customHeight="1">
      <c r="B151" s="304"/>
      <c r="C151" s="331" t="s">
        <v>802</v>
      </c>
      <c r="D151" s="279"/>
      <c r="E151" s="279"/>
      <c r="F151" s="332" t="s">
        <v>799</v>
      </c>
      <c r="G151" s="279"/>
      <c r="H151" s="331" t="s">
        <v>839</v>
      </c>
      <c r="I151" s="331" t="s">
        <v>801</v>
      </c>
      <c r="J151" s="331">
        <v>120</v>
      </c>
      <c r="K151" s="327"/>
    </row>
    <row r="152" s="1" customFormat="1" ht="15" customHeight="1">
      <c r="B152" s="304"/>
      <c r="C152" s="331" t="s">
        <v>848</v>
      </c>
      <c r="D152" s="279"/>
      <c r="E152" s="279"/>
      <c r="F152" s="332" t="s">
        <v>799</v>
      </c>
      <c r="G152" s="279"/>
      <c r="H152" s="331" t="s">
        <v>859</v>
      </c>
      <c r="I152" s="331" t="s">
        <v>801</v>
      </c>
      <c r="J152" s="331" t="s">
        <v>850</v>
      </c>
      <c r="K152" s="327"/>
    </row>
    <row r="153" s="1" customFormat="1" ht="15" customHeight="1">
      <c r="B153" s="304"/>
      <c r="C153" s="331" t="s">
        <v>747</v>
      </c>
      <c r="D153" s="279"/>
      <c r="E153" s="279"/>
      <c r="F153" s="332" t="s">
        <v>799</v>
      </c>
      <c r="G153" s="279"/>
      <c r="H153" s="331" t="s">
        <v>860</v>
      </c>
      <c r="I153" s="331" t="s">
        <v>801</v>
      </c>
      <c r="J153" s="331" t="s">
        <v>850</v>
      </c>
      <c r="K153" s="327"/>
    </row>
    <row r="154" s="1" customFormat="1" ht="15" customHeight="1">
      <c r="B154" s="304"/>
      <c r="C154" s="331" t="s">
        <v>804</v>
      </c>
      <c r="D154" s="279"/>
      <c r="E154" s="279"/>
      <c r="F154" s="332" t="s">
        <v>805</v>
      </c>
      <c r="G154" s="279"/>
      <c r="H154" s="331" t="s">
        <v>839</v>
      </c>
      <c r="I154" s="331" t="s">
        <v>801</v>
      </c>
      <c r="J154" s="331">
        <v>50</v>
      </c>
      <c r="K154" s="327"/>
    </row>
    <row r="155" s="1" customFormat="1" ht="15" customHeight="1">
      <c r="B155" s="304"/>
      <c r="C155" s="331" t="s">
        <v>807</v>
      </c>
      <c r="D155" s="279"/>
      <c r="E155" s="279"/>
      <c r="F155" s="332" t="s">
        <v>799</v>
      </c>
      <c r="G155" s="279"/>
      <c r="H155" s="331" t="s">
        <v>839</v>
      </c>
      <c r="I155" s="331" t="s">
        <v>809</v>
      </c>
      <c r="J155" s="331"/>
      <c r="K155" s="327"/>
    </row>
    <row r="156" s="1" customFormat="1" ht="15" customHeight="1">
      <c r="B156" s="304"/>
      <c r="C156" s="331" t="s">
        <v>818</v>
      </c>
      <c r="D156" s="279"/>
      <c r="E156" s="279"/>
      <c r="F156" s="332" t="s">
        <v>805</v>
      </c>
      <c r="G156" s="279"/>
      <c r="H156" s="331" t="s">
        <v>839</v>
      </c>
      <c r="I156" s="331" t="s">
        <v>801</v>
      </c>
      <c r="J156" s="331">
        <v>50</v>
      </c>
      <c r="K156" s="327"/>
    </row>
    <row r="157" s="1" customFormat="1" ht="15" customHeight="1">
      <c r="B157" s="304"/>
      <c r="C157" s="331" t="s">
        <v>826</v>
      </c>
      <c r="D157" s="279"/>
      <c r="E157" s="279"/>
      <c r="F157" s="332" t="s">
        <v>805</v>
      </c>
      <c r="G157" s="279"/>
      <c r="H157" s="331" t="s">
        <v>839</v>
      </c>
      <c r="I157" s="331" t="s">
        <v>801</v>
      </c>
      <c r="J157" s="331">
        <v>50</v>
      </c>
      <c r="K157" s="327"/>
    </row>
    <row r="158" s="1" customFormat="1" ht="15" customHeight="1">
      <c r="B158" s="304"/>
      <c r="C158" s="331" t="s">
        <v>824</v>
      </c>
      <c r="D158" s="279"/>
      <c r="E158" s="279"/>
      <c r="F158" s="332" t="s">
        <v>805</v>
      </c>
      <c r="G158" s="279"/>
      <c r="H158" s="331" t="s">
        <v>839</v>
      </c>
      <c r="I158" s="331" t="s">
        <v>801</v>
      </c>
      <c r="J158" s="331">
        <v>50</v>
      </c>
      <c r="K158" s="327"/>
    </row>
    <row r="159" s="1" customFormat="1" ht="15" customHeight="1">
      <c r="B159" s="304"/>
      <c r="C159" s="331" t="s">
        <v>82</v>
      </c>
      <c r="D159" s="279"/>
      <c r="E159" s="279"/>
      <c r="F159" s="332" t="s">
        <v>799</v>
      </c>
      <c r="G159" s="279"/>
      <c r="H159" s="331" t="s">
        <v>861</v>
      </c>
      <c r="I159" s="331" t="s">
        <v>801</v>
      </c>
      <c r="J159" s="331" t="s">
        <v>862</v>
      </c>
      <c r="K159" s="327"/>
    </row>
    <row r="160" s="1" customFormat="1" ht="15" customHeight="1">
      <c r="B160" s="304"/>
      <c r="C160" s="331" t="s">
        <v>863</v>
      </c>
      <c r="D160" s="279"/>
      <c r="E160" s="279"/>
      <c r="F160" s="332" t="s">
        <v>799</v>
      </c>
      <c r="G160" s="279"/>
      <c r="H160" s="331" t="s">
        <v>864</v>
      </c>
      <c r="I160" s="331" t="s">
        <v>834</v>
      </c>
      <c r="J160" s="331"/>
      <c r="K160" s="327"/>
    </row>
    <row r="161" s="1" customFormat="1" ht="15" customHeight="1">
      <c r="B161" s="333"/>
      <c r="C161" s="313"/>
      <c r="D161" s="313"/>
      <c r="E161" s="313"/>
      <c r="F161" s="313"/>
      <c r="G161" s="313"/>
      <c r="H161" s="313"/>
      <c r="I161" s="313"/>
      <c r="J161" s="313"/>
      <c r="K161" s="334"/>
    </row>
    <row r="162" s="1" customFormat="1" ht="18.75" customHeight="1">
      <c r="B162" s="315"/>
      <c r="C162" s="325"/>
      <c r="D162" s="325"/>
      <c r="E162" s="325"/>
      <c r="F162" s="335"/>
      <c r="G162" s="325"/>
      <c r="H162" s="325"/>
      <c r="I162" s="325"/>
      <c r="J162" s="325"/>
      <c r="K162" s="315"/>
    </row>
    <row r="163" s="1" customFormat="1" ht="18.75" customHeight="1">
      <c r="B163" s="287"/>
      <c r="C163" s="287"/>
      <c r="D163" s="287"/>
      <c r="E163" s="287"/>
      <c r="F163" s="287"/>
      <c r="G163" s="287"/>
      <c r="H163" s="287"/>
      <c r="I163" s="287"/>
      <c r="J163" s="287"/>
      <c r="K163" s="287"/>
    </row>
    <row r="164" s="1" customFormat="1" ht="7.5" customHeight="1">
      <c r="B164" s="266"/>
      <c r="C164" s="267"/>
      <c r="D164" s="267"/>
      <c r="E164" s="267"/>
      <c r="F164" s="267"/>
      <c r="G164" s="267"/>
      <c r="H164" s="267"/>
      <c r="I164" s="267"/>
      <c r="J164" s="267"/>
      <c r="K164" s="268"/>
    </row>
    <row r="165" s="1" customFormat="1" ht="45" customHeight="1">
      <c r="B165" s="269"/>
      <c r="C165" s="270" t="s">
        <v>865</v>
      </c>
      <c r="D165" s="270"/>
      <c r="E165" s="270"/>
      <c r="F165" s="270"/>
      <c r="G165" s="270"/>
      <c r="H165" s="270"/>
      <c r="I165" s="270"/>
      <c r="J165" s="270"/>
      <c r="K165" s="271"/>
    </row>
    <row r="166" s="1" customFormat="1" ht="17.25" customHeight="1">
      <c r="B166" s="269"/>
      <c r="C166" s="294" t="s">
        <v>793</v>
      </c>
      <c r="D166" s="294"/>
      <c r="E166" s="294"/>
      <c r="F166" s="294" t="s">
        <v>794</v>
      </c>
      <c r="G166" s="336"/>
      <c r="H166" s="337" t="s">
        <v>55</v>
      </c>
      <c r="I166" s="337" t="s">
        <v>58</v>
      </c>
      <c r="J166" s="294" t="s">
        <v>795</v>
      </c>
      <c r="K166" s="271"/>
    </row>
    <row r="167" s="1" customFormat="1" ht="17.25" customHeight="1">
      <c r="B167" s="272"/>
      <c r="C167" s="296" t="s">
        <v>796</v>
      </c>
      <c r="D167" s="296"/>
      <c r="E167" s="296"/>
      <c r="F167" s="297" t="s">
        <v>797</v>
      </c>
      <c r="G167" s="338"/>
      <c r="H167" s="339"/>
      <c r="I167" s="339"/>
      <c r="J167" s="296" t="s">
        <v>798</v>
      </c>
      <c r="K167" s="274"/>
    </row>
    <row r="168" s="1" customFormat="1" ht="5.25" customHeight="1">
      <c r="B168" s="304"/>
      <c r="C168" s="299"/>
      <c r="D168" s="299"/>
      <c r="E168" s="299"/>
      <c r="F168" s="299"/>
      <c r="G168" s="300"/>
      <c r="H168" s="299"/>
      <c r="I168" s="299"/>
      <c r="J168" s="299"/>
      <c r="K168" s="327"/>
    </row>
    <row r="169" s="1" customFormat="1" ht="15" customHeight="1">
      <c r="B169" s="304"/>
      <c r="C169" s="279" t="s">
        <v>802</v>
      </c>
      <c r="D169" s="279"/>
      <c r="E169" s="279"/>
      <c r="F169" s="302" t="s">
        <v>799</v>
      </c>
      <c r="G169" s="279"/>
      <c r="H169" s="279" t="s">
        <v>839</v>
      </c>
      <c r="I169" s="279" t="s">
        <v>801</v>
      </c>
      <c r="J169" s="279">
        <v>120</v>
      </c>
      <c r="K169" s="327"/>
    </row>
    <row r="170" s="1" customFormat="1" ht="15" customHeight="1">
      <c r="B170" s="304"/>
      <c r="C170" s="279" t="s">
        <v>848</v>
      </c>
      <c r="D170" s="279"/>
      <c r="E170" s="279"/>
      <c r="F170" s="302" t="s">
        <v>799</v>
      </c>
      <c r="G170" s="279"/>
      <c r="H170" s="279" t="s">
        <v>849</v>
      </c>
      <c r="I170" s="279" t="s">
        <v>801</v>
      </c>
      <c r="J170" s="279" t="s">
        <v>850</v>
      </c>
      <c r="K170" s="327"/>
    </row>
    <row r="171" s="1" customFormat="1" ht="15" customHeight="1">
      <c r="B171" s="304"/>
      <c r="C171" s="279" t="s">
        <v>747</v>
      </c>
      <c r="D171" s="279"/>
      <c r="E171" s="279"/>
      <c r="F171" s="302" t="s">
        <v>799</v>
      </c>
      <c r="G171" s="279"/>
      <c r="H171" s="279" t="s">
        <v>866</v>
      </c>
      <c r="I171" s="279" t="s">
        <v>801</v>
      </c>
      <c r="J171" s="279" t="s">
        <v>850</v>
      </c>
      <c r="K171" s="327"/>
    </row>
    <row r="172" s="1" customFormat="1" ht="15" customHeight="1">
      <c r="B172" s="304"/>
      <c r="C172" s="279" t="s">
        <v>804</v>
      </c>
      <c r="D172" s="279"/>
      <c r="E172" s="279"/>
      <c r="F172" s="302" t="s">
        <v>805</v>
      </c>
      <c r="G172" s="279"/>
      <c r="H172" s="279" t="s">
        <v>866</v>
      </c>
      <c r="I172" s="279" t="s">
        <v>801</v>
      </c>
      <c r="J172" s="279">
        <v>50</v>
      </c>
      <c r="K172" s="327"/>
    </row>
    <row r="173" s="1" customFormat="1" ht="15" customHeight="1">
      <c r="B173" s="304"/>
      <c r="C173" s="279" t="s">
        <v>807</v>
      </c>
      <c r="D173" s="279"/>
      <c r="E173" s="279"/>
      <c r="F173" s="302" t="s">
        <v>799</v>
      </c>
      <c r="G173" s="279"/>
      <c r="H173" s="279" t="s">
        <v>866</v>
      </c>
      <c r="I173" s="279" t="s">
        <v>809</v>
      </c>
      <c r="J173" s="279"/>
      <c r="K173" s="327"/>
    </row>
    <row r="174" s="1" customFormat="1" ht="15" customHeight="1">
      <c r="B174" s="304"/>
      <c r="C174" s="279" t="s">
        <v>818</v>
      </c>
      <c r="D174" s="279"/>
      <c r="E174" s="279"/>
      <c r="F174" s="302" t="s">
        <v>805</v>
      </c>
      <c r="G174" s="279"/>
      <c r="H174" s="279" t="s">
        <v>866</v>
      </c>
      <c r="I174" s="279" t="s">
        <v>801</v>
      </c>
      <c r="J174" s="279">
        <v>50</v>
      </c>
      <c r="K174" s="327"/>
    </row>
    <row r="175" s="1" customFormat="1" ht="15" customHeight="1">
      <c r="B175" s="304"/>
      <c r="C175" s="279" t="s">
        <v>826</v>
      </c>
      <c r="D175" s="279"/>
      <c r="E175" s="279"/>
      <c r="F175" s="302" t="s">
        <v>805</v>
      </c>
      <c r="G175" s="279"/>
      <c r="H175" s="279" t="s">
        <v>866</v>
      </c>
      <c r="I175" s="279" t="s">
        <v>801</v>
      </c>
      <c r="J175" s="279">
        <v>50</v>
      </c>
      <c r="K175" s="327"/>
    </row>
    <row r="176" s="1" customFormat="1" ht="15" customHeight="1">
      <c r="B176" s="304"/>
      <c r="C176" s="279" t="s">
        <v>824</v>
      </c>
      <c r="D176" s="279"/>
      <c r="E176" s="279"/>
      <c r="F176" s="302" t="s">
        <v>805</v>
      </c>
      <c r="G176" s="279"/>
      <c r="H176" s="279" t="s">
        <v>866</v>
      </c>
      <c r="I176" s="279" t="s">
        <v>801</v>
      </c>
      <c r="J176" s="279">
        <v>50</v>
      </c>
      <c r="K176" s="327"/>
    </row>
    <row r="177" s="1" customFormat="1" ht="15" customHeight="1">
      <c r="B177" s="304"/>
      <c r="C177" s="279" t="s">
        <v>109</v>
      </c>
      <c r="D177" s="279"/>
      <c r="E177" s="279"/>
      <c r="F177" s="302" t="s">
        <v>799</v>
      </c>
      <c r="G177" s="279"/>
      <c r="H177" s="279" t="s">
        <v>867</v>
      </c>
      <c r="I177" s="279" t="s">
        <v>868</v>
      </c>
      <c r="J177" s="279"/>
      <c r="K177" s="327"/>
    </row>
    <row r="178" s="1" customFormat="1" ht="15" customHeight="1">
      <c r="B178" s="304"/>
      <c r="C178" s="279" t="s">
        <v>58</v>
      </c>
      <c r="D178" s="279"/>
      <c r="E178" s="279"/>
      <c r="F178" s="302" t="s">
        <v>799</v>
      </c>
      <c r="G178" s="279"/>
      <c r="H178" s="279" t="s">
        <v>869</v>
      </c>
      <c r="I178" s="279" t="s">
        <v>870</v>
      </c>
      <c r="J178" s="279">
        <v>1</v>
      </c>
      <c r="K178" s="327"/>
    </row>
    <row r="179" s="1" customFormat="1" ht="15" customHeight="1">
      <c r="B179" s="304"/>
      <c r="C179" s="279" t="s">
        <v>54</v>
      </c>
      <c r="D179" s="279"/>
      <c r="E179" s="279"/>
      <c r="F179" s="302" t="s">
        <v>799</v>
      </c>
      <c r="G179" s="279"/>
      <c r="H179" s="279" t="s">
        <v>871</v>
      </c>
      <c r="I179" s="279" t="s">
        <v>801</v>
      </c>
      <c r="J179" s="279">
        <v>20</v>
      </c>
      <c r="K179" s="327"/>
    </row>
    <row r="180" s="1" customFormat="1" ht="15" customHeight="1">
      <c r="B180" s="304"/>
      <c r="C180" s="279" t="s">
        <v>55</v>
      </c>
      <c r="D180" s="279"/>
      <c r="E180" s="279"/>
      <c r="F180" s="302" t="s">
        <v>799</v>
      </c>
      <c r="G180" s="279"/>
      <c r="H180" s="279" t="s">
        <v>872</v>
      </c>
      <c r="I180" s="279" t="s">
        <v>801</v>
      </c>
      <c r="J180" s="279">
        <v>255</v>
      </c>
      <c r="K180" s="327"/>
    </row>
    <row r="181" s="1" customFormat="1" ht="15" customHeight="1">
      <c r="B181" s="304"/>
      <c r="C181" s="279" t="s">
        <v>110</v>
      </c>
      <c r="D181" s="279"/>
      <c r="E181" s="279"/>
      <c r="F181" s="302" t="s">
        <v>799</v>
      </c>
      <c r="G181" s="279"/>
      <c r="H181" s="279" t="s">
        <v>763</v>
      </c>
      <c r="I181" s="279" t="s">
        <v>801</v>
      </c>
      <c r="J181" s="279">
        <v>10</v>
      </c>
      <c r="K181" s="327"/>
    </row>
    <row r="182" s="1" customFormat="1" ht="15" customHeight="1">
      <c r="B182" s="304"/>
      <c r="C182" s="279" t="s">
        <v>111</v>
      </c>
      <c r="D182" s="279"/>
      <c r="E182" s="279"/>
      <c r="F182" s="302" t="s">
        <v>799</v>
      </c>
      <c r="G182" s="279"/>
      <c r="H182" s="279" t="s">
        <v>873</v>
      </c>
      <c r="I182" s="279" t="s">
        <v>834</v>
      </c>
      <c r="J182" s="279"/>
      <c r="K182" s="327"/>
    </row>
    <row r="183" s="1" customFormat="1" ht="15" customHeight="1">
      <c r="B183" s="304"/>
      <c r="C183" s="279" t="s">
        <v>874</v>
      </c>
      <c r="D183" s="279"/>
      <c r="E183" s="279"/>
      <c r="F183" s="302" t="s">
        <v>799</v>
      </c>
      <c r="G183" s="279"/>
      <c r="H183" s="279" t="s">
        <v>875</v>
      </c>
      <c r="I183" s="279" t="s">
        <v>834</v>
      </c>
      <c r="J183" s="279"/>
      <c r="K183" s="327"/>
    </row>
    <row r="184" s="1" customFormat="1" ht="15" customHeight="1">
      <c r="B184" s="304"/>
      <c r="C184" s="279" t="s">
        <v>863</v>
      </c>
      <c r="D184" s="279"/>
      <c r="E184" s="279"/>
      <c r="F184" s="302" t="s">
        <v>799</v>
      </c>
      <c r="G184" s="279"/>
      <c r="H184" s="279" t="s">
        <v>876</v>
      </c>
      <c r="I184" s="279" t="s">
        <v>834</v>
      </c>
      <c r="J184" s="279"/>
      <c r="K184" s="327"/>
    </row>
    <row r="185" s="1" customFormat="1" ht="15" customHeight="1">
      <c r="B185" s="304"/>
      <c r="C185" s="279" t="s">
        <v>113</v>
      </c>
      <c r="D185" s="279"/>
      <c r="E185" s="279"/>
      <c r="F185" s="302" t="s">
        <v>805</v>
      </c>
      <c r="G185" s="279"/>
      <c r="H185" s="279" t="s">
        <v>877</v>
      </c>
      <c r="I185" s="279" t="s">
        <v>801</v>
      </c>
      <c r="J185" s="279">
        <v>50</v>
      </c>
      <c r="K185" s="327"/>
    </row>
    <row r="186" s="1" customFormat="1" ht="15" customHeight="1">
      <c r="B186" s="304"/>
      <c r="C186" s="279" t="s">
        <v>878</v>
      </c>
      <c r="D186" s="279"/>
      <c r="E186" s="279"/>
      <c r="F186" s="302" t="s">
        <v>805</v>
      </c>
      <c r="G186" s="279"/>
      <c r="H186" s="279" t="s">
        <v>879</v>
      </c>
      <c r="I186" s="279" t="s">
        <v>880</v>
      </c>
      <c r="J186" s="279"/>
      <c r="K186" s="327"/>
    </row>
    <row r="187" s="1" customFormat="1" ht="15" customHeight="1">
      <c r="B187" s="304"/>
      <c r="C187" s="279" t="s">
        <v>881</v>
      </c>
      <c r="D187" s="279"/>
      <c r="E187" s="279"/>
      <c r="F187" s="302" t="s">
        <v>805</v>
      </c>
      <c r="G187" s="279"/>
      <c r="H187" s="279" t="s">
        <v>882</v>
      </c>
      <c r="I187" s="279" t="s">
        <v>880</v>
      </c>
      <c r="J187" s="279"/>
      <c r="K187" s="327"/>
    </row>
    <row r="188" s="1" customFormat="1" ht="15" customHeight="1">
      <c r="B188" s="304"/>
      <c r="C188" s="279" t="s">
        <v>883</v>
      </c>
      <c r="D188" s="279"/>
      <c r="E188" s="279"/>
      <c r="F188" s="302" t="s">
        <v>805</v>
      </c>
      <c r="G188" s="279"/>
      <c r="H188" s="279" t="s">
        <v>884</v>
      </c>
      <c r="I188" s="279" t="s">
        <v>880</v>
      </c>
      <c r="J188" s="279"/>
      <c r="K188" s="327"/>
    </row>
    <row r="189" s="1" customFormat="1" ht="15" customHeight="1">
      <c r="B189" s="304"/>
      <c r="C189" s="340" t="s">
        <v>885</v>
      </c>
      <c r="D189" s="279"/>
      <c r="E189" s="279"/>
      <c r="F189" s="302" t="s">
        <v>805</v>
      </c>
      <c r="G189" s="279"/>
      <c r="H189" s="279" t="s">
        <v>886</v>
      </c>
      <c r="I189" s="279" t="s">
        <v>887</v>
      </c>
      <c r="J189" s="341" t="s">
        <v>888</v>
      </c>
      <c r="K189" s="327"/>
    </row>
    <row r="190" s="17" customFormat="1" ht="15" customHeight="1">
      <c r="B190" s="342"/>
      <c r="C190" s="343" t="s">
        <v>889</v>
      </c>
      <c r="D190" s="344"/>
      <c r="E190" s="344"/>
      <c r="F190" s="345" t="s">
        <v>805</v>
      </c>
      <c r="G190" s="344"/>
      <c r="H190" s="344" t="s">
        <v>890</v>
      </c>
      <c r="I190" s="344" t="s">
        <v>887</v>
      </c>
      <c r="J190" s="346" t="s">
        <v>888</v>
      </c>
      <c r="K190" s="347"/>
    </row>
    <row r="191" s="1" customFormat="1" ht="15" customHeight="1">
      <c r="B191" s="304"/>
      <c r="C191" s="340" t="s">
        <v>43</v>
      </c>
      <c r="D191" s="279"/>
      <c r="E191" s="279"/>
      <c r="F191" s="302" t="s">
        <v>799</v>
      </c>
      <c r="G191" s="279"/>
      <c r="H191" s="276" t="s">
        <v>891</v>
      </c>
      <c r="I191" s="279" t="s">
        <v>892</v>
      </c>
      <c r="J191" s="279"/>
      <c r="K191" s="327"/>
    </row>
    <row r="192" s="1" customFormat="1" ht="15" customHeight="1">
      <c r="B192" s="304"/>
      <c r="C192" s="340" t="s">
        <v>893</v>
      </c>
      <c r="D192" s="279"/>
      <c r="E192" s="279"/>
      <c r="F192" s="302" t="s">
        <v>799</v>
      </c>
      <c r="G192" s="279"/>
      <c r="H192" s="279" t="s">
        <v>894</v>
      </c>
      <c r="I192" s="279" t="s">
        <v>834</v>
      </c>
      <c r="J192" s="279"/>
      <c r="K192" s="327"/>
    </row>
    <row r="193" s="1" customFormat="1" ht="15" customHeight="1">
      <c r="B193" s="304"/>
      <c r="C193" s="340" t="s">
        <v>895</v>
      </c>
      <c r="D193" s="279"/>
      <c r="E193" s="279"/>
      <c r="F193" s="302" t="s">
        <v>799</v>
      </c>
      <c r="G193" s="279"/>
      <c r="H193" s="279" t="s">
        <v>896</v>
      </c>
      <c r="I193" s="279" t="s">
        <v>834</v>
      </c>
      <c r="J193" s="279"/>
      <c r="K193" s="327"/>
    </row>
    <row r="194" s="1" customFormat="1" ht="15" customHeight="1">
      <c r="B194" s="304"/>
      <c r="C194" s="340" t="s">
        <v>897</v>
      </c>
      <c r="D194" s="279"/>
      <c r="E194" s="279"/>
      <c r="F194" s="302" t="s">
        <v>805</v>
      </c>
      <c r="G194" s="279"/>
      <c r="H194" s="279" t="s">
        <v>898</v>
      </c>
      <c r="I194" s="279" t="s">
        <v>834</v>
      </c>
      <c r="J194" s="279"/>
      <c r="K194" s="327"/>
    </row>
    <row r="195" s="1" customFormat="1" ht="15" customHeight="1">
      <c r="B195" s="333"/>
      <c r="C195" s="348"/>
      <c r="D195" s="313"/>
      <c r="E195" s="313"/>
      <c r="F195" s="313"/>
      <c r="G195" s="313"/>
      <c r="H195" s="313"/>
      <c r="I195" s="313"/>
      <c r="J195" s="313"/>
      <c r="K195" s="334"/>
    </row>
    <row r="196" s="1" customFormat="1" ht="18.75" customHeight="1">
      <c r="B196" s="315"/>
      <c r="C196" s="325"/>
      <c r="D196" s="325"/>
      <c r="E196" s="325"/>
      <c r="F196" s="335"/>
      <c r="G196" s="325"/>
      <c r="H196" s="325"/>
      <c r="I196" s="325"/>
      <c r="J196" s="325"/>
      <c r="K196" s="315"/>
    </row>
    <row r="197" s="1" customFormat="1" ht="18.75" customHeight="1">
      <c r="B197" s="315"/>
      <c r="C197" s="325"/>
      <c r="D197" s="325"/>
      <c r="E197" s="325"/>
      <c r="F197" s="335"/>
      <c r="G197" s="325"/>
      <c r="H197" s="325"/>
      <c r="I197" s="325"/>
      <c r="J197" s="325"/>
      <c r="K197" s="315"/>
    </row>
    <row r="198" s="1" customFormat="1" ht="18.75" customHeight="1">
      <c r="B198" s="287"/>
      <c r="C198" s="287"/>
      <c r="D198" s="287"/>
      <c r="E198" s="287"/>
      <c r="F198" s="287"/>
      <c r="G198" s="287"/>
      <c r="H198" s="287"/>
      <c r="I198" s="287"/>
      <c r="J198" s="287"/>
      <c r="K198" s="287"/>
    </row>
    <row r="199" s="1" customFormat="1" ht="13.5">
      <c r="B199" s="266"/>
      <c r="C199" s="267"/>
      <c r="D199" s="267"/>
      <c r="E199" s="267"/>
      <c r="F199" s="267"/>
      <c r="G199" s="267"/>
      <c r="H199" s="267"/>
      <c r="I199" s="267"/>
      <c r="J199" s="267"/>
      <c r="K199" s="268"/>
    </row>
    <row r="200" s="1" customFormat="1" ht="21">
      <c r="B200" s="269"/>
      <c r="C200" s="270" t="s">
        <v>899</v>
      </c>
      <c r="D200" s="270"/>
      <c r="E200" s="270"/>
      <c r="F200" s="270"/>
      <c r="G200" s="270"/>
      <c r="H200" s="270"/>
      <c r="I200" s="270"/>
      <c r="J200" s="270"/>
      <c r="K200" s="271"/>
    </row>
    <row r="201" s="1" customFormat="1" ht="25.5" customHeight="1">
      <c r="B201" s="269"/>
      <c r="C201" s="349" t="s">
        <v>900</v>
      </c>
      <c r="D201" s="349"/>
      <c r="E201" s="349"/>
      <c r="F201" s="349" t="s">
        <v>901</v>
      </c>
      <c r="G201" s="350"/>
      <c r="H201" s="349" t="s">
        <v>902</v>
      </c>
      <c r="I201" s="349"/>
      <c r="J201" s="349"/>
      <c r="K201" s="271"/>
    </row>
    <row r="202" s="1" customFormat="1" ht="5.25" customHeight="1">
      <c r="B202" s="304"/>
      <c r="C202" s="299"/>
      <c r="D202" s="299"/>
      <c r="E202" s="299"/>
      <c r="F202" s="299"/>
      <c r="G202" s="325"/>
      <c r="H202" s="299"/>
      <c r="I202" s="299"/>
      <c r="J202" s="299"/>
      <c r="K202" s="327"/>
    </row>
    <row r="203" s="1" customFormat="1" ht="15" customHeight="1">
      <c r="B203" s="304"/>
      <c r="C203" s="279" t="s">
        <v>892</v>
      </c>
      <c r="D203" s="279"/>
      <c r="E203" s="279"/>
      <c r="F203" s="302" t="s">
        <v>44</v>
      </c>
      <c r="G203" s="279"/>
      <c r="H203" s="279" t="s">
        <v>903</v>
      </c>
      <c r="I203" s="279"/>
      <c r="J203" s="279"/>
      <c r="K203" s="327"/>
    </row>
    <row r="204" s="1" customFormat="1" ht="15" customHeight="1">
      <c r="B204" s="304"/>
      <c r="C204" s="279"/>
      <c r="D204" s="279"/>
      <c r="E204" s="279"/>
      <c r="F204" s="302" t="s">
        <v>45</v>
      </c>
      <c r="G204" s="279"/>
      <c r="H204" s="279" t="s">
        <v>904</v>
      </c>
      <c r="I204" s="279"/>
      <c r="J204" s="279"/>
      <c r="K204" s="327"/>
    </row>
    <row r="205" s="1" customFormat="1" ht="15" customHeight="1">
      <c r="B205" s="304"/>
      <c r="C205" s="279"/>
      <c r="D205" s="279"/>
      <c r="E205" s="279"/>
      <c r="F205" s="302" t="s">
        <v>48</v>
      </c>
      <c r="G205" s="279"/>
      <c r="H205" s="279" t="s">
        <v>905</v>
      </c>
      <c r="I205" s="279"/>
      <c r="J205" s="279"/>
      <c r="K205" s="327"/>
    </row>
    <row r="206" s="1" customFormat="1" ht="15" customHeight="1">
      <c r="B206" s="304"/>
      <c r="C206" s="279"/>
      <c r="D206" s="279"/>
      <c r="E206" s="279"/>
      <c r="F206" s="302" t="s">
        <v>46</v>
      </c>
      <c r="G206" s="279"/>
      <c r="H206" s="279" t="s">
        <v>906</v>
      </c>
      <c r="I206" s="279"/>
      <c r="J206" s="279"/>
      <c r="K206" s="327"/>
    </row>
    <row r="207" s="1" customFormat="1" ht="15" customHeight="1">
      <c r="B207" s="304"/>
      <c r="C207" s="279"/>
      <c r="D207" s="279"/>
      <c r="E207" s="279"/>
      <c r="F207" s="302" t="s">
        <v>47</v>
      </c>
      <c r="G207" s="279"/>
      <c r="H207" s="279" t="s">
        <v>907</v>
      </c>
      <c r="I207" s="279"/>
      <c r="J207" s="279"/>
      <c r="K207" s="327"/>
    </row>
    <row r="208" s="1" customFormat="1" ht="15" customHeight="1">
      <c r="B208" s="304"/>
      <c r="C208" s="279"/>
      <c r="D208" s="279"/>
      <c r="E208" s="279"/>
      <c r="F208" s="302"/>
      <c r="G208" s="279"/>
      <c r="H208" s="279"/>
      <c r="I208" s="279"/>
      <c r="J208" s="279"/>
      <c r="K208" s="327"/>
    </row>
    <row r="209" s="1" customFormat="1" ht="15" customHeight="1">
      <c r="B209" s="304"/>
      <c r="C209" s="279" t="s">
        <v>846</v>
      </c>
      <c r="D209" s="279"/>
      <c r="E209" s="279"/>
      <c r="F209" s="302" t="s">
        <v>77</v>
      </c>
      <c r="G209" s="279"/>
      <c r="H209" s="279" t="s">
        <v>908</v>
      </c>
      <c r="I209" s="279"/>
      <c r="J209" s="279"/>
      <c r="K209" s="327"/>
    </row>
    <row r="210" s="1" customFormat="1" ht="15" customHeight="1">
      <c r="B210" s="304"/>
      <c r="C210" s="279"/>
      <c r="D210" s="279"/>
      <c r="E210" s="279"/>
      <c r="F210" s="302" t="s">
        <v>743</v>
      </c>
      <c r="G210" s="279"/>
      <c r="H210" s="279" t="s">
        <v>744</v>
      </c>
      <c r="I210" s="279"/>
      <c r="J210" s="279"/>
      <c r="K210" s="327"/>
    </row>
    <row r="211" s="1" customFormat="1" ht="15" customHeight="1">
      <c r="B211" s="304"/>
      <c r="C211" s="279"/>
      <c r="D211" s="279"/>
      <c r="E211" s="279"/>
      <c r="F211" s="302" t="s">
        <v>741</v>
      </c>
      <c r="G211" s="279"/>
      <c r="H211" s="279" t="s">
        <v>909</v>
      </c>
      <c r="I211" s="279"/>
      <c r="J211" s="279"/>
      <c r="K211" s="327"/>
    </row>
    <row r="212" s="1" customFormat="1" ht="15" customHeight="1">
      <c r="B212" s="351"/>
      <c r="C212" s="279"/>
      <c r="D212" s="279"/>
      <c r="E212" s="279"/>
      <c r="F212" s="302" t="s">
        <v>745</v>
      </c>
      <c r="G212" s="340"/>
      <c r="H212" s="331" t="s">
        <v>746</v>
      </c>
      <c r="I212" s="331"/>
      <c r="J212" s="331"/>
      <c r="K212" s="352"/>
    </row>
    <row r="213" s="1" customFormat="1" ht="15" customHeight="1">
      <c r="B213" s="351"/>
      <c r="C213" s="279"/>
      <c r="D213" s="279"/>
      <c r="E213" s="279"/>
      <c r="F213" s="302" t="s">
        <v>678</v>
      </c>
      <c r="G213" s="340"/>
      <c r="H213" s="331" t="s">
        <v>724</v>
      </c>
      <c r="I213" s="331"/>
      <c r="J213" s="331"/>
      <c r="K213" s="352"/>
    </row>
    <row r="214" s="1" customFormat="1" ht="15" customHeight="1">
      <c r="B214" s="351"/>
      <c r="C214" s="279"/>
      <c r="D214" s="279"/>
      <c r="E214" s="279"/>
      <c r="F214" s="302"/>
      <c r="G214" s="340"/>
      <c r="H214" s="331"/>
      <c r="I214" s="331"/>
      <c r="J214" s="331"/>
      <c r="K214" s="352"/>
    </row>
    <row r="215" s="1" customFormat="1" ht="15" customHeight="1">
      <c r="B215" s="351"/>
      <c r="C215" s="279" t="s">
        <v>870</v>
      </c>
      <c r="D215" s="279"/>
      <c r="E215" s="279"/>
      <c r="F215" s="302">
        <v>1</v>
      </c>
      <c r="G215" s="340"/>
      <c r="H215" s="331" t="s">
        <v>910</v>
      </c>
      <c r="I215" s="331"/>
      <c r="J215" s="331"/>
      <c r="K215" s="352"/>
    </row>
    <row r="216" s="1" customFormat="1" ht="15" customHeight="1">
      <c r="B216" s="351"/>
      <c r="C216" s="279"/>
      <c r="D216" s="279"/>
      <c r="E216" s="279"/>
      <c r="F216" s="302">
        <v>2</v>
      </c>
      <c r="G216" s="340"/>
      <c r="H216" s="331" t="s">
        <v>911</v>
      </c>
      <c r="I216" s="331"/>
      <c r="J216" s="331"/>
      <c r="K216" s="352"/>
    </row>
    <row r="217" s="1" customFormat="1" ht="15" customHeight="1">
      <c r="B217" s="351"/>
      <c r="C217" s="279"/>
      <c r="D217" s="279"/>
      <c r="E217" s="279"/>
      <c r="F217" s="302">
        <v>3</v>
      </c>
      <c r="G217" s="340"/>
      <c r="H217" s="331" t="s">
        <v>912</v>
      </c>
      <c r="I217" s="331"/>
      <c r="J217" s="331"/>
      <c r="K217" s="352"/>
    </row>
    <row r="218" s="1" customFormat="1" ht="15" customHeight="1">
      <c r="B218" s="351"/>
      <c r="C218" s="279"/>
      <c r="D218" s="279"/>
      <c r="E218" s="279"/>
      <c r="F218" s="302">
        <v>4</v>
      </c>
      <c r="G218" s="340"/>
      <c r="H218" s="331" t="s">
        <v>913</v>
      </c>
      <c r="I218" s="331"/>
      <c r="J218" s="331"/>
      <c r="K218" s="352"/>
    </row>
    <row r="219" s="1" customFormat="1" ht="12.75" customHeight="1">
      <c r="B219" s="353"/>
      <c r="C219" s="354"/>
      <c r="D219" s="354"/>
      <c r="E219" s="354"/>
      <c r="F219" s="354"/>
      <c r="G219" s="354"/>
      <c r="H219" s="354"/>
      <c r="I219" s="354"/>
      <c r="J219" s="354"/>
      <c r="K219" s="355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Choc Jiří</dc:creator>
  <cp:lastModifiedBy>Choc Jiří</cp:lastModifiedBy>
  <dcterms:created xsi:type="dcterms:W3CDTF">2025-01-17T16:04:28Z</dcterms:created>
  <dcterms:modified xsi:type="dcterms:W3CDTF">2025-01-17T16:04:38Z</dcterms:modified>
</cp:coreProperties>
</file>